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77A2C5E-101E-41AE-BEAE-1DABF3131EDD}" xr6:coauthVersionLast="47" xr6:coauthVersionMax="47" xr10:uidLastSave="{00000000-0000-0000-0000-000000000000}"/>
  <bookViews>
    <workbookView xWindow="14610" yWindow="300" windowWidth="14535" windowHeight="14490" xr2:uid="{00000000-000D-0000-FFFF-FFFF00000000}"/>
  </bookViews>
  <sheets>
    <sheet name="Active" sheetId="1" r:id="rId1"/>
    <sheet name="BAV" sheetId="2" r:id="rId2"/>
  </sheets>
  <definedNames>
    <definedName name="solver_adj" localSheetId="0" hidden="1">Active!$E$11:$E$13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342" i="1" l="1"/>
  <c r="F342" i="1" s="1"/>
  <c r="Q342" i="1"/>
  <c r="E343" i="1"/>
  <c r="F343" i="1" s="1"/>
  <c r="Q343" i="1"/>
  <c r="Q322" i="1"/>
  <c r="Q324" i="1"/>
  <c r="Q326" i="1"/>
  <c r="Q337" i="1"/>
  <c r="Q338" i="1"/>
  <c r="Q339" i="1"/>
  <c r="Q340" i="1"/>
  <c r="Q341" i="1"/>
  <c r="Q336" i="1"/>
  <c r="E321" i="1"/>
  <c r="F321" i="1"/>
  <c r="Q321" i="1"/>
  <c r="Q325" i="1"/>
  <c r="Q323" i="1"/>
  <c r="Q327" i="1"/>
  <c r="E333" i="1"/>
  <c r="F333" i="1" s="1"/>
  <c r="G333" i="1" s="1"/>
  <c r="K333" i="1" s="1"/>
  <c r="Q333" i="1"/>
  <c r="Q328" i="1"/>
  <c r="Q334" i="1"/>
  <c r="E329" i="1"/>
  <c r="F329" i="1" s="1"/>
  <c r="G329" i="1" s="1"/>
  <c r="K329" i="1" s="1"/>
  <c r="Q329" i="1"/>
  <c r="E335" i="1"/>
  <c r="F335" i="1" s="1"/>
  <c r="G335" i="1" s="1"/>
  <c r="K335" i="1" s="1"/>
  <c r="Q335" i="1"/>
  <c r="Q330" i="1"/>
  <c r="Q331" i="1"/>
  <c r="E332" i="1"/>
  <c r="F332" i="1" s="1"/>
  <c r="G332" i="1" s="1"/>
  <c r="K332" i="1" s="1"/>
  <c r="Q332" i="1"/>
  <c r="Q312" i="1"/>
  <c r="Q320" i="1"/>
  <c r="Q319" i="1"/>
  <c r="D11" i="1"/>
  <c r="D12" i="1"/>
  <c r="Q318" i="1"/>
  <c r="Q317" i="1"/>
  <c r="Q316" i="1"/>
  <c r="C7" i="1"/>
  <c r="E322" i="1" s="1"/>
  <c r="F322" i="1" s="1"/>
  <c r="C8" i="1"/>
  <c r="E173" i="1" s="1"/>
  <c r="F173" i="1" s="1"/>
  <c r="U173" i="1" s="1"/>
  <c r="E157" i="1"/>
  <c r="F157" i="1" s="1"/>
  <c r="E249" i="1"/>
  <c r="F249" i="1" s="1"/>
  <c r="E228" i="1"/>
  <c r="F228" i="1"/>
  <c r="G228" i="1" s="1"/>
  <c r="I228" i="1" s="1"/>
  <c r="E265" i="1"/>
  <c r="F265" i="1" s="1"/>
  <c r="E162" i="1"/>
  <c r="F162" i="1" s="1"/>
  <c r="G162" i="1" s="1"/>
  <c r="I162" i="1" s="1"/>
  <c r="E164" i="1"/>
  <c r="F164" i="1" s="1"/>
  <c r="U164" i="1" s="1"/>
  <c r="E169" i="1"/>
  <c r="F169" i="1"/>
  <c r="G169" i="1" s="1"/>
  <c r="I169" i="1" s="1"/>
  <c r="E188" i="1"/>
  <c r="E193" i="1"/>
  <c r="F193" i="1"/>
  <c r="G193" i="1" s="1"/>
  <c r="I193" i="1" s="1"/>
  <c r="E196" i="1"/>
  <c r="F196" i="1"/>
  <c r="G196" i="1" s="1"/>
  <c r="I196" i="1" s="1"/>
  <c r="E198" i="1"/>
  <c r="E200" i="1"/>
  <c r="F200" i="1"/>
  <c r="G200" i="1" s="1"/>
  <c r="I200" i="1" s="1"/>
  <c r="E204" i="1"/>
  <c r="F204" i="1"/>
  <c r="G204" i="1"/>
  <c r="I204" i="1" s="1"/>
  <c r="E206" i="1"/>
  <c r="F206" i="1"/>
  <c r="G206" i="1" s="1"/>
  <c r="I206" i="1" s="1"/>
  <c r="E209" i="1"/>
  <c r="F209" i="1"/>
  <c r="G209" i="1" s="1"/>
  <c r="I209" i="1" s="1"/>
  <c r="E211" i="1"/>
  <c r="E213" i="1"/>
  <c r="F213" i="1"/>
  <c r="G213" i="1" s="1"/>
  <c r="I213" i="1" s="1"/>
  <c r="E215" i="1"/>
  <c r="F215" i="1"/>
  <c r="G215" i="1" s="1"/>
  <c r="I215" i="1" s="1"/>
  <c r="E222" i="1"/>
  <c r="F222" i="1" s="1"/>
  <c r="G222" i="1" s="1"/>
  <c r="I222" i="1" s="1"/>
  <c r="E224" i="1"/>
  <c r="F224" i="1"/>
  <c r="G224" i="1" s="1"/>
  <c r="I224" i="1" s="1"/>
  <c r="E227" i="1"/>
  <c r="F227" i="1"/>
  <c r="G227" i="1"/>
  <c r="I227" i="1" s="1"/>
  <c r="E236" i="1"/>
  <c r="F236" i="1"/>
  <c r="G236" i="1" s="1"/>
  <c r="I236" i="1" s="1"/>
  <c r="E244" i="1"/>
  <c r="F244" i="1"/>
  <c r="G244" i="1" s="1"/>
  <c r="I244" i="1" s="1"/>
  <c r="E246" i="1"/>
  <c r="F246" i="1" s="1"/>
  <c r="G246" i="1" s="1"/>
  <c r="I246" i="1" s="1"/>
  <c r="E248" i="1"/>
  <c r="F248" i="1"/>
  <c r="G248" i="1" s="1"/>
  <c r="I248" i="1" s="1"/>
  <c r="E252" i="1"/>
  <c r="F252" i="1"/>
  <c r="G252" i="1" s="1"/>
  <c r="I252" i="1" s="1"/>
  <c r="E257" i="1"/>
  <c r="E276" i="1"/>
  <c r="F276" i="1"/>
  <c r="G276" i="1" s="1"/>
  <c r="I276" i="1" s="1"/>
  <c r="E295" i="1"/>
  <c r="F295" i="1"/>
  <c r="G295" i="1"/>
  <c r="I295" i="1" s="1"/>
  <c r="E26" i="1"/>
  <c r="F26" i="1"/>
  <c r="G26" i="1" s="1"/>
  <c r="H26" i="1" s="1"/>
  <c r="E28" i="1"/>
  <c r="F28" i="1"/>
  <c r="G28" i="1" s="1"/>
  <c r="H28" i="1" s="1"/>
  <c r="E32" i="1"/>
  <c r="F32" i="1" s="1"/>
  <c r="E34" i="1"/>
  <c r="F34" i="1" s="1"/>
  <c r="G34" i="1" s="1"/>
  <c r="E36" i="1"/>
  <c r="F36" i="1" s="1"/>
  <c r="G36" i="1" s="1"/>
  <c r="H36" i="1" s="1"/>
  <c r="E40" i="1"/>
  <c r="F40" i="1" s="1"/>
  <c r="G40" i="1" s="1"/>
  <c r="H40" i="1" s="1"/>
  <c r="E41" i="1"/>
  <c r="F41" i="1" s="1"/>
  <c r="E42" i="1"/>
  <c r="F42" i="1" s="1"/>
  <c r="G42" i="1" s="1"/>
  <c r="H42" i="1" s="1"/>
  <c r="E43" i="1"/>
  <c r="F43" i="1" s="1"/>
  <c r="E44" i="1"/>
  <c r="F44" i="1"/>
  <c r="G44" i="1" s="1"/>
  <c r="H44" i="1" s="1"/>
  <c r="E45" i="1"/>
  <c r="F45" i="1" s="1"/>
  <c r="E46" i="1"/>
  <c r="F46" i="1"/>
  <c r="E47" i="1"/>
  <c r="F47" i="1"/>
  <c r="E48" i="1"/>
  <c r="F48" i="1" s="1"/>
  <c r="G48" i="1" s="1"/>
  <c r="H48" i="1" s="1"/>
  <c r="E49" i="1"/>
  <c r="F49" i="1" s="1"/>
  <c r="E50" i="1"/>
  <c r="F50" i="1" s="1"/>
  <c r="G50" i="1" s="1"/>
  <c r="H50" i="1" s="1"/>
  <c r="E51" i="1"/>
  <c r="F51" i="1"/>
  <c r="G51" i="1" s="1"/>
  <c r="H51" i="1" s="1"/>
  <c r="E52" i="1"/>
  <c r="F52" i="1"/>
  <c r="G52" i="1"/>
  <c r="H52" i="1" s="1"/>
  <c r="E53" i="1"/>
  <c r="F53" i="1" s="1"/>
  <c r="E54" i="1"/>
  <c r="F54" i="1" s="1"/>
  <c r="E55" i="1"/>
  <c r="F55" i="1"/>
  <c r="G55" i="1" s="1"/>
  <c r="H55" i="1" s="1"/>
  <c r="E56" i="1"/>
  <c r="F56" i="1" s="1"/>
  <c r="E57" i="1"/>
  <c r="F57" i="1" s="1"/>
  <c r="E58" i="1"/>
  <c r="F58" i="1"/>
  <c r="G58" i="1"/>
  <c r="H58" i="1" s="1"/>
  <c r="E59" i="1"/>
  <c r="F59" i="1" s="1"/>
  <c r="G59" i="1" s="1"/>
  <c r="H59" i="1" s="1"/>
  <c r="E60" i="1"/>
  <c r="F60" i="1"/>
  <c r="G60" i="1" s="1"/>
  <c r="H60" i="1" s="1"/>
  <c r="E61" i="1"/>
  <c r="F61" i="1" s="1"/>
  <c r="E62" i="1"/>
  <c r="F62" i="1" s="1"/>
  <c r="E63" i="1"/>
  <c r="F63" i="1" s="1"/>
  <c r="G63" i="1" s="1"/>
  <c r="H63" i="1" s="1"/>
  <c r="E64" i="1"/>
  <c r="F64" i="1" s="1"/>
  <c r="G64" i="1" s="1"/>
  <c r="E65" i="1"/>
  <c r="F65" i="1"/>
  <c r="G65" i="1" s="1"/>
  <c r="H65" i="1" s="1"/>
  <c r="E66" i="1"/>
  <c r="F66" i="1"/>
  <c r="G66" i="1" s="1"/>
  <c r="H66" i="1" s="1"/>
  <c r="E67" i="1"/>
  <c r="F67" i="1"/>
  <c r="E68" i="1"/>
  <c r="F68" i="1" s="1"/>
  <c r="G68" i="1" s="1"/>
  <c r="H68" i="1" s="1"/>
  <c r="E69" i="1"/>
  <c r="F69" i="1"/>
  <c r="G69" i="1" s="1"/>
  <c r="H69" i="1" s="1"/>
  <c r="E70" i="1"/>
  <c r="E71" i="1"/>
  <c r="F71" i="1" s="1"/>
  <c r="E72" i="1"/>
  <c r="F72" i="1"/>
  <c r="G72" i="1" s="1"/>
  <c r="E73" i="1"/>
  <c r="F73" i="1" s="1"/>
  <c r="E74" i="1"/>
  <c r="F74" i="1" s="1"/>
  <c r="G74" i="1" s="1"/>
  <c r="H74" i="1" s="1"/>
  <c r="E75" i="1"/>
  <c r="F75" i="1"/>
  <c r="G75" i="1" s="1"/>
  <c r="H75" i="1" s="1"/>
  <c r="E76" i="1"/>
  <c r="F76" i="1" s="1"/>
  <c r="G76" i="1" s="1"/>
  <c r="H76" i="1" s="1"/>
  <c r="E77" i="1"/>
  <c r="E78" i="1"/>
  <c r="F78" i="1" s="1"/>
  <c r="E79" i="1"/>
  <c r="F79" i="1" s="1"/>
  <c r="E80" i="1"/>
  <c r="F80" i="1" s="1"/>
  <c r="E81" i="1"/>
  <c r="F81" i="1" s="1"/>
  <c r="G81" i="1" s="1"/>
  <c r="E82" i="1"/>
  <c r="E83" i="1"/>
  <c r="F83" i="1" s="1"/>
  <c r="E84" i="1"/>
  <c r="F84" i="1"/>
  <c r="G84" i="1" s="1"/>
  <c r="H84" i="1" s="1"/>
  <c r="E85" i="1"/>
  <c r="F85" i="1" s="1"/>
  <c r="G85" i="1" s="1"/>
  <c r="H85" i="1" s="1"/>
  <c r="E86" i="1"/>
  <c r="F86" i="1"/>
  <c r="E87" i="1"/>
  <c r="F87" i="1" s="1"/>
  <c r="G87" i="1" s="1"/>
  <c r="H87" i="1" s="1"/>
  <c r="E88" i="1"/>
  <c r="F88" i="1"/>
  <c r="E89" i="1"/>
  <c r="F89" i="1" s="1"/>
  <c r="E90" i="1"/>
  <c r="F90" i="1"/>
  <c r="G90" i="1" s="1"/>
  <c r="H90" i="1" s="1"/>
  <c r="E91" i="1"/>
  <c r="F91" i="1"/>
  <c r="G91" i="1" s="1"/>
  <c r="H91" i="1" s="1"/>
  <c r="E92" i="1"/>
  <c r="F92" i="1"/>
  <c r="G92" i="1" s="1"/>
  <c r="H92" i="1" s="1"/>
  <c r="E93" i="1"/>
  <c r="F93" i="1"/>
  <c r="E94" i="1"/>
  <c r="F94" i="1" s="1"/>
  <c r="G94" i="1" s="1"/>
  <c r="H94" i="1" s="1"/>
  <c r="E95" i="1"/>
  <c r="F95" i="1" s="1"/>
  <c r="E96" i="1"/>
  <c r="F96" i="1"/>
  <c r="G96" i="1" s="1"/>
  <c r="E97" i="1"/>
  <c r="F97" i="1"/>
  <c r="G97" i="1" s="1"/>
  <c r="H97" i="1" s="1"/>
  <c r="E98" i="1"/>
  <c r="E99" i="1"/>
  <c r="F99" i="1" s="1"/>
  <c r="E100" i="1"/>
  <c r="F100" i="1" s="1"/>
  <c r="G100" i="1" s="1"/>
  <c r="E101" i="1"/>
  <c r="F101" i="1"/>
  <c r="E102" i="1"/>
  <c r="E103" i="1"/>
  <c r="F103" i="1"/>
  <c r="G103" i="1" s="1"/>
  <c r="H103" i="1" s="1"/>
  <c r="E104" i="1"/>
  <c r="F104" i="1"/>
  <c r="E105" i="1"/>
  <c r="F105" i="1"/>
  <c r="G105" i="1" s="1"/>
  <c r="H105" i="1" s="1"/>
  <c r="E106" i="1"/>
  <c r="E107" i="1"/>
  <c r="F107" i="1" s="1"/>
  <c r="E108" i="1"/>
  <c r="F108" i="1"/>
  <c r="G108" i="1" s="1"/>
  <c r="H108" i="1" s="1"/>
  <c r="E109" i="1"/>
  <c r="F109" i="1"/>
  <c r="E110" i="1"/>
  <c r="E111" i="1"/>
  <c r="F111" i="1" s="1"/>
  <c r="G111" i="1" s="1"/>
  <c r="H111" i="1" s="1"/>
  <c r="E112" i="1"/>
  <c r="F112" i="1" s="1"/>
  <c r="E113" i="1"/>
  <c r="E114" i="1"/>
  <c r="F114" i="1" s="1"/>
  <c r="E115" i="1"/>
  <c r="F115" i="1"/>
  <c r="E116" i="1"/>
  <c r="F116" i="1" s="1"/>
  <c r="E117" i="1"/>
  <c r="F117" i="1" s="1"/>
  <c r="E118" i="1"/>
  <c r="F118" i="1"/>
  <c r="G118" i="1" s="1"/>
  <c r="H118" i="1" s="1"/>
  <c r="E119" i="1"/>
  <c r="F119" i="1" s="1"/>
  <c r="E120" i="1"/>
  <c r="F120" i="1"/>
  <c r="G120" i="1" s="1"/>
  <c r="H120" i="1" s="1"/>
  <c r="E225" i="1"/>
  <c r="E294" i="1"/>
  <c r="F294" i="1" s="1"/>
  <c r="E297" i="1"/>
  <c r="F297" i="1"/>
  <c r="E298" i="1"/>
  <c r="F298" i="1"/>
  <c r="G298" i="1" s="1"/>
  <c r="K298" i="1" s="1"/>
  <c r="E122" i="1"/>
  <c r="F122" i="1"/>
  <c r="G122" i="1" s="1"/>
  <c r="J122" i="1" s="1"/>
  <c r="E127" i="1"/>
  <c r="F127" i="1"/>
  <c r="G127" i="1" s="1"/>
  <c r="I127" i="1" s="1"/>
  <c r="E128" i="1"/>
  <c r="F128" i="1" s="1"/>
  <c r="G128" i="1" s="1"/>
  <c r="I128" i="1" s="1"/>
  <c r="E131" i="1"/>
  <c r="F131" i="1"/>
  <c r="G131" i="1" s="1"/>
  <c r="I131" i="1" s="1"/>
  <c r="E132" i="1"/>
  <c r="F132" i="1" s="1"/>
  <c r="G132" i="1" s="1"/>
  <c r="I132" i="1" s="1"/>
  <c r="E149" i="1"/>
  <c r="F149" i="1"/>
  <c r="G149" i="1" s="1"/>
  <c r="I149" i="1" s="1"/>
  <c r="E159" i="1"/>
  <c r="F159" i="1"/>
  <c r="G159" i="1" s="1"/>
  <c r="E208" i="1"/>
  <c r="F208" i="1" s="1"/>
  <c r="G208" i="1" s="1"/>
  <c r="E240" i="1"/>
  <c r="F240" i="1" s="1"/>
  <c r="G240" i="1" s="1"/>
  <c r="E242" i="1"/>
  <c r="F242" i="1" s="1"/>
  <c r="G242" i="1" s="1"/>
  <c r="E243" i="1"/>
  <c r="F243" i="1" s="1"/>
  <c r="G243" i="1" s="1"/>
  <c r="E250" i="1"/>
  <c r="F250" i="1"/>
  <c r="G250" i="1" s="1"/>
  <c r="G253" i="1"/>
  <c r="E254" i="1"/>
  <c r="F254" i="1" s="1"/>
  <c r="G255" i="1"/>
  <c r="E258" i="1"/>
  <c r="E259" i="1"/>
  <c r="F259" i="1" s="1"/>
  <c r="G259" i="1" s="1"/>
  <c r="E260" i="1"/>
  <c r="F260" i="1" s="1"/>
  <c r="G260" i="1" s="1"/>
  <c r="J260" i="1" s="1"/>
  <c r="E261" i="1"/>
  <c r="F261" i="1" s="1"/>
  <c r="E262" i="1"/>
  <c r="F262" i="1" s="1"/>
  <c r="G262" i="1" s="1"/>
  <c r="J262" i="1" s="1"/>
  <c r="E263" i="1"/>
  <c r="F263" i="1" s="1"/>
  <c r="G263" i="1" s="1"/>
  <c r="E268" i="1"/>
  <c r="F268" i="1" s="1"/>
  <c r="E269" i="1"/>
  <c r="F269" i="1" s="1"/>
  <c r="E270" i="1"/>
  <c r="F270" i="1" s="1"/>
  <c r="G270" i="1" s="1"/>
  <c r="J270" i="1" s="1"/>
  <c r="E271" i="1"/>
  <c r="F271" i="1" s="1"/>
  <c r="G271" i="1" s="1"/>
  <c r="E274" i="1"/>
  <c r="F274" i="1" s="1"/>
  <c r="G274" i="1" s="1"/>
  <c r="J274" i="1" s="1"/>
  <c r="E275" i="1"/>
  <c r="E277" i="1"/>
  <c r="E101" i="2" s="1"/>
  <c r="E278" i="1"/>
  <c r="F278" i="1" s="1"/>
  <c r="G278" i="1" s="1"/>
  <c r="K278" i="1" s="1"/>
  <c r="E281" i="1"/>
  <c r="E282" i="1"/>
  <c r="F282" i="1" s="1"/>
  <c r="G282" i="1" s="1"/>
  <c r="E283" i="1"/>
  <c r="E284" i="1"/>
  <c r="F284" i="1" s="1"/>
  <c r="G284" i="1" s="1"/>
  <c r="K284" i="1" s="1"/>
  <c r="E285" i="1"/>
  <c r="F285" i="1" s="1"/>
  <c r="G285" i="1" s="1"/>
  <c r="K285" i="1" s="1"/>
  <c r="E286" i="1"/>
  <c r="E287" i="1"/>
  <c r="F287" i="1" s="1"/>
  <c r="G287" i="1" s="1"/>
  <c r="E288" i="1"/>
  <c r="F288" i="1" s="1"/>
  <c r="G288" i="1" s="1"/>
  <c r="K288" i="1" s="1"/>
  <c r="E289" i="1"/>
  <c r="E293" i="1"/>
  <c r="F293" i="1" s="1"/>
  <c r="D9" i="1"/>
  <c r="C9" i="1"/>
  <c r="E253" i="1"/>
  <c r="E255" i="1"/>
  <c r="E90" i="2" s="1"/>
  <c r="E272" i="1"/>
  <c r="D13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H81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H100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P118" i="1"/>
  <c r="Q118" i="1"/>
  <c r="Q119" i="1"/>
  <c r="Q120" i="1"/>
  <c r="Q157" i="1"/>
  <c r="Q169" i="1"/>
  <c r="Q170" i="1"/>
  <c r="Q171" i="1"/>
  <c r="Q184" i="1"/>
  <c r="Q185" i="1"/>
  <c r="Q186" i="1"/>
  <c r="Q187" i="1"/>
  <c r="Q195" i="1"/>
  <c r="Q201" i="1"/>
  <c r="Q202" i="1"/>
  <c r="Q205" i="1"/>
  <c r="Q209" i="1"/>
  <c r="Q212" i="1"/>
  <c r="Q216" i="1"/>
  <c r="Q222" i="1"/>
  <c r="Q225" i="1"/>
  <c r="Q228" i="1"/>
  <c r="Q234" i="1"/>
  <c r="Q236" i="1"/>
  <c r="Q257" i="1"/>
  <c r="Q279" i="1"/>
  <c r="Q290" i="1"/>
  <c r="Q294" i="1"/>
  <c r="Q295" i="1"/>
  <c r="Q297" i="1"/>
  <c r="Q298" i="1"/>
  <c r="Q301" i="1"/>
  <c r="Q305" i="1"/>
  <c r="Q306" i="1"/>
  <c r="Q308" i="1"/>
  <c r="Q309" i="1"/>
  <c r="Q310" i="1"/>
  <c r="Q311" i="1"/>
  <c r="Q313" i="1"/>
  <c r="Q314" i="1"/>
  <c r="Q315" i="1"/>
  <c r="E21" i="1"/>
  <c r="F21" i="1" s="1"/>
  <c r="G273" i="2"/>
  <c r="C273" i="2"/>
  <c r="G272" i="2"/>
  <c r="C272" i="2"/>
  <c r="G271" i="2"/>
  <c r="C271" i="2"/>
  <c r="G270" i="2"/>
  <c r="C270" i="2"/>
  <c r="G269" i="2"/>
  <c r="C269" i="2"/>
  <c r="G268" i="2"/>
  <c r="C268" i="2"/>
  <c r="G267" i="2"/>
  <c r="C267" i="2"/>
  <c r="G115" i="2"/>
  <c r="C115" i="2"/>
  <c r="G266" i="2"/>
  <c r="C266" i="2"/>
  <c r="G265" i="2"/>
  <c r="C265" i="2"/>
  <c r="G114" i="2"/>
  <c r="C114" i="2"/>
  <c r="G264" i="2"/>
  <c r="C264" i="2"/>
  <c r="G263" i="2"/>
  <c r="C263" i="2"/>
  <c r="E263" i="2"/>
  <c r="G262" i="2"/>
  <c r="C262" i="2"/>
  <c r="E262" i="2"/>
  <c r="G113" i="2"/>
  <c r="C113" i="2"/>
  <c r="G261" i="2"/>
  <c r="C261" i="2"/>
  <c r="E261" i="2"/>
  <c r="G260" i="2"/>
  <c r="C260" i="2"/>
  <c r="E260" i="2"/>
  <c r="G112" i="2"/>
  <c r="C112" i="2"/>
  <c r="G111" i="2"/>
  <c r="C111" i="2"/>
  <c r="G259" i="2"/>
  <c r="C259" i="2"/>
  <c r="G110" i="2"/>
  <c r="C110" i="2"/>
  <c r="G109" i="2"/>
  <c r="C109" i="2"/>
  <c r="E109" i="2"/>
  <c r="G108" i="2"/>
  <c r="C108" i="2"/>
  <c r="E108" i="2"/>
  <c r="G107" i="2"/>
  <c r="C107" i="2"/>
  <c r="G106" i="2"/>
  <c r="C106" i="2"/>
  <c r="E106" i="2"/>
  <c r="G105" i="2"/>
  <c r="C105" i="2"/>
  <c r="E105" i="2"/>
  <c r="G104" i="2"/>
  <c r="C104" i="2"/>
  <c r="G103" i="2"/>
  <c r="C103" i="2"/>
  <c r="E103" i="2"/>
  <c r="G102" i="2"/>
  <c r="C102" i="2"/>
  <c r="G258" i="2"/>
  <c r="C258" i="2"/>
  <c r="G101" i="2"/>
  <c r="C101" i="2"/>
  <c r="G257" i="2"/>
  <c r="C257" i="2"/>
  <c r="E257" i="2"/>
  <c r="G100" i="2"/>
  <c r="C100" i="2"/>
  <c r="G99" i="2"/>
  <c r="C99" i="2"/>
  <c r="E99" i="2"/>
  <c r="G256" i="2"/>
  <c r="C256" i="2"/>
  <c r="E256" i="2"/>
  <c r="G255" i="2"/>
  <c r="C255" i="2"/>
  <c r="E255" i="2"/>
  <c r="G254" i="2"/>
  <c r="C254" i="2"/>
  <c r="E254" i="2"/>
  <c r="G253" i="2"/>
  <c r="C253" i="2"/>
  <c r="E253" i="2"/>
  <c r="G98" i="2"/>
  <c r="C98" i="2"/>
  <c r="E98" i="2"/>
  <c r="G252" i="2"/>
  <c r="C252" i="2"/>
  <c r="E252" i="2"/>
  <c r="G97" i="2"/>
  <c r="C97" i="2"/>
  <c r="E97" i="2"/>
  <c r="G96" i="2"/>
  <c r="C96" i="2"/>
  <c r="E96" i="2"/>
  <c r="G95" i="2"/>
  <c r="C95" i="2"/>
  <c r="E95" i="2"/>
  <c r="G251" i="2"/>
  <c r="C251" i="2"/>
  <c r="E251" i="2"/>
  <c r="G94" i="2"/>
  <c r="C94" i="2"/>
  <c r="E94" i="2"/>
  <c r="G250" i="2"/>
  <c r="C250" i="2"/>
  <c r="E250" i="2"/>
  <c r="G93" i="2"/>
  <c r="C93" i="2"/>
  <c r="E93" i="2"/>
  <c r="G92" i="2"/>
  <c r="C92" i="2"/>
  <c r="G249" i="2"/>
  <c r="C249" i="2"/>
  <c r="G91" i="2"/>
  <c r="C91" i="2"/>
  <c r="G90" i="2"/>
  <c r="C90" i="2"/>
  <c r="G248" i="2"/>
  <c r="C248" i="2"/>
  <c r="E248" i="2"/>
  <c r="G89" i="2"/>
  <c r="C89" i="2"/>
  <c r="E89" i="2"/>
  <c r="G247" i="2"/>
  <c r="C247" i="2"/>
  <c r="E247" i="2"/>
  <c r="G246" i="2"/>
  <c r="C246" i="2"/>
  <c r="E246" i="2"/>
  <c r="G88" i="2"/>
  <c r="C88" i="2"/>
  <c r="E88" i="2"/>
  <c r="G87" i="2"/>
  <c r="C87" i="2"/>
  <c r="G86" i="2"/>
  <c r="C86" i="2"/>
  <c r="G85" i="2"/>
  <c r="C85" i="2"/>
  <c r="E85" i="2"/>
  <c r="G245" i="2"/>
  <c r="C245" i="2"/>
  <c r="E245" i="2"/>
  <c r="G84" i="2"/>
  <c r="C84" i="2"/>
  <c r="G244" i="2"/>
  <c r="C244" i="2"/>
  <c r="E244" i="2"/>
  <c r="G83" i="2"/>
  <c r="C83" i="2"/>
  <c r="G82" i="2"/>
  <c r="C82" i="2"/>
  <c r="G243" i="2"/>
  <c r="C243" i="2"/>
  <c r="E243" i="2"/>
  <c r="G81" i="2"/>
  <c r="C81" i="2"/>
  <c r="G242" i="2"/>
  <c r="C242" i="2"/>
  <c r="G80" i="2"/>
  <c r="C80" i="2"/>
  <c r="G79" i="2"/>
  <c r="C79" i="2"/>
  <c r="G241" i="2"/>
  <c r="C241" i="2"/>
  <c r="E241" i="2"/>
  <c r="G240" i="2"/>
  <c r="C240" i="2"/>
  <c r="E240" i="2"/>
  <c r="G78" i="2"/>
  <c r="C78" i="2"/>
  <c r="E78" i="2"/>
  <c r="G77" i="2"/>
  <c r="C77" i="2"/>
  <c r="G239" i="2"/>
  <c r="C239" i="2"/>
  <c r="G76" i="2"/>
  <c r="C76" i="2"/>
  <c r="E76" i="2"/>
  <c r="G75" i="2"/>
  <c r="C75" i="2"/>
  <c r="G238" i="2"/>
  <c r="C238" i="2"/>
  <c r="E238" i="2"/>
  <c r="G74" i="2"/>
  <c r="C74" i="2"/>
  <c r="G73" i="2"/>
  <c r="C73" i="2"/>
  <c r="G237" i="2"/>
  <c r="C237" i="2"/>
  <c r="E237" i="2"/>
  <c r="G72" i="2"/>
  <c r="C72" i="2"/>
  <c r="G71" i="2"/>
  <c r="C71" i="2"/>
  <c r="G236" i="2"/>
  <c r="C236" i="2"/>
  <c r="G70" i="2"/>
  <c r="C70" i="2"/>
  <c r="E70" i="2"/>
  <c r="G69" i="2"/>
  <c r="C69" i="2"/>
  <c r="G68" i="2"/>
  <c r="C68" i="2"/>
  <c r="E68" i="2"/>
  <c r="G235" i="2"/>
  <c r="C235" i="2"/>
  <c r="G67" i="2"/>
  <c r="C67" i="2"/>
  <c r="G66" i="2"/>
  <c r="C66" i="2"/>
  <c r="G234" i="2"/>
  <c r="C234" i="2"/>
  <c r="E234" i="2"/>
  <c r="G65" i="2"/>
  <c r="C65" i="2"/>
  <c r="E65" i="2"/>
  <c r="G64" i="2"/>
  <c r="C64" i="2"/>
  <c r="G63" i="2"/>
  <c r="C63" i="2"/>
  <c r="E63" i="2"/>
  <c r="G233" i="2"/>
  <c r="C233" i="2"/>
  <c r="G62" i="2"/>
  <c r="C62" i="2"/>
  <c r="E62" i="2"/>
  <c r="G61" i="2"/>
  <c r="C61" i="2"/>
  <c r="G232" i="2"/>
  <c r="C232" i="2"/>
  <c r="G231" i="2"/>
  <c r="C231" i="2"/>
  <c r="G60" i="2"/>
  <c r="C60" i="2"/>
  <c r="E60" i="2"/>
  <c r="G59" i="2"/>
  <c r="C59" i="2"/>
  <c r="G58" i="2"/>
  <c r="C58" i="2"/>
  <c r="G57" i="2"/>
  <c r="C57" i="2"/>
  <c r="G56" i="2"/>
  <c r="C56" i="2"/>
  <c r="E56" i="2"/>
  <c r="G230" i="2"/>
  <c r="C230" i="2"/>
  <c r="G55" i="2"/>
  <c r="C55" i="2"/>
  <c r="G54" i="2"/>
  <c r="C54" i="2"/>
  <c r="E54" i="2"/>
  <c r="G53" i="2"/>
  <c r="C53" i="2"/>
  <c r="G52" i="2"/>
  <c r="C52" i="2"/>
  <c r="G51" i="2"/>
  <c r="C51" i="2"/>
  <c r="G229" i="2"/>
  <c r="C229" i="2"/>
  <c r="G228" i="2"/>
  <c r="C228" i="2"/>
  <c r="G227" i="2"/>
  <c r="C227" i="2"/>
  <c r="G226" i="2"/>
  <c r="C226" i="2"/>
  <c r="G225" i="2"/>
  <c r="C225" i="2"/>
  <c r="E225" i="2"/>
  <c r="G224" i="2"/>
  <c r="C224" i="2"/>
  <c r="E224" i="2"/>
  <c r="G223" i="2"/>
  <c r="C223" i="2"/>
  <c r="E223" i="2"/>
  <c r="G222" i="2"/>
  <c r="C222" i="2"/>
  <c r="E222" i="2"/>
  <c r="G221" i="2"/>
  <c r="C221" i="2"/>
  <c r="G220" i="2"/>
  <c r="C220" i="2"/>
  <c r="G219" i="2"/>
  <c r="C219" i="2"/>
  <c r="E219" i="2"/>
  <c r="G218" i="2"/>
  <c r="C218" i="2"/>
  <c r="E218" i="2"/>
  <c r="G50" i="2"/>
  <c r="C50" i="2"/>
  <c r="G49" i="2"/>
  <c r="C49" i="2"/>
  <c r="E49" i="2"/>
  <c r="G48" i="2"/>
  <c r="C48" i="2"/>
  <c r="G47" i="2"/>
  <c r="C47" i="2"/>
  <c r="G46" i="2"/>
  <c r="C46" i="2"/>
  <c r="E46" i="2"/>
  <c r="G45" i="2"/>
  <c r="C45" i="2"/>
  <c r="G217" i="2"/>
  <c r="C217" i="2"/>
  <c r="E217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E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16" i="2"/>
  <c r="C216" i="2"/>
  <c r="E216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E22" i="2"/>
  <c r="G21" i="2"/>
  <c r="C21" i="2"/>
  <c r="E21" i="2"/>
  <c r="G20" i="2"/>
  <c r="C20" i="2"/>
  <c r="G19" i="2"/>
  <c r="C19" i="2"/>
  <c r="G18" i="2"/>
  <c r="C18" i="2"/>
  <c r="E18" i="2"/>
  <c r="G17" i="2"/>
  <c r="C17" i="2"/>
  <c r="E17" i="2"/>
  <c r="G16" i="2"/>
  <c r="C16" i="2"/>
  <c r="G15" i="2"/>
  <c r="C15" i="2"/>
  <c r="G14" i="2"/>
  <c r="C14" i="2"/>
  <c r="G13" i="2"/>
  <c r="C13" i="2"/>
  <c r="G12" i="2"/>
  <c r="C12" i="2"/>
  <c r="E12" i="2"/>
  <c r="G11" i="2"/>
  <c r="C11" i="2"/>
  <c r="G215" i="2"/>
  <c r="C215" i="2"/>
  <c r="E215" i="2"/>
  <c r="G214" i="2"/>
  <c r="C214" i="2"/>
  <c r="E214" i="2"/>
  <c r="G213" i="2"/>
  <c r="C213" i="2"/>
  <c r="E213" i="2"/>
  <c r="G212" i="2"/>
  <c r="C212" i="2"/>
  <c r="E212" i="2"/>
  <c r="G211" i="2"/>
  <c r="C211" i="2"/>
  <c r="E211" i="2"/>
  <c r="G210" i="2"/>
  <c r="C210" i="2"/>
  <c r="E210" i="2"/>
  <c r="G209" i="2"/>
  <c r="C209" i="2"/>
  <c r="E209" i="2"/>
  <c r="G208" i="2"/>
  <c r="C208" i="2"/>
  <c r="G207" i="2"/>
  <c r="C207" i="2"/>
  <c r="E207" i="2"/>
  <c r="G206" i="2"/>
  <c r="C206" i="2"/>
  <c r="E206" i="2"/>
  <c r="G205" i="2"/>
  <c r="C205" i="2"/>
  <c r="G204" i="2"/>
  <c r="C204" i="2"/>
  <c r="E204" i="2"/>
  <c r="G203" i="2"/>
  <c r="C203" i="2"/>
  <c r="E203" i="2"/>
  <c r="G202" i="2"/>
  <c r="C202" i="2"/>
  <c r="E202" i="2"/>
  <c r="G201" i="2"/>
  <c r="C201" i="2"/>
  <c r="G200" i="2"/>
  <c r="C200" i="2"/>
  <c r="E200" i="2"/>
  <c r="G199" i="2"/>
  <c r="C199" i="2"/>
  <c r="E199" i="2"/>
  <c r="G198" i="2"/>
  <c r="C198" i="2"/>
  <c r="E198" i="2"/>
  <c r="G197" i="2"/>
  <c r="C197" i="2"/>
  <c r="G196" i="2"/>
  <c r="C196" i="2"/>
  <c r="E196" i="2"/>
  <c r="G195" i="2"/>
  <c r="C195" i="2"/>
  <c r="E195" i="2"/>
  <c r="G194" i="2"/>
  <c r="C194" i="2"/>
  <c r="E194" i="2"/>
  <c r="G193" i="2"/>
  <c r="C193" i="2"/>
  <c r="G192" i="2"/>
  <c r="C192" i="2"/>
  <c r="E192" i="2"/>
  <c r="G191" i="2"/>
  <c r="C191" i="2"/>
  <c r="E191" i="2"/>
  <c r="G190" i="2"/>
  <c r="C190" i="2"/>
  <c r="E190" i="2"/>
  <c r="G189" i="2"/>
  <c r="C189" i="2"/>
  <c r="E189" i="2"/>
  <c r="G188" i="2"/>
  <c r="C188" i="2"/>
  <c r="E188" i="2"/>
  <c r="G187" i="2"/>
  <c r="C187" i="2"/>
  <c r="E187" i="2"/>
  <c r="G186" i="2"/>
  <c r="C186" i="2"/>
  <c r="E186" i="2"/>
  <c r="G185" i="2"/>
  <c r="C185" i="2"/>
  <c r="E185" i="2"/>
  <c r="G184" i="2"/>
  <c r="C184" i="2"/>
  <c r="E184" i="2"/>
  <c r="G183" i="2"/>
  <c r="C183" i="2"/>
  <c r="E183" i="2"/>
  <c r="G182" i="2"/>
  <c r="C182" i="2"/>
  <c r="E182" i="2"/>
  <c r="G181" i="2"/>
  <c r="C181" i="2"/>
  <c r="E181" i="2"/>
  <c r="G180" i="2"/>
  <c r="C180" i="2"/>
  <c r="E180" i="2"/>
  <c r="G179" i="2"/>
  <c r="C179" i="2"/>
  <c r="E179" i="2"/>
  <c r="G178" i="2"/>
  <c r="C178" i="2"/>
  <c r="E178" i="2"/>
  <c r="G177" i="2"/>
  <c r="C177" i="2"/>
  <c r="G176" i="2"/>
  <c r="C176" i="2"/>
  <c r="E176" i="2"/>
  <c r="G175" i="2"/>
  <c r="C175" i="2"/>
  <c r="E175" i="2"/>
  <c r="G174" i="2"/>
  <c r="C174" i="2"/>
  <c r="E174" i="2"/>
  <c r="G173" i="2"/>
  <c r="C173" i="2"/>
  <c r="E173" i="2"/>
  <c r="G172" i="2"/>
  <c r="C172" i="2"/>
  <c r="G171" i="2"/>
  <c r="C171" i="2"/>
  <c r="E171" i="2"/>
  <c r="G170" i="2"/>
  <c r="C170" i="2"/>
  <c r="E170" i="2"/>
  <c r="G169" i="2"/>
  <c r="C169" i="2"/>
  <c r="E169" i="2"/>
  <c r="G168" i="2"/>
  <c r="C168" i="2"/>
  <c r="E168" i="2"/>
  <c r="G167" i="2"/>
  <c r="C167" i="2"/>
  <c r="E167" i="2"/>
  <c r="G166" i="2"/>
  <c r="C166" i="2"/>
  <c r="E166" i="2"/>
  <c r="G165" i="2"/>
  <c r="C165" i="2"/>
  <c r="G164" i="2"/>
  <c r="C164" i="2"/>
  <c r="E164" i="2"/>
  <c r="G163" i="2"/>
  <c r="C163" i="2"/>
  <c r="E163" i="2"/>
  <c r="G162" i="2"/>
  <c r="C162" i="2"/>
  <c r="E162" i="2"/>
  <c r="G161" i="2"/>
  <c r="C161" i="2"/>
  <c r="E161" i="2"/>
  <c r="G160" i="2"/>
  <c r="C160" i="2"/>
  <c r="E160" i="2"/>
  <c r="G159" i="2"/>
  <c r="C159" i="2"/>
  <c r="E159" i="2"/>
  <c r="G158" i="2"/>
  <c r="C158" i="2"/>
  <c r="E158" i="2"/>
  <c r="G157" i="2"/>
  <c r="C157" i="2"/>
  <c r="E157" i="2"/>
  <c r="G156" i="2"/>
  <c r="C156" i="2"/>
  <c r="E156" i="2"/>
  <c r="G155" i="2"/>
  <c r="C155" i="2"/>
  <c r="E155" i="2"/>
  <c r="G154" i="2"/>
  <c r="C154" i="2"/>
  <c r="E154" i="2"/>
  <c r="G153" i="2"/>
  <c r="C153" i="2"/>
  <c r="E153" i="2"/>
  <c r="G152" i="2"/>
  <c r="C152" i="2"/>
  <c r="E152" i="2"/>
  <c r="G151" i="2"/>
  <c r="C151" i="2"/>
  <c r="E151" i="2"/>
  <c r="G150" i="2"/>
  <c r="C150" i="2"/>
  <c r="E150" i="2"/>
  <c r="G149" i="2"/>
  <c r="C149" i="2"/>
  <c r="E149" i="2"/>
  <c r="G148" i="2"/>
  <c r="C148" i="2"/>
  <c r="E148" i="2"/>
  <c r="G147" i="2"/>
  <c r="C147" i="2"/>
  <c r="E147" i="2"/>
  <c r="G146" i="2"/>
  <c r="C146" i="2"/>
  <c r="E146" i="2"/>
  <c r="G145" i="2"/>
  <c r="C145" i="2"/>
  <c r="E145" i="2"/>
  <c r="G144" i="2"/>
  <c r="C144" i="2"/>
  <c r="E144" i="2"/>
  <c r="G143" i="2"/>
  <c r="C143" i="2"/>
  <c r="G142" i="2"/>
  <c r="C142" i="2"/>
  <c r="E142" i="2"/>
  <c r="G141" i="2"/>
  <c r="C141" i="2"/>
  <c r="E141" i="2"/>
  <c r="G140" i="2"/>
  <c r="C140" i="2"/>
  <c r="E140" i="2"/>
  <c r="G139" i="2"/>
  <c r="C139" i="2"/>
  <c r="E139" i="2"/>
  <c r="G138" i="2"/>
  <c r="C138" i="2"/>
  <c r="E138" i="2"/>
  <c r="G137" i="2"/>
  <c r="C137" i="2"/>
  <c r="E137" i="2"/>
  <c r="G136" i="2"/>
  <c r="C136" i="2"/>
  <c r="E136" i="2"/>
  <c r="G135" i="2"/>
  <c r="C135" i="2"/>
  <c r="E135" i="2"/>
  <c r="G134" i="2"/>
  <c r="C134" i="2"/>
  <c r="G133" i="2"/>
  <c r="C133" i="2"/>
  <c r="G132" i="2"/>
  <c r="C132" i="2"/>
  <c r="G131" i="2"/>
  <c r="C131" i="2"/>
  <c r="E131" i="2"/>
  <c r="G130" i="2"/>
  <c r="C130" i="2"/>
  <c r="G129" i="2"/>
  <c r="C129" i="2"/>
  <c r="E129" i="2"/>
  <c r="G128" i="2"/>
  <c r="C128" i="2"/>
  <c r="G127" i="2"/>
  <c r="C127" i="2"/>
  <c r="E127" i="2"/>
  <c r="G126" i="2"/>
  <c r="C126" i="2"/>
  <c r="G125" i="2"/>
  <c r="C125" i="2"/>
  <c r="G124" i="2"/>
  <c r="C124" i="2"/>
  <c r="G123" i="2"/>
  <c r="C123" i="2"/>
  <c r="E123" i="2"/>
  <c r="G122" i="2"/>
  <c r="C122" i="2"/>
  <c r="G121" i="2"/>
  <c r="C121" i="2"/>
  <c r="E121" i="2"/>
  <c r="G120" i="2"/>
  <c r="C120" i="2"/>
  <c r="G119" i="2"/>
  <c r="C119" i="2"/>
  <c r="G118" i="2"/>
  <c r="C118" i="2"/>
  <c r="G117" i="2"/>
  <c r="C117" i="2"/>
  <c r="G116" i="2"/>
  <c r="C116" i="2"/>
  <c r="E116" i="2"/>
  <c r="A69" i="2"/>
  <c r="H69" i="2"/>
  <c r="B69" i="2"/>
  <c r="D69" i="2"/>
  <c r="A70" i="2"/>
  <c r="H70" i="2"/>
  <c r="B70" i="2"/>
  <c r="D70" i="2"/>
  <c r="A236" i="2"/>
  <c r="H236" i="2"/>
  <c r="B236" i="2"/>
  <c r="D236" i="2"/>
  <c r="A71" i="2"/>
  <c r="H71" i="2"/>
  <c r="B71" i="2"/>
  <c r="D71" i="2"/>
  <c r="A72" i="2"/>
  <c r="H72" i="2"/>
  <c r="B72" i="2"/>
  <c r="D72" i="2"/>
  <c r="A237" i="2"/>
  <c r="H237" i="2"/>
  <c r="B237" i="2"/>
  <c r="D237" i="2"/>
  <c r="A73" i="2"/>
  <c r="H73" i="2"/>
  <c r="B73" i="2"/>
  <c r="D73" i="2"/>
  <c r="A74" i="2"/>
  <c r="H74" i="2"/>
  <c r="B74" i="2"/>
  <c r="D74" i="2"/>
  <c r="A238" i="2"/>
  <c r="H238" i="2"/>
  <c r="B238" i="2"/>
  <c r="D238" i="2"/>
  <c r="A75" i="2"/>
  <c r="H75" i="2"/>
  <c r="B75" i="2"/>
  <c r="D75" i="2"/>
  <c r="A76" i="2"/>
  <c r="H76" i="2"/>
  <c r="B76" i="2"/>
  <c r="D76" i="2"/>
  <c r="A239" i="2"/>
  <c r="H239" i="2"/>
  <c r="B239" i="2"/>
  <c r="D239" i="2"/>
  <c r="A77" i="2"/>
  <c r="H77" i="2"/>
  <c r="B77" i="2"/>
  <c r="D77" i="2"/>
  <c r="A78" i="2"/>
  <c r="H78" i="2"/>
  <c r="B78" i="2"/>
  <c r="D78" i="2"/>
  <c r="A240" i="2"/>
  <c r="H240" i="2"/>
  <c r="B240" i="2"/>
  <c r="D240" i="2"/>
  <c r="A241" i="2"/>
  <c r="H241" i="2"/>
  <c r="B241" i="2"/>
  <c r="D241" i="2"/>
  <c r="A79" i="2"/>
  <c r="H79" i="2"/>
  <c r="B79" i="2"/>
  <c r="D79" i="2"/>
  <c r="A80" i="2"/>
  <c r="H80" i="2"/>
  <c r="B80" i="2"/>
  <c r="D80" i="2"/>
  <c r="A242" i="2"/>
  <c r="H242" i="2"/>
  <c r="B242" i="2"/>
  <c r="D242" i="2"/>
  <c r="A81" i="2"/>
  <c r="H81" i="2"/>
  <c r="B81" i="2"/>
  <c r="D81" i="2"/>
  <c r="A243" i="2"/>
  <c r="H243" i="2"/>
  <c r="B243" i="2"/>
  <c r="D243" i="2"/>
  <c r="A82" i="2"/>
  <c r="H82" i="2"/>
  <c r="B82" i="2"/>
  <c r="D82" i="2"/>
  <c r="A83" i="2"/>
  <c r="H83" i="2"/>
  <c r="B83" i="2"/>
  <c r="D83" i="2"/>
  <c r="A244" i="2"/>
  <c r="H244" i="2"/>
  <c r="B244" i="2"/>
  <c r="D244" i="2"/>
  <c r="A84" i="2"/>
  <c r="H84" i="2"/>
  <c r="B84" i="2"/>
  <c r="D84" i="2"/>
  <c r="A245" i="2"/>
  <c r="H245" i="2"/>
  <c r="B245" i="2"/>
  <c r="D245" i="2"/>
  <c r="A85" i="2"/>
  <c r="H85" i="2"/>
  <c r="B85" i="2"/>
  <c r="D85" i="2"/>
  <c r="A86" i="2"/>
  <c r="H86" i="2"/>
  <c r="B86" i="2"/>
  <c r="D86" i="2"/>
  <c r="A87" i="2"/>
  <c r="H87" i="2"/>
  <c r="B87" i="2"/>
  <c r="D87" i="2"/>
  <c r="A88" i="2"/>
  <c r="H88" i="2"/>
  <c r="B88" i="2"/>
  <c r="D88" i="2"/>
  <c r="A246" i="2"/>
  <c r="H246" i="2"/>
  <c r="B246" i="2"/>
  <c r="D246" i="2"/>
  <c r="A247" i="2"/>
  <c r="H247" i="2"/>
  <c r="B247" i="2"/>
  <c r="D247" i="2"/>
  <c r="A89" i="2"/>
  <c r="H89" i="2"/>
  <c r="B89" i="2"/>
  <c r="D89" i="2"/>
  <c r="A248" i="2"/>
  <c r="H248" i="2"/>
  <c r="B248" i="2"/>
  <c r="D248" i="2"/>
  <c r="A90" i="2"/>
  <c r="H90" i="2"/>
  <c r="B90" i="2"/>
  <c r="D90" i="2"/>
  <c r="A91" i="2"/>
  <c r="H91" i="2"/>
  <c r="B91" i="2"/>
  <c r="D91" i="2"/>
  <c r="A249" i="2"/>
  <c r="H249" i="2"/>
  <c r="B249" i="2"/>
  <c r="D249" i="2"/>
  <c r="A92" i="2"/>
  <c r="H92" i="2"/>
  <c r="B92" i="2"/>
  <c r="D92" i="2"/>
  <c r="A93" i="2"/>
  <c r="H93" i="2"/>
  <c r="B93" i="2"/>
  <c r="D93" i="2"/>
  <c r="A250" i="2"/>
  <c r="H250" i="2"/>
  <c r="B250" i="2"/>
  <c r="D250" i="2"/>
  <c r="A94" i="2"/>
  <c r="H94" i="2"/>
  <c r="B94" i="2"/>
  <c r="D94" i="2"/>
  <c r="A251" i="2"/>
  <c r="H251" i="2"/>
  <c r="B251" i="2"/>
  <c r="D251" i="2"/>
  <c r="A95" i="2"/>
  <c r="H95" i="2"/>
  <c r="B95" i="2"/>
  <c r="D95" i="2"/>
  <c r="A96" i="2"/>
  <c r="H96" i="2"/>
  <c r="B96" i="2"/>
  <c r="D96" i="2"/>
  <c r="A97" i="2"/>
  <c r="H97" i="2"/>
  <c r="B97" i="2"/>
  <c r="D97" i="2"/>
  <c r="A252" i="2"/>
  <c r="H252" i="2"/>
  <c r="B252" i="2"/>
  <c r="D252" i="2"/>
  <c r="A98" i="2"/>
  <c r="H98" i="2"/>
  <c r="B98" i="2"/>
  <c r="D98" i="2"/>
  <c r="A253" i="2"/>
  <c r="H253" i="2"/>
  <c r="B253" i="2"/>
  <c r="D253" i="2"/>
  <c r="A254" i="2"/>
  <c r="H254" i="2"/>
  <c r="B254" i="2"/>
  <c r="D254" i="2"/>
  <c r="A255" i="2"/>
  <c r="H255" i="2"/>
  <c r="B255" i="2"/>
  <c r="D255" i="2"/>
  <c r="A256" i="2"/>
  <c r="H256" i="2"/>
  <c r="B256" i="2"/>
  <c r="D256" i="2"/>
  <c r="A99" i="2"/>
  <c r="H99" i="2"/>
  <c r="B99" i="2"/>
  <c r="D99" i="2"/>
  <c r="A100" i="2"/>
  <c r="H100" i="2"/>
  <c r="B100" i="2"/>
  <c r="D100" i="2"/>
  <c r="A257" i="2"/>
  <c r="H257" i="2"/>
  <c r="B257" i="2"/>
  <c r="D257" i="2"/>
  <c r="A101" i="2"/>
  <c r="H101" i="2"/>
  <c r="B101" i="2"/>
  <c r="D101" i="2"/>
  <c r="A258" i="2"/>
  <c r="H258" i="2"/>
  <c r="B258" i="2"/>
  <c r="D258" i="2"/>
  <c r="A102" i="2"/>
  <c r="H102" i="2"/>
  <c r="B102" i="2"/>
  <c r="D102" i="2"/>
  <c r="A103" i="2"/>
  <c r="H103" i="2"/>
  <c r="B103" i="2"/>
  <c r="D103" i="2"/>
  <c r="A104" i="2"/>
  <c r="H104" i="2"/>
  <c r="B104" i="2"/>
  <c r="D104" i="2"/>
  <c r="A105" i="2"/>
  <c r="H105" i="2"/>
  <c r="B105" i="2"/>
  <c r="D105" i="2"/>
  <c r="A106" i="2"/>
  <c r="H106" i="2"/>
  <c r="B106" i="2"/>
  <c r="D106" i="2"/>
  <c r="A107" i="2"/>
  <c r="H107" i="2"/>
  <c r="B107" i="2"/>
  <c r="D107" i="2"/>
  <c r="A108" i="2"/>
  <c r="H108" i="2"/>
  <c r="B108" i="2"/>
  <c r="D108" i="2"/>
  <c r="A109" i="2"/>
  <c r="H109" i="2"/>
  <c r="B109" i="2"/>
  <c r="D109" i="2"/>
  <c r="A110" i="2"/>
  <c r="H110" i="2"/>
  <c r="B110" i="2"/>
  <c r="D110" i="2"/>
  <c r="A259" i="2"/>
  <c r="H259" i="2"/>
  <c r="B259" i="2"/>
  <c r="D259" i="2"/>
  <c r="A111" i="2"/>
  <c r="H111" i="2"/>
  <c r="B111" i="2"/>
  <c r="D111" i="2"/>
  <c r="A112" i="2"/>
  <c r="H112" i="2"/>
  <c r="B112" i="2"/>
  <c r="D112" i="2"/>
  <c r="A260" i="2"/>
  <c r="H260" i="2"/>
  <c r="B260" i="2"/>
  <c r="D260" i="2"/>
  <c r="A261" i="2"/>
  <c r="H261" i="2"/>
  <c r="B261" i="2"/>
  <c r="D261" i="2"/>
  <c r="A113" i="2"/>
  <c r="H113" i="2"/>
  <c r="B113" i="2"/>
  <c r="D113" i="2"/>
  <c r="A262" i="2"/>
  <c r="H262" i="2"/>
  <c r="B262" i="2"/>
  <c r="D262" i="2"/>
  <c r="A263" i="2"/>
  <c r="H263" i="2"/>
  <c r="B263" i="2"/>
  <c r="D263" i="2"/>
  <c r="A264" i="2"/>
  <c r="H264" i="2"/>
  <c r="B264" i="2"/>
  <c r="D264" i="2"/>
  <c r="A114" i="2"/>
  <c r="H114" i="2"/>
  <c r="B114" i="2"/>
  <c r="D114" i="2"/>
  <c r="A265" i="2"/>
  <c r="H265" i="2"/>
  <c r="B265" i="2"/>
  <c r="D265" i="2"/>
  <c r="A266" i="2"/>
  <c r="H266" i="2"/>
  <c r="B266" i="2"/>
  <c r="D266" i="2"/>
  <c r="A115" i="2"/>
  <c r="H115" i="2"/>
  <c r="B115" i="2"/>
  <c r="D115" i="2"/>
  <c r="A267" i="2"/>
  <c r="H267" i="2"/>
  <c r="B267" i="2"/>
  <c r="D267" i="2"/>
  <c r="A268" i="2"/>
  <c r="H268" i="2"/>
  <c r="B268" i="2"/>
  <c r="D268" i="2"/>
  <c r="A269" i="2"/>
  <c r="H269" i="2"/>
  <c r="B269" i="2"/>
  <c r="D269" i="2"/>
  <c r="A270" i="2"/>
  <c r="H270" i="2"/>
  <c r="B270" i="2"/>
  <c r="D270" i="2"/>
  <c r="A271" i="2"/>
  <c r="H271" i="2"/>
  <c r="B271" i="2"/>
  <c r="D271" i="2"/>
  <c r="A272" i="2"/>
  <c r="H272" i="2"/>
  <c r="B272" i="2"/>
  <c r="D272" i="2"/>
  <c r="A273" i="2"/>
  <c r="H273" i="2"/>
  <c r="B273" i="2"/>
  <c r="D273" i="2"/>
  <c r="H68" i="2"/>
  <c r="D68" i="2"/>
  <c r="B68" i="2"/>
  <c r="A68" i="2"/>
  <c r="H235" i="2"/>
  <c r="D235" i="2"/>
  <c r="B235" i="2"/>
  <c r="A235" i="2"/>
  <c r="H67" i="2"/>
  <c r="D67" i="2"/>
  <c r="B67" i="2"/>
  <c r="A67" i="2"/>
  <c r="H66" i="2"/>
  <c r="D66" i="2"/>
  <c r="B66" i="2"/>
  <c r="A66" i="2"/>
  <c r="H234" i="2"/>
  <c r="D234" i="2"/>
  <c r="B234" i="2"/>
  <c r="A234" i="2"/>
  <c r="H65" i="2"/>
  <c r="D65" i="2"/>
  <c r="B65" i="2"/>
  <c r="A65" i="2"/>
  <c r="H64" i="2"/>
  <c r="D64" i="2"/>
  <c r="B64" i="2"/>
  <c r="A64" i="2"/>
  <c r="H63" i="2"/>
  <c r="D63" i="2"/>
  <c r="B63" i="2"/>
  <c r="A63" i="2"/>
  <c r="H233" i="2"/>
  <c r="D233" i="2"/>
  <c r="B233" i="2"/>
  <c r="A233" i="2"/>
  <c r="H62" i="2"/>
  <c r="D62" i="2"/>
  <c r="B62" i="2"/>
  <c r="A62" i="2"/>
  <c r="H61" i="2"/>
  <c r="D61" i="2"/>
  <c r="B61" i="2"/>
  <c r="A61" i="2"/>
  <c r="H232" i="2"/>
  <c r="D232" i="2"/>
  <c r="B232" i="2"/>
  <c r="A232" i="2"/>
  <c r="H231" i="2"/>
  <c r="D231" i="2"/>
  <c r="B231" i="2"/>
  <c r="A231" i="2"/>
  <c r="H60" i="2"/>
  <c r="D60" i="2"/>
  <c r="B60" i="2"/>
  <c r="A60" i="2"/>
  <c r="H59" i="2"/>
  <c r="D59" i="2"/>
  <c r="B59" i="2"/>
  <c r="A59" i="2"/>
  <c r="H58" i="2"/>
  <c r="D58" i="2"/>
  <c r="B58" i="2"/>
  <c r="A58" i="2"/>
  <c r="H57" i="2"/>
  <c r="D57" i="2"/>
  <c r="B57" i="2"/>
  <c r="A57" i="2"/>
  <c r="H56" i="2"/>
  <c r="D56" i="2"/>
  <c r="B56" i="2"/>
  <c r="A56" i="2"/>
  <c r="H230" i="2"/>
  <c r="D230" i="2"/>
  <c r="B230" i="2"/>
  <c r="A230" i="2"/>
  <c r="H55" i="2"/>
  <c r="D55" i="2"/>
  <c r="B55" i="2"/>
  <c r="A55" i="2"/>
  <c r="H54" i="2"/>
  <c r="D54" i="2"/>
  <c r="B54" i="2"/>
  <c r="A54" i="2"/>
  <c r="H53" i="2"/>
  <c r="D53" i="2"/>
  <c r="B53" i="2"/>
  <c r="A53" i="2"/>
  <c r="H52" i="2"/>
  <c r="D52" i="2"/>
  <c r="B52" i="2"/>
  <c r="A52" i="2"/>
  <c r="H51" i="2"/>
  <c r="D51" i="2"/>
  <c r="B51" i="2"/>
  <c r="A51" i="2"/>
  <c r="H229" i="2"/>
  <c r="D229" i="2"/>
  <c r="B229" i="2"/>
  <c r="A229" i="2"/>
  <c r="H228" i="2"/>
  <c r="D228" i="2"/>
  <c r="B228" i="2"/>
  <c r="A228" i="2"/>
  <c r="H227" i="2"/>
  <c r="D227" i="2"/>
  <c r="B227" i="2"/>
  <c r="A227" i="2"/>
  <c r="H226" i="2"/>
  <c r="D226" i="2"/>
  <c r="B226" i="2"/>
  <c r="A226" i="2"/>
  <c r="H225" i="2"/>
  <c r="D225" i="2"/>
  <c r="B225" i="2"/>
  <c r="A225" i="2"/>
  <c r="H224" i="2"/>
  <c r="D224" i="2"/>
  <c r="B224" i="2"/>
  <c r="A224" i="2"/>
  <c r="H223" i="2"/>
  <c r="D223" i="2"/>
  <c r="B223" i="2"/>
  <c r="A223" i="2"/>
  <c r="H222" i="2"/>
  <c r="D222" i="2"/>
  <c r="B222" i="2"/>
  <c r="A222" i="2"/>
  <c r="H221" i="2"/>
  <c r="D221" i="2"/>
  <c r="B221" i="2"/>
  <c r="A221" i="2"/>
  <c r="H220" i="2"/>
  <c r="D220" i="2"/>
  <c r="B220" i="2"/>
  <c r="A220" i="2"/>
  <c r="H219" i="2"/>
  <c r="D219" i="2"/>
  <c r="B219" i="2"/>
  <c r="A219" i="2"/>
  <c r="H218" i="2"/>
  <c r="D218" i="2"/>
  <c r="B218" i="2"/>
  <c r="A218" i="2"/>
  <c r="H50" i="2"/>
  <c r="D50" i="2"/>
  <c r="B50" i="2"/>
  <c r="A50" i="2"/>
  <c r="H49" i="2"/>
  <c r="D49" i="2"/>
  <c r="B49" i="2"/>
  <c r="A49" i="2"/>
  <c r="H48" i="2"/>
  <c r="D48" i="2"/>
  <c r="B48" i="2"/>
  <c r="A48" i="2"/>
  <c r="H47" i="2"/>
  <c r="D47" i="2"/>
  <c r="B47" i="2"/>
  <c r="A47" i="2"/>
  <c r="H46" i="2"/>
  <c r="D46" i="2"/>
  <c r="B46" i="2"/>
  <c r="A46" i="2"/>
  <c r="H45" i="2"/>
  <c r="D45" i="2"/>
  <c r="B45" i="2"/>
  <c r="A45" i="2"/>
  <c r="H217" i="2"/>
  <c r="D217" i="2"/>
  <c r="B217" i="2"/>
  <c r="A217" i="2"/>
  <c r="H44" i="2"/>
  <c r="D44" i="2"/>
  <c r="B44" i="2"/>
  <c r="A44" i="2"/>
  <c r="H43" i="2"/>
  <c r="D43" i="2"/>
  <c r="B43" i="2"/>
  <c r="A43" i="2"/>
  <c r="H42" i="2"/>
  <c r="D42" i="2"/>
  <c r="B42" i="2"/>
  <c r="A42" i="2"/>
  <c r="H41" i="2"/>
  <c r="D41" i="2"/>
  <c r="B41" i="2"/>
  <c r="A41" i="2"/>
  <c r="H40" i="2"/>
  <c r="D40" i="2"/>
  <c r="B40" i="2"/>
  <c r="A40" i="2"/>
  <c r="H39" i="2"/>
  <c r="D39" i="2"/>
  <c r="B39" i="2"/>
  <c r="A39" i="2"/>
  <c r="H38" i="2"/>
  <c r="D38" i="2"/>
  <c r="B38" i="2"/>
  <c r="A38" i="2"/>
  <c r="H37" i="2"/>
  <c r="D37" i="2"/>
  <c r="B37" i="2"/>
  <c r="A37" i="2"/>
  <c r="H36" i="2"/>
  <c r="D36" i="2"/>
  <c r="B36" i="2"/>
  <c r="A36" i="2"/>
  <c r="H35" i="2"/>
  <c r="D35" i="2"/>
  <c r="B35" i="2"/>
  <c r="A35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H216" i="2"/>
  <c r="D216" i="2"/>
  <c r="B216" i="2"/>
  <c r="A216" i="2"/>
  <c r="H28" i="2"/>
  <c r="D28" i="2"/>
  <c r="B28" i="2"/>
  <c r="A28" i="2"/>
  <c r="H27" i="2"/>
  <c r="D27" i="2"/>
  <c r="B27" i="2"/>
  <c r="A27" i="2"/>
  <c r="H26" i="2"/>
  <c r="D26" i="2"/>
  <c r="B26" i="2"/>
  <c r="A26" i="2"/>
  <c r="H25" i="2"/>
  <c r="D25" i="2"/>
  <c r="B25" i="2"/>
  <c r="A25" i="2"/>
  <c r="H24" i="2"/>
  <c r="D24" i="2"/>
  <c r="B24" i="2"/>
  <c r="A24" i="2"/>
  <c r="H23" i="2"/>
  <c r="D23" i="2"/>
  <c r="B23" i="2"/>
  <c r="A23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12" i="2"/>
  <c r="D12" i="2"/>
  <c r="B12" i="2"/>
  <c r="A12" i="2"/>
  <c r="H11" i="2"/>
  <c r="D11" i="2"/>
  <c r="B11" i="2"/>
  <c r="A11" i="2"/>
  <c r="H215" i="2"/>
  <c r="D215" i="2"/>
  <c r="B215" i="2"/>
  <c r="A215" i="2"/>
  <c r="H214" i="2"/>
  <c r="D214" i="2"/>
  <c r="B214" i="2"/>
  <c r="A214" i="2"/>
  <c r="H213" i="2"/>
  <c r="D213" i="2"/>
  <c r="B213" i="2"/>
  <c r="A213" i="2"/>
  <c r="H212" i="2"/>
  <c r="D212" i="2"/>
  <c r="B212" i="2"/>
  <c r="A212" i="2"/>
  <c r="H211" i="2"/>
  <c r="D211" i="2"/>
  <c r="B211" i="2"/>
  <c r="A211" i="2"/>
  <c r="H210" i="2"/>
  <c r="D210" i="2"/>
  <c r="B210" i="2"/>
  <c r="A210" i="2"/>
  <c r="H209" i="2"/>
  <c r="D209" i="2"/>
  <c r="B209" i="2"/>
  <c r="A209" i="2"/>
  <c r="H208" i="2"/>
  <c r="D208" i="2"/>
  <c r="B208" i="2"/>
  <c r="A208" i="2"/>
  <c r="H207" i="2"/>
  <c r="D207" i="2"/>
  <c r="B207" i="2"/>
  <c r="A207" i="2"/>
  <c r="H206" i="2"/>
  <c r="D206" i="2"/>
  <c r="B206" i="2"/>
  <c r="A206" i="2"/>
  <c r="H205" i="2"/>
  <c r="D205" i="2"/>
  <c r="B205" i="2"/>
  <c r="A205" i="2"/>
  <c r="H204" i="2"/>
  <c r="D204" i="2"/>
  <c r="B204" i="2"/>
  <c r="A204" i="2"/>
  <c r="H203" i="2"/>
  <c r="D203" i="2"/>
  <c r="B203" i="2"/>
  <c r="A203" i="2"/>
  <c r="H202" i="2"/>
  <c r="D202" i="2"/>
  <c r="B202" i="2"/>
  <c r="A202" i="2"/>
  <c r="H201" i="2"/>
  <c r="D201" i="2"/>
  <c r="B201" i="2"/>
  <c r="A201" i="2"/>
  <c r="H200" i="2"/>
  <c r="D200" i="2"/>
  <c r="B200" i="2"/>
  <c r="A200" i="2"/>
  <c r="H199" i="2"/>
  <c r="D199" i="2"/>
  <c r="B199" i="2"/>
  <c r="A199" i="2"/>
  <c r="H198" i="2"/>
  <c r="D198" i="2"/>
  <c r="B198" i="2"/>
  <c r="A198" i="2"/>
  <c r="H197" i="2"/>
  <c r="D197" i="2"/>
  <c r="B197" i="2"/>
  <c r="A197" i="2"/>
  <c r="H196" i="2"/>
  <c r="D196" i="2"/>
  <c r="B196" i="2"/>
  <c r="A196" i="2"/>
  <c r="H195" i="2"/>
  <c r="D195" i="2"/>
  <c r="B195" i="2"/>
  <c r="A195" i="2"/>
  <c r="H194" i="2"/>
  <c r="D194" i="2"/>
  <c r="B194" i="2"/>
  <c r="A194" i="2"/>
  <c r="H193" i="2"/>
  <c r="D193" i="2"/>
  <c r="B193" i="2"/>
  <c r="A193" i="2"/>
  <c r="H192" i="2"/>
  <c r="D192" i="2"/>
  <c r="B192" i="2"/>
  <c r="A192" i="2"/>
  <c r="H191" i="2"/>
  <c r="D191" i="2"/>
  <c r="B191" i="2"/>
  <c r="A191" i="2"/>
  <c r="H190" i="2"/>
  <c r="D190" i="2"/>
  <c r="B190" i="2"/>
  <c r="A190" i="2"/>
  <c r="H189" i="2"/>
  <c r="D189" i="2"/>
  <c r="B189" i="2"/>
  <c r="A189" i="2"/>
  <c r="H188" i="2"/>
  <c r="D188" i="2"/>
  <c r="B188" i="2"/>
  <c r="A188" i="2"/>
  <c r="H187" i="2"/>
  <c r="F187" i="2"/>
  <c r="D187" i="2"/>
  <c r="B187" i="2"/>
  <c r="A187" i="2"/>
  <c r="H186" i="2"/>
  <c r="B186" i="2"/>
  <c r="F186" i="2"/>
  <c r="D186" i="2"/>
  <c r="A186" i="2"/>
  <c r="H185" i="2"/>
  <c r="F185" i="2"/>
  <c r="D185" i="2"/>
  <c r="B185" i="2"/>
  <c r="A185" i="2"/>
  <c r="H184" i="2"/>
  <c r="B184" i="2"/>
  <c r="F184" i="2"/>
  <c r="D184" i="2"/>
  <c r="A184" i="2"/>
  <c r="H183" i="2"/>
  <c r="F183" i="2"/>
  <c r="D183" i="2"/>
  <c r="B183" i="2"/>
  <c r="A183" i="2"/>
  <c r="H182" i="2"/>
  <c r="D182" i="2"/>
  <c r="B182" i="2"/>
  <c r="A182" i="2"/>
  <c r="H181" i="2"/>
  <c r="B181" i="2"/>
  <c r="D181" i="2"/>
  <c r="A181" i="2"/>
  <c r="H180" i="2"/>
  <c r="B180" i="2"/>
  <c r="D180" i="2"/>
  <c r="A180" i="2"/>
  <c r="H179" i="2"/>
  <c r="B179" i="2"/>
  <c r="D179" i="2"/>
  <c r="A179" i="2"/>
  <c r="H178" i="2"/>
  <c r="D178" i="2"/>
  <c r="B178" i="2"/>
  <c r="A178" i="2"/>
  <c r="H177" i="2"/>
  <c r="B177" i="2"/>
  <c r="D177" i="2"/>
  <c r="A177" i="2"/>
  <c r="H176" i="2"/>
  <c r="B176" i="2"/>
  <c r="D176" i="2"/>
  <c r="A176" i="2"/>
  <c r="H175" i="2"/>
  <c r="B175" i="2"/>
  <c r="D175" i="2"/>
  <c r="A175" i="2"/>
  <c r="H174" i="2"/>
  <c r="B174" i="2"/>
  <c r="D174" i="2"/>
  <c r="A174" i="2"/>
  <c r="H173" i="2"/>
  <c r="B173" i="2"/>
  <c r="D173" i="2"/>
  <c r="A173" i="2"/>
  <c r="H172" i="2"/>
  <c r="B172" i="2"/>
  <c r="D172" i="2"/>
  <c r="A172" i="2"/>
  <c r="H171" i="2"/>
  <c r="B171" i="2"/>
  <c r="D171" i="2"/>
  <c r="A171" i="2"/>
  <c r="H170" i="2"/>
  <c r="D170" i="2"/>
  <c r="B170" i="2"/>
  <c r="A170" i="2"/>
  <c r="H169" i="2"/>
  <c r="B169" i="2"/>
  <c r="D169" i="2"/>
  <c r="A169" i="2"/>
  <c r="H168" i="2"/>
  <c r="D168" i="2"/>
  <c r="B168" i="2"/>
  <c r="A168" i="2"/>
  <c r="H167" i="2"/>
  <c r="B167" i="2"/>
  <c r="D167" i="2"/>
  <c r="A167" i="2"/>
  <c r="H166" i="2"/>
  <c r="D166" i="2"/>
  <c r="B166" i="2"/>
  <c r="A166" i="2"/>
  <c r="H165" i="2"/>
  <c r="B165" i="2"/>
  <c r="D165" i="2"/>
  <c r="A165" i="2"/>
  <c r="H164" i="2"/>
  <c r="B164" i="2"/>
  <c r="D164" i="2"/>
  <c r="A164" i="2"/>
  <c r="H163" i="2"/>
  <c r="B163" i="2"/>
  <c r="D163" i="2"/>
  <c r="A163" i="2"/>
  <c r="H162" i="2"/>
  <c r="D162" i="2"/>
  <c r="B162" i="2"/>
  <c r="A162" i="2"/>
  <c r="H161" i="2"/>
  <c r="B161" i="2"/>
  <c r="D161" i="2"/>
  <c r="A161" i="2"/>
  <c r="H160" i="2"/>
  <c r="B160" i="2"/>
  <c r="D160" i="2"/>
  <c r="A160" i="2"/>
  <c r="H159" i="2"/>
  <c r="B159" i="2"/>
  <c r="D159" i="2"/>
  <c r="A159" i="2"/>
  <c r="H158" i="2"/>
  <c r="B158" i="2"/>
  <c r="D158" i="2"/>
  <c r="A158" i="2"/>
  <c r="H157" i="2"/>
  <c r="B157" i="2"/>
  <c r="D157" i="2"/>
  <c r="A157" i="2"/>
  <c r="H156" i="2"/>
  <c r="B156" i="2"/>
  <c r="D156" i="2"/>
  <c r="A156" i="2"/>
  <c r="H155" i="2"/>
  <c r="B155" i="2"/>
  <c r="D155" i="2"/>
  <c r="A155" i="2"/>
  <c r="H154" i="2"/>
  <c r="D154" i="2"/>
  <c r="B154" i="2"/>
  <c r="A154" i="2"/>
  <c r="H153" i="2"/>
  <c r="B153" i="2"/>
  <c r="D153" i="2"/>
  <c r="A153" i="2"/>
  <c r="H152" i="2"/>
  <c r="D152" i="2"/>
  <c r="B152" i="2"/>
  <c r="A152" i="2"/>
  <c r="H151" i="2"/>
  <c r="B151" i="2"/>
  <c r="D151" i="2"/>
  <c r="A151" i="2"/>
  <c r="H150" i="2"/>
  <c r="D150" i="2"/>
  <c r="B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D146" i="2"/>
  <c r="B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D138" i="2"/>
  <c r="B138" i="2"/>
  <c r="A138" i="2"/>
  <c r="H137" i="2"/>
  <c r="B137" i="2"/>
  <c r="D137" i="2"/>
  <c r="A137" i="2"/>
  <c r="H136" i="2"/>
  <c r="D136" i="2"/>
  <c r="B136" i="2"/>
  <c r="A136" i="2"/>
  <c r="H135" i="2"/>
  <c r="B135" i="2"/>
  <c r="D135" i="2"/>
  <c r="A135" i="2"/>
  <c r="H134" i="2"/>
  <c r="D134" i="2"/>
  <c r="B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D130" i="2"/>
  <c r="B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D122" i="2"/>
  <c r="B122" i="2"/>
  <c r="A122" i="2"/>
  <c r="H121" i="2"/>
  <c r="B121" i="2"/>
  <c r="D121" i="2"/>
  <c r="A121" i="2"/>
  <c r="H120" i="2"/>
  <c r="D120" i="2"/>
  <c r="B120" i="2"/>
  <c r="A120" i="2"/>
  <c r="H119" i="2"/>
  <c r="B119" i="2"/>
  <c r="D119" i="2"/>
  <c r="A119" i="2"/>
  <c r="H118" i="2"/>
  <c r="D118" i="2"/>
  <c r="B118" i="2"/>
  <c r="A118" i="2"/>
  <c r="H117" i="2"/>
  <c r="B117" i="2"/>
  <c r="D117" i="2"/>
  <c r="A117" i="2"/>
  <c r="H116" i="2"/>
  <c r="B116" i="2"/>
  <c r="D116" i="2"/>
  <c r="A116" i="2"/>
  <c r="Q307" i="1"/>
  <c r="F16" i="1"/>
  <c r="F17" i="1" s="1"/>
  <c r="Q299" i="1"/>
  <c r="Q300" i="1"/>
  <c r="Q303" i="1"/>
  <c r="Q304" i="1"/>
  <c r="Q302" i="1"/>
  <c r="Q261" i="1"/>
  <c r="Q260" i="1"/>
  <c r="Q259" i="1"/>
  <c r="J259" i="1"/>
  <c r="Q254" i="1"/>
  <c r="Q250" i="1"/>
  <c r="P250" i="1"/>
  <c r="J250" i="1"/>
  <c r="Q249" i="1"/>
  <c r="Q230" i="1"/>
  <c r="Q221" i="1"/>
  <c r="Q219" i="1"/>
  <c r="Q191" i="1"/>
  <c r="Q190" i="1"/>
  <c r="Q182" i="1"/>
  <c r="Q181" i="1"/>
  <c r="Q179" i="1"/>
  <c r="Q178" i="1"/>
  <c r="Q176" i="1"/>
  <c r="Q175" i="1"/>
  <c r="Q173" i="1"/>
  <c r="P173" i="1"/>
  <c r="Q172" i="1"/>
  <c r="Q167" i="1"/>
  <c r="Q166" i="1"/>
  <c r="Q296" i="1"/>
  <c r="Q280" i="1"/>
  <c r="Q289" i="1"/>
  <c r="Q288" i="1"/>
  <c r="P288" i="1"/>
  <c r="Q287" i="1"/>
  <c r="P287" i="1"/>
  <c r="K287" i="1"/>
  <c r="Q286" i="1"/>
  <c r="Q285" i="1"/>
  <c r="Q284" i="1"/>
  <c r="P284" i="1"/>
  <c r="Q283" i="1"/>
  <c r="Q282" i="1"/>
  <c r="K282" i="1"/>
  <c r="Q281" i="1"/>
  <c r="P274" i="1"/>
  <c r="Q274" i="1"/>
  <c r="Q291" i="1"/>
  <c r="Q293" i="1"/>
  <c r="Q292" i="1"/>
  <c r="C17" i="1"/>
  <c r="Q124" i="1"/>
  <c r="Q139" i="1"/>
  <c r="Q140" i="1"/>
  <c r="Q275" i="1"/>
  <c r="Q277" i="1"/>
  <c r="Q278" i="1"/>
  <c r="Q268" i="1"/>
  <c r="Q269" i="1"/>
  <c r="P270" i="1"/>
  <c r="S270" i="1" s="1"/>
  <c r="Q270" i="1"/>
  <c r="Q271" i="1"/>
  <c r="J271" i="1"/>
  <c r="Q276" i="1"/>
  <c r="Q121" i="1"/>
  <c r="Q123" i="1"/>
  <c r="Q125" i="1"/>
  <c r="Q126" i="1"/>
  <c r="P127" i="1"/>
  <c r="S127" i="1" s="1"/>
  <c r="Q127" i="1"/>
  <c r="Q128" i="1"/>
  <c r="Q129" i="1"/>
  <c r="Q141" i="1"/>
  <c r="Q265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8" i="1"/>
  <c r="Q159" i="1"/>
  <c r="Q160" i="1"/>
  <c r="Q161" i="1"/>
  <c r="Q162" i="1"/>
  <c r="Q163" i="1"/>
  <c r="P164" i="1"/>
  <c r="S164" i="1" s="1"/>
  <c r="Q164" i="1"/>
  <c r="Q165" i="1"/>
  <c r="Q188" i="1"/>
  <c r="Q189" i="1"/>
  <c r="P193" i="1"/>
  <c r="S193" i="1" s="1"/>
  <c r="Q193" i="1"/>
  <c r="Q194" i="1"/>
  <c r="Q196" i="1"/>
  <c r="Q197" i="1"/>
  <c r="Q198" i="1"/>
  <c r="Q199" i="1"/>
  <c r="P200" i="1"/>
  <c r="S200" i="1" s="1"/>
  <c r="Q200" i="1"/>
  <c r="Q203" i="1"/>
  <c r="Q204" i="1"/>
  <c r="Q206" i="1"/>
  <c r="Q207" i="1"/>
  <c r="P208" i="1"/>
  <c r="S208" i="1" s="1"/>
  <c r="Q208" i="1"/>
  <c r="Q130" i="1"/>
  <c r="Q131" i="1"/>
  <c r="Q132" i="1"/>
  <c r="Q210" i="1"/>
  <c r="Q211" i="1"/>
  <c r="Q213" i="1"/>
  <c r="Q214" i="1"/>
  <c r="P215" i="1"/>
  <c r="S215" i="1" s="1"/>
  <c r="Q215" i="1"/>
  <c r="Q133" i="1"/>
  <c r="Q134" i="1"/>
  <c r="Q135" i="1"/>
  <c r="Q136" i="1"/>
  <c r="Q137" i="1"/>
  <c r="Q138" i="1"/>
  <c r="Q217" i="1"/>
  <c r="Q223" i="1"/>
  <c r="Q224" i="1"/>
  <c r="Q226" i="1"/>
  <c r="Q227" i="1"/>
  <c r="Q233" i="1"/>
  <c r="Q235" i="1"/>
  <c r="Q241" i="1"/>
  <c r="Q245" i="1"/>
  <c r="Q246" i="1"/>
  <c r="Q247" i="1"/>
  <c r="P248" i="1"/>
  <c r="Q248" i="1"/>
  <c r="Q251" i="1"/>
  <c r="Q256" i="1"/>
  <c r="Q252" i="1"/>
  <c r="I159" i="1"/>
  <c r="I208" i="1"/>
  <c r="P122" i="1"/>
  <c r="S122" i="1" s="1"/>
  <c r="P244" i="1"/>
  <c r="S244" i="1" s="1"/>
  <c r="P262" i="1"/>
  <c r="S262" i="1" s="1"/>
  <c r="P263" i="1"/>
  <c r="S263" i="1" s="1"/>
  <c r="E14" i="1"/>
  <c r="J240" i="1"/>
  <c r="J242" i="1"/>
  <c r="J243" i="1"/>
  <c r="J253" i="1"/>
  <c r="J255" i="1"/>
  <c r="J263" i="1"/>
  <c r="Q266" i="1"/>
  <c r="Q267" i="1"/>
  <c r="Q262" i="1"/>
  <c r="Q263" i="1"/>
  <c r="Q264" i="1"/>
  <c r="Q258" i="1"/>
  <c r="Q229" i="1"/>
  <c r="Q231" i="1"/>
  <c r="Q232" i="1"/>
  <c r="Q237" i="1"/>
  <c r="Q238" i="1"/>
  <c r="Q239" i="1"/>
  <c r="Q240" i="1"/>
  <c r="Q242" i="1"/>
  <c r="Q243" i="1"/>
  <c r="Q244" i="1"/>
  <c r="Q218" i="1"/>
  <c r="Q220" i="1"/>
  <c r="Q168" i="1"/>
  <c r="Q174" i="1"/>
  <c r="Q177" i="1"/>
  <c r="Q180" i="1"/>
  <c r="Q183" i="1"/>
  <c r="Q192" i="1"/>
  <c r="Q122" i="1"/>
  <c r="Q253" i="1"/>
  <c r="Q255" i="1"/>
  <c r="Q272" i="1"/>
  <c r="Q273" i="1"/>
  <c r="P335" i="1"/>
  <c r="G321" i="1"/>
  <c r="K321" i="1" s="1"/>
  <c r="G117" i="1"/>
  <c r="H117" i="1" s="1"/>
  <c r="G93" i="1"/>
  <c r="H93" i="1" s="1"/>
  <c r="P93" i="1"/>
  <c r="E113" i="2"/>
  <c r="G101" i="1"/>
  <c r="H101" i="1" s="1"/>
  <c r="E84" i="2"/>
  <c r="E91" i="2"/>
  <c r="G109" i="1"/>
  <c r="H109" i="1" s="1"/>
  <c r="G86" i="1"/>
  <c r="H86" i="1" s="1"/>
  <c r="P86" i="1"/>
  <c r="H72" i="1"/>
  <c r="G61" i="1"/>
  <c r="H61" i="1" s="1"/>
  <c r="P61" i="1"/>
  <c r="G47" i="1"/>
  <c r="H47" i="1" s="1"/>
  <c r="G46" i="1"/>
  <c r="H46" i="1" s="1"/>
  <c r="G56" i="1"/>
  <c r="H56" i="1" s="1"/>
  <c r="P56" i="1"/>
  <c r="G80" i="1"/>
  <c r="H80" i="1" s="1"/>
  <c r="G54" i="1"/>
  <c r="H54" i="1" s="1"/>
  <c r="P54" i="1"/>
  <c r="G88" i="1"/>
  <c r="H88" i="1" s="1"/>
  <c r="G78" i="1"/>
  <c r="H78" i="1" s="1"/>
  <c r="H64" i="1"/>
  <c r="P298" i="1"/>
  <c r="P28" i="1"/>
  <c r="P36" i="1"/>
  <c r="P68" i="1"/>
  <c r="P100" i="1"/>
  <c r="H34" i="1"/>
  <c r="P34" i="1"/>
  <c r="G104" i="1"/>
  <c r="H104" i="1" s="1"/>
  <c r="H96" i="1"/>
  <c r="P96" i="1"/>
  <c r="G62" i="1"/>
  <c r="H62" i="1" s="1"/>
  <c r="P58" i="1"/>
  <c r="E171" i="1"/>
  <c r="F171" i="1" s="1"/>
  <c r="P171" i="1" s="1"/>
  <c r="E178" i="1"/>
  <c r="F178" i="1"/>
  <c r="U178" i="1" s="1"/>
  <c r="E183" i="1"/>
  <c r="F183" i="1"/>
  <c r="P183" i="1" s="1"/>
  <c r="E185" i="1"/>
  <c r="F185" i="1" s="1"/>
  <c r="E187" i="1"/>
  <c r="E229" i="2" s="1"/>
  <c r="E123" i="1"/>
  <c r="F123" i="1" s="1"/>
  <c r="G123" i="1" s="1"/>
  <c r="I123" i="1" s="1"/>
  <c r="E126" i="1"/>
  <c r="F126" i="1" s="1"/>
  <c r="G126" i="1" s="1"/>
  <c r="E130" i="1"/>
  <c r="F130" i="1" s="1"/>
  <c r="E134" i="1"/>
  <c r="F134" i="1" s="1"/>
  <c r="E136" i="1"/>
  <c r="F136" i="1"/>
  <c r="E138" i="1"/>
  <c r="E142" i="1"/>
  <c r="E30" i="2" s="1"/>
  <c r="E145" i="1"/>
  <c r="F145" i="1"/>
  <c r="E147" i="1"/>
  <c r="F147" i="1"/>
  <c r="E150" i="1"/>
  <c r="E152" i="1"/>
  <c r="F152" i="1" s="1"/>
  <c r="E154" i="1"/>
  <c r="F154" i="1" s="1"/>
  <c r="E156" i="1"/>
  <c r="F156" i="1" s="1"/>
  <c r="E160" i="1"/>
  <c r="E29" i="1"/>
  <c r="F29" i="1"/>
  <c r="G29" i="1" s="1"/>
  <c r="H29" i="1" s="1"/>
  <c r="E37" i="1"/>
  <c r="F37" i="1" s="1"/>
  <c r="E167" i="1"/>
  <c r="F167" i="1"/>
  <c r="U167" i="1" s="1"/>
  <c r="E176" i="1"/>
  <c r="F176" i="1" s="1"/>
  <c r="E170" i="1"/>
  <c r="F170" i="1" s="1"/>
  <c r="E189" i="1"/>
  <c r="F189" i="1"/>
  <c r="E194" i="1"/>
  <c r="F194" i="1" s="1"/>
  <c r="E197" i="1"/>
  <c r="E199" i="1"/>
  <c r="F199" i="1" s="1"/>
  <c r="G199" i="1" s="1"/>
  <c r="I199" i="1" s="1"/>
  <c r="E203" i="1"/>
  <c r="F203" i="1" s="1"/>
  <c r="G203" i="1" s="1"/>
  <c r="I203" i="1" s="1"/>
  <c r="E205" i="1"/>
  <c r="F205" i="1" s="1"/>
  <c r="P205" i="1" s="1"/>
  <c r="E207" i="1"/>
  <c r="F207" i="1"/>
  <c r="E210" i="1"/>
  <c r="E212" i="1"/>
  <c r="F212" i="1" s="1"/>
  <c r="E214" i="1"/>
  <c r="F214" i="1" s="1"/>
  <c r="P214" i="1" s="1"/>
  <c r="E217" i="1"/>
  <c r="F217" i="1" s="1"/>
  <c r="E223" i="1"/>
  <c r="E226" i="1"/>
  <c r="F226" i="1"/>
  <c r="E235" i="1"/>
  <c r="F235" i="1" s="1"/>
  <c r="E241" i="1"/>
  <c r="F241" i="1"/>
  <c r="G241" i="1" s="1"/>
  <c r="I241" i="1" s="1"/>
  <c r="E245" i="1"/>
  <c r="F245" i="1" s="1"/>
  <c r="E247" i="1"/>
  <c r="F247" i="1" s="1"/>
  <c r="E251" i="1"/>
  <c r="F251" i="1"/>
  <c r="G251" i="1" s="1"/>
  <c r="I251" i="1" s="1"/>
  <c r="E256" i="1"/>
  <c r="F256" i="1" s="1"/>
  <c r="E264" i="1"/>
  <c r="F264" i="1" s="1"/>
  <c r="G264" i="1" s="1"/>
  <c r="I264" i="1" s="1"/>
  <c r="E279" i="1"/>
  <c r="E258" i="2" s="1"/>
  <c r="E24" i="1"/>
  <c r="F24" i="1" s="1"/>
  <c r="G24" i="1" s="1"/>
  <c r="H24" i="1" s="1"/>
  <c r="E192" i="1"/>
  <c r="F192" i="1" s="1"/>
  <c r="E201" i="1"/>
  <c r="F201" i="1" s="1"/>
  <c r="G201" i="1" s="1"/>
  <c r="J201" i="1" s="1"/>
  <c r="E216" i="1"/>
  <c r="E219" i="1"/>
  <c r="F219" i="1"/>
  <c r="E229" i="1"/>
  <c r="F229" i="1" s="1"/>
  <c r="E231" i="1"/>
  <c r="E234" i="1"/>
  <c r="F234" i="1"/>
  <c r="G234" i="1" s="1"/>
  <c r="J234" i="1" s="1"/>
  <c r="E238" i="1"/>
  <c r="F238" i="1" s="1"/>
  <c r="E124" i="1"/>
  <c r="E14" i="2" s="1"/>
  <c r="E140" i="1"/>
  <c r="F140" i="1"/>
  <c r="E174" i="1"/>
  <c r="F174" i="1" s="1"/>
  <c r="E181" i="1"/>
  <c r="F181" i="1" s="1"/>
  <c r="U181" i="1" s="1"/>
  <c r="E165" i="1"/>
  <c r="F165" i="1"/>
  <c r="U165" i="1" s="1"/>
  <c r="E22" i="1"/>
  <c r="F22" i="1" s="1"/>
  <c r="E27" i="1"/>
  <c r="F27" i="1" s="1"/>
  <c r="E35" i="1"/>
  <c r="E179" i="1"/>
  <c r="F179" i="1"/>
  <c r="U179" i="1" s="1"/>
  <c r="E233" i="1"/>
  <c r="F233" i="1"/>
  <c r="P233" i="1" s="1"/>
  <c r="E163" i="1"/>
  <c r="E30" i="1"/>
  <c r="E38" i="1"/>
  <c r="F38" i="1"/>
  <c r="E320" i="1"/>
  <c r="F320" i="1"/>
  <c r="G320" i="1" s="1"/>
  <c r="K320" i="1" s="1"/>
  <c r="E305" i="1"/>
  <c r="E314" i="1"/>
  <c r="F314" i="1" s="1"/>
  <c r="E168" i="1"/>
  <c r="F168" i="1" s="1"/>
  <c r="E172" i="1"/>
  <c r="F172" i="1" s="1"/>
  <c r="E177" i="1"/>
  <c r="F177" i="1" s="1"/>
  <c r="G177" i="1" s="1"/>
  <c r="E184" i="1"/>
  <c r="F184" i="1"/>
  <c r="E186" i="1"/>
  <c r="F186" i="1"/>
  <c r="G186" i="1" s="1"/>
  <c r="J186" i="1" s="1"/>
  <c r="E190" i="1"/>
  <c r="F190" i="1" s="1"/>
  <c r="U190" i="1" s="1"/>
  <c r="E121" i="1"/>
  <c r="E125" i="1"/>
  <c r="E129" i="1"/>
  <c r="F129" i="1" s="1"/>
  <c r="E133" i="1"/>
  <c r="E23" i="2" s="1"/>
  <c r="E135" i="1"/>
  <c r="F135" i="1" s="1"/>
  <c r="G135" i="1" s="1"/>
  <c r="I135" i="1" s="1"/>
  <c r="E137" i="1"/>
  <c r="F137" i="1" s="1"/>
  <c r="E141" i="1"/>
  <c r="E143" i="1"/>
  <c r="E146" i="1"/>
  <c r="F146" i="1" s="1"/>
  <c r="E148" i="1"/>
  <c r="F148" i="1" s="1"/>
  <c r="E151" i="1"/>
  <c r="E39" i="2" s="1"/>
  <c r="E153" i="1"/>
  <c r="F153" i="1" s="1"/>
  <c r="P153" i="1" s="1"/>
  <c r="E155" i="1"/>
  <c r="F155" i="1" s="1"/>
  <c r="E158" i="1"/>
  <c r="E45" i="2" s="1"/>
  <c r="E161" i="1"/>
  <c r="E25" i="1"/>
  <c r="E33" i="1"/>
  <c r="F33" i="1" s="1"/>
  <c r="G33" i="1" s="1"/>
  <c r="E195" i="1"/>
  <c r="F195" i="1"/>
  <c r="E202" i="1"/>
  <c r="E232" i="2" s="1"/>
  <c r="E218" i="1"/>
  <c r="F218" i="1" s="1"/>
  <c r="E220" i="1"/>
  <c r="F220" i="1" s="1"/>
  <c r="P220" i="1" s="1"/>
  <c r="S220" i="1" s="1"/>
  <c r="E230" i="1"/>
  <c r="F230" i="1"/>
  <c r="E232" i="1"/>
  <c r="F232" i="1"/>
  <c r="G232" i="1" s="1"/>
  <c r="J232" i="1" s="1"/>
  <c r="E237" i="1"/>
  <c r="E239" i="1"/>
  <c r="F239" i="1" s="1"/>
  <c r="G239" i="1" s="1"/>
  <c r="E139" i="1"/>
  <c r="F139" i="1" s="1"/>
  <c r="E166" i="1"/>
  <c r="F166" i="1" s="1"/>
  <c r="U166" i="1" s="1"/>
  <c r="E175" i="1"/>
  <c r="F175" i="1" s="1"/>
  <c r="E180" i="1"/>
  <c r="F180" i="1" s="1"/>
  <c r="E23" i="1"/>
  <c r="F23" i="1" s="1"/>
  <c r="E31" i="1"/>
  <c r="F31" i="1" s="1"/>
  <c r="E39" i="1"/>
  <c r="F39" i="1"/>
  <c r="E191" i="1"/>
  <c r="F191" i="1" s="1"/>
  <c r="E312" i="1"/>
  <c r="F312" i="1" s="1"/>
  <c r="E290" i="1"/>
  <c r="F290" i="1" s="1"/>
  <c r="E319" i="1"/>
  <c r="F319" i="1" s="1"/>
  <c r="G319" i="1" s="1"/>
  <c r="K319" i="1" s="1"/>
  <c r="E311" i="1"/>
  <c r="F311" i="1" s="1"/>
  <c r="E303" i="1"/>
  <c r="F303" i="1" s="1"/>
  <c r="E280" i="1"/>
  <c r="F280" i="1" s="1"/>
  <c r="E267" i="1"/>
  <c r="F267" i="1" s="1"/>
  <c r="E317" i="1"/>
  <c r="F317" i="1" s="1"/>
  <c r="G317" i="1" s="1"/>
  <c r="K317" i="1" s="1"/>
  <c r="E308" i="1"/>
  <c r="F308" i="1" s="1"/>
  <c r="E300" i="1"/>
  <c r="F300" i="1" s="1"/>
  <c r="G300" i="1" s="1"/>
  <c r="E291" i="1"/>
  <c r="E292" i="1"/>
  <c r="F292" i="1" s="1"/>
  <c r="G292" i="1" s="1"/>
  <c r="K292" i="1" s="1"/>
  <c r="E221" i="1"/>
  <c r="E144" i="1"/>
  <c r="F144" i="1"/>
  <c r="G273" i="1"/>
  <c r="J273" i="1" s="1"/>
  <c r="E310" i="1"/>
  <c r="E269" i="2" s="1"/>
  <c r="E302" i="1"/>
  <c r="F302" i="1" s="1"/>
  <c r="E316" i="1"/>
  <c r="F316" i="1" s="1"/>
  <c r="E307" i="1"/>
  <c r="F307" i="1"/>
  <c r="G307" i="1" s="1"/>
  <c r="K307" i="1" s="1"/>
  <c r="E299" i="1"/>
  <c r="F299" i="1" s="1"/>
  <c r="G249" i="1"/>
  <c r="J249" i="1" s="1"/>
  <c r="G157" i="1"/>
  <c r="K157" i="1" s="1"/>
  <c r="E296" i="1"/>
  <c r="F296" i="1"/>
  <c r="G272" i="1"/>
  <c r="E266" i="1"/>
  <c r="F266" i="1" s="1"/>
  <c r="G266" i="1" s="1"/>
  <c r="J266" i="1" s="1"/>
  <c r="P266" i="1"/>
  <c r="S266" i="1" s="1"/>
  <c r="E313" i="1"/>
  <c r="E304" i="1"/>
  <c r="F304" i="1" s="1"/>
  <c r="P304" i="1" s="1"/>
  <c r="E273" i="1"/>
  <c r="E318" i="1"/>
  <c r="F318" i="1" s="1"/>
  <c r="G318" i="1" s="1"/>
  <c r="K318" i="1" s="1"/>
  <c r="E309" i="1"/>
  <c r="E301" i="1"/>
  <c r="G184" i="1"/>
  <c r="J184" i="1" s="1"/>
  <c r="G219" i="1"/>
  <c r="J219" i="1" s="1"/>
  <c r="P219" i="1"/>
  <c r="E25" i="2"/>
  <c r="E42" i="2"/>
  <c r="E124" i="2"/>
  <c r="E128" i="2"/>
  <c r="E235" i="2"/>
  <c r="J272" i="1"/>
  <c r="K300" i="1"/>
  <c r="P300" i="1"/>
  <c r="F133" i="1"/>
  <c r="G233" i="1"/>
  <c r="S233" i="1" s="1"/>
  <c r="G140" i="1"/>
  <c r="J140" i="1" s="1"/>
  <c r="G170" i="1"/>
  <c r="I170" i="1" s="1"/>
  <c r="P170" i="1"/>
  <c r="E81" i="2"/>
  <c r="E33" i="2"/>
  <c r="E87" i="2"/>
  <c r="E259" i="2"/>
  <c r="E40" i="2"/>
  <c r="E114" i="2"/>
  <c r="E64" i="2"/>
  <c r="G230" i="1"/>
  <c r="J230" i="1" s="1"/>
  <c r="P251" i="1"/>
  <c r="G180" i="1"/>
  <c r="J180" i="1" s="1"/>
  <c r="P180" i="1"/>
  <c r="G302" i="1"/>
  <c r="K302" i="1"/>
  <c r="F151" i="1"/>
  <c r="G151" i="1" s="1"/>
  <c r="I151" i="1" s="1"/>
  <c r="G129" i="1"/>
  <c r="I129" i="1" s="1"/>
  <c r="P129" i="1"/>
  <c r="F124" i="1"/>
  <c r="G124" i="1" s="1"/>
  <c r="J124" i="1" s="1"/>
  <c r="P241" i="1"/>
  <c r="G207" i="1"/>
  <c r="I207" i="1" s="1"/>
  <c r="P207" i="1"/>
  <c r="E71" i="2"/>
  <c r="E242" i="2"/>
  <c r="E77" i="2"/>
  <c r="E83" i="2"/>
  <c r="E61" i="2"/>
  <c r="E72" i="2"/>
  <c r="E220" i="2"/>
  <c r="G194" i="1"/>
  <c r="P194" i="1"/>
  <c r="E221" i="2"/>
  <c r="G195" i="1"/>
  <c r="J195" i="1" s="1"/>
  <c r="E15" i="2"/>
  <c r="F125" i="1"/>
  <c r="G125" i="1" s="1"/>
  <c r="I125" i="1" s="1"/>
  <c r="P24" i="1"/>
  <c r="E233" i="2"/>
  <c r="G147" i="1"/>
  <c r="E231" i="2"/>
  <c r="E55" i="2"/>
  <c r="E80" i="2"/>
  <c r="E133" i="2"/>
  <c r="G220" i="1"/>
  <c r="J220" i="1" s="1"/>
  <c r="G316" i="1"/>
  <c r="K316" i="1" s="1"/>
  <c r="J239" i="1"/>
  <c r="H33" i="1"/>
  <c r="G27" i="1"/>
  <c r="H27" i="1" s="1"/>
  <c r="G226" i="1"/>
  <c r="I226" i="1" s="1"/>
  <c r="P203" i="1"/>
  <c r="F187" i="1"/>
  <c r="E230" i="2"/>
  <c r="E32" i="2"/>
  <c r="E226" i="2"/>
  <c r="E26" i="2"/>
  <c r="E119" i="2"/>
  <c r="G247" i="1"/>
  <c r="I247" i="1"/>
  <c r="P247" i="1"/>
  <c r="S247" i="1"/>
  <c r="E24" i="2"/>
  <c r="F143" i="1"/>
  <c r="E31" i="2"/>
  <c r="P264" i="1"/>
  <c r="S264" i="1" s="1"/>
  <c r="P199" i="1"/>
  <c r="S199" i="1" s="1"/>
  <c r="F142" i="1"/>
  <c r="G142" i="1" s="1"/>
  <c r="G185" i="1"/>
  <c r="J185" i="1" s="1"/>
  <c r="P185" i="1"/>
  <c r="E115" i="2"/>
  <c r="E20" i="2"/>
  <c r="E35" i="2"/>
  <c r="E134" i="2"/>
  <c r="G23" i="1"/>
  <c r="H23" i="1" s="1"/>
  <c r="P23" i="1"/>
  <c r="G214" i="1"/>
  <c r="I214" i="1" s="1"/>
  <c r="J177" i="1"/>
  <c r="P177" i="1"/>
  <c r="S177" i="1" s="1"/>
  <c r="G267" i="1"/>
  <c r="J267" i="1"/>
  <c r="P267" i="1"/>
  <c r="S267" i="1" s="1"/>
  <c r="P186" i="1"/>
  <c r="G38" i="1"/>
  <c r="H38" i="1" s="1"/>
  <c r="P38" i="1"/>
  <c r="G229" i="1"/>
  <c r="J229" i="1"/>
  <c r="P229" i="1"/>
  <c r="G256" i="1"/>
  <c r="P256" i="1"/>
  <c r="F197" i="1"/>
  <c r="G197" i="1" s="1"/>
  <c r="I197" i="1" s="1"/>
  <c r="E57" i="2"/>
  <c r="E112" i="2"/>
  <c r="E34" i="2"/>
  <c r="E228" i="2"/>
  <c r="E36" i="2"/>
  <c r="E27" i="2"/>
  <c r="E52" i="2"/>
  <c r="E132" i="2"/>
  <c r="E117" i="2"/>
  <c r="G187" i="1"/>
  <c r="J187" i="1" s="1"/>
  <c r="P187" i="1"/>
  <c r="I142" i="1"/>
  <c r="G171" i="1"/>
  <c r="J171" i="1" s="1"/>
  <c r="P124" i="1"/>
  <c r="G133" i="1"/>
  <c r="I133" i="1"/>
  <c r="P133" i="1"/>
  <c r="S133" i="1" s="1"/>
  <c r="P332" i="1"/>
  <c r="G343" i="1" l="1"/>
  <c r="K343" i="1" s="1"/>
  <c r="P343" i="1"/>
  <c r="G342" i="1"/>
  <c r="K342" i="1" s="1"/>
  <c r="P342" i="1"/>
  <c r="G156" i="1"/>
  <c r="I156" i="1" s="1"/>
  <c r="P156" i="1"/>
  <c r="P308" i="1"/>
  <c r="G308" i="1"/>
  <c r="K308" i="1" s="1"/>
  <c r="P137" i="1"/>
  <c r="G137" i="1"/>
  <c r="I137" i="1" s="1"/>
  <c r="G152" i="1"/>
  <c r="I152" i="1" s="1"/>
  <c r="P152" i="1"/>
  <c r="S152" i="1" s="1"/>
  <c r="P155" i="1"/>
  <c r="G155" i="1"/>
  <c r="I155" i="1" s="1"/>
  <c r="G31" i="1"/>
  <c r="H31" i="1" s="1"/>
  <c r="P31" i="1"/>
  <c r="P22" i="1"/>
  <c r="G22" i="1"/>
  <c r="H22" i="1" s="1"/>
  <c r="G217" i="1"/>
  <c r="I217" i="1" s="1"/>
  <c r="P217" i="1"/>
  <c r="S217" i="1" s="1"/>
  <c r="P37" i="1"/>
  <c r="G37" i="1"/>
  <c r="H37" i="1" s="1"/>
  <c r="G212" i="1"/>
  <c r="I212" i="1" s="1"/>
  <c r="P212" i="1"/>
  <c r="G130" i="1"/>
  <c r="I130" i="1" s="1"/>
  <c r="P130" i="1"/>
  <c r="S130" i="1" s="1"/>
  <c r="G290" i="1"/>
  <c r="K290" i="1" s="1"/>
  <c r="P290" i="1"/>
  <c r="E107" i="2"/>
  <c r="F286" i="1"/>
  <c r="G286" i="1" s="1"/>
  <c r="K286" i="1" s="1"/>
  <c r="E100" i="2"/>
  <c r="F275" i="1"/>
  <c r="G275" i="1" s="1"/>
  <c r="J275" i="1" s="1"/>
  <c r="P63" i="1"/>
  <c r="P69" i="1"/>
  <c r="P209" i="1"/>
  <c r="P120" i="1"/>
  <c r="P236" i="1"/>
  <c r="P108" i="1"/>
  <c r="D16" i="1"/>
  <c r="D19" i="1" s="1"/>
  <c r="P162" i="1"/>
  <c r="P131" i="1"/>
  <c r="S131" i="1" s="1"/>
  <c r="P213" i="1"/>
  <c r="S213" i="1" s="1"/>
  <c r="P227" i="1"/>
  <c r="S227" i="1" s="1"/>
  <c r="P242" i="1"/>
  <c r="S242" i="1" s="1"/>
  <c r="P101" i="1"/>
  <c r="P47" i="1"/>
  <c r="P26" i="1"/>
  <c r="P88" i="1"/>
  <c r="P295" i="1"/>
  <c r="P76" i="1"/>
  <c r="P104" i="1"/>
  <c r="P292" i="1"/>
  <c r="P184" i="1"/>
  <c r="P230" i="1"/>
  <c r="P179" i="1"/>
  <c r="P123" i="1"/>
  <c r="S123" i="1" s="1"/>
  <c r="P232" i="1"/>
  <c r="S232" i="1" s="1"/>
  <c r="P197" i="1"/>
  <c r="S197" i="1" s="1"/>
  <c r="P329" i="1"/>
  <c r="P286" i="1"/>
  <c r="P278" i="1"/>
  <c r="S278" i="1" s="1"/>
  <c r="P271" i="1"/>
  <c r="S271" i="1" s="1"/>
  <c r="P149" i="1"/>
  <c r="S149" i="1" s="1"/>
  <c r="P206" i="1"/>
  <c r="S206" i="1" s="1"/>
  <c r="P243" i="1"/>
  <c r="S243" i="1" s="1"/>
  <c r="P91" i="1"/>
  <c r="P97" i="1"/>
  <c r="P169" i="1"/>
  <c r="P222" i="1"/>
  <c r="P75" i="1"/>
  <c r="P81" i="1"/>
  <c r="P87" i="1"/>
  <c r="P285" i="1"/>
  <c r="P276" i="1"/>
  <c r="S276" i="1" s="1"/>
  <c r="P321" i="1"/>
  <c r="P46" i="1"/>
  <c r="P74" i="1"/>
  <c r="P44" i="1"/>
  <c r="S241" i="1"/>
  <c r="P107" i="1"/>
  <c r="G107" i="1"/>
  <c r="H107" i="1" s="1"/>
  <c r="E51" i="2"/>
  <c r="F188" i="1"/>
  <c r="P125" i="1"/>
  <c r="S125" i="1" s="1"/>
  <c r="E126" i="2"/>
  <c r="E73" i="2"/>
  <c r="P33" i="1"/>
  <c r="P135" i="1"/>
  <c r="S135" i="1" s="1"/>
  <c r="P166" i="1"/>
  <c r="P201" i="1"/>
  <c r="P178" i="1"/>
  <c r="P312" i="1"/>
  <c r="F138" i="1"/>
  <c r="G138" i="1" s="1"/>
  <c r="I138" i="1" s="1"/>
  <c r="E28" i="2"/>
  <c r="P62" i="1"/>
  <c r="P92" i="1"/>
  <c r="P157" i="1"/>
  <c r="P40" i="1"/>
  <c r="P66" i="1"/>
  <c r="P109" i="1"/>
  <c r="E19" i="2"/>
  <c r="P255" i="1"/>
  <c r="S255" i="1" s="1"/>
  <c r="P246" i="1"/>
  <c r="S246" i="1" s="1"/>
  <c r="P224" i="1"/>
  <c r="S224" i="1" s="1"/>
  <c r="P128" i="1"/>
  <c r="S128" i="1" s="1"/>
  <c r="P112" i="1"/>
  <c r="G112" i="1"/>
  <c r="H112" i="1" s="1"/>
  <c r="F106" i="1"/>
  <c r="E201" i="2"/>
  <c r="E67" i="2"/>
  <c r="F211" i="1"/>
  <c r="F301" i="1"/>
  <c r="E264" i="2"/>
  <c r="F113" i="1"/>
  <c r="E208" i="2"/>
  <c r="E197" i="2"/>
  <c r="F102" i="1"/>
  <c r="P142" i="1"/>
  <c r="S142" i="1" s="1"/>
  <c r="P226" i="1"/>
  <c r="S226" i="1" s="1"/>
  <c r="E267" i="2"/>
  <c r="P147" i="1"/>
  <c r="S147" i="1" s="1"/>
  <c r="P195" i="1"/>
  <c r="E44" i="2"/>
  <c r="P318" i="1"/>
  <c r="P316" i="1"/>
  <c r="P140" i="1"/>
  <c r="S140" i="1" s="1"/>
  <c r="P84" i="1"/>
  <c r="P64" i="1"/>
  <c r="P50" i="1"/>
  <c r="P94" i="1"/>
  <c r="P117" i="1"/>
  <c r="P333" i="1"/>
  <c r="P253" i="1"/>
  <c r="S253" i="1" s="1"/>
  <c r="P252" i="1"/>
  <c r="S252" i="1" s="1"/>
  <c r="P132" i="1"/>
  <c r="S132" i="1" s="1"/>
  <c r="P282" i="1"/>
  <c r="E104" i="2"/>
  <c r="F283" i="1"/>
  <c r="G283" i="1" s="1"/>
  <c r="K283" i="1" s="1"/>
  <c r="E92" i="2"/>
  <c r="F258" i="1"/>
  <c r="P297" i="1"/>
  <c r="G297" i="1"/>
  <c r="K297" i="1" s="1"/>
  <c r="P45" i="1"/>
  <c r="P55" i="1"/>
  <c r="E205" i="2"/>
  <c r="F110" i="1"/>
  <c r="F77" i="1"/>
  <c r="E172" i="2"/>
  <c r="E58" i="2"/>
  <c r="F198" i="1"/>
  <c r="G198" i="1" s="1"/>
  <c r="I198" i="1" s="1"/>
  <c r="P189" i="1"/>
  <c r="S189" i="1" s="1"/>
  <c r="G189" i="1"/>
  <c r="I189" i="1" s="1"/>
  <c r="G205" i="1"/>
  <c r="I205" i="1" s="1"/>
  <c r="P165" i="1"/>
  <c r="S165" i="1" s="1"/>
  <c r="E41" i="2"/>
  <c r="P29" i="1"/>
  <c r="P143" i="1"/>
  <c r="G143" i="1"/>
  <c r="I143" i="1" s="1"/>
  <c r="E272" i="2"/>
  <c r="F279" i="1"/>
  <c r="E13" i="2"/>
  <c r="P167" i="1"/>
  <c r="P126" i="1"/>
  <c r="E16" i="2"/>
  <c r="P302" i="1"/>
  <c r="F121" i="1"/>
  <c r="E11" i="2"/>
  <c r="P134" i="1"/>
  <c r="G134" i="1"/>
  <c r="I134" i="1" s="1"/>
  <c r="P60" i="1"/>
  <c r="P78" i="1"/>
  <c r="P330" i="1"/>
  <c r="P273" i="1"/>
  <c r="S273" i="1" s="1"/>
  <c r="P240" i="1"/>
  <c r="S240" i="1" s="1"/>
  <c r="P159" i="1"/>
  <c r="S159" i="1" s="1"/>
  <c r="P293" i="1"/>
  <c r="P259" i="1"/>
  <c r="S124" i="1"/>
  <c r="E86" i="2"/>
  <c r="E59" i="2"/>
  <c r="E43" i="2"/>
  <c r="P181" i="1"/>
  <c r="P234" i="1"/>
  <c r="E53" i="2"/>
  <c r="E118" i="2"/>
  <c r="G153" i="1"/>
  <c r="I153" i="1" s="1"/>
  <c r="G304" i="1"/>
  <c r="K304" i="1" s="1"/>
  <c r="F141" i="1"/>
  <c r="E29" i="2"/>
  <c r="P190" i="1"/>
  <c r="F223" i="1"/>
  <c r="E75" i="2"/>
  <c r="P52" i="1"/>
  <c r="P42" i="1"/>
  <c r="P72" i="1"/>
  <c r="P272" i="1"/>
  <c r="S272" i="1" s="1"/>
  <c r="P204" i="1"/>
  <c r="S204" i="1" s="1"/>
  <c r="P196" i="1"/>
  <c r="S196" i="1" s="1"/>
  <c r="P275" i="1"/>
  <c r="S275" i="1" s="1"/>
  <c r="P283" i="1"/>
  <c r="P249" i="1"/>
  <c r="P105" i="1"/>
  <c r="E193" i="2"/>
  <c r="F98" i="1"/>
  <c r="G98" i="1" s="1"/>
  <c r="H98" i="1" s="1"/>
  <c r="E249" i="2"/>
  <c r="F257" i="1"/>
  <c r="G257" i="1" s="1"/>
  <c r="I257" i="1" s="1"/>
  <c r="S203" i="1"/>
  <c r="S180" i="1"/>
  <c r="E69" i="2"/>
  <c r="P245" i="1"/>
  <c r="G245" i="1"/>
  <c r="I245" i="1" s="1"/>
  <c r="S248" i="1"/>
  <c r="P260" i="1"/>
  <c r="P27" i="1"/>
  <c r="E340" i="1"/>
  <c r="F340" i="1" s="1"/>
  <c r="E337" i="1"/>
  <c r="F337" i="1" s="1"/>
  <c r="G337" i="1" s="1"/>
  <c r="K337" i="1" s="1"/>
  <c r="E306" i="1"/>
  <c r="E331" i="1"/>
  <c r="F331" i="1" s="1"/>
  <c r="E327" i="1"/>
  <c r="F327" i="1" s="1"/>
  <c r="E339" i="1"/>
  <c r="F339" i="1" s="1"/>
  <c r="G339" i="1" s="1"/>
  <c r="K339" i="1" s="1"/>
  <c r="E326" i="1"/>
  <c r="F326" i="1" s="1"/>
  <c r="G326" i="1" s="1"/>
  <c r="K326" i="1" s="1"/>
  <c r="P228" i="1"/>
  <c r="E334" i="1"/>
  <c r="F334" i="1" s="1"/>
  <c r="E336" i="1"/>
  <c r="F336" i="1" s="1"/>
  <c r="P80" i="1"/>
  <c r="E330" i="1"/>
  <c r="F330" i="1" s="1"/>
  <c r="G330" i="1" s="1"/>
  <c r="K330" i="1" s="1"/>
  <c r="E323" i="1"/>
  <c r="F323" i="1" s="1"/>
  <c r="G323" i="1" s="1"/>
  <c r="K323" i="1" s="1"/>
  <c r="E324" i="1"/>
  <c r="F324" i="1" s="1"/>
  <c r="G324" i="1" s="1"/>
  <c r="K324" i="1" s="1"/>
  <c r="E182" i="1"/>
  <c r="F182" i="1" s="1"/>
  <c r="U182" i="1" s="1"/>
  <c r="E328" i="1"/>
  <c r="F328" i="1" s="1"/>
  <c r="E341" i="1"/>
  <c r="F341" i="1" s="1"/>
  <c r="E338" i="1"/>
  <c r="F338" i="1" s="1"/>
  <c r="P338" i="1" s="1"/>
  <c r="E315" i="1"/>
  <c r="E325" i="1"/>
  <c r="F325" i="1" s="1"/>
  <c r="U175" i="1"/>
  <c r="P175" i="1"/>
  <c r="P303" i="1"/>
  <c r="G303" i="1"/>
  <c r="K303" i="1" s="1"/>
  <c r="S251" i="1"/>
  <c r="I233" i="1"/>
  <c r="P301" i="1"/>
  <c r="G301" i="1"/>
  <c r="K301" i="1" s="1"/>
  <c r="F237" i="1"/>
  <c r="E82" i="2"/>
  <c r="F202" i="1"/>
  <c r="G168" i="1"/>
  <c r="J168" i="1" s="1"/>
  <c r="P168" i="1"/>
  <c r="S214" i="1"/>
  <c r="F150" i="1"/>
  <c r="E38" i="2"/>
  <c r="P144" i="1"/>
  <c r="G144" i="1"/>
  <c r="K144" i="1" s="1"/>
  <c r="S137" i="1"/>
  <c r="G268" i="1"/>
  <c r="J268" i="1" s="1"/>
  <c r="P268" i="1"/>
  <c r="S268" i="1" s="1"/>
  <c r="G331" i="1"/>
  <c r="K331" i="1" s="1"/>
  <c r="P331" i="1"/>
  <c r="P151" i="1"/>
  <c r="S151" i="1" s="1"/>
  <c r="G183" i="1"/>
  <c r="J183" i="1" s="1"/>
  <c r="I147" i="1"/>
  <c r="F158" i="1"/>
  <c r="F309" i="1"/>
  <c r="E268" i="2"/>
  <c r="P320" i="1"/>
  <c r="P311" i="1"/>
  <c r="G311" i="1"/>
  <c r="K311" i="1" s="1"/>
  <c r="G314" i="1"/>
  <c r="I314" i="1" s="1"/>
  <c r="P314" i="1"/>
  <c r="F163" i="1"/>
  <c r="E50" i="2"/>
  <c r="G238" i="1"/>
  <c r="J238" i="1" s="1"/>
  <c r="P238" i="1"/>
  <c r="U176" i="1"/>
  <c r="P176" i="1"/>
  <c r="S156" i="1"/>
  <c r="F313" i="1"/>
  <c r="E271" i="2"/>
  <c r="G235" i="1"/>
  <c r="I235" i="1" s="1"/>
  <c r="P235" i="1"/>
  <c r="F289" i="1"/>
  <c r="E110" i="2"/>
  <c r="P89" i="1"/>
  <c r="G89" i="1"/>
  <c r="H89" i="1" s="1"/>
  <c r="P71" i="1"/>
  <c r="G71" i="1"/>
  <c r="H71" i="1" s="1"/>
  <c r="G327" i="1"/>
  <c r="K327" i="1" s="1"/>
  <c r="P327" i="1"/>
  <c r="G312" i="1"/>
  <c r="K312" i="1" s="1"/>
  <c r="F221" i="1"/>
  <c r="E74" i="2"/>
  <c r="U191" i="1"/>
  <c r="P191" i="1"/>
  <c r="G192" i="1"/>
  <c r="J192" i="1" s="1"/>
  <c r="P192" i="1"/>
  <c r="G145" i="1"/>
  <c r="I145" i="1" s="1"/>
  <c r="P145" i="1"/>
  <c r="E143" i="2"/>
  <c r="P21" i="1"/>
  <c r="G21" i="1"/>
  <c r="H21" i="1" s="1"/>
  <c r="I194" i="1"/>
  <c r="S194" i="1"/>
  <c r="F30" i="1"/>
  <c r="E125" i="2"/>
  <c r="F216" i="1"/>
  <c r="E236" i="2"/>
  <c r="F160" i="1"/>
  <c r="E47" i="2"/>
  <c r="F281" i="1"/>
  <c r="E102" i="2"/>
  <c r="G254" i="1"/>
  <c r="J254" i="1" s="1"/>
  <c r="P254" i="1"/>
  <c r="U294" i="1"/>
  <c r="P294" i="1"/>
  <c r="S153" i="1"/>
  <c r="P239" i="1"/>
  <c r="S239" i="1" s="1"/>
  <c r="I126" i="1"/>
  <c r="S126" i="1"/>
  <c r="P317" i="1"/>
  <c r="G299" i="1"/>
  <c r="K299" i="1" s="1"/>
  <c r="P299" i="1"/>
  <c r="S292" i="1"/>
  <c r="P319" i="1"/>
  <c r="G39" i="1"/>
  <c r="H39" i="1" s="1"/>
  <c r="P39" i="1"/>
  <c r="G148" i="1"/>
  <c r="I148" i="1" s="1"/>
  <c r="P148" i="1"/>
  <c r="S148" i="1" s="1"/>
  <c r="F305" i="1"/>
  <c r="E265" i="2"/>
  <c r="F210" i="1"/>
  <c r="E66" i="2"/>
  <c r="G154" i="1"/>
  <c r="I154" i="1" s="1"/>
  <c r="P154" i="1"/>
  <c r="G280" i="1"/>
  <c r="K280" i="1" s="1"/>
  <c r="P280" i="1"/>
  <c r="S280" i="1" s="1"/>
  <c r="F25" i="1"/>
  <c r="E120" i="2"/>
  <c r="G146" i="1"/>
  <c r="I146" i="1" s="1"/>
  <c r="P146" i="1"/>
  <c r="E79" i="2"/>
  <c r="F231" i="1"/>
  <c r="G223" i="1"/>
  <c r="I223" i="1" s="1"/>
  <c r="P223" i="1"/>
  <c r="S223" i="1" s="1"/>
  <c r="S229" i="1"/>
  <c r="P296" i="1"/>
  <c r="G296" i="1"/>
  <c r="K296" i="1" s="1"/>
  <c r="F310" i="1"/>
  <c r="G139" i="1"/>
  <c r="J139" i="1" s="1"/>
  <c r="P139" i="1"/>
  <c r="G218" i="1"/>
  <c r="J218" i="1" s="1"/>
  <c r="P218" i="1"/>
  <c r="S218" i="1" s="1"/>
  <c r="F161" i="1"/>
  <c r="E48" i="2"/>
  <c r="G174" i="1"/>
  <c r="J174" i="1" s="1"/>
  <c r="P174" i="1"/>
  <c r="P48" i="1"/>
  <c r="I256" i="1"/>
  <c r="S256" i="1"/>
  <c r="E111" i="2"/>
  <c r="F291" i="1"/>
  <c r="U172" i="1"/>
  <c r="P172" i="1"/>
  <c r="F35" i="1"/>
  <c r="E130" i="2"/>
  <c r="G136" i="1"/>
  <c r="I136" i="1" s="1"/>
  <c r="P136" i="1"/>
  <c r="P269" i="1"/>
  <c r="G269" i="1"/>
  <c r="J269" i="1" s="1"/>
  <c r="G49" i="1"/>
  <c r="H49" i="1" s="1"/>
  <c r="P49" i="1"/>
  <c r="P41" i="1"/>
  <c r="G41" i="1"/>
  <c r="H41" i="1" s="1"/>
  <c r="P32" i="1"/>
  <c r="G32" i="1"/>
  <c r="H32" i="1" s="1"/>
  <c r="P265" i="1"/>
  <c r="G265" i="1"/>
  <c r="I265" i="1" s="1"/>
  <c r="E227" i="2"/>
  <c r="F225" i="1"/>
  <c r="E239" i="2"/>
  <c r="F70" i="1"/>
  <c r="E165" i="2"/>
  <c r="G116" i="1"/>
  <c r="H116" i="1" s="1"/>
  <c r="P116" i="1"/>
  <c r="G99" i="1"/>
  <c r="H99" i="1" s="1"/>
  <c r="P99" i="1"/>
  <c r="E270" i="2"/>
  <c r="G115" i="1"/>
  <c r="H115" i="1" s="1"/>
  <c r="P115" i="1"/>
  <c r="G95" i="1"/>
  <c r="H95" i="1" s="1"/>
  <c r="P95" i="1"/>
  <c r="G79" i="1"/>
  <c r="H79" i="1" s="1"/>
  <c r="P79" i="1"/>
  <c r="G43" i="1"/>
  <c r="H43" i="1" s="1"/>
  <c r="P43" i="1"/>
  <c r="E122" i="2"/>
  <c r="S155" i="1"/>
  <c r="S207" i="1"/>
  <c r="S129" i="1"/>
  <c r="P307" i="1"/>
  <c r="G73" i="1"/>
  <c r="H73" i="1" s="1"/>
  <c r="P73" i="1"/>
  <c r="G53" i="1"/>
  <c r="H53" i="1" s="1"/>
  <c r="P53" i="1"/>
  <c r="G261" i="1"/>
  <c r="J261" i="1" s="1"/>
  <c r="P261" i="1"/>
  <c r="P119" i="1"/>
  <c r="G119" i="1"/>
  <c r="H119" i="1" s="1"/>
  <c r="G114" i="1"/>
  <c r="H114" i="1" s="1"/>
  <c r="P114" i="1"/>
  <c r="G83" i="1"/>
  <c r="H83" i="1" s="1"/>
  <c r="P83" i="1"/>
  <c r="G113" i="1"/>
  <c r="H113" i="1" s="1"/>
  <c r="P113" i="1"/>
  <c r="P106" i="1"/>
  <c r="G106" i="1"/>
  <c r="H106" i="1" s="1"/>
  <c r="F82" i="1"/>
  <c r="E177" i="2"/>
  <c r="P77" i="1"/>
  <c r="G77" i="1"/>
  <c r="H77" i="1" s="1"/>
  <c r="G67" i="1"/>
  <c r="H67" i="1" s="1"/>
  <c r="P67" i="1"/>
  <c r="G57" i="1"/>
  <c r="H57" i="1" s="1"/>
  <c r="P57" i="1"/>
  <c r="P111" i="1"/>
  <c r="P65" i="1"/>
  <c r="P103" i="1"/>
  <c r="P85" i="1"/>
  <c r="P59" i="1"/>
  <c r="P51" i="1"/>
  <c r="F277" i="1"/>
  <c r="G45" i="1"/>
  <c r="H45" i="1" s="1"/>
  <c r="P90" i="1"/>
  <c r="S162" i="1"/>
  <c r="G340" i="1"/>
  <c r="K340" i="1" s="1"/>
  <c r="P340" i="1"/>
  <c r="G341" i="1"/>
  <c r="K341" i="1" s="1"/>
  <c r="P341" i="1"/>
  <c r="P337" i="1"/>
  <c r="G322" i="1"/>
  <c r="P322" i="1"/>
  <c r="G338" i="1"/>
  <c r="K338" i="1" s="1"/>
  <c r="P326" i="1"/>
  <c r="S143" i="1" l="1"/>
  <c r="G102" i="1"/>
  <c r="H102" i="1" s="1"/>
  <c r="P102" i="1"/>
  <c r="P323" i="1"/>
  <c r="G258" i="1"/>
  <c r="J258" i="1" s="1"/>
  <c r="P258" i="1"/>
  <c r="S258" i="1" s="1"/>
  <c r="P138" i="1"/>
  <c r="S138" i="1" s="1"/>
  <c r="S265" i="1"/>
  <c r="S183" i="1"/>
  <c r="G325" i="1"/>
  <c r="K325" i="1" s="1"/>
  <c r="P325" i="1"/>
  <c r="S245" i="1"/>
  <c r="P98" i="1"/>
  <c r="P141" i="1"/>
  <c r="G141" i="1"/>
  <c r="I141" i="1" s="1"/>
  <c r="P198" i="1"/>
  <c r="S198" i="1" s="1"/>
  <c r="P324" i="1"/>
  <c r="P339" i="1"/>
  <c r="F315" i="1"/>
  <c r="E273" i="2"/>
  <c r="F306" i="1"/>
  <c r="E266" i="2"/>
  <c r="P110" i="1"/>
  <c r="G110" i="1"/>
  <c r="H110" i="1" s="1"/>
  <c r="G188" i="1"/>
  <c r="I188" i="1" s="1"/>
  <c r="P188" i="1"/>
  <c r="P257" i="1"/>
  <c r="P121" i="1"/>
  <c r="S121" i="1" s="1"/>
  <c r="G121" i="1"/>
  <c r="I121" i="1" s="1"/>
  <c r="S269" i="1"/>
  <c r="S296" i="1"/>
  <c r="G336" i="1"/>
  <c r="K336" i="1" s="1"/>
  <c r="P336" i="1"/>
  <c r="D15" i="1"/>
  <c r="C19" i="1" s="1"/>
  <c r="S144" i="1"/>
  <c r="G334" i="1"/>
  <c r="K334" i="1" s="1"/>
  <c r="P334" i="1"/>
  <c r="S134" i="1"/>
  <c r="P279" i="1"/>
  <c r="G279" i="1"/>
  <c r="I279" i="1" s="1"/>
  <c r="S174" i="1"/>
  <c r="S146" i="1"/>
  <c r="S192" i="1"/>
  <c r="S235" i="1"/>
  <c r="S238" i="1"/>
  <c r="G328" i="1"/>
  <c r="K328" i="1" s="1"/>
  <c r="P328" i="1"/>
  <c r="G211" i="1"/>
  <c r="I211" i="1" s="1"/>
  <c r="P211" i="1"/>
  <c r="P182" i="1"/>
  <c r="G225" i="1"/>
  <c r="P225" i="1"/>
  <c r="G216" i="1"/>
  <c r="J216" i="1" s="1"/>
  <c r="P216" i="1"/>
  <c r="P221" i="1"/>
  <c r="G221" i="1"/>
  <c r="J221" i="1" s="1"/>
  <c r="G82" i="1"/>
  <c r="H82" i="1" s="1"/>
  <c r="P82" i="1"/>
  <c r="S139" i="1"/>
  <c r="G231" i="1"/>
  <c r="J231" i="1" s="1"/>
  <c r="P231" i="1"/>
  <c r="S154" i="1"/>
  <c r="S145" i="1"/>
  <c r="G277" i="1"/>
  <c r="K277" i="1" s="1"/>
  <c r="P277" i="1"/>
  <c r="G202" i="1"/>
  <c r="P202" i="1"/>
  <c r="P310" i="1"/>
  <c r="G310" i="1"/>
  <c r="K310" i="1" s="1"/>
  <c r="G210" i="1"/>
  <c r="I210" i="1" s="1"/>
  <c r="P210" i="1"/>
  <c r="S210" i="1" s="1"/>
  <c r="G281" i="1"/>
  <c r="K281" i="1" s="1"/>
  <c r="P281" i="1"/>
  <c r="G150" i="1"/>
  <c r="I150" i="1" s="1"/>
  <c r="P150" i="1"/>
  <c r="G237" i="1"/>
  <c r="J237" i="1" s="1"/>
  <c r="P237" i="1"/>
  <c r="P291" i="1"/>
  <c r="G291" i="1"/>
  <c r="K291" i="1" s="1"/>
  <c r="G309" i="1"/>
  <c r="K309" i="1" s="1"/>
  <c r="P309" i="1"/>
  <c r="G35" i="1"/>
  <c r="H35" i="1" s="1"/>
  <c r="P35" i="1"/>
  <c r="G30" i="1"/>
  <c r="H30" i="1" s="1"/>
  <c r="P30" i="1"/>
  <c r="G289" i="1"/>
  <c r="K289" i="1" s="1"/>
  <c r="P289" i="1"/>
  <c r="G70" i="1"/>
  <c r="H70" i="1" s="1"/>
  <c r="P70" i="1"/>
  <c r="S136" i="1"/>
  <c r="U161" i="1"/>
  <c r="P161" i="1"/>
  <c r="S161" i="1" s="1"/>
  <c r="P25" i="1"/>
  <c r="G25" i="1"/>
  <c r="H25" i="1" s="1"/>
  <c r="G305" i="1"/>
  <c r="I305" i="1" s="1"/>
  <c r="P305" i="1"/>
  <c r="G160" i="1"/>
  <c r="I160" i="1" s="1"/>
  <c r="P160" i="1"/>
  <c r="S160" i="1" s="1"/>
  <c r="P313" i="1"/>
  <c r="G313" i="1"/>
  <c r="K313" i="1" s="1"/>
  <c r="G163" i="1"/>
  <c r="I163" i="1" s="1"/>
  <c r="P163" i="1"/>
  <c r="P158" i="1"/>
  <c r="G158" i="1"/>
  <c r="I158" i="1" s="1"/>
  <c r="S168" i="1"/>
  <c r="K322" i="1"/>
  <c r="S141" i="1" l="1"/>
  <c r="S237" i="1"/>
  <c r="S231" i="1"/>
  <c r="G306" i="1"/>
  <c r="P306" i="1"/>
  <c r="G315" i="1"/>
  <c r="K315" i="1" s="1"/>
  <c r="P315" i="1"/>
  <c r="S188" i="1"/>
  <c r="S277" i="1"/>
  <c r="S211" i="1"/>
  <c r="S158" i="1"/>
  <c r="S163" i="1"/>
  <c r="J202" i="1"/>
  <c r="S150" i="1"/>
  <c r="C12" i="1"/>
  <c r="C11" i="1"/>
  <c r="O343" i="1" l="1"/>
  <c r="O342" i="1"/>
  <c r="C16" i="1"/>
  <c r="D18" i="1" s="1"/>
  <c r="O248" i="1"/>
  <c r="O140" i="1"/>
  <c r="O92" i="1"/>
  <c r="O313" i="1"/>
  <c r="O118" i="1"/>
  <c r="O119" i="1"/>
  <c r="O270" i="1"/>
  <c r="O21" i="1"/>
  <c r="O38" i="1"/>
  <c r="O283" i="1"/>
  <c r="O246" i="1"/>
  <c r="O316" i="1"/>
  <c r="O333" i="1"/>
  <c r="O91" i="1"/>
  <c r="O275" i="1"/>
  <c r="O72" i="1"/>
  <c r="O264" i="1"/>
  <c r="O58" i="1"/>
  <c r="O29" i="1"/>
  <c r="O233" i="1"/>
  <c r="O190" i="1"/>
  <c r="O184" i="1"/>
  <c r="O262" i="1"/>
  <c r="O87" i="1"/>
  <c r="O331" i="1"/>
  <c r="O62" i="1"/>
  <c r="O169" i="1"/>
  <c r="O22" i="1"/>
  <c r="O26" i="1"/>
  <c r="O335" i="1"/>
  <c r="O89" i="1"/>
  <c r="O290" i="1"/>
  <c r="O101" i="1"/>
  <c r="O216" i="1"/>
  <c r="O109" i="1"/>
  <c r="O241" i="1"/>
  <c r="O57" i="1"/>
  <c r="O80" i="1"/>
  <c r="O84" i="1"/>
  <c r="O166" i="1"/>
  <c r="O326" i="1"/>
  <c r="O282" i="1"/>
  <c r="O328" i="1"/>
  <c r="O49" i="1"/>
  <c r="O324" i="1"/>
  <c r="O280" i="1"/>
  <c r="O263" i="1"/>
  <c r="O274" i="1"/>
  <c r="O191" i="1"/>
  <c r="O260" i="1"/>
  <c r="O103" i="1"/>
  <c r="O244" i="1"/>
  <c r="O278" i="1"/>
  <c r="O302" i="1"/>
  <c r="O43" i="1"/>
  <c r="O289" i="1"/>
  <c r="O317" i="1"/>
  <c r="O281" i="1"/>
  <c r="O182" i="1"/>
  <c r="O255" i="1"/>
  <c r="O286" i="1"/>
  <c r="O41" i="1"/>
  <c r="O304" i="1"/>
  <c r="O56" i="1"/>
  <c r="O65" i="1"/>
  <c r="O187" i="1"/>
  <c r="O114" i="1"/>
  <c r="O259" i="1"/>
  <c r="O300" i="1"/>
  <c r="O267" i="1"/>
  <c r="O48" i="1"/>
  <c r="O337" i="1"/>
  <c r="O82" i="1"/>
  <c r="O301" i="1"/>
  <c r="O46" i="1"/>
  <c r="O209" i="1"/>
  <c r="O237" i="1"/>
  <c r="O279" i="1"/>
  <c r="O176" i="1"/>
  <c r="O226" i="1"/>
  <c r="O79" i="1"/>
  <c r="O106" i="1"/>
  <c r="O113" i="1"/>
  <c r="O271" i="1"/>
  <c r="O265" i="1"/>
  <c r="O243" i="1"/>
  <c r="O36" i="1"/>
  <c r="O179" i="1"/>
  <c r="O68" i="1"/>
  <c r="O60" i="1"/>
  <c r="O240" i="1"/>
  <c r="O253" i="1"/>
  <c r="O124" i="1"/>
  <c r="O306" i="1"/>
  <c r="O234" i="1"/>
  <c r="O25" i="1"/>
  <c r="O93" i="1"/>
  <c r="O231" i="1"/>
  <c r="O273" i="1"/>
  <c r="O268" i="1"/>
  <c r="O75" i="1"/>
  <c r="O35" i="1"/>
  <c r="O287" i="1"/>
  <c r="O318" i="1"/>
  <c r="O338" i="1"/>
  <c r="O250" i="1"/>
  <c r="O319" i="1"/>
  <c r="O315" i="1"/>
  <c r="O323" i="1"/>
  <c r="O53" i="1"/>
  <c r="O249" i="1"/>
  <c r="O257" i="1"/>
  <c r="O111" i="1"/>
  <c r="O33" i="1"/>
  <c r="O332" i="1"/>
  <c r="O73" i="1"/>
  <c r="O105" i="1"/>
  <c r="O292" i="1"/>
  <c r="O294" i="1"/>
  <c r="O40" i="1"/>
  <c r="O235" i="1"/>
  <c r="O76" i="1"/>
  <c r="O63" i="1"/>
  <c r="O221" i="1"/>
  <c r="O39" i="1"/>
  <c r="O341" i="1"/>
  <c r="O178" i="1"/>
  <c r="O330" i="1"/>
  <c r="O34" i="1"/>
  <c r="O83" i="1"/>
  <c r="O320" i="1"/>
  <c r="O310" i="1"/>
  <c r="O299" i="1"/>
  <c r="O202" i="1"/>
  <c r="O195" i="1"/>
  <c r="O30" i="1"/>
  <c r="O252" i="1"/>
  <c r="O334" i="1"/>
  <c r="O90" i="1"/>
  <c r="O238" i="1"/>
  <c r="O157" i="1"/>
  <c r="O173" i="1"/>
  <c r="O303" i="1"/>
  <c r="O120" i="1"/>
  <c r="O181" i="1"/>
  <c r="O77" i="1"/>
  <c r="O256" i="1"/>
  <c r="O308" i="1"/>
  <c r="O69" i="1"/>
  <c r="O71" i="1"/>
  <c r="O205" i="1"/>
  <c r="O67" i="1"/>
  <c r="O258" i="1"/>
  <c r="O293" i="1"/>
  <c r="O322" i="1"/>
  <c r="O266" i="1"/>
  <c r="O78" i="1"/>
  <c r="O85" i="1"/>
  <c r="O104" i="1"/>
  <c r="O175" i="1"/>
  <c r="O236" i="1"/>
  <c r="O108" i="1"/>
  <c r="O54" i="1"/>
  <c r="O212" i="1"/>
  <c r="O47" i="1"/>
  <c r="O107" i="1"/>
  <c r="O225" i="1"/>
  <c r="O272" i="1"/>
  <c r="O86" i="1"/>
  <c r="O172" i="1"/>
  <c r="O99" i="1"/>
  <c r="O284" i="1"/>
  <c r="O285" i="1"/>
  <c r="O96" i="1"/>
  <c r="O81" i="1"/>
  <c r="O219" i="1"/>
  <c r="O27" i="1"/>
  <c r="O229" i="1"/>
  <c r="O291" i="1"/>
  <c r="O98" i="1"/>
  <c r="O277" i="1"/>
  <c r="O55" i="1"/>
  <c r="O227" i="1"/>
  <c r="O45" i="1"/>
  <c r="O37" i="1"/>
  <c r="O314" i="1"/>
  <c r="O64" i="1"/>
  <c r="O185" i="1"/>
  <c r="O32" i="1"/>
  <c r="O66" i="1"/>
  <c r="O112" i="1"/>
  <c r="O307" i="1"/>
  <c r="O269" i="1"/>
  <c r="O288" i="1"/>
  <c r="O222" i="1"/>
  <c r="O52" i="1"/>
  <c r="O201" i="1"/>
  <c r="O295" i="1"/>
  <c r="O31" i="1"/>
  <c r="O228" i="1"/>
  <c r="O28" i="1"/>
  <c r="O336" i="1"/>
  <c r="O110" i="1"/>
  <c r="O74" i="1"/>
  <c r="O23" i="1"/>
  <c r="O339" i="1"/>
  <c r="O50" i="1"/>
  <c r="O95" i="1"/>
  <c r="O115" i="1"/>
  <c r="O261" i="1"/>
  <c r="O167" i="1"/>
  <c r="O102" i="1"/>
  <c r="O117" i="1"/>
  <c r="O340" i="1"/>
  <c r="O100" i="1"/>
  <c r="O276" i="1"/>
  <c r="O309" i="1"/>
  <c r="O312" i="1"/>
  <c r="O51" i="1"/>
  <c r="O247" i="1"/>
  <c r="O186" i="1"/>
  <c r="O42" i="1"/>
  <c r="O254" i="1"/>
  <c r="O116" i="1"/>
  <c r="O321" i="1"/>
  <c r="O232" i="1"/>
  <c r="O251" i="1"/>
  <c r="O44" i="1"/>
  <c r="O245" i="1"/>
  <c r="O24" i="1"/>
  <c r="O242" i="1"/>
  <c r="O171" i="1"/>
  <c r="O230" i="1"/>
  <c r="O61" i="1"/>
  <c r="O88" i="1"/>
  <c r="O170" i="1"/>
  <c r="O296" i="1"/>
  <c r="O325" i="1"/>
  <c r="O139" i="1"/>
  <c r="O329" i="1"/>
  <c r="O298" i="1"/>
  <c r="O94" i="1"/>
  <c r="O59" i="1"/>
  <c r="O297" i="1"/>
  <c r="O311" i="1"/>
  <c r="O97" i="1"/>
  <c r="O327" i="1"/>
  <c r="O70" i="1"/>
  <c r="O305" i="1"/>
  <c r="C15" i="1"/>
  <c r="F18" i="1" s="1"/>
  <c r="F19" i="1" s="1"/>
  <c r="O239" i="1"/>
  <c r="K306" i="1"/>
  <c r="C18" i="1" l="1"/>
</calcChain>
</file>

<file path=xl/sharedStrings.xml><?xml version="1.0" encoding="utf-8"?>
<sst xmlns="http://schemas.openxmlformats.org/spreadsheetml/2006/main" count="2734" uniqueCount="993">
  <si>
    <t>JAVSO..45..121</t>
  </si>
  <si>
    <t>JAVSO..43...77</t>
  </si>
  <si>
    <t>VSB-063</t>
  </si>
  <si>
    <t>Calc</t>
  </si>
  <si>
    <t>Epoch =</t>
  </si>
  <si>
    <t>error</t>
  </si>
  <si>
    <t>IBVS 3355</t>
  </si>
  <si>
    <t>IBVS 4670</t>
  </si>
  <si>
    <t>IBVS 4712</t>
  </si>
  <si>
    <t>n</t>
  </si>
  <si>
    <t>n'</t>
  </si>
  <si>
    <t>New Period =</t>
  </si>
  <si>
    <t>O-C</t>
  </si>
  <si>
    <t>Period =</t>
  </si>
  <si>
    <t>Source</t>
  </si>
  <si>
    <t>ToM</t>
  </si>
  <si>
    <t>Type</t>
  </si>
  <si>
    <t>Date</t>
  </si>
  <si>
    <t>Lin. Fit</t>
  </si>
  <si>
    <t>Q. fit</t>
  </si>
  <si>
    <t>System Type:</t>
  </si>
  <si>
    <t>GCVS 4 Eph.</t>
  </si>
  <si>
    <t>--- Working ----</t>
  </si>
  <si>
    <t>LS Intercept =</t>
  </si>
  <si>
    <t>LS Slope =</t>
  </si>
  <si>
    <t>LS Quadr term =</t>
  </si>
  <si>
    <t>Sum diff² =</t>
  </si>
  <si>
    <t>New epoch =</t>
  </si>
  <si>
    <t>Linear</t>
  </si>
  <si>
    <t>Quadratic</t>
  </si>
  <si>
    <t>EA/RS CVn</t>
  </si>
  <si>
    <t>IBVS 4941</t>
  </si>
  <si>
    <t>IBVS 3896</t>
  </si>
  <si>
    <t>IBVS 3760</t>
  </si>
  <si>
    <t>IBVS 3078</t>
  </si>
  <si>
    <t>IBVS 2385</t>
  </si>
  <si>
    <t>IBVS 1511</t>
  </si>
  <si>
    <t>Locher K</t>
  </si>
  <si>
    <t>BBSAG Bull...26</t>
  </si>
  <si>
    <t>B</t>
  </si>
  <si>
    <t>BBSAG Bull...28</t>
  </si>
  <si>
    <t>BBSAG Bull...33</t>
  </si>
  <si>
    <t>BBSAG Bull.1</t>
  </si>
  <si>
    <t>BBSAG Bull.5</t>
  </si>
  <si>
    <t>BBSAG Bull.6</t>
  </si>
  <si>
    <t>BBSAG Bull.10</t>
  </si>
  <si>
    <t>BBSAG Bull.11</t>
  </si>
  <si>
    <t>BBSAG Bull.12</t>
  </si>
  <si>
    <t>BBSAG Bull.13</t>
  </si>
  <si>
    <t>BBSAG Bull.17</t>
  </si>
  <si>
    <t>Diethelm R</t>
  </si>
  <si>
    <t>BBSAG Bull.18</t>
  </si>
  <si>
    <t>BBSAG Bull.19</t>
  </si>
  <si>
    <t>BBSAG Bull.20</t>
  </si>
  <si>
    <t>BBSAG Bull.24</t>
  </si>
  <si>
    <t>Peter H</t>
  </si>
  <si>
    <t>BBSAG Bull.25</t>
  </si>
  <si>
    <t>BBSAG Bull.26</t>
  </si>
  <si>
    <t>BBSAG Bull.29</t>
  </si>
  <si>
    <t>BBSAG Bull.30</t>
  </si>
  <si>
    <t>BBSAG Bull.38</t>
  </si>
  <si>
    <t>BBSAG Bull.39</t>
  </si>
  <si>
    <t>BBSAG Bull.40</t>
  </si>
  <si>
    <t>BBSAG Bull.41</t>
  </si>
  <si>
    <t>BBSAG Bull.45</t>
  </si>
  <si>
    <t>Germann R</t>
  </si>
  <si>
    <t>BBSAG Bull.46</t>
  </si>
  <si>
    <t>BBSAG Bull.52</t>
  </si>
  <si>
    <t>BBSAG Bull.56</t>
  </si>
  <si>
    <t>BBSAG Bull.57</t>
  </si>
  <si>
    <t>BBSAG Bull.62</t>
  </si>
  <si>
    <t>BBSAG Bull.64</t>
  </si>
  <si>
    <t>BBSAG Bull.69</t>
  </si>
  <si>
    <t>BBSAG Bull.74</t>
  </si>
  <si>
    <t>BBSAG Bull.75</t>
  </si>
  <si>
    <t>BBSAG Bull.79</t>
  </si>
  <si>
    <t>BBSAG Bull.82</t>
  </si>
  <si>
    <t>Mavrofridis G</t>
  </si>
  <si>
    <t>BBSAG Bull.86</t>
  </si>
  <si>
    <t>v</t>
  </si>
  <si>
    <t>BBSAG Bull.88</t>
  </si>
  <si>
    <t>Brno 30</t>
  </si>
  <si>
    <t>K</t>
  </si>
  <si>
    <t>BBSAG Bull.91</t>
  </si>
  <si>
    <t>BBSAG Bull.103</t>
  </si>
  <si>
    <t>Misc</t>
  </si>
  <si>
    <t>IBVS 5371</t>
  </si>
  <si>
    <t>IBVS 5470</t>
  </si>
  <si>
    <t>I</t>
  </si>
  <si>
    <t>II</t>
  </si>
  <si>
    <t>IBVS 0530</t>
  </si>
  <si>
    <t>IBVS 0647</t>
  </si>
  <si>
    <t>IBVS 0937</t>
  </si>
  <si>
    <t>IBVS 5296</t>
  </si>
  <si>
    <t>IBVS 5583</t>
  </si>
  <si>
    <t># of data points:</t>
  </si>
  <si>
    <t xml:space="preserve">UV Psc / GSC 00026-00577 </t>
  </si>
  <si>
    <t xml:space="preserve">IBVS 5736 </t>
  </si>
  <si>
    <t>S6</t>
  </si>
  <si>
    <t>IBVS 5746</t>
  </si>
  <si>
    <t>IBVS 5761</t>
  </si>
  <si>
    <t>IBVS 5843</t>
  </si>
  <si>
    <t>Start of linear fit (row #)</t>
  </si>
  <si>
    <t>OEJV 0074</t>
  </si>
  <si>
    <t>vis</t>
  </si>
  <si>
    <t>OEJV</t>
  </si>
  <si>
    <t>PE</t>
  </si>
  <si>
    <t>IBVS 6007</t>
  </si>
  <si>
    <t>VSS_2013-01-28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</si>
  <si>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</si>
  <si>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</si>
  <si>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</si>
  <si>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</si>
  <si>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</si>
  <si>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</si>
  <si>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</si>
  <si>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Linear Ephemeris =</t>
  </si>
  <si>
    <t>Quad. Ephemeris =</t>
  </si>
  <si>
    <t>IBVS 6114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</si>
  <si>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</si>
  <si>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</si>
  <si>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</si>
  <si>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</si>
  <si>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</si>
  <si>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</si>
  <si>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</si>
  <si>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</si>
  <si>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V</t>
  </si>
  <si>
    <t> -0.003 </t>
  </si>
  <si>
    <t>2414666.490 </t>
  </si>
  <si>
    <t> 11.01.1899 23:45 </t>
  </si>
  <si>
    <t> 0.034 </t>
  </si>
  <si>
    <t>P </t>
  </si>
  <si>
    <t> H.Bauernfeind </t>
  </si>
  <si>
    <t> VB 7.72 </t>
  </si>
  <si>
    <t>2414981.630 </t>
  </si>
  <si>
    <t> 23.11.1899 03:07 </t>
  </si>
  <si>
    <t> 0.031 </t>
  </si>
  <si>
    <t>2415372.539 </t>
  </si>
  <si>
    <t> 19.12.1900 00:56 </t>
  </si>
  <si>
    <t> 0.024 </t>
  </si>
  <si>
    <t>2415434.532 </t>
  </si>
  <si>
    <t> 19.02.1901 00:46 </t>
  </si>
  <si>
    <t> 0.021 </t>
  </si>
  <si>
    <t>2415668.769 </t>
  </si>
  <si>
    <t> 11.10.1901 06:27 </t>
  </si>
  <si>
    <t> 0.053 </t>
  </si>
  <si>
    <t>2415763.479 </t>
  </si>
  <si>
    <t> 13.01.1902 23:29 </t>
  </si>
  <si>
    <t> 0.048 </t>
  </si>
  <si>
    <t>2416059.660 </t>
  </si>
  <si>
    <t> 06.11.1902 03:50 </t>
  </si>
  <si>
    <t> 0.028 </t>
  </si>
  <si>
    <t>2416134.584 </t>
  </si>
  <si>
    <t> 20.01.1903 02:00 </t>
  </si>
  <si>
    <t> 0.041 </t>
  </si>
  <si>
    <t>2416746.774 </t>
  </si>
  <si>
    <t> 23.09.1904 06:34 </t>
  </si>
  <si>
    <t> 0.026 </t>
  </si>
  <si>
    <t>2416859.545 </t>
  </si>
  <si>
    <t> 14.01.1905 01:04 </t>
  </si>
  <si>
    <t> -0.000 </t>
  </si>
  <si>
    <t>2417212.630 </t>
  </si>
  <si>
    <t> 02.01.1906 03:07 </t>
  </si>
  <si>
    <t> 0.055 </t>
  </si>
  <si>
    <t>2417469.700 </t>
  </si>
  <si>
    <t> 16.09.1906 04:48 </t>
  </si>
  <si>
    <t> 0.102 </t>
  </si>
  <si>
    <t>2417969.477 </t>
  </si>
  <si>
    <t> 28.01.1908 23:26 </t>
  </si>
  <si>
    <t> 0.040 </t>
  </si>
  <si>
    <t>2418227.781 </t>
  </si>
  <si>
    <t> 13.10.1908 06:44 </t>
  </si>
  <si>
    <t> 0.030 </t>
  </si>
  <si>
    <t>2418687.563 </t>
  </si>
  <si>
    <t> 16.01.1910 01:30 </t>
  </si>
  <si>
    <t> 0.012 </t>
  </si>
  <si>
    <t>2419009.636 </t>
  </si>
  <si>
    <t> 04.12.1910 03:15 </t>
  </si>
  <si>
    <t>2419683.783 </t>
  </si>
  <si>
    <t> 08.10.1912 06:47 </t>
  </si>
  <si>
    <t> -0.001 </t>
  </si>
  <si>
    <t>2420484.565 </t>
  </si>
  <si>
    <t> 18.12.1914 01:33 </t>
  </si>
  <si>
    <t> 0.007 </t>
  </si>
  <si>
    <t>2420768.722 </t>
  </si>
  <si>
    <t> 28.09.1915 05:19 </t>
  </si>
  <si>
    <t> 0.018 </t>
  </si>
  <si>
    <t>2421480.765 </t>
  </si>
  <si>
    <t> 09.09.1917 06:21 </t>
  </si>
  <si>
    <t> -0.026 </t>
  </si>
  <si>
    <t>2421516.664 </t>
  </si>
  <si>
    <t> 15.10.1917 03:56 </t>
  </si>
  <si>
    <t> 0.139 </t>
  </si>
  <si>
    <t>2421846.808 </t>
  </si>
  <si>
    <t> 10.09.1918 07:23 </t>
  </si>
  <si>
    <t> 0.071 </t>
  </si>
  <si>
    <t>2421909.633 </t>
  </si>
  <si>
    <t> 12.11.1918 03:11 </t>
  </si>
  <si>
    <t>2421946.582 </t>
  </si>
  <si>
    <t> 19.12.1918 01:58 </t>
  </si>
  <si>
    <t> -0.036 </t>
  </si>
  <si>
    <t>2422621.712 </t>
  </si>
  <si>
    <t> 24.10.1920 05:05 </t>
  </si>
  <si>
    <t> 0.032 </t>
  </si>
  <si>
    <t>2422993.710 </t>
  </si>
  <si>
    <t> 31.10.1921 05:02 </t>
  </si>
  <si>
    <t> 0.057 </t>
  </si>
  <si>
    <t>2423327.731 </t>
  </si>
  <si>
    <t> 30.09.1922 05:32 </t>
  </si>
  <si>
    <t> -0.009 </t>
  </si>
  <si>
    <t>2424134.574 </t>
  </si>
  <si>
    <t> 15.12.1924 01:46 </t>
  </si>
  <si>
    <t>2424165.546 </t>
  </si>
  <si>
    <t> 15.01.1925 01:06 </t>
  </si>
  <si>
    <t>2424789.796 </t>
  </si>
  <si>
    <t> 01.10.1926 07:06 </t>
  </si>
  <si>
    <t>2425527.755 </t>
  </si>
  <si>
    <t> 08.10.1928 06:07 </t>
  </si>
  <si>
    <t> 0.037 </t>
  </si>
  <si>
    <t>2426218.763 </t>
  </si>
  <si>
    <t> 30.08.1930 06:18 </t>
  </si>
  <si>
    <t> 0.054 </t>
  </si>
  <si>
    <t>2426678.503 </t>
  </si>
  <si>
    <t> 03.12.1931 00:04 </t>
  </si>
  <si>
    <t> -0.006 </t>
  </si>
  <si>
    <t>2426985.525 </t>
  </si>
  <si>
    <t> 05.10.1932 00:36 </t>
  </si>
  <si>
    <t> Strohmeier&amp;Knigge </t>
  </si>
  <si>
    <t> VB 5.5 </t>
  </si>
  <si>
    <t>2427004.430 </t>
  </si>
  <si>
    <t> 23.10.1932 22:19 </t>
  </si>
  <si>
    <t> 0.015 </t>
  </si>
  <si>
    <t>2427034.608 </t>
  </si>
  <si>
    <t> 23.11.1932 02:35 </t>
  </si>
  <si>
    <t> 0.056 </t>
  </si>
  <si>
    <t>2427061.293 </t>
  </si>
  <si>
    <t> 19.12.1932 19:01 </t>
  </si>
  <si>
    <t> H.Huth </t>
  </si>
  <si>
    <t> MVS 424 </t>
  </si>
  <si>
    <t>2427313.533 </t>
  </si>
  <si>
    <t> 29.08.1933 00:47 </t>
  </si>
  <si>
    <t> 0.001 </t>
  </si>
  <si>
    <t>2427994.633 </t>
  </si>
  <si>
    <t> 11.07.1935 03:11 </t>
  </si>
  <si>
    <t>2428038.563 </t>
  </si>
  <si>
    <t> 24.08.1935 01:30 </t>
  </si>
  <si>
    <t> 0.029 </t>
  </si>
  <si>
    <t>2428067.798 </t>
  </si>
  <si>
    <t> 22.09.1935 07:09 </t>
  </si>
  <si>
    <t> -0.012 </t>
  </si>
  <si>
    <t>2428080.735 </t>
  </si>
  <si>
    <t> 05.10.1935 05:38 </t>
  </si>
  <si>
    <t> 0.009 </t>
  </si>
  <si>
    <t>2428107.428 </t>
  </si>
  <si>
    <t> 31.10.1935 22:16 </t>
  </si>
  <si>
    <t> 0.010 </t>
  </si>
  <si>
    <t>2428126.362 </t>
  </si>
  <si>
    <t> 19.11.1935 20:41 </t>
  </si>
  <si>
    <t>2428156.519 </t>
  </si>
  <si>
    <t> 20.12.1935 00:27 </t>
  </si>
  <si>
    <t>2428164.288 </t>
  </si>
  <si>
    <t> 27.12.1935 18:54 </t>
  </si>
  <si>
    <t>2428366.643 </t>
  </si>
  <si>
    <t> 17.07.1936 03:25 </t>
  </si>
  <si>
    <t> 0.049 </t>
  </si>
  <si>
    <t>2428373.499 </t>
  </si>
  <si>
    <t> 23.07.1936 23:58 </t>
  </si>
  <si>
    <t> 0.017 </t>
  </si>
  <si>
    <t>2428373.546 </t>
  </si>
  <si>
    <t> 24.07.1936 01:06 </t>
  </si>
  <si>
    <t> 0.064 </t>
  </si>
  <si>
    <t>2428398.464 </t>
  </si>
  <si>
    <t> 17.08.1936 23:08 </t>
  </si>
  <si>
    <t>2428423.435 </t>
  </si>
  <si>
    <t> 11.09.1936 22:26 </t>
  </si>
  <si>
    <t>2428429.502 </t>
  </si>
  <si>
    <t> 18.09.1936 00:02 </t>
  </si>
  <si>
    <t> 0.052 </t>
  </si>
  <si>
    <t>2428453.555 </t>
  </si>
  <si>
    <t> 12.10.1936 01:19 </t>
  </si>
  <si>
    <t> -0.004 </t>
  </si>
  <si>
    <t>2428761.830 </t>
  </si>
  <si>
    <t> 16.08.1937 07:55 </t>
  </si>
  <si>
    <t>2428774.815 </t>
  </si>
  <si>
    <t> 29.08.1937 07:33 </t>
  </si>
  <si>
    <t> 0.085 </t>
  </si>
  <si>
    <t>2428837.622 </t>
  </si>
  <si>
    <t> 31.10.1937 02:55 </t>
  </si>
  <si>
    <t> 0.035 </t>
  </si>
  <si>
    <t>2429110.557 </t>
  </si>
  <si>
    <t> 31.07.1938 01:22 </t>
  </si>
  <si>
    <t>2429156.647 </t>
  </si>
  <si>
    <t> 15.09.1938 03:31 </t>
  </si>
  <si>
    <t> 0.042 </t>
  </si>
  <si>
    <t>2429166.529 </t>
  </si>
  <si>
    <t> 25.09.1938 00:41 </t>
  </si>
  <si>
    <t> 0.022 </t>
  </si>
  <si>
    <t>2429230.243 </t>
  </si>
  <si>
    <t> 27.11.1938 17:49 </t>
  </si>
  <si>
    <t>2429267.275 </t>
  </si>
  <si>
    <t> 03.01.1939 18:36 </t>
  </si>
  <si>
    <t> 0.025 </t>
  </si>
  <si>
    <t>2429486.859 </t>
  </si>
  <si>
    <t> 11.08.1939 08:36 </t>
  </si>
  <si>
    <t>2429514.403 </t>
  </si>
  <si>
    <t> 07.09.1939 21:40 </t>
  </si>
  <si>
    <t>2429514.420 </t>
  </si>
  <si>
    <t> 07.09.1939 22:04 </t>
  </si>
  <si>
    <t>2429527.367 </t>
  </si>
  <si>
    <t> 20.09.1939 20:48 </t>
  </si>
  <si>
    <t> 0.080 </t>
  </si>
  <si>
    <t>2429531.608 </t>
  </si>
  <si>
    <t> 25.09.1939 02:35 </t>
  </si>
  <si>
    <t> 0.016 </t>
  </si>
  <si>
    <t>2429626.313 </t>
  </si>
  <si>
    <t> 28.12.1939 19:30 </t>
  </si>
  <si>
    <t> 0.006 </t>
  </si>
  <si>
    <t>2429639.270 </t>
  </si>
  <si>
    <t> 10.01.1940 18:28 </t>
  </si>
  <si>
    <t> 0.047 </t>
  </si>
  <si>
    <t>2429878.592 </t>
  </si>
  <si>
    <t> 06.09.1940 02:12 </t>
  </si>
  <si>
    <t> -0.002 </t>
  </si>
  <si>
    <t>2429896.728 </t>
  </si>
  <si>
    <t> 24.09.1940 05:28 </t>
  </si>
  <si>
    <t>2429937.609 </t>
  </si>
  <si>
    <t> 04.11.1940 02:36 </t>
  </si>
  <si>
    <t> 0.033 </t>
  </si>
  <si>
    <t>2430175.640 </t>
  </si>
  <si>
    <t> 30.06.1941 03:21 </t>
  </si>
  <si>
    <t> -0.016 </t>
  </si>
  <si>
    <t>2430201.536 </t>
  </si>
  <si>
    <t> 26.07.1941 00:51 </t>
  </si>
  <si>
    <t>2430207.511 </t>
  </si>
  <si>
    <t> 01.08.1941 00:15 </t>
  </si>
  <si>
    <t>2430318.598 </t>
  </si>
  <si>
    <t> 20.11.1941 02:21 </t>
  </si>
  <si>
    <t> 0.008 </t>
  </si>
  <si>
    <t>2430648.377 </t>
  </si>
  <si>
    <t> 15.10.1942 21:02 </t>
  </si>
  <si>
    <t>2431358.734 </t>
  </si>
  <si>
    <t> 25.09.1944 05:36 </t>
  </si>
  <si>
    <t>2431687.639 </t>
  </si>
  <si>
    <t> 20.08.1945 03:20 </t>
  </si>
  <si>
    <t> -0.017 </t>
  </si>
  <si>
    <t>2431725.544 </t>
  </si>
  <si>
    <t> 27.09.1945 01:03 </t>
  </si>
  <si>
    <t>2431738.461 </t>
  </si>
  <si>
    <t> 09.10.1945 23:03 </t>
  </si>
  <si>
    <t> 0.003 </t>
  </si>
  <si>
    <t>2431845.247 </t>
  </si>
  <si>
    <t> 24.01.1946 17:55 </t>
  </si>
  <si>
    <t> 0.019 </t>
  </si>
  <si>
    <t>2432804.431 </t>
  </si>
  <si>
    <t> 09.09.1948 22:20 </t>
  </si>
  <si>
    <t> -0.005 </t>
  </si>
  <si>
    <t>2432820.808 </t>
  </si>
  <si>
    <t> 26.09.1948 07:23 </t>
  </si>
  <si>
    <t>2432879.373 </t>
  </si>
  <si>
    <t> 23.11.1948 20:57 </t>
  </si>
  <si>
    <t>2432885.387 </t>
  </si>
  <si>
    <t> 29.11.1948 21:17 </t>
  </si>
  <si>
    <t>2433543.697 </t>
  </si>
  <si>
    <t> 19.09.1950 04:43 </t>
  </si>
  <si>
    <t> 0.051 </t>
  </si>
  <si>
    <t>2433886.831 </t>
  </si>
  <si>
    <t> 28.08.1951 07:56 </t>
  </si>
  <si>
    <t>2433888.484 </t>
  </si>
  <si>
    <t> 29.08.1951 23:36 </t>
  </si>
  <si>
    <t>2433894.508 </t>
  </si>
  <si>
    <t> 05.09.1951 00:11 </t>
  </si>
  <si>
    <t> -0.015 </t>
  </si>
  <si>
    <t>2433914.335 </t>
  </si>
  <si>
    <t> 24.09.1951 20:02 </t>
  </si>
  <si>
    <t> T.G.Nikulina </t>
  </si>
  <si>
    <t> AC 194.26 </t>
  </si>
  <si>
    <t>2433970.263 </t>
  </si>
  <si>
    <t> 19.11.1951 18:18 </t>
  </si>
  <si>
    <t> -0.032 </t>
  </si>
  <si>
    <t>2434607.510 </t>
  </si>
  <si>
    <t> 18.08.1953 00:14 </t>
  </si>
  <si>
    <t> 0.039 </t>
  </si>
  <si>
    <t>2435369.482 </t>
  </si>
  <si>
    <t> 18.09.1955 23:34 </t>
  </si>
  <si>
    <t>2435691.542 </t>
  </si>
  <si>
    <t> 06.08.1956 01:00 </t>
  </si>
  <si>
    <t> 0.011 </t>
  </si>
  <si>
    <t>2436075.550 </t>
  </si>
  <si>
    <t> 25.08.1957 01:12 </t>
  </si>
  <si>
    <t> -0.008 </t>
  </si>
  <si>
    <t>2436850.510 </t>
  </si>
  <si>
    <t> 09.10.1959 00:14 </t>
  </si>
  <si>
    <t>2439388.8736 </t>
  </si>
  <si>
    <t> 20.09.1966 08:57 </t>
  </si>
  <si>
    <t> 0.0020 </t>
  </si>
  <si>
    <t>E </t>
  </si>
  <si>
    <t>?</t>
  </si>
  <si>
    <t> R.B.Carr </t>
  </si>
  <si>
    <t> BSI 11.78 </t>
  </si>
  <si>
    <t>2439406.9565 </t>
  </si>
  <si>
    <t> 08.10.1966 10:57 </t>
  </si>
  <si>
    <t> 0.0029 </t>
  </si>
  <si>
    <t>2439407.8167 </t>
  </si>
  <si>
    <t> 09.10.1966 07:36 </t>
  </si>
  <si>
    <t>2440466.9057 </t>
  </si>
  <si>
    <t> 02.09.1969 09:44 </t>
  </si>
  <si>
    <t> 0.0018 </t>
  </si>
  <si>
    <t> J.P.Oliver </t>
  </si>
  <si>
    <t>2440854.351 </t>
  </si>
  <si>
    <t> 24.09.1970 20:25 </t>
  </si>
  <si>
    <t> -0.025 </t>
  </si>
  <si>
    <t>V </t>
  </si>
  <si>
    <t> K.Locher </t>
  </si>
  <si>
    <t> ORI 121 </t>
  </si>
  <si>
    <t>2440860.4014 </t>
  </si>
  <si>
    <t> 30.09.1970 21:38 </t>
  </si>
  <si>
    <t> -0.0016 </t>
  </si>
  <si>
    <t> N.Güdür </t>
  </si>
  <si>
    <t>IBVS 456 </t>
  </si>
  <si>
    <t>2440953.384 </t>
  </si>
  <si>
    <t> 01.01.1971 21:12 </t>
  </si>
  <si>
    <t> ORI 123 </t>
  </si>
  <si>
    <t>2441163.4933 </t>
  </si>
  <si>
    <t> 30.07.1971 23:50 </t>
  </si>
  <si>
    <t> 0.0014 </t>
  </si>
  <si>
    <t> H.Karacan </t>
  </si>
  <si>
    <t>IBVS 647 </t>
  </si>
  <si>
    <t>2441276.281 </t>
  </si>
  <si>
    <t> 20.11.1971 18:44 </t>
  </si>
  <si>
    <t> ORI 129 </t>
  </si>
  <si>
    <t>2441282.304 </t>
  </si>
  <si>
    <t> 26.11.1971 19:17 </t>
  </si>
  <si>
    <t> -0.013 </t>
  </si>
  <si>
    <t>2441301.250 </t>
  </si>
  <si>
    <t> 15.12.1971 18:00 </t>
  </si>
  <si>
    <t> -0.010 </t>
  </si>
  <si>
    <t> BBS 1 </t>
  </si>
  <si>
    <t>2441319.340 </t>
  </si>
  <si>
    <t> 02.01.1972 20:09 </t>
  </si>
  <si>
    <t>2441350.333 </t>
  </si>
  <si>
    <t> 02.02.1972 19:59 </t>
  </si>
  <si>
    <t>2441534.609 </t>
  </si>
  <si>
    <t> 05.08.1972 02:36 </t>
  </si>
  <si>
    <t> 0.005 </t>
  </si>
  <si>
    <t> BBS 5 </t>
  </si>
  <si>
    <t>2441565.610 </t>
  </si>
  <si>
    <t> 05.09.1972 02:38 </t>
  </si>
  <si>
    <t>2441571.630 </t>
  </si>
  <si>
    <t> 11.09.1972 03:07 </t>
  </si>
  <si>
    <t>2441598.333 </t>
  </si>
  <si>
    <t> 07.10.1972 19:59 </t>
  </si>
  <si>
    <t> BBS 6 </t>
  </si>
  <si>
    <t>2441610.374 </t>
  </si>
  <si>
    <t> 19.10.1972 20:58 </t>
  </si>
  <si>
    <t>2441616.407 </t>
  </si>
  <si>
    <t> 25.10.1972 21:46 </t>
  </si>
  <si>
    <t> 0.004 </t>
  </si>
  <si>
    <t>2441622.433 </t>
  </si>
  <si>
    <t> 31.10.1972 22:23 </t>
  </si>
  <si>
    <t> 0.002 </t>
  </si>
  <si>
    <t>2441623.303 </t>
  </si>
  <si>
    <t> 01.11.1972 19:16 </t>
  </si>
  <si>
    <t>2441648.263 </t>
  </si>
  <si>
    <t> 26.11.1972 18:18 </t>
  </si>
  <si>
    <t>2441888.4942 </t>
  </si>
  <si>
    <t> 24.07.1973 23:51 </t>
  </si>
  <si>
    <t> -0.0003 </t>
  </si>
  <si>
    <t> O.Demircan </t>
  </si>
  <si>
    <t>IBVS 937 </t>
  </si>
  <si>
    <t>2441894.526 </t>
  </si>
  <si>
    <t> 31.07.1973 00:37 </t>
  </si>
  <si>
    <t> BBS 10 </t>
  </si>
  <si>
    <t>2441900.555 </t>
  </si>
  <si>
    <t> 06.08.1973 01:19 </t>
  </si>
  <si>
    <t> BBS 11 </t>
  </si>
  <si>
    <t>2441989.241 </t>
  </si>
  <si>
    <t> 02.11.1973 17:47 </t>
  </si>
  <si>
    <t> BBS 12 </t>
  </si>
  <si>
    <t>2442020.223 </t>
  </si>
  <si>
    <t> 03.12.1973 17:21 </t>
  </si>
  <si>
    <t> BBS 13 </t>
  </si>
  <si>
    <t>2442026.268 </t>
  </si>
  <si>
    <t> 09.12.1973 18:25 </t>
  </si>
  <si>
    <t>2442044.339 </t>
  </si>
  <si>
    <t> 27.12.1973 20:08 </t>
  </si>
  <si>
    <t>2442272.523 </t>
  </si>
  <si>
    <t> 13.08.1974 00:33 </t>
  </si>
  <si>
    <t> BBS 17 </t>
  </si>
  <si>
    <t>2442272.525 </t>
  </si>
  <si>
    <t> 13.08.1974 00:36 </t>
  </si>
  <si>
    <t> R.Diethelm </t>
  </si>
  <si>
    <t>2442291.470 </t>
  </si>
  <si>
    <t> 31.08.1974 23:16 </t>
  </si>
  <si>
    <t>2442365.517 </t>
  </si>
  <si>
    <t> 14.11.1974 00:24 </t>
  </si>
  <si>
    <t> BBS 18 </t>
  </si>
  <si>
    <t>2442385.315 </t>
  </si>
  <si>
    <t> 03.12.1974 19:33 </t>
  </si>
  <si>
    <t> BBS 19 </t>
  </si>
  <si>
    <t>2442423.214 </t>
  </si>
  <si>
    <t> 10.01.1975 17:08 </t>
  </si>
  <si>
    <t> BBS 20 </t>
  </si>
  <si>
    <t>2442429.231 </t>
  </si>
  <si>
    <t> 16.01.1975 17:32 </t>
  </si>
  <si>
    <t>2442435.265 </t>
  </si>
  <si>
    <t> 22.01.1975 18:21 </t>
  </si>
  <si>
    <t>2442680.663 </t>
  </si>
  <si>
    <t> 25.09.1975 03:54 </t>
  </si>
  <si>
    <t> BBS 24 </t>
  </si>
  <si>
    <t>2442681.523 </t>
  </si>
  <si>
    <t> 26.09.1975 00:33 </t>
  </si>
  <si>
    <t>2442738.348 </t>
  </si>
  <si>
    <t> 21.11.1975 20:21 </t>
  </si>
  <si>
    <t> M.D.Taylor </t>
  </si>
  <si>
    <t> JBAA 87.80 </t>
  </si>
  <si>
    <t>2442738.353 </t>
  </si>
  <si>
    <t> 21.11.1975 20:28 </t>
  </si>
  <si>
    <t> H.Peter </t>
  </si>
  <si>
    <t>2442776.240 </t>
  </si>
  <si>
    <t> 29.12.1975 17:45 </t>
  </si>
  <si>
    <t> BBS 25 </t>
  </si>
  <si>
    <t>2442782.262 </t>
  </si>
  <si>
    <t> 04.01.1976 18:17 </t>
  </si>
  <si>
    <t> BBS 26 </t>
  </si>
  <si>
    <t>2442806.268 </t>
  </si>
  <si>
    <t> 28.01.1976 18:25 </t>
  </si>
  <si>
    <t> -0.104 </t>
  </si>
  <si>
    <t>2443015.608 </t>
  </si>
  <si>
    <t> 25.08.1976 02:35 </t>
  </si>
  <si>
    <t> BBS 29 </t>
  </si>
  <si>
    <t>2443041.442 </t>
  </si>
  <si>
    <t> 19.09.1976 22:36 </t>
  </si>
  <si>
    <t> BBS 30 </t>
  </si>
  <si>
    <t>2443053.4925 </t>
  </si>
  <si>
    <t> 01.10.1976 23:49 </t>
  </si>
  <si>
    <t> -0.0002 </t>
  </si>
  <si>
    <t> Z.Aslan </t>
  </si>
  <si>
    <t>IBVS 1511 </t>
  </si>
  <si>
    <t>2443079.3230 </t>
  </si>
  <si>
    <t> 27.10.1976 19:45 </t>
  </si>
  <si>
    <t> -0.0012 </t>
  </si>
  <si>
    <t> Vivekananda&amp;Sarma </t>
  </si>
  <si>
    <t> CNJO 14.1 </t>
  </si>
  <si>
    <t>2443080.1840 </t>
  </si>
  <si>
    <t> 28.10.1976 16:24 </t>
  </si>
  <si>
    <t>2443123.2362 </t>
  </si>
  <si>
    <t> 10.12.1976 17:40 </t>
  </si>
  <si>
    <t> -0.0014 </t>
  </si>
  <si>
    <t>2443400.4952 </t>
  </si>
  <si>
    <t> 13.09.1977 23:53 </t>
  </si>
  <si>
    <t> 0.0000 </t>
  </si>
  <si>
    <t>2443406.5225 </t>
  </si>
  <si>
    <t> 20.09.1977 00:32 </t>
  </si>
  <si>
    <t>2443425.4660 </t>
  </si>
  <si>
    <t> 08.10.1977 23:11 </t>
  </si>
  <si>
    <t> 0.0004 </t>
  </si>
  <si>
    <t>2443428.4806 </t>
  </si>
  <si>
    <t> 11.10.1977 23:32 </t>
  </si>
  <si>
    <t>2443445.2691 </t>
  </si>
  <si>
    <t> 28.10.1977 18:27 </t>
  </si>
  <si>
    <t> -0.0006 </t>
  </si>
  <si>
    <t> P.Vivekananda Rao </t>
  </si>
  <si>
    <t> BSI 11.81 </t>
  </si>
  <si>
    <t>2443446.1302 </t>
  </si>
  <si>
    <t> 29.10.1977 15:07 </t>
  </si>
  <si>
    <t> -0.0005 </t>
  </si>
  <si>
    <t>2443452.1564 </t>
  </si>
  <si>
    <t> 04.11.1977 15:45 </t>
  </si>
  <si>
    <t> -0.0017 </t>
  </si>
  <si>
    <t>2443463.3493 </t>
  </si>
  <si>
    <t> 15.11.1977 20:22 </t>
  </si>
  <si>
    <t> -0.0024 </t>
  </si>
  <si>
    <t> Al-Naimiy et al. </t>
  </si>
  <si>
    <t>IBVS 1415 </t>
  </si>
  <si>
    <t>2443734.582 </t>
  </si>
  <si>
    <t> 14.08.1978 01:58 </t>
  </si>
  <si>
    <t> 0.000 </t>
  </si>
  <si>
    <t> BBS 38 </t>
  </si>
  <si>
    <t>2443772.471 </t>
  </si>
  <si>
    <t> 20.09.1978 23:18 </t>
  </si>
  <si>
    <t> BBS 39 </t>
  </si>
  <si>
    <t>2443785.3835 </t>
  </si>
  <si>
    <t> 03.10.1978 21:12 </t>
  </si>
  <si>
    <t>2443791.408 </t>
  </si>
  <si>
    <t> 09.10.1978 21:47 </t>
  </si>
  <si>
    <t>2443803.472 </t>
  </si>
  <si>
    <t> 21.10.1978 23:19 </t>
  </si>
  <si>
    <t>2443805.1877 </t>
  </si>
  <si>
    <t> 23.10.1978 16:30 </t>
  </si>
  <si>
    <t> -0.0001 </t>
  </si>
  <si>
    <t>2443809.489 </t>
  </si>
  <si>
    <t> 27.10.1978 23:44 </t>
  </si>
  <si>
    <t>2443821.548 </t>
  </si>
  <si>
    <t> 09.11.1978 01:09 </t>
  </si>
  <si>
    <t> BBS 40 </t>
  </si>
  <si>
    <t>2443835.324 </t>
  </si>
  <si>
    <t> 22.11.1978 19:46 </t>
  </si>
  <si>
    <t>2443841.345 </t>
  </si>
  <si>
    <t> 28.11.1978 20:16 </t>
  </si>
  <si>
    <t> -0.007 </t>
  </si>
  <si>
    <t>2443848.241 </t>
  </si>
  <si>
    <t> 05.12.1978 17:47 </t>
  </si>
  <si>
    <t> BBS 41 </t>
  </si>
  <si>
    <t>2443849.0996 </t>
  </si>
  <si>
    <t> 06.12.1978 14:23 </t>
  </si>
  <si>
    <t>2443861.1542 </t>
  </si>
  <si>
    <t> 18.12.1978 15:42 </t>
  </si>
  <si>
    <t>2444144.445 </t>
  </si>
  <si>
    <t> 27.09.1979 22:40 </t>
  </si>
  <si>
    <t> BBS 45 </t>
  </si>
  <si>
    <t>2444157.345 </t>
  </si>
  <si>
    <t> 10.10.1979 20:16 </t>
  </si>
  <si>
    <t> R.Germann </t>
  </si>
  <si>
    <t>2444168.551 </t>
  </si>
  <si>
    <t> 22.10.1979 01:13 </t>
  </si>
  <si>
    <t> T.Brelstaff </t>
  </si>
  <si>
    <t> VSSC 59.19 </t>
  </si>
  <si>
    <t>2444201.272 </t>
  </si>
  <si>
    <t> 23.11.1979 18:31 </t>
  </si>
  <si>
    <t>2444201.277 </t>
  </si>
  <si>
    <t> 23.11.1979 18:38 </t>
  </si>
  <si>
    <t>2444212.460 </t>
  </si>
  <si>
    <t> 04.12.1979 23:02 </t>
  </si>
  <si>
    <t> BBS 46 </t>
  </si>
  <si>
    <t>2444225.3790 </t>
  </si>
  <si>
    <t> 17.12.1979 21:05 </t>
  </si>
  <si>
    <t> L.Milano et al. </t>
  </si>
  <si>
    <t> ASS 124.84 </t>
  </si>
  <si>
    <t>2444603.386 </t>
  </si>
  <si>
    <t> 29.12.1980 21:15 </t>
  </si>
  <si>
    <t> BBS 52 </t>
  </si>
  <si>
    <t>2444831.552 </t>
  </si>
  <si>
    <t> 15.08.1981 01:14 </t>
  </si>
  <si>
    <t> BBS 56 </t>
  </si>
  <si>
    <t>2444869.447 </t>
  </si>
  <si>
    <t> 21.09.1981 22:43 </t>
  </si>
  <si>
    <t>2444913.358 </t>
  </si>
  <si>
    <t> 04.11.1981 20:35 </t>
  </si>
  <si>
    <t> BBS 57 </t>
  </si>
  <si>
    <t>2444913.363 </t>
  </si>
  <si>
    <t> 04.11.1981 20:42 </t>
  </si>
  <si>
    <t>2444931.438 </t>
  </si>
  <si>
    <t> 22.11.1981 22:30 </t>
  </si>
  <si>
    <t>2444932.2966 </t>
  </si>
  <si>
    <t> 23.11.1981 19:07 </t>
  </si>
  <si>
    <t> -0.0033 </t>
  </si>
  <si>
    <t> C.Ibanoglu </t>
  </si>
  <si>
    <t> ASS 139.139 </t>
  </si>
  <si>
    <t>2445241.415 </t>
  </si>
  <si>
    <t> 28.09.1982 21:57 </t>
  </si>
  <si>
    <t> BBS 62 </t>
  </si>
  <si>
    <t>2445265.5228 </t>
  </si>
  <si>
    <t> 23.10.1982 00:32 </t>
  </si>
  <si>
    <t> -0.0028 </t>
  </si>
  <si>
    <t> Ibanoglu &amp; Tunca </t>
  </si>
  <si>
    <t>IBVS 2385 </t>
  </si>
  <si>
    <t>2445282.3144 </t>
  </si>
  <si>
    <t> 08.11.1982 19:32 </t>
  </si>
  <si>
    <t> Evren &amp; Tümer </t>
  </si>
  <si>
    <t>2445284.4666 </t>
  </si>
  <si>
    <t> 10.11.1982 23:11 </t>
  </si>
  <si>
    <t> -0.0020 </t>
  </si>
  <si>
    <t> Ertan &amp; Ibanoglu </t>
  </si>
  <si>
    <t>2445285.3284 </t>
  </si>
  <si>
    <t> 11.11.1982 19:52 </t>
  </si>
  <si>
    <t> -0.0013 </t>
  </si>
  <si>
    <t> Ibanoglu &amp; Tümer </t>
  </si>
  <si>
    <t>2445322.356 </t>
  </si>
  <si>
    <t> 18.12.1982 20:32 </t>
  </si>
  <si>
    <t> VSSC 60.23 </t>
  </si>
  <si>
    <t>2445323.214 </t>
  </si>
  <si>
    <t> 19.12.1982 17:08 </t>
  </si>
  <si>
    <t> BBS 64 </t>
  </si>
  <si>
    <t>2445335.266 </t>
  </si>
  <si>
    <t> 31.12.1982 18:23 </t>
  </si>
  <si>
    <t>2445341.300 </t>
  </si>
  <si>
    <t> 06.01.1983 19:12 </t>
  </si>
  <si>
    <t>2445613.392 </t>
  </si>
  <si>
    <t> 05.10.1983 21:24 </t>
  </si>
  <si>
    <t> BBS 69 </t>
  </si>
  <si>
    <t>2445632.332 </t>
  </si>
  <si>
    <t> 24.10.1983 19:58 </t>
  </si>
  <si>
    <t>2445681.410 </t>
  </si>
  <si>
    <t> 12.12.1983 21:50 </t>
  </si>
  <si>
    <t>2445987.5130 </t>
  </si>
  <si>
    <t> 14.10.1984 00:18 </t>
  </si>
  <si>
    <t> -0.0015 </t>
  </si>
  <si>
    <t>IBVS 3078 </t>
  </si>
  <si>
    <t>2446004.3008 </t>
  </si>
  <si>
    <t> 30.10.1984 19:13 </t>
  </si>
  <si>
    <t> -0.0041 </t>
  </si>
  <si>
    <t> Ibanoglu &amp; Akan </t>
  </si>
  <si>
    <t>2446023.250 </t>
  </si>
  <si>
    <t> 18.11.1984 18:00 </t>
  </si>
  <si>
    <t> BBS 74 </t>
  </si>
  <si>
    <t>2446043.0494 </t>
  </si>
  <si>
    <t> 08.12.1984 13:11 </t>
  </si>
  <si>
    <t> -0.0027 </t>
  </si>
  <si>
    <t> Han &amp; Kim [Licht.] </t>
  </si>
  <si>
    <t> PASP 100.964 </t>
  </si>
  <si>
    <t>2446054.244 </t>
  </si>
  <si>
    <t> 19.12.1984 17:51 </t>
  </si>
  <si>
    <t> BBS 75 </t>
  </si>
  <si>
    <t>2446059.412 </t>
  </si>
  <si>
    <t> 24.12.1984 21:53 </t>
  </si>
  <si>
    <t> VSSC 61.19 </t>
  </si>
  <si>
    <t>2446322.4592 </t>
  </si>
  <si>
    <t> 13.09.1985 23:01 </t>
  </si>
  <si>
    <t> -0.0030 </t>
  </si>
  <si>
    <t> Tümer &amp; Akan </t>
  </si>
  <si>
    <t>2446326.3344 </t>
  </si>
  <si>
    <t> 17.09.1985 20:01 </t>
  </si>
  <si>
    <t> -0.0025 </t>
  </si>
  <si>
    <t> Ibanoglu &amp; Eker </t>
  </si>
  <si>
    <t>2446331.5004 </t>
  </si>
  <si>
    <t> 23.09.1985 00:00 </t>
  </si>
  <si>
    <t> Akan &amp; Eker </t>
  </si>
  <si>
    <t>2446413.298 </t>
  </si>
  <si>
    <t> 13.12.1985 19:09 </t>
  </si>
  <si>
    <t> BBS 79 </t>
  </si>
  <si>
    <t>2446745.2367 </t>
  </si>
  <si>
    <t> 10.11.1986 17:40 </t>
  </si>
  <si>
    <t>2446753.4130 </t>
  </si>
  <si>
    <t> 18.11.1986 21:54 </t>
  </si>
  <si>
    <t> -0.0039 </t>
  </si>
  <si>
    <t> Evren &amp; Akan </t>
  </si>
  <si>
    <t>2446760.303 </t>
  </si>
  <si>
    <t> 25.11.1986 19:16 </t>
  </si>
  <si>
    <t> BBS 82 </t>
  </si>
  <si>
    <t>2447057.365 </t>
  </si>
  <si>
    <t> 18.09.1987 20:45 </t>
  </si>
  <si>
    <t> G.Mavrofridis </t>
  </si>
  <si>
    <t> BBS 86 </t>
  </si>
  <si>
    <t>2447082.329 </t>
  </si>
  <si>
    <t> 13.10.1987 19:53 </t>
  </si>
  <si>
    <t>2447094.3875 </t>
  </si>
  <si>
    <t> 25.10.1987 21:18 </t>
  </si>
  <si>
    <t> -0.0044 </t>
  </si>
  <si>
    <t> Akan &amp; Evren </t>
  </si>
  <si>
    <t>IBVS 3355 </t>
  </si>
  <si>
    <t>2447113.328 </t>
  </si>
  <si>
    <t> 13.11.1987 19:52 </t>
  </si>
  <si>
    <t> BBS 88 </t>
  </si>
  <si>
    <t>2447125.386 </t>
  </si>
  <si>
    <t> 25.11.1987 21:15 </t>
  </si>
  <si>
    <t> A.Paschke </t>
  </si>
  <si>
    <t> BRNO 30 </t>
  </si>
  <si>
    <t>2447410.3944 </t>
  </si>
  <si>
    <t> 05.09.1988 21:27 </t>
  </si>
  <si>
    <t> -0.0022 </t>
  </si>
  <si>
    <t>2447434.5021 </t>
  </si>
  <si>
    <t> 30.09.1988 00:03 </t>
  </si>
  <si>
    <t> Akan &amp; Keskin </t>
  </si>
  <si>
    <t>2447553.328 </t>
  </si>
  <si>
    <t> 26.01.1989 19:52 </t>
  </si>
  <si>
    <t> BBS 91 </t>
  </si>
  <si>
    <t>2447856.424 </t>
  </si>
  <si>
    <t> 25.11.1989 22:10 </t>
  </si>
  <si>
    <t> VSSC 73 </t>
  </si>
  <si>
    <t>2448531.4753 </t>
  </si>
  <si>
    <t> 01.10.1991 23:24 </t>
  </si>
  <si>
    <t> -0.0061 </t>
  </si>
  <si>
    <t>IBVS 3760 </t>
  </si>
  <si>
    <t>2448531.4758 </t>
  </si>
  <si>
    <t> 01.10.1991 23:25 </t>
  </si>
  <si>
    <t> -0.0056 </t>
  </si>
  <si>
    <t>G</t>
  </si>
  <si>
    <t>2448541.3767 </t>
  </si>
  <si>
    <t> 11.10.1991 21:02 </t>
  </si>
  <si>
    <t> -0.0067 </t>
  </si>
  <si>
    <t> C.Akan </t>
  </si>
  <si>
    <t>2448541.3773 </t>
  </si>
  <si>
    <t> 11.10.1991 21:03 </t>
  </si>
  <si>
    <t>2448594.3322 </t>
  </si>
  <si>
    <t> 03.12.1991 19:58 </t>
  </si>
  <si>
    <t> -0.0057 </t>
  </si>
  <si>
    <t> Tunca et al. </t>
  </si>
  <si>
    <t>2448594.3333 </t>
  </si>
  <si>
    <t> 03.12.1991 19:59 </t>
  </si>
  <si>
    <t> -0.0046 </t>
  </si>
  <si>
    <t>2448888.3754 </t>
  </si>
  <si>
    <t> 22.09.1992 21:00 </t>
  </si>
  <si>
    <t> -0.0105 </t>
  </si>
  <si>
    <t> Jassur &amp; Kermani </t>
  </si>
  <si>
    <t>IBVS 3896 </t>
  </si>
  <si>
    <t>2448897.4161 </t>
  </si>
  <si>
    <t> 01.10.1992 21:59 </t>
  </si>
  <si>
    <t> -0.0108 </t>
  </si>
  <si>
    <t>2448913.3461 </t>
  </si>
  <si>
    <t> 17.10.1992 20:18 </t>
  </si>
  <si>
    <t> -0.0102 </t>
  </si>
  <si>
    <t>2449003.330 </t>
  </si>
  <si>
    <t> 15.01.1993 19:55 </t>
  </si>
  <si>
    <t> BBS 103 </t>
  </si>
  <si>
    <t>2450003.4397 </t>
  </si>
  <si>
    <t> 12.10.1995 22:33 </t>
  </si>
  <si>
    <t> -0.0036 </t>
  </si>
  <si>
    <t> Z.Müyesseroglu </t>
  </si>
  <si>
    <t>IBVS 4941 </t>
  </si>
  <si>
    <t>2450007.3112 </t>
  </si>
  <si>
    <t> 16.10.1995 19:28 </t>
  </si>
  <si>
    <t> -0.0068 </t>
  </si>
  <si>
    <t>2450715.5266 </t>
  </si>
  <si>
    <t> 24.09.1997 00:38 </t>
  </si>
  <si>
    <t> -0.0035 </t>
  </si>
  <si>
    <t> S.O.Selam </t>
  </si>
  <si>
    <t>IBVS 4670 </t>
  </si>
  <si>
    <t>2450731.4506 </t>
  </si>
  <si>
    <t> 09.10.1997 22:48 </t>
  </si>
  <si>
    <t> -0.0089 </t>
  </si>
  <si>
    <t>2450756.4201 </t>
  </si>
  <si>
    <t> 03.11.1997 22:04 </t>
  </si>
  <si>
    <t> -0.0098 </t>
  </si>
  <si>
    <t>o</t>
  </si>
  <si>
    <t> W.Kleikamp </t>
  </si>
  <si>
    <t>BAVM 118 </t>
  </si>
  <si>
    <t>2451821.5362 </t>
  </si>
  <si>
    <t> 04.10.2000 00:52 </t>
  </si>
  <si>
    <t> -0.0104 </t>
  </si>
  <si>
    <t>-I</t>
  </si>
  <si>
    <t>BAVM 152 </t>
  </si>
  <si>
    <t>2452607.6729 </t>
  </si>
  <si>
    <t> 29.11.2002 04:08 </t>
  </si>
  <si>
    <t>10686</t>
  </si>
  <si>
    <t> -0.0107 </t>
  </si>
  <si>
    <t> R.Nelson </t>
  </si>
  <si>
    <t>IBVS 5371 </t>
  </si>
  <si>
    <t>2452874.5968 </t>
  </si>
  <si>
    <t> 23.08.2003 02:19 </t>
  </si>
  <si>
    <t>10996</t>
  </si>
  <si>
    <t> -0.0117 </t>
  </si>
  <si>
    <t>R</t>
  </si>
  <si>
    <t> M.Zejda </t>
  </si>
  <si>
    <t>IBVS 5583 </t>
  </si>
  <si>
    <t>2452875.462 </t>
  </si>
  <si>
    <t> 23.08.2003 23:05 </t>
  </si>
  <si>
    <t>10997</t>
  </si>
  <si>
    <t> P.Lutcha </t>
  </si>
  <si>
    <t>OEJV 0074 </t>
  </si>
  <si>
    <t>2453273.6972 </t>
  </si>
  <si>
    <t> 25.09.2004 04:43 </t>
  </si>
  <si>
    <t>11459.5</t>
  </si>
  <si>
    <t> -0.0071 </t>
  </si>
  <si>
    <t>C </t>
  </si>
  <si>
    <t> W.Ogloza et al. </t>
  </si>
  <si>
    <t>IBVS 5843 </t>
  </si>
  <si>
    <t>2453283.5936 </t>
  </si>
  <si>
    <t> 05.10.2004 02:14 </t>
  </si>
  <si>
    <t>11471</t>
  </si>
  <si>
    <t> -0.0128 </t>
  </si>
  <si>
    <t>2453286.6058 </t>
  </si>
  <si>
    <t> 08.10.2004 02:32 </t>
  </si>
  <si>
    <t>11474.5</t>
  </si>
  <si>
    <t> -0.0143 </t>
  </si>
  <si>
    <t>2453288.7592 </t>
  </si>
  <si>
    <t> 10.10.2004 06:13 </t>
  </si>
  <si>
    <t>11477</t>
  </si>
  <si>
    <t> -0.0135 </t>
  </si>
  <si>
    <t>2453289.6211 </t>
  </si>
  <si>
    <t> 11.10.2004 02:54 </t>
  </si>
  <si>
    <t>11478</t>
  </si>
  <si>
    <t> -0.0126 </t>
  </si>
  <si>
    <t>2453294.7887 </t>
  </si>
  <si>
    <t> 16.10.2004 06:55 </t>
  </si>
  <si>
    <t>11484</t>
  </si>
  <si>
    <t> -0.0113 </t>
  </si>
  <si>
    <t>2453298.6607 </t>
  </si>
  <si>
    <t> 20.10.2004 03:51 </t>
  </si>
  <si>
    <t>11488.5</t>
  </si>
  <si>
    <t> -0.0140 </t>
  </si>
  <si>
    <t>2453307.7029 </t>
  </si>
  <si>
    <t> 29.10.2004 04:52 </t>
  </si>
  <si>
    <t>11499</t>
  </si>
  <si>
    <t> -0.0129 </t>
  </si>
  <si>
    <t>2453311.5756 </t>
  </si>
  <si>
    <t> 02.11.2004 01:48 </t>
  </si>
  <si>
    <t>11503.5</t>
  </si>
  <si>
    <t> -0.0149 </t>
  </si>
  <si>
    <t>2453336.9771 </t>
  </si>
  <si>
    <t> 27.11.2004 11:27 </t>
  </si>
  <si>
    <t>11533</t>
  </si>
  <si>
    <t> Nagai </t>
  </si>
  <si>
    <t>VSB 43 </t>
  </si>
  <si>
    <t>2453984.4866 </t>
  </si>
  <si>
    <t> 05.09.2006 23:40 </t>
  </si>
  <si>
    <t>12285</t>
  </si>
  <si>
    <t> -0.0130 </t>
  </si>
  <si>
    <t> S. Dogru et al. </t>
  </si>
  <si>
    <t>IBVS 5746 </t>
  </si>
  <si>
    <t>2453990.5121 </t>
  </si>
  <si>
    <t> 12.09.2006 00:17 </t>
  </si>
  <si>
    <t>12292</t>
  </si>
  <si>
    <t> Sz.Csizmadia et al. </t>
  </si>
  <si>
    <t>IBVS 5736 </t>
  </si>
  <si>
    <t>2454023.0942 </t>
  </si>
  <si>
    <t> 14.10.2006 14:15 </t>
  </si>
  <si>
    <t>12330</t>
  </si>
  <si>
    <t> -0.1526 </t>
  </si>
  <si>
    <t> K.Nagai et al. </t>
  </si>
  <si>
    <t>VSB 45 </t>
  </si>
  <si>
    <t>2454040.0240 </t>
  </si>
  <si>
    <t> 31.10.2006 12:34 </t>
  </si>
  <si>
    <t>12349.5</t>
  </si>
  <si>
    <t> -0.0132 </t>
  </si>
  <si>
    <t>2454097.28354 </t>
  </si>
  <si>
    <t> 27.12.2006 18:48 </t>
  </si>
  <si>
    <t>12416</t>
  </si>
  <si>
    <t> -0.01341 </t>
  </si>
  <si>
    <t> R.Ehrenberger </t>
  </si>
  <si>
    <t>2454369.3737 </t>
  </si>
  <si>
    <t> 25.09.2007 20:58 </t>
  </si>
  <si>
    <t>12732</t>
  </si>
  <si>
    <t> -0.0145 </t>
  </si>
  <si>
    <t> A.Liakos et al. </t>
  </si>
  <si>
    <t>IBVS 6095 </t>
  </si>
  <si>
    <t>2454845.9623 </t>
  </si>
  <si>
    <t> 14.01.2009 11:05 </t>
  </si>
  <si>
    <t>13285.5</t>
  </si>
  <si>
    <t> -0.0161 </t>
  </si>
  <si>
    <t> K.Nakajima </t>
  </si>
  <si>
    <t>VSB 50 </t>
  </si>
  <si>
    <t>2455143.0244 </t>
  </si>
  <si>
    <t> 07.11.2009 12:35 </t>
  </si>
  <si>
    <t>13630.5</t>
  </si>
  <si>
    <t> -0.0156 </t>
  </si>
  <si>
    <t>Rc</t>
  </si>
  <si>
    <t> K.Nagai </t>
  </si>
  <si>
    <t>2455483.56825 </t>
  </si>
  <si>
    <t> 14.10.2010 01:38 </t>
  </si>
  <si>
    <t>14026</t>
  </si>
  <si>
    <t> -0.01630 </t>
  </si>
  <si>
    <t> R.Uhlar </t>
  </si>
  <si>
    <t>IBVS 6007 </t>
  </si>
  <si>
    <t>2455850.3760 </t>
  </si>
  <si>
    <t> 15.10.2011 21:01 </t>
  </si>
  <si>
    <t>14452</t>
  </si>
  <si>
    <t> -0.0151 </t>
  </si>
  <si>
    <t> D.Böhme </t>
  </si>
  <si>
    <t>BAVM 225 </t>
  </si>
  <si>
    <t>2455889.9824 </t>
  </si>
  <si>
    <t> 24.11.2011 11:34 </t>
  </si>
  <si>
    <t>14498</t>
  </si>
  <si>
    <t> -0.0169 </t>
  </si>
  <si>
    <t>VSB 53 </t>
  </si>
  <si>
    <t>2456152.60033 </t>
  </si>
  <si>
    <t> 13.08.2012 02:24 </t>
  </si>
  <si>
    <t>14803</t>
  </si>
  <si>
    <t> -0.01867 </t>
  </si>
  <si>
    <t>IBVS 6114 </t>
  </si>
  <si>
    <t>2456208.1402 </t>
  </si>
  <si>
    <t> 07.10.2012 15:21 </t>
  </si>
  <si>
    <t>14867.5</t>
  </si>
  <si>
    <t> -0.0164 </t>
  </si>
  <si>
    <t>VSB 55 </t>
  </si>
  <si>
    <t>2456208.1411 </t>
  </si>
  <si>
    <t> 07.10.2012 15:23 </t>
  </si>
  <si>
    <t> -0.0155 </t>
  </si>
  <si>
    <t>2456208.1417 </t>
  </si>
  <si>
    <t> 07.10.2012 15:24 </t>
  </si>
  <si>
    <t>2456962.4147 </t>
  </si>
  <si>
    <t> 31.10.2014 21:57 </t>
  </si>
  <si>
    <t>15743.5</t>
  </si>
  <si>
    <t> -0.0201 </t>
  </si>
  <si>
    <t> L.Corp </t>
  </si>
  <si>
    <t> JAAVSO 43-1 </t>
  </si>
  <si>
    <t>2456974.0399 </t>
  </si>
  <si>
    <t> 12.11.2014 12:57 </t>
  </si>
  <si>
    <t>15757</t>
  </si>
  <si>
    <t> -0.0191 </t>
  </si>
  <si>
    <t>Ic</t>
  </si>
  <si>
    <t>VSB 59 </t>
  </si>
  <si>
    <t>2456974.0400 </t>
  </si>
  <si>
    <t> -0.0190 </t>
  </si>
  <si>
    <t>2456974.0401 </t>
  </si>
  <si>
    <t> -0.0189 </t>
  </si>
  <si>
    <t>BAD?</t>
  </si>
  <si>
    <t>IBVS 6196</t>
  </si>
  <si>
    <t>OEJV 0179</t>
  </si>
  <si>
    <t>OEJV 0181</t>
  </si>
  <si>
    <t>JAVSO..48…87</t>
  </si>
  <si>
    <t>JAVSO..48..256</t>
  </si>
  <si>
    <t>VSB 069</t>
  </si>
  <si>
    <t>JAVSO 49, 256</t>
  </si>
  <si>
    <t>JAVSO, 48, 87</t>
  </si>
  <si>
    <t>JAVSO, 48, 256</t>
  </si>
  <si>
    <t>JBAV, 55</t>
  </si>
  <si>
    <t>JBAV, 60</t>
  </si>
  <si>
    <t>VSB, 91</t>
  </si>
  <si>
    <t>JAVSO, 50, 133</t>
  </si>
  <si>
    <t>VSB, 108</t>
  </si>
  <si>
    <t>11/01/1899</t>
  </si>
  <si>
    <t>23/11/1899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</si>
</sst>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6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4" fillId="4" borderId="0" applyNumberFormat="0" applyBorder="0" applyAlignment="0" applyProtection="0"/>
    <xf numFmtId="0" fontId="25" fillId="21" borderId="1" applyNumberFormat="0" applyAlignment="0" applyProtection="0"/>
    <xf numFmtId="0" fontId="26" fillId="22" borderId="2" applyNumberFormat="0" applyAlignment="0" applyProtection="0"/>
    <xf numFmtId="3" fontId="5" fillId="2" borderId="0"/>
    <xf numFmtId="164" fontId="5" fillId="2" borderId="0"/>
    <xf numFmtId="0" fontId="5" fillId="2" borderId="0"/>
    <xf numFmtId="0" fontId="27" fillId="0" borderId="0" applyNumberFormat="0" applyFill="0" applyBorder="0" applyAlignment="0" applyProtection="0"/>
    <xf numFmtId="2" fontId="5" fillId="2" borderId="0"/>
    <xf numFmtId="0" fontId="28" fillId="5" borderId="0" applyNumberFormat="0" applyBorder="0" applyAlignment="0" applyProtection="0"/>
    <xf numFmtId="0" fontId="1" fillId="2" borderId="0"/>
    <xf numFmtId="0" fontId="2" fillId="2" borderId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0" fillId="8" borderId="1" applyNumberFormat="0" applyAlignment="0" applyProtection="0"/>
    <xf numFmtId="0" fontId="31" fillId="0" borderId="4" applyNumberFormat="0" applyFill="0" applyAlignment="0" applyProtection="0"/>
    <xf numFmtId="0" fontId="32" fillId="23" borderId="0" applyNumberFormat="0" applyBorder="0" applyAlignment="0" applyProtection="0"/>
    <xf numFmtId="0" fontId="22" fillId="0" borderId="0"/>
    <xf numFmtId="0" fontId="8" fillId="0" borderId="0"/>
    <xf numFmtId="0" fontId="8" fillId="0" borderId="0"/>
    <xf numFmtId="0" fontId="22" fillId="24" borderId="5" applyNumberFormat="0" applyFont="0" applyAlignment="0" applyProtection="0"/>
    <xf numFmtId="0" fontId="33" fillId="21" borderId="6" applyNumberFormat="0" applyAlignment="0" applyProtection="0"/>
    <xf numFmtId="0" fontId="34" fillId="0" borderId="0" applyNumberFormat="0" applyFill="0" applyBorder="0" applyAlignment="0" applyProtection="0"/>
    <xf numFmtId="0" fontId="5" fillId="2" borderId="7"/>
    <xf numFmtId="0" fontId="35" fillId="0" borderId="0" applyNumberFormat="0" applyFill="0" applyBorder="0" applyAlignment="0" applyProtection="0"/>
  </cellStyleXfs>
  <cellXfs count="129">
    <xf numFmtId="0" fontId="0" fillId="2" borderId="0" xfId="0" applyFill="1"/>
    <xf numFmtId="0" fontId="0" fillId="0" borderId="5" xfId="0" applyBorder="1"/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8" xfId="0" applyFill="1" applyBorder="1"/>
    <xf numFmtId="0" fontId="0" fillId="0" borderId="9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14" fontId="0" fillId="2" borderId="10" xfId="0" applyNumberFormat="1" applyFill="1" applyBorder="1"/>
    <xf numFmtId="14" fontId="0" fillId="2" borderId="5" xfId="0" applyNumberFormat="1" applyFill="1" applyBorder="1"/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13" xfId="0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2" borderId="10" xfId="0" applyNumberFormat="1" applyFill="1" applyBorder="1"/>
    <xf numFmtId="0" fontId="8" fillId="0" borderId="5" xfId="0" applyFont="1" applyBorder="1" applyAlignment="1">
      <alignment horizontal="center" vertical="center"/>
    </xf>
    <xf numFmtId="0" fontId="9" fillId="2" borderId="5" xfId="0" applyFont="1" applyFill="1" applyBorder="1"/>
    <xf numFmtId="0" fontId="9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3" fillId="2" borderId="5" xfId="0" applyFont="1" applyFill="1" applyBorder="1"/>
    <xf numFmtId="0" fontId="6" fillId="2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1" fontId="0" fillId="2" borderId="8" xfId="0" applyNumberForma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5" xfId="0" applyFill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5" xfId="0" applyFont="1" applyFill="1" applyBorder="1"/>
    <xf numFmtId="0" fontId="11" fillId="0" borderId="0" xfId="0" applyFont="1"/>
    <xf numFmtId="0" fontId="0" fillId="0" borderId="19" xfId="0" applyBorder="1"/>
    <xf numFmtId="0" fontId="0" fillId="0" borderId="20" xfId="0" applyBorder="1"/>
    <xf numFmtId="0" fontId="14" fillId="0" borderId="0" xfId="0" applyFont="1"/>
    <xf numFmtId="0" fontId="0" fillId="0" borderId="21" xfId="0" applyBorder="1"/>
    <xf numFmtId="0" fontId="0" fillId="0" borderId="22" xfId="0" applyBorder="1"/>
    <xf numFmtId="0" fontId="0" fillId="0" borderId="5" xfId="0" applyBorder="1" applyAlignment="1">
      <alignment horizontal="left"/>
    </xf>
    <xf numFmtId="0" fontId="9" fillId="2" borderId="0" xfId="0" applyFont="1" applyFill="1"/>
    <xf numFmtId="0" fontId="9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15" fillId="0" borderId="0" xfId="0" applyFont="1"/>
    <xf numFmtId="0" fontId="12" fillId="0" borderId="0" xfId="0" applyFont="1"/>
    <xf numFmtId="22" fontId="11" fillId="0" borderId="0" xfId="0" applyNumberFormat="1" applyFont="1"/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18" fillId="0" borderId="0" xfId="38" applyAlignment="1" applyProtection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0" xfId="0" quotePrefix="1"/>
    <xf numFmtId="0" fontId="19" fillId="25" borderId="29" xfId="0" applyFont="1" applyFill="1" applyBorder="1" applyAlignment="1">
      <alignment horizontal="left" vertical="top" wrapText="1" indent="1"/>
    </xf>
    <xf numFmtId="0" fontId="19" fillId="25" borderId="29" xfId="0" applyFont="1" applyFill="1" applyBorder="1" applyAlignment="1">
      <alignment horizontal="center" vertical="top" wrapText="1"/>
    </xf>
    <xf numFmtId="0" fontId="19" fillId="25" borderId="29" xfId="0" applyFont="1" applyFill="1" applyBorder="1" applyAlignment="1">
      <alignment horizontal="right" vertical="top" wrapText="1"/>
    </xf>
    <xf numFmtId="0" fontId="18" fillId="25" borderId="29" xfId="38" applyFill="1" applyBorder="1" applyAlignment="1" applyProtection="1">
      <alignment horizontal="right" vertical="top" wrapText="1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0" fillId="2" borderId="5" xfId="0" applyFont="1" applyFill="1" applyBorder="1"/>
    <xf numFmtId="0" fontId="20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9" fillId="0" borderId="5" xfId="0" applyFont="1" applyBorder="1"/>
    <xf numFmtId="0" fontId="9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20" fillId="2" borderId="10" xfId="0" applyFont="1" applyFill="1" applyBorder="1"/>
    <xf numFmtId="0" fontId="9" fillId="0" borderId="5" xfId="0" applyFont="1" applyBorder="1" applyAlignment="1">
      <alignment horizontal="left" wrapText="1"/>
    </xf>
    <xf numFmtId="0" fontId="0" fillId="2" borderId="0" xfId="0" applyFill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165" fontId="9" fillId="2" borderId="5" xfId="0" applyNumberFormat="1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0" fillId="2" borderId="18" xfId="0" applyFill="1" applyBorder="1"/>
    <xf numFmtId="0" fontId="21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9" fillId="0" borderId="0" xfId="42" applyFont="1" applyAlignment="1">
      <alignment wrapText="1"/>
    </xf>
    <xf numFmtId="0" fontId="19" fillId="0" borderId="0" xfId="42" applyFont="1" applyAlignment="1">
      <alignment horizontal="center" wrapText="1"/>
    </xf>
    <xf numFmtId="0" fontId="19" fillId="0" borderId="0" xfId="42" applyFont="1" applyAlignment="1">
      <alignment horizontal="left" wrapText="1"/>
    </xf>
    <xf numFmtId="0" fontId="19" fillId="0" borderId="0" xfId="43" applyFont="1"/>
    <xf numFmtId="0" fontId="19" fillId="0" borderId="0" xfId="43" applyFont="1" applyAlignment="1">
      <alignment horizontal="center"/>
    </xf>
    <xf numFmtId="0" fontId="19" fillId="0" borderId="0" xfId="43" applyFont="1" applyAlignment="1">
      <alignment horizontal="left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6" fillId="0" borderId="0" xfId="44" applyFont="1" applyAlignment="1">
      <alignment horizontal="left"/>
    </xf>
    <xf numFmtId="0" fontId="36" fillId="0" borderId="0" xfId="44" applyFont="1" applyAlignment="1">
      <alignment horizontal="center"/>
    </xf>
    <xf numFmtId="0" fontId="37" fillId="0" borderId="0" xfId="42" applyFont="1"/>
    <xf numFmtId="0" fontId="38" fillId="0" borderId="5" xfId="0" applyFont="1" applyBorder="1" applyAlignment="1">
      <alignment horizontal="left" vertical="center"/>
    </xf>
    <xf numFmtId="0" fontId="37" fillId="0" borderId="0" xfId="42" applyFont="1" applyAlignment="1">
      <alignment horizontal="center"/>
    </xf>
    <xf numFmtId="0" fontId="38" fillId="0" borderId="5" xfId="0" applyFont="1" applyBorder="1" applyAlignment="1">
      <alignment horizontal="center" vertical="center"/>
    </xf>
    <xf numFmtId="0" fontId="37" fillId="0" borderId="0" xfId="42" applyFont="1" applyAlignment="1">
      <alignment horizontal="left"/>
    </xf>
    <xf numFmtId="0" fontId="12" fillId="0" borderId="0" xfId="42" applyFont="1" applyAlignment="1">
      <alignment horizontal="left"/>
    </xf>
    <xf numFmtId="0" fontId="36" fillId="0" borderId="0" xfId="42" applyFont="1"/>
    <xf numFmtId="0" fontId="36" fillId="0" borderId="0" xfId="42" applyFont="1" applyAlignment="1">
      <alignment horizontal="center"/>
    </xf>
    <xf numFmtId="0" fontId="36" fillId="0" borderId="0" xfId="42" applyFont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6" fontId="39" fillId="0" borderId="0" xfId="0" applyNumberFormat="1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166" fontId="39" fillId="0" borderId="0" xfId="0" applyNumberFormat="1" applyFont="1" applyAlignment="1" applyProtection="1">
      <alignment vertical="center" wrapText="1"/>
      <protection locked="0"/>
    </xf>
    <xf numFmtId="14" fontId="5" fillId="2" borderId="10" xfId="0" applyNumberFormat="1" applyFont="1" applyFill="1" applyBorder="1"/>
    <xf numFmtId="14" fontId="5" fillId="2" borderId="5" xfId="0" applyNumberFormat="1" applyFont="1" applyFill="1" applyBorder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UV Psc - O-C Diagr.</a:t>
            </a:r>
          </a:p>
        </c:rich>
      </c:tx>
      <c:layout>
        <c:manualLayout>
          <c:xMode val="edge"/>
          <c:yMode val="edge"/>
          <c:x val="0.39385474860335196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2849162011174"/>
          <c:y val="0.15360525079173626"/>
          <c:w val="0.82821229050279332"/>
          <c:h val="0.6175558042035110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Active!$H$21:$H$924</c:f>
              <c:numCache>
                <c:formatCode>General</c:formatCode>
                <c:ptCount val="904"/>
                <c:pt idx="0">
                  <c:v>4.3236999999862746E-2</c:v>
                </c:pt>
                <c:pt idx="1">
                  <c:v>3.9595799995367997E-2</c:v>
                </c:pt>
                <c:pt idx="2">
                  <c:v>3.2712999996874714E-2</c:v>
                </c:pt>
                <c:pt idx="3">
                  <c:v>3.0242599998018704E-2</c:v>
                </c:pt>
                <c:pt idx="4">
                  <c:v>6.213220000063302E-2</c:v>
                </c:pt>
                <c:pt idx="5">
                  <c:v>5.6830199995602015E-2</c:v>
                </c:pt>
                <c:pt idx="6">
                  <c:v>3.7249400000291644E-2</c:v>
                </c:pt>
                <c:pt idx="7">
                  <c:v>5.0055999998221523E-2</c:v>
                </c:pt>
                <c:pt idx="8">
                  <c:v>3.4785799998644507E-2</c:v>
                </c:pt>
                <c:pt idx="9">
                  <c:v>8.4715999983018264E-3</c:v>
                </c:pt>
                <c:pt idx="10">
                  <c:v>6.370960000276682E-2</c:v>
                </c:pt>
                <c:pt idx="11">
                  <c:v>0.11082189999797265</c:v>
                </c:pt>
                <c:pt idx="12">
                  <c:v>4.9341799996909685E-2</c:v>
                </c:pt>
                <c:pt idx="13">
                  <c:v>3.8881799995579058E-2</c:v>
                </c:pt>
                <c:pt idx="14">
                  <c:v>2.1142999998119194E-2</c:v>
                </c:pt>
                <c:pt idx="15">
                  <c:v>6.2116199995216448E-2</c:v>
                </c:pt>
                <c:pt idx="16">
                  <c:v>8.3755999985442031E-3</c:v>
                </c:pt>
                <c:pt idx="17">
                  <c:v>1.5549599997029873E-2</c:v>
                </c:pt>
                <c:pt idx="18">
                  <c:v>2.6643599998351419E-2</c:v>
                </c:pt>
                <c:pt idx="19">
                  <c:v>-1.7217800002981676E-2</c:v>
                </c:pt>
                <c:pt idx="20">
                  <c:v>0.14828189999752794</c:v>
                </c:pt>
                <c:pt idx="21">
                  <c:v>8.0297199998312863E-2</c:v>
                </c:pt>
                <c:pt idx="22">
                  <c:v>4.8778600001242012E-2</c:v>
                </c:pt>
                <c:pt idx="23">
                  <c:v>-2.729400000316673E-2</c:v>
                </c:pt>
                <c:pt idx="24">
                  <c:v>4.0917199996329146E-2</c:v>
                </c:pt>
                <c:pt idx="25">
                  <c:v>6.6094799996790243E-2</c:v>
                </c:pt>
                <c:pt idx="26">
                  <c:v>3.9319999632425606E-4</c:v>
                </c:pt>
                <c:pt idx="27">
                  <c:v>4.1229799997381633E-2</c:v>
                </c:pt>
                <c:pt idx="28">
                  <c:v>1.54945999966003E-2</c:v>
                </c:pt>
                <c:pt idx="29">
                  <c:v>5.5495999949926045E-3</c:v>
                </c:pt>
                <c:pt idx="30">
                  <c:v>4.6242199998232536E-2</c:v>
                </c:pt>
                <c:pt idx="31">
                  <c:v>6.306169999515987E-2</c:v>
                </c:pt>
                <c:pt idx="32">
                  <c:v>3.322900000057416E-3</c:v>
                </c:pt>
                <c:pt idx="33">
                  <c:v>6.1639600000489736E-2</c:v>
                </c:pt>
                <c:pt idx="34">
                  <c:v>2.3579199998494005E-2</c:v>
                </c:pt>
                <c:pt idx="35">
                  <c:v>6.4892199996393174E-2</c:v>
                </c:pt>
                <c:pt idx="36">
                  <c:v>5.7398000000830507E-2</c:v>
                </c:pt>
                <c:pt idx="37">
                  <c:v>1.0275399996316992E-2</c:v>
                </c:pt>
                <c:pt idx="38">
                  <c:v>2.1149199998035328E-2</c:v>
                </c:pt>
                <c:pt idx="39">
                  <c:v>3.7690999997721519E-2</c:v>
                </c:pt>
                <c:pt idx="40">
                  <c:v>-2.9478000033122953E-3</c:v>
                </c:pt>
                <c:pt idx="41">
                  <c:v>1.8329200000152923E-2</c:v>
                </c:pt>
                <c:pt idx="42">
                  <c:v>1.8834999998944113E-2</c:v>
                </c:pt>
                <c:pt idx="43">
                  <c:v>9.7745999992184807E-3</c:v>
                </c:pt>
                <c:pt idx="44">
                  <c:v>3.0087599996477365E-2</c:v>
                </c:pt>
                <c:pt idx="45">
                  <c:v>4.9653799997031456E-2</c:v>
                </c:pt>
                <c:pt idx="46">
                  <c:v>5.8326799997303169E-2</c:v>
                </c:pt>
                <c:pt idx="47">
                  <c:v>2.5941199997760123E-2</c:v>
                </c:pt>
                <c:pt idx="48">
                  <c:v>7.2941199996421346E-2</c:v>
                </c:pt>
                <c:pt idx="49">
                  <c:v>2.0543399998132372E-2</c:v>
                </c:pt>
                <c:pt idx="50">
                  <c:v>2.1145599999726983E-2</c:v>
                </c:pt>
                <c:pt idx="51">
                  <c:v>6.0808199999883072E-2</c:v>
                </c:pt>
                <c:pt idx="52">
                  <c:v>4.4585999967239331E-3</c:v>
                </c:pt>
                <c:pt idx="53">
                  <c:v>2.4203000000852626E-2</c:v>
                </c:pt>
                <c:pt idx="54">
                  <c:v>9.3479999995906837E-2</c:v>
                </c:pt>
                <c:pt idx="55">
                  <c:v>4.3961399998806883E-2</c:v>
                </c:pt>
                <c:pt idx="56">
                  <c:v>2.668199999970966E-2</c:v>
                </c:pt>
                <c:pt idx="57">
                  <c:v>5.0603299998329021E-2</c:v>
                </c:pt>
                <c:pt idx="58">
                  <c:v>3.0548999995517079E-2</c:v>
                </c:pt>
                <c:pt idx="59">
                  <c:v>2.69821999972919E-2</c:v>
                </c:pt>
                <c:pt idx="60">
                  <c:v>3.3909599998878548E-2</c:v>
                </c:pt>
                <c:pt idx="61">
                  <c:v>5.0618599998415448E-2</c:v>
                </c:pt>
                <c:pt idx="62">
                  <c:v>4.1076199995586649E-2</c:v>
                </c:pt>
                <c:pt idx="63">
                  <c:v>5.8076199995412026E-2</c:v>
                </c:pt>
                <c:pt idx="64">
                  <c:v>8.9353199997276533E-2</c:v>
                </c:pt>
                <c:pt idx="65">
                  <c:v>2.5112199997238349E-2</c:v>
                </c:pt>
                <c:pt idx="66">
                  <c:v>1.4810199994826689E-2</c:v>
                </c:pt>
                <c:pt idx="67">
                  <c:v>5.6087199998728465E-2</c:v>
                </c:pt>
                <c:pt idx="68">
                  <c:v>6.6875999982585199E-3</c:v>
                </c:pt>
                <c:pt idx="69">
                  <c:v>6.0675399996398482E-2</c:v>
                </c:pt>
                <c:pt idx="70">
                  <c:v>4.1885899998305831E-2</c:v>
                </c:pt>
                <c:pt idx="71">
                  <c:v>-6.9414000026881695E-3</c:v>
                </c:pt>
                <c:pt idx="72">
                  <c:v>5.7612599997810321E-2</c:v>
                </c:pt>
                <c:pt idx="73">
                  <c:v>5.2751999974134378E-3</c:v>
                </c:pt>
                <c:pt idx="74">
                  <c:v>1.705740000033984E-2</c:v>
                </c:pt>
                <c:pt idx="75">
                  <c:v>1.459679999970831E-2</c:v>
                </c:pt>
                <c:pt idx="76">
                  <c:v>6.8317999975988641E-3</c:v>
                </c:pt>
                <c:pt idx="77">
                  <c:v>-8.5806000024604145E-3</c:v>
                </c:pt>
                <c:pt idx="78">
                  <c:v>1.0298599998350255E-2</c:v>
                </c:pt>
                <c:pt idx="79">
                  <c:v>1.1575599997740937E-2</c:v>
                </c:pt>
                <c:pt idx="80">
                  <c:v>2.7598799995757872E-2</c:v>
                </c:pt>
                <c:pt idx="81">
                  <c:v>3.9039999974193051E-3</c:v>
                </c:pt>
                <c:pt idx="82">
                  <c:v>2.0988199998100754E-2</c:v>
                </c:pt>
                <c:pt idx="83">
                  <c:v>3.4710599997197278E-2</c:v>
                </c:pt>
                <c:pt idx="84">
                  <c:v>2.1373199997469783E-2</c:v>
                </c:pt>
                <c:pt idx="85">
                  <c:v>6.0024299993528984E-2</c:v>
                </c:pt>
                <c:pt idx="86">
                  <c:v>6.6316599994024727E-2</c:v>
                </c:pt>
                <c:pt idx="87">
                  <c:v>-2.779800008283928E-3</c:v>
                </c:pt>
                <c:pt idx="88">
                  <c:v>-6.1171999986981973E-3</c:v>
                </c:pt>
                <c:pt idx="89">
                  <c:v>1.6774199997598771E-2</c:v>
                </c:pt>
                <c:pt idx="90">
                  <c:v>-2.3358800004643854E-2</c:v>
                </c:pt>
                <c:pt idx="91">
                  <c:v>4.797320000216132E-2</c:v>
                </c:pt>
                <c:pt idx="92">
                  <c:v>-7.6837999949930236E-3</c:v>
                </c:pt>
                <c:pt idx="93">
                  <c:v>2.0289399995817803E-2</c:v>
                </c:pt>
                <c:pt idx="94">
                  <c:v>7.922000004327856E-4</c:v>
                </c:pt>
                <c:pt idx="95">
                  <c:v>1.7412199995305855E-2</c:v>
                </c:pt>
                <c:pt idx="96">
                  <c:v>1.0918599997239653E-2</c:v>
                </c:pt>
                <c:pt idx="97">
                  <c:v>1.1806399998022243E-2</c:v>
                </c:pt>
                <c:pt idx="98">
                  <c:v>1.0958200000459328E-2</c:v>
                </c:pt>
                <c:pt idx="99">
                  <c:v>1.0672199998225551E-2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25-4164-8B03-F4F829D1E511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Active!$I$21:$I$924</c:f>
              <c:numCache>
                <c:formatCode>General</c:formatCode>
                <c:ptCount val="904"/>
                <c:pt idx="100">
                  <c:v>-1.5717800000857096E-2</c:v>
                </c:pt>
                <c:pt idx="102">
                  <c:v>-3.2608000037726015E-3</c:v>
                </c:pt>
                <c:pt idx="104">
                  <c:v>6.6420000075595453E-4</c:v>
                </c:pt>
                <c:pt idx="105">
                  <c:v>-3.6732000080519356E-3</c:v>
                </c:pt>
                <c:pt idx="106">
                  <c:v>-7.3360000533284619E-4</c:v>
                </c:pt>
                <c:pt idx="107">
                  <c:v>7.2541999979875982E-3</c:v>
                </c:pt>
                <c:pt idx="108">
                  <c:v>2.5189999942085706E-3</c:v>
                </c:pt>
                <c:pt idx="109">
                  <c:v>1.4204199993400835E-2</c:v>
                </c:pt>
                <c:pt idx="110">
                  <c:v>1.7468999998527579E-2</c:v>
                </c:pt>
                <c:pt idx="111">
                  <c:v>1.0131599992746487E-2</c:v>
                </c:pt>
                <c:pt idx="112">
                  <c:v>2.0637399997212924E-2</c:v>
                </c:pt>
                <c:pt idx="113">
                  <c:v>6.9625999967684038E-3</c:v>
                </c:pt>
                <c:pt idx="114">
                  <c:v>1.2625199997273739E-2</c:v>
                </c:pt>
                <c:pt idx="115">
                  <c:v>1.1287799992715009E-2</c:v>
                </c:pt>
                <c:pt idx="116">
                  <c:v>2.0239599994965829E-2</c:v>
                </c:pt>
                <c:pt idx="117">
                  <c:v>9.8417999979574233E-3</c:v>
                </c:pt>
                <c:pt idx="120">
                  <c:v>1.3056599993433338E-2</c:v>
                </c:pt>
                <c:pt idx="121">
                  <c:v>1.4719199993123766E-2</c:v>
                </c:pt>
                <c:pt idx="122">
                  <c:v>1.2754600000334904E-2</c:v>
                </c:pt>
                <c:pt idx="124">
                  <c:v>1.468199999362696E-2</c:v>
                </c:pt>
                <c:pt idx="125">
                  <c:v>3.6697999967145734E-3</c:v>
                </c:pt>
                <c:pt idx="126">
                  <c:v>9.8967999947490171E-3</c:v>
                </c:pt>
                <c:pt idx="127">
                  <c:v>1.1896799995156471E-2</c:v>
                </c:pt>
                <c:pt idx="128">
                  <c:v>1.3836400001309812E-2</c:v>
                </c:pt>
                <c:pt idx="129">
                  <c:v>1.0691199997381773E-2</c:v>
                </c:pt>
                <c:pt idx="130">
                  <c:v>4.5825999986846E-3</c:v>
                </c:pt>
                <c:pt idx="131">
                  <c:v>1.746179999463493E-2</c:v>
                </c:pt>
                <c:pt idx="132">
                  <c:v>7.1243999991565943E-3</c:v>
                </c:pt>
                <c:pt idx="133">
                  <c:v>1.3786999996227678E-2</c:v>
                </c:pt>
                <c:pt idx="134">
                  <c:v>1.3049999994109385E-2</c:v>
                </c:pt>
                <c:pt idx="135">
                  <c:v>1.2001800001598895E-2</c:v>
                </c:pt>
                <c:pt idx="137">
                  <c:v>1.2820600000850391E-2</c:v>
                </c:pt>
                <c:pt idx="138">
                  <c:v>1.3699799994355999E-2</c:v>
                </c:pt>
                <c:pt idx="139">
                  <c:v>8.3623999962583184E-3</c:v>
                </c:pt>
                <c:pt idx="141">
                  <c:v>1.0300199995981529E-2</c:v>
                </c:pt>
                <c:pt idx="142">
                  <c:v>1.2854200002038851E-2</c:v>
                </c:pt>
                <c:pt idx="148">
                  <c:v>7.7333999943220988E-3</c:v>
                </c:pt>
                <c:pt idx="149">
                  <c:v>7.6851999983773567E-3</c:v>
                </c:pt>
                <c:pt idx="167">
                  <c:v>9.0531999958329834E-3</c:v>
                </c:pt>
                <c:pt idx="168">
                  <c:v>1.1932399997022003E-2</c:v>
                </c:pt>
                <c:pt idx="172">
                  <c:v>5.8720000015455298E-3</c:v>
                </c:pt>
                <c:pt idx="173">
                  <c:v>1.519719999487279E-2</c:v>
                </c:pt>
                <c:pt idx="175">
                  <c:v>4.8597999993944541E-3</c:v>
                </c:pt>
                <c:pt idx="176">
                  <c:v>9.1850000026170164E-3</c:v>
                </c:pt>
                <c:pt idx="177">
                  <c:v>8.4137999947415665E-3</c:v>
                </c:pt>
                <c:pt idx="178">
                  <c:v>2.076400000078138E-3</c:v>
                </c:pt>
                <c:pt idx="179">
                  <c:v>9.6907999977702275E-3</c:v>
                </c:pt>
                <c:pt idx="182">
                  <c:v>1.3109999999869615E-2</c:v>
                </c:pt>
                <c:pt idx="183">
                  <c:v>-2.6130000042030588E-3</c:v>
                </c:pt>
                <c:pt idx="184">
                  <c:v>9.7603999965940602E-3</c:v>
                </c:pt>
                <c:pt idx="185">
                  <c:v>1.0928799994871952E-2</c:v>
                </c:pt>
                <c:pt idx="186">
                  <c:v>1.5928799999528565E-2</c:v>
                </c:pt>
                <c:pt idx="187">
                  <c:v>5.3021999992779456E-3</c:v>
                </c:pt>
                <c:pt idx="188">
                  <c:v>8.5791999954381026E-3</c:v>
                </c:pt>
                <c:pt idx="189">
                  <c:v>1.541939999879105E-2</c:v>
                </c:pt>
                <c:pt idx="190">
                  <c:v>3.6464000004343688E-3</c:v>
                </c:pt>
                <c:pt idx="191">
                  <c:v>1.2525599995569792E-2</c:v>
                </c:pt>
                <c:pt idx="192">
                  <c:v>1.0067399998661131E-2</c:v>
                </c:pt>
                <c:pt idx="193">
                  <c:v>1.5067399996041786E-2</c:v>
                </c:pt>
                <c:pt idx="194">
                  <c:v>8.0551999999443069E-3</c:v>
                </c:pt>
                <c:pt idx="196">
                  <c:v>7.7031999971950427E-3</c:v>
                </c:pt>
                <c:pt idx="201">
                  <c:v>1.0172399997827597E-2</c:v>
                </c:pt>
                <c:pt idx="202">
                  <c:v>7.1241999976336956E-3</c:v>
                </c:pt>
                <c:pt idx="203">
                  <c:v>4.4494000030681491E-3</c:v>
                </c:pt>
                <c:pt idx="205">
                  <c:v>1.1880799997015856E-2</c:v>
                </c:pt>
                <c:pt idx="206">
                  <c:v>8.8203999985125847E-3</c:v>
                </c:pt>
                <c:pt idx="207">
                  <c:v>7.0730000006733462E-3</c:v>
                </c:pt>
                <c:pt idx="212">
                  <c:v>1.0937599996395875E-2</c:v>
                </c:pt>
                <c:pt idx="214">
                  <c:v>7.2023999964585528E-3</c:v>
                </c:pt>
                <c:pt idx="215">
                  <c:v>8.9131999920937233E-3</c:v>
                </c:pt>
                <c:pt idx="220">
                  <c:v>4.102999999304302E-3</c:v>
                </c:pt>
                <c:pt idx="223">
                  <c:v>5.0639999972190708E-3</c:v>
                </c:pt>
                <c:pt idx="224">
                  <c:v>6.6783999936887994E-3</c:v>
                </c:pt>
                <c:pt idx="225">
                  <c:v>9.6783999906620011E-3</c:v>
                </c:pt>
                <c:pt idx="226">
                  <c:v>7.0493999955942854E-3</c:v>
                </c:pt>
                <c:pt idx="227">
                  <c:v>6.5159999212482944E-4</c:v>
                </c:pt>
                <c:pt idx="230">
                  <c:v>-8.3600003563333303E-5</c:v>
                </c:pt>
                <c:pt idx="231">
                  <c:v>5.2415999962249771E-3</c:v>
                </c:pt>
                <c:pt idx="235">
                  <c:v>6.2861999977030791E-3</c:v>
                </c:pt>
                <c:pt idx="236">
                  <c:v>1.3319799996679649E-2</c:v>
                </c:pt>
                <c:pt idx="243">
                  <c:v>-1.3457000022754073E-3</c:v>
                </c:pt>
                <c:pt idx="244">
                  <c:v>3.1173999959719367E-3</c:v>
                </c:pt>
                <c:pt idx="255">
                  <c:v>-1.6478000034112483E-3</c:v>
                </c:pt>
                <c:pt idx="258">
                  <c:v>1.3619999954244122E-3</c:v>
                </c:pt>
                <c:pt idx="274">
                  <c:v>-4.3285000065225177E-3</c:v>
                </c:pt>
                <c:pt idx="284">
                  <c:v>-6.1690000075032003E-3</c:v>
                </c:pt>
                <c:pt idx="293">
                  <c:v>-1.0070000003906898E-2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25-4164-8B03-F4F829D1E511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Active!$J$21:$J$924</c:f>
              <c:numCache>
                <c:formatCode>General</c:formatCode>
                <c:ptCount val="904"/>
                <c:pt idx="101">
                  <c:v>7.3448000039206818E-3</c:v>
                </c:pt>
                <c:pt idx="103">
                  <c:v>1.0278399997332599E-2</c:v>
                </c:pt>
                <c:pt idx="118">
                  <c:v>8.2939999992959201E-3</c:v>
                </c:pt>
                <c:pt idx="119">
                  <c:v>8.7940000012167729E-3</c:v>
                </c:pt>
                <c:pt idx="147">
                  <c:v>8.979399994132109E-3</c:v>
                </c:pt>
                <c:pt idx="150">
                  <c:v>7.4751999927684665E-3</c:v>
                </c:pt>
                <c:pt idx="153">
                  <c:v>8.8547999985166825E-3</c:v>
                </c:pt>
                <c:pt idx="156">
                  <c:v>9.0173999924445525E-3</c:v>
                </c:pt>
                <c:pt idx="159">
                  <c:v>9.1569999931380153E-3</c:v>
                </c:pt>
                <c:pt idx="162">
                  <c:v>1.0088299997732975E-2</c:v>
                </c:pt>
                <c:pt idx="163">
                  <c:v>8.3483999987947755E-3</c:v>
                </c:pt>
                <c:pt idx="164">
                  <c:v>8.4001999930478632E-3</c:v>
                </c:pt>
                <c:pt idx="165">
                  <c:v>7.2627999979886226E-3</c:v>
                </c:pt>
                <c:pt idx="166">
                  <c:v>6.5362000023014843E-3</c:v>
                </c:pt>
                <c:pt idx="171">
                  <c:v>8.7093999973149039E-3</c:v>
                </c:pt>
                <c:pt idx="174">
                  <c:v>8.8008000020636246E-3</c:v>
                </c:pt>
                <c:pt idx="180">
                  <c:v>7.2425999969709665E-3</c:v>
                </c:pt>
                <c:pt idx="181">
                  <c:v>7.1677999949315563E-3</c:v>
                </c:pt>
                <c:pt idx="195">
                  <c:v>5.6069999991450459E-3</c:v>
                </c:pt>
                <c:pt idx="197">
                  <c:v>6.153599992103409E-3</c:v>
                </c:pt>
                <c:pt idx="198">
                  <c:v>7.8136999945854768E-3</c:v>
                </c:pt>
                <c:pt idx="199">
                  <c:v>6.8931999994674698E-3</c:v>
                </c:pt>
                <c:pt idx="200">
                  <c:v>7.644999997864943E-3</c:v>
                </c:pt>
                <c:pt idx="208">
                  <c:v>7.1378999928128906E-3</c:v>
                </c:pt>
                <c:pt idx="209">
                  <c:v>7.8378999896813184E-3</c:v>
                </c:pt>
                <c:pt idx="210">
                  <c:v>4.7979999944800511E-3</c:v>
                </c:pt>
                <c:pt idx="211">
                  <c:v>5.4979999986244366E-3</c:v>
                </c:pt>
                <c:pt idx="213">
                  <c:v>6.2289999987115152E-3</c:v>
                </c:pt>
                <c:pt idx="216">
                  <c:v>5.888099993171636E-3</c:v>
                </c:pt>
                <c:pt idx="217">
                  <c:v>6.3711999973747879E-3</c:v>
                </c:pt>
                <c:pt idx="218">
                  <c:v>5.8819999976549298E-3</c:v>
                </c:pt>
                <c:pt idx="219">
                  <c:v>6.1819999973522499E-3</c:v>
                </c:pt>
                <c:pt idx="221">
                  <c:v>7.7218999940669164E-3</c:v>
                </c:pt>
                <c:pt idx="222">
                  <c:v>9.72189999447437E-3</c:v>
                </c:pt>
                <c:pt idx="228">
                  <c:v>4.1767999937292188E-3</c:v>
                </c:pt>
                <c:pt idx="229">
                  <c:v>4.6767999956500717E-3</c:v>
                </c:pt>
                <c:pt idx="232">
                  <c:v>5.4873999979463406E-3</c:v>
                </c:pt>
                <c:pt idx="233">
                  <c:v>7.8874000028008595E-3</c:v>
                </c:pt>
                <c:pt idx="234">
                  <c:v>5.0377999941702001E-3</c:v>
                </c:pt>
                <c:pt idx="237">
                  <c:v>2.8309999979683198E-3</c:v>
                </c:pt>
                <c:pt idx="238">
                  <c:v>3.3309999998891726E-3</c:v>
                </c:pt>
                <c:pt idx="239">
                  <c:v>2.7766999992309138E-3</c:v>
                </c:pt>
                <c:pt idx="240">
                  <c:v>4.3123999930685386E-3</c:v>
                </c:pt>
                <c:pt idx="241">
                  <c:v>-1.5479000066989101E-3</c:v>
                </c:pt>
                <c:pt idx="242">
                  <c:v>-1.8540000019129366E-3</c:v>
                </c:pt>
                <c:pt idx="245">
                  <c:v>5.3630999973393045E-3</c:v>
                </c:pt>
                <c:pt idx="246">
                  <c:v>2.0961999907740392E-3</c:v>
                </c:pt>
                <c:pt idx="247">
                  <c:v>-2.9515999995055608E-3</c:v>
                </c:pt>
                <c:pt idx="248">
                  <c:v>-2.2997999985818751E-3</c:v>
                </c:pt>
                <c:pt idx="249">
                  <c:v>8.9029999799095094E-4</c:v>
                </c:pt>
                <c:pt idx="250">
                  <c:v>-1.6783999963081442E-3</c:v>
                </c:pt>
                <c:pt idx="251">
                  <c:v>5.3516999978455715E-3</c:v>
                </c:pt>
                <c:pt idx="252">
                  <c:v>0</c:v>
                </c:pt>
                <c:pt idx="253">
                  <c:v>-9.1780000366270542E-4</c:v>
                </c:pt>
                <c:pt idx="254">
                  <c:v>-1.4412000018637627E-3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25-4164-8B03-F4F829D1E511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Active!$K$21:$K$924</c:f>
              <c:numCache>
                <c:formatCode>General</c:formatCode>
                <c:ptCount val="904"/>
                <c:pt idx="123">
                  <c:v>-2.9806000020471402E-3</c:v>
                </c:pt>
                <c:pt idx="136">
                  <c:v>7.8205999961937778E-3</c:v>
                </c:pt>
                <c:pt idx="256">
                  <c:v>-2.789800004393328E-3</c:v>
                </c:pt>
                <c:pt idx="257">
                  <c:v>-2.4898000046960078E-3</c:v>
                </c:pt>
                <c:pt idx="259">
                  <c:v>2.0319999966886826E-3</c:v>
                </c:pt>
                <c:pt idx="260">
                  <c:v>1.7694999987725168E-3</c:v>
                </c:pt>
                <c:pt idx="261">
                  <c:v>-3.8848000040161423E-3</c:v>
                </c:pt>
                <c:pt idx="262">
                  <c:v>-5.3535000042757019E-3</c:v>
                </c:pt>
                <c:pt idx="263">
                  <c:v>-4.5740000059595332E-3</c:v>
                </c:pt>
                <c:pt idx="264">
                  <c:v>-3.7222000100882724E-3</c:v>
                </c:pt>
                <c:pt idx="265">
                  <c:v>-2.411400004348252E-3</c:v>
                </c:pt>
                <c:pt idx="266">
                  <c:v>-5.1282999993418343E-3</c:v>
                </c:pt>
                <c:pt idx="267">
                  <c:v>-3.9344000033452176E-3</c:v>
                </c:pt>
                <c:pt idx="268">
                  <c:v>-5.9513000087463297E-3</c:v>
                </c:pt>
                <c:pt idx="269">
                  <c:v>-5.373200008762069E-3</c:v>
                </c:pt>
                <c:pt idx="270">
                  <c:v>-4.1196000092895702E-3</c:v>
                </c:pt>
                <c:pt idx="271">
                  <c:v>-5.9570000012172386E-3</c:v>
                </c:pt>
                <c:pt idx="275">
                  <c:v>-4.4938000064576045E-3</c:v>
                </c:pt>
                <c:pt idx="276">
                  <c:v>-5.565000006754417E-3</c:v>
                </c:pt>
                <c:pt idx="277">
                  <c:v>-7.143700000597164E-3</c:v>
                </c:pt>
                <c:pt idx="278">
                  <c:v>-6.4730000012787059E-3</c:v>
                </c:pt>
                <c:pt idx="279">
                  <c:v>-1.0057700004836079E-2</c:v>
                </c:pt>
                <c:pt idx="280">
                  <c:v>-6.6727000012178905E-3</c:v>
                </c:pt>
                <c:pt idx="281">
                  <c:v>-7.3858000105246902E-3</c:v>
                </c:pt>
                <c:pt idx="282">
                  <c:v>-7.6412000053096563E-3</c:v>
                </c:pt>
                <c:pt idx="283">
                  <c:v>-7.3039999988395721E-3</c:v>
                </c:pt>
                <c:pt idx="285">
                  <c:v>-7.9862000056891702E-3</c:v>
                </c:pt>
                <c:pt idx="286">
                  <c:v>-9.7572000013315119E-3</c:v>
                </c:pt>
                <c:pt idx="287">
                  <c:v>-7.496099999116268E-3</c:v>
                </c:pt>
                <c:pt idx="288">
                  <c:v>-6.5961000000243075E-3</c:v>
                </c:pt>
                <c:pt idx="289">
                  <c:v>-5.9961000006296672E-3</c:v>
                </c:pt>
                <c:pt idx="290">
                  <c:v>-1.1219300002267119E-2</c:v>
                </c:pt>
                <c:pt idx="291">
                  <c:v>-1.1119300004793331E-2</c:v>
                </c:pt>
                <c:pt idx="292">
                  <c:v>-1.0170000001380686E-2</c:v>
                </c:pt>
                <c:pt idx="294">
                  <c:v>-9.9700000064331107E-3</c:v>
                </c:pt>
                <c:pt idx="295">
                  <c:v>-1.1274800002865959E-2</c:v>
                </c:pt>
                <c:pt idx="296">
                  <c:v>-9.7478000025148503E-3</c:v>
                </c:pt>
                <c:pt idx="297">
                  <c:v>-1.3470800004142802E-2</c:v>
                </c:pt>
                <c:pt idx="298">
                  <c:v>-9.7253000058117323E-3</c:v>
                </c:pt>
                <c:pt idx="299">
                  <c:v>-1.1538600003405008E-2</c:v>
                </c:pt>
                <c:pt idx="300">
                  <c:v>-1.3095800000883173E-2</c:v>
                </c:pt>
                <c:pt idx="301">
                  <c:v>-1.3095800000883173E-2</c:v>
                </c:pt>
                <c:pt idx="302">
                  <c:v>-1.4180600002873689E-2</c:v>
                </c:pt>
                <c:pt idx="303">
                  <c:v>-1.4180600002873689E-2</c:v>
                </c:pt>
                <c:pt idx="304">
                  <c:v>-1.5112200002477039E-2</c:v>
                </c:pt>
                <c:pt idx="305">
                  <c:v>-1.5112200002477039E-2</c:v>
                </c:pt>
                <c:pt idx="306">
                  <c:v>-1.5244200003508013E-2</c:v>
                </c:pt>
                <c:pt idx="307">
                  <c:v>-1.4744200008863118E-2</c:v>
                </c:pt>
                <c:pt idx="308">
                  <c:v>-1.4544200006639585E-2</c:v>
                </c:pt>
                <c:pt idx="309">
                  <c:v>-1.4435900004173163E-2</c:v>
                </c:pt>
                <c:pt idx="310">
                  <c:v>-1.3735900000028778E-2</c:v>
                </c:pt>
                <c:pt idx="311">
                  <c:v>-1.273590000346303E-2</c:v>
                </c:pt>
                <c:pt idx="312">
                  <c:v>-1.5004600005340762E-2</c:v>
                </c:pt>
                <c:pt idx="313">
                  <c:v>-1.480460000311723E-2</c:v>
                </c:pt>
                <c:pt idx="314">
                  <c:v>-1.4604600008169655E-2</c:v>
                </c:pt>
                <c:pt idx="315">
                  <c:v>-1.2805200000002515E-2</c:v>
                </c:pt>
                <c:pt idx="316">
                  <c:v>-1.4124600100331008E-2</c:v>
                </c:pt>
                <c:pt idx="317">
                  <c:v>-1.5693300003476907E-2</c:v>
                </c:pt>
                <c:pt idx="318">
                  <c:v>-1.2976899815839715E-2</c:v>
                </c:pt>
                <c:pt idx="319">
                  <c:v>-2.5114300020504743E-2</c:v>
                </c:pt>
                <c:pt idx="320">
                  <c:v>-1.4894400002958719E-2</c:v>
                </c:pt>
                <c:pt idx="321">
                  <c:v>-1.6918100103794131E-2</c:v>
                </c:pt>
                <c:pt idx="322">
                  <c:v>-1.9436699818470515E-2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25-4164-8B03-F4F829D1E511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Active!$L$21:$L$924</c:f>
              <c:numCache>
                <c:formatCode>General</c:formatCode>
                <c:ptCount val="90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25-4164-8B03-F4F829D1E51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Active!$M$21:$M$924</c:f>
              <c:numCache>
                <c:formatCode>General</c:formatCode>
                <c:ptCount val="90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25-4164-8B03-F4F829D1E51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Active!$N$21:$N$924</c:f>
              <c:numCache>
                <c:formatCode>General</c:formatCode>
                <c:ptCount val="90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25-4164-8B03-F4F829D1E51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Active!$O$21:$O$924</c:f>
              <c:numCache>
                <c:formatCode>General</c:formatCode>
                <c:ptCount val="904"/>
                <c:pt idx="0">
                  <c:v>5.6330895195477973E-2</c:v>
                </c:pt>
                <c:pt idx="1">
                  <c:v>5.5834015661226075E-2</c:v>
                </c:pt>
                <c:pt idx="2">
                  <c:v>5.5217667823656766E-2</c:v>
                </c:pt>
                <c:pt idx="3">
                  <c:v>5.5119921030033443E-2</c:v>
                </c:pt>
                <c:pt idx="4">
                  <c:v>5.4750655365234213E-2</c:v>
                </c:pt>
                <c:pt idx="5">
                  <c:v>5.4601319986087464E-2</c:v>
                </c:pt>
                <c:pt idx="6">
                  <c:v>5.4134307527664911E-2</c:v>
                </c:pt>
                <c:pt idx="7">
                  <c:v>5.4016196818703392E-2</c:v>
                </c:pt>
                <c:pt idx="8">
                  <c:v>5.3050947231673057E-2</c:v>
                </c:pt>
                <c:pt idx="9">
                  <c:v>5.2873102371052839E-2</c:v>
                </c:pt>
                <c:pt idx="10">
                  <c:v>5.2316488685142236E-2</c:v>
                </c:pt>
                <c:pt idx="11">
                  <c:v>5.1911246769912198E-2</c:v>
                </c:pt>
                <c:pt idx="12">
                  <c:v>5.1123163246324134E-2</c:v>
                </c:pt>
                <c:pt idx="13">
                  <c:v>5.071588493956028E-2</c:v>
                </c:pt>
                <c:pt idx="14">
                  <c:v>4.9990929553520615E-2</c:v>
                </c:pt>
                <c:pt idx="15">
                  <c:v>4.9483189264421676E-2</c:v>
                </c:pt>
                <c:pt idx="16">
                  <c:v>4.8420192883768011E-2</c:v>
                </c:pt>
                <c:pt idx="17">
                  <c:v>4.7157630132800055E-2</c:v>
                </c:pt>
                <c:pt idx="18">
                  <c:v>4.6709623995359814E-2</c:v>
                </c:pt>
                <c:pt idx="19">
                  <c:v>4.5586893463047451E-2</c:v>
                </c:pt>
                <c:pt idx="20">
                  <c:v>4.5530553297278453E-2</c:v>
                </c:pt>
                <c:pt idx="21">
                  <c:v>4.5009915861798651E-2</c:v>
                </c:pt>
                <c:pt idx="22">
                  <c:v>4.4910811473819451E-2</c:v>
                </c:pt>
                <c:pt idx="23">
                  <c:v>4.485243491651663E-2</c:v>
                </c:pt>
                <c:pt idx="24">
                  <c:v>4.3788080941507088E-2</c:v>
                </c:pt>
                <c:pt idx="25">
                  <c:v>4.3201600179767131E-2</c:v>
                </c:pt>
                <c:pt idx="26">
                  <c:v>4.2674853569685881E-2</c:v>
                </c:pt>
                <c:pt idx="27">
                  <c:v>4.1402787658226768E-2</c:v>
                </c:pt>
                <c:pt idx="28">
                  <c:v>4.1353914261415103E-2</c:v>
                </c:pt>
                <c:pt idx="29">
                  <c:v>4.0369658353402456E-2</c:v>
                </c:pt>
                <c:pt idx="30">
                  <c:v>3.9206199990413707E-2</c:v>
                </c:pt>
                <c:pt idx="31">
                  <c:v>3.811673051982039E-2</c:v>
                </c:pt>
                <c:pt idx="32">
                  <c:v>3.7391775133780725E-2</c:v>
                </c:pt>
                <c:pt idx="33">
                  <c:v>3.6907792745909676E-2</c:v>
                </c:pt>
                <c:pt idx="34">
                  <c:v>3.6877925670080323E-2</c:v>
                </c:pt>
                <c:pt idx="35">
                  <c:v>3.6830409867624543E-2</c:v>
                </c:pt>
                <c:pt idx="36">
                  <c:v>3.678832444259228E-2</c:v>
                </c:pt>
                <c:pt idx="37">
                  <c:v>3.6390549296319581E-2</c:v>
                </c:pt>
                <c:pt idx="38">
                  <c:v>3.5316692160818876E-2</c:v>
                </c:pt>
                <c:pt idx="39">
                  <c:v>3.5247454848669021E-2</c:v>
                </c:pt>
                <c:pt idx="40">
                  <c:v>3.5201296640569119E-2</c:v>
                </c:pt>
                <c:pt idx="41">
                  <c:v>3.5180932725230922E-2</c:v>
                </c:pt>
                <c:pt idx="42">
                  <c:v>3.5138847300198658E-2</c:v>
                </c:pt>
                <c:pt idx="43">
                  <c:v>3.5108980224369313E-2</c:v>
                </c:pt>
                <c:pt idx="44">
                  <c:v>3.5061464421913525E-2</c:v>
                </c:pt>
                <c:pt idx="45">
                  <c:v>3.5049246072710614E-2</c:v>
                </c:pt>
                <c:pt idx="46">
                  <c:v>3.4730211399078927E-2</c:v>
                </c:pt>
                <c:pt idx="47">
                  <c:v>3.4719350644231886E-2</c:v>
                </c:pt>
                <c:pt idx="48">
                  <c:v>3.4719350644231886E-2</c:v>
                </c:pt>
                <c:pt idx="49">
                  <c:v>3.4679980407911384E-2</c:v>
                </c:pt>
                <c:pt idx="50">
                  <c:v>3.4640610171590876E-2</c:v>
                </c:pt>
                <c:pt idx="51">
                  <c:v>3.463110701109972E-2</c:v>
                </c:pt>
                <c:pt idx="52">
                  <c:v>3.4593094369135095E-2</c:v>
                </c:pt>
                <c:pt idx="53">
                  <c:v>3.4107075589730224E-2</c:v>
                </c:pt>
                <c:pt idx="54">
                  <c:v>3.4086711674392034E-2</c:v>
                </c:pt>
                <c:pt idx="55">
                  <c:v>3.3987607286412827E-2</c:v>
                </c:pt>
                <c:pt idx="56">
                  <c:v>3.3557249875599021E-2</c:v>
                </c:pt>
                <c:pt idx="57">
                  <c:v>3.3484618577559466E-2</c:v>
                </c:pt>
                <c:pt idx="58">
                  <c:v>3.3469006242466848E-2</c:v>
                </c:pt>
                <c:pt idx="59">
                  <c:v>3.3368544260131763E-2</c:v>
                </c:pt>
                <c:pt idx="60">
                  <c:v>3.3310167702828943E-2</c:v>
                </c:pt>
                <c:pt idx="61">
                  <c:v>3.2963981142079671E-2</c:v>
                </c:pt>
                <c:pt idx="62">
                  <c:v>3.2920538122691523E-2</c:v>
                </c:pt>
                <c:pt idx="63">
                  <c:v>3.2920538122691523E-2</c:v>
                </c:pt>
                <c:pt idx="64">
                  <c:v>3.2900174207353333E-2</c:v>
                </c:pt>
                <c:pt idx="65">
                  <c:v>3.2893386235573932E-2</c:v>
                </c:pt>
                <c:pt idx="66">
                  <c:v>3.2744050856427183E-2</c:v>
                </c:pt>
                <c:pt idx="67">
                  <c:v>3.2723686941088993E-2</c:v>
                </c:pt>
                <c:pt idx="68">
                  <c:v>3.2346275710154485E-2</c:v>
                </c:pt>
                <c:pt idx="69">
                  <c:v>3.2317766228681016E-2</c:v>
                </c:pt>
                <c:pt idx="70">
                  <c:v>3.225328049677674E-2</c:v>
                </c:pt>
                <c:pt idx="71">
                  <c:v>3.1877905657376054E-2</c:v>
                </c:pt>
                <c:pt idx="72">
                  <c:v>3.1837177826699668E-2</c:v>
                </c:pt>
                <c:pt idx="73">
                  <c:v>3.1827674666208512E-2</c:v>
                </c:pt>
                <c:pt idx="74">
                  <c:v>3.165254499430005E-2</c:v>
                </c:pt>
                <c:pt idx="75">
                  <c:v>3.1132586355998193E-2</c:v>
                </c:pt>
                <c:pt idx="76">
                  <c:v>3.0012571012397592E-2</c:v>
                </c:pt>
                <c:pt idx="77">
                  <c:v>2.9493969968451612E-2</c:v>
                </c:pt>
                <c:pt idx="78">
                  <c:v>2.9434235816792914E-2</c:v>
                </c:pt>
                <c:pt idx="79">
                  <c:v>2.9413871901454721E-2</c:v>
                </c:pt>
                <c:pt idx="80">
                  <c:v>2.924553020132566E-2</c:v>
                </c:pt>
                <c:pt idx="81">
                  <c:v>2.7733170088875877E-2</c:v>
                </c:pt>
                <c:pt idx="82">
                  <c:v>2.7707375796114164E-2</c:v>
                </c:pt>
                <c:pt idx="83">
                  <c:v>2.7615059379914358E-2</c:v>
                </c:pt>
                <c:pt idx="84">
                  <c:v>2.7605556219423202E-2</c:v>
                </c:pt>
                <c:pt idx="85">
                  <c:v>2.6567675334353308E-2</c:v>
                </c:pt>
                <c:pt idx="86">
                  <c:v>2.6026673983535319E-2</c:v>
                </c:pt>
                <c:pt idx="87">
                  <c:v>2.6023958794823557E-2</c:v>
                </c:pt>
                <c:pt idx="88">
                  <c:v>2.6014455634332401E-2</c:v>
                </c:pt>
                <c:pt idx="89">
                  <c:v>2.5983230964147175E-2</c:v>
                </c:pt>
                <c:pt idx="90">
                  <c:v>2.5894987331015005E-2</c:v>
                </c:pt>
                <c:pt idx="91">
                  <c:v>2.4890367507664161E-2</c:v>
                </c:pt>
                <c:pt idx="92">
                  <c:v>2.3688896502710784E-2</c:v>
                </c:pt>
                <c:pt idx="93">
                  <c:v>2.3181156213611841E-2</c:v>
                </c:pt>
                <c:pt idx="94">
                  <c:v>2.2575669130889577E-2</c:v>
                </c:pt>
                <c:pt idx="95">
                  <c:v>2.135383421059801E-2</c:v>
                </c:pt>
                <c:pt idx="96">
                  <c:v>1.735164604946518E-2</c:v>
                </c:pt>
                <c:pt idx="97">
                  <c:v>1.7323136567991712E-2</c:v>
                </c:pt>
                <c:pt idx="98">
                  <c:v>1.7321778973635831E-2</c:v>
                </c:pt>
                <c:pt idx="99">
                  <c:v>1.565193791590402E-2</c:v>
                </c:pt>
                <c:pt idx="103">
                  <c:v>1.4553644081997491E-2</c:v>
                </c:pt>
                <c:pt idx="118">
                  <c:v>1.3410549634346935E-2</c:v>
                </c:pt>
                <c:pt idx="119">
                  <c:v>1.3410549634346935E-2</c:v>
                </c:pt>
                <c:pt idx="136">
                  <c:v>1.2070604005093848E-2</c:v>
                </c:pt>
                <c:pt idx="145">
                  <c:v>1.1574403268019883E-2</c:v>
                </c:pt>
                <c:pt idx="146">
                  <c:v>1.1574403268019883E-2</c:v>
                </c:pt>
                <c:pt idx="148">
                  <c:v>1.1532996640165558E-2</c:v>
                </c:pt>
                <c:pt idx="149">
                  <c:v>1.1531639045809679E-2</c:v>
                </c:pt>
                <c:pt idx="150">
                  <c:v>1.1463759328015702E-2</c:v>
                </c:pt>
                <c:pt idx="151">
                  <c:v>1.1027292742600437E-2</c:v>
                </c:pt>
                <c:pt idx="152">
                  <c:v>1.1027292742600437E-2</c:v>
                </c:pt>
                <c:pt idx="154">
                  <c:v>1.1017789582109279E-2</c:v>
                </c:pt>
                <c:pt idx="155">
                  <c:v>1.1017789582109279E-2</c:v>
                </c:pt>
                <c:pt idx="157">
                  <c:v>1.098792250627993E-2</c:v>
                </c:pt>
                <c:pt idx="158">
                  <c:v>1.098792250627993E-2</c:v>
                </c:pt>
                <c:pt idx="160">
                  <c:v>1.0983170926034352E-2</c:v>
                </c:pt>
                <c:pt idx="161">
                  <c:v>1.0983170926034352E-2</c:v>
                </c:pt>
                <c:pt idx="163">
                  <c:v>1.0956019038916761E-2</c:v>
                </c:pt>
                <c:pt idx="164">
                  <c:v>1.0954661444560882E-2</c:v>
                </c:pt>
                <c:pt idx="165">
                  <c:v>1.0945158284069726E-2</c:v>
                </c:pt>
                <c:pt idx="166">
                  <c:v>1.0927509557443291E-2</c:v>
                </c:pt>
                <c:pt idx="169">
                  <c:v>1.0420448065522291E-2</c:v>
                </c:pt>
                <c:pt idx="170">
                  <c:v>1.0420448065522291E-2</c:v>
                </c:pt>
                <c:pt idx="174">
                  <c:v>1.0388544598159122E-2</c:v>
                </c:pt>
                <c:pt idx="180">
                  <c:v>1.0319307286009266E-2</c:v>
                </c:pt>
                <c:pt idx="181">
                  <c:v>1.0300300965026954E-2</c:v>
                </c:pt>
                <c:pt idx="184">
                  <c:v>9.8156397799779652E-3</c:v>
                </c:pt>
                <c:pt idx="188">
                  <c:v>9.726038552489916E-3</c:v>
                </c:pt>
                <c:pt idx="191">
                  <c:v>8.7105579742920349E-3</c:v>
                </c:pt>
                <c:pt idx="195">
                  <c:v>8.6114535863128297E-3</c:v>
                </c:pt>
                <c:pt idx="198">
                  <c:v>8.0595914806478042E-3</c:v>
                </c:pt>
                <c:pt idx="200">
                  <c:v>8.0548399004022261E-3</c:v>
                </c:pt>
                <c:pt idx="201">
                  <c:v>7.9964633430994071E-3</c:v>
                </c:pt>
                <c:pt idx="204">
                  <c:v>7.9665962672700579E-3</c:v>
                </c:pt>
                <c:pt idx="205">
                  <c:v>7.5375964508121295E-3</c:v>
                </c:pt>
                <c:pt idx="206">
                  <c:v>7.5077293749827804E-3</c:v>
                </c:pt>
                <c:pt idx="207">
                  <c:v>7.4303464966976474E-3</c:v>
                </c:pt>
                <c:pt idx="208">
                  <c:v>6.9477217031824771E-3</c:v>
                </c:pt>
                <c:pt idx="209">
                  <c:v>6.9477217031824771E-3</c:v>
                </c:pt>
                <c:pt idx="210">
                  <c:v>6.9212486132428268E-3</c:v>
                </c:pt>
                <c:pt idx="211">
                  <c:v>6.9212486132428268E-3</c:v>
                </c:pt>
                <c:pt idx="212">
                  <c:v>6.8913815374134777E-3</c:v>
                </c:pt>
                <c:pt idx="213">
                  <c:v>6.8601568672282485E-3</c:v>
                </c:pt>
                <c:pt idx="214">
                  <c:v>6.8425081406018147E-3</c:v>
                </c:pt>
                <c:pt idx="215">
                  <c:v>6.8343625744665378E-3</c:v>
                </c:pt>
                <c:pt idx="216">
                  <c:v>6.4196174987453435E-3</c:v>
                </c:pt>
                <c:pt idx="217">
                  <c:v>6.4135083241438863E-3</c:v>
                </c:pt>
                <c:pt idx="218">
                  <c:v>6.4053627580086085E-3</c:v>
                </c:pt>
                <c:pt idx="219">
                  <c:v>6.4053627580086085E-3</c:v>
                </c:pt>
                <c:pt idx="220">
                  <c:v>6.2763912942000542E-3</c:v>
                </c:pt>
                <c:pt idx="221">
                  <c:v>5.7530386700084995E-3</c:v>
                </c:pt>
                <c:pt idx="222">
                  <c:v>5.7530386700084995E-3</c:v>
                </c:pt>
                <c:pt idx="223">
                  <c:v>5.7401415236276437E-3</c:v>
                </c:pt>
                <c:pt idx="224">
                  <c:v>5.7292807687806075E-3</c:v>
                </c:pt>
                <c:pt idx="225">
                  <c:v>5.7292807687806075E-3</c:v>
                </c:pt>
                <c:pt idx="226">
                  <c:v>5.2609107160021731E-3</c:v>
                </c:pt>
                <c:pt idx="227">
                  <c:v>5.221540479681667E-3</c:v>
                </c:pt>
                <c:pt idx="228">
                  <c:v>5.202534158699354E-3</c:v>
                </c:pt>
                <c:pt idx="229">
                  <c:v>5.202534158699354E-3</c:v>
                </c:pt>
                <c:pt idx="230">
                  <c:v>5.172667082870004E-3</c:v>
                </c:pt>
                <c:pt idx="231">
                  <c:v>5.153660761887691E-3</c:v>
                </c:pt>
                <c:pt idx="232">
                  <c:v>4.7042970300915695E-3</c:v>
                </c:pt>
                <c:pt idx="233">
                  <c:v>4.7042970300915695E-3</c:v>
                </c:pt>
                <c:pt idx="234">
                  <c:v>4.6662843881269435E-3</c:v>
                </c:pt>
                <c:pt idx="235">
                  <c:v>4.4789363670155692E-3</c:v>
                </c:pt>
                <c:pt idx="236">
                  <c:v>4.0010631537459778E-3</c:v>
                </c:pt>
                <c:pt idx="237">
                  <c:v>2.9367091787364332E-3</c:v>
                </c:pt>
                <c:pt idx="238">
                  <c:v>2.9367091787364332E-3</c:v>
                </c:pt>
                <c:pt idx="239">
                  <c:v>2.9210968436438191E-3</c:v>
                </c:pt>
                <c:pt idx="240">
                  <c:v>2.8376047907572284E-3</c:v>
                </c:pt>
                <c:pt idx="241">
                  <c:v>2.373986318224372E-3</c:v>
                </c:pt>
                <c:pt idx="242">
                  <c:v>2.359731577487637E-3</c:v>
                </c:pt>
                <c:pt idx="243">
                  <c:v>2.3346160819038659E-3</c:v>
                </c:pt>
                <c:pt idx="244">
                  <c:v>2.1927474717144562E-3</c:v>
                </c:pt>
                <c:pt idx="245">
                  <c:v>6.1590162736039321E-4</c:v>
                </c:pt>
                <c:pt idx="246">
                  <c:v>6.0979245275893533E-4</c:v>
                </c:pt>
                <c:pt idx="247">
                  <c:v>9.5264191880596984E-5</c:v>
                </c:pt>
                <c:pt idx="248">
                  <c:v>9.3906597524717468E-5</c:v>
                </c:pt>
                <c:pt idx="249">
                  <c:v>-4.0772451697276542E-4</c:v>
                </c:pt>
                <c:pt idx="250">
                  <c:v>-4.1247609721834373E-4</c:v>
                </c:pt>
                <c:pt idx="251">
                  <c:v>-5.0682890495197042E-4</c:v>
                </c:pt>
                <c:pt idx="252">
                  <c:v>-5.3194440053574152E-4</c:v>
                </c:pt>
                <c:pt idx="253">
                  <c:v>-5.713146368562476E-4</c:v>
                </c:pt>
                <c:pt idx="254">
                  <c:v>-2.2506588550792145E-3</c:v>
                </c:pt>
                <c:pt idx="255">
                  <c:v>-3.4901425019972171E-3</c:v>
                </c:pt>
                <c:pt idx="256">
                  <c:v>-3.9109967523198678E-3</c:v>
                </c:pt>
                <c:pt idx="257">
                  <c:v>-3.9109967523198678E-3</c:v>
                </c:pt>
                <c:pt idx="258">
                  <c:v>-3.9123543466757478E-3</c:v>
                </c:pt>
                <c:pt idx="259">
                  <c:v>-3.9123543466757478E-3</c:v>
                </c:pt>
                <c:pt idx="260">
                  <c:v>-4.5402417362700254E-3</c:v>
                </c:pt>
                <c:pt idx="261">
                  <c:v>-4.5558540713626404E-3</c:v>
                </c:pt>
                <c:pt idx="262">
                  <c:v>-4.5606056516082185E-3</c:v>
                </c:pt>
                <c:pt idx="263">
                  <c:v>-4.5639996374979173E-3</c:v>
                </c:pt>
                <c:pt idx="264">
                  <c:v>-4.5653572318537965E-3</c:v>
                </c:pt>
                <c:pt idx="265">
                  <c:v>-4.5735027979890742E-3</c:v>
                </c:pt>
                <c:pt idx="266">
                  <c:v>-4.5796119725905315E-3</c:v>
                </c:pt>
                <c:pt idx="267">
                  <c:v>-4.5938667133272664E-3</c:v>
                </c:pt>
                <c:pt idx="268">
                  <c:v>-4.5999758879287245E-3</c:v>
                </c:pt>
                <c:pt idx="269">
                  <c:v>-4.6400249214271702E-3</c:v>
                </c:pt>
                <c:pt idx="270">
                  <c:v>-5.6609358770485698E-3</c:v>
                </c:pt>
                <c:pt idx="271">
                  <c:v>-5.6704390375397267E-3</c:v>
                </c:pt>
                <c:pt idx="272">
                  <c:v>-5.7159184484616909E-3</c:v>
                </c:pt>
                <c:pt idx="273">
                  <c:v>-5.7220276230631481E-3</c:v>
                </c:pt>
                <c:pt idx="274">
                  <c:v>-5.7485007130027993E-3</c:v>
                </c:pt>
                <c:pt idx="275">
                  <c:v>-5.8387807376687872E-3</c:v>
                </c:pt>
                <c:pt idx="276">
                  <c:v>-6.2677805541267156E-3</c:v>
                </c:pt>
                <c:pt idx="277">
                  <c:v>-7.0192090301060299E-3</c:v>
                </c:pt>
                <c:pt idx="278">
                  <c:v>-7.442099671962501E-3</c:v>
                </c:pt>
                <c:pt idx="279">
                  <c:v>-7.4536392239874768E-3</c:v>
                </c:pt>
                <c:pt idx="280">
                  <c:v>-7.4875790828844652E-3</c:v>
                </c:pt>
                <c:pt idx="281">
                  <c:v>-8.0245076506348153E-3</c:v>
                </c:pt>
                <c:pt idx="282">
                  <c:v>-8.0951025571405506E-3</c:v>
                </c:pt>
                <c:pt idx="283">
                  <c:v>-8.1344727934610575E-3</c:v>
                </c:pt>
                <c:pt idx="284">
                  <c:v>-8.6028428462394911E-3</c:v>
                </c:pt>
                <c:pt idx="285">
                  <c:v>-8.6652921866099495E-3</c:v>
                </c:pt>
                <c:pt idx="286">
                  <c:v>-9.0793584651532033E-3</c:v>
                </c:pt>
                <c:pt idx="287">
                  <c:v>-9.1669233011074311E-3</c:v>
                </c:pt>
                <c:pt idx="288">
                  <c:v>-9.1669233011074311E-3</c:v>
                </c:pt>
                <c:pt idx="289">
                  <c:v>-9.1669233011074311E-3</c:v>
                </c:pt>
                <c:pt idx="290">
                  <c:v>-1.0356175956857892E-2</c:v>
                </c:pt>
                <c:pt idx="291">
                  <c:v>-1.0356175956857892E-2</c:v>
                </c:pt>
                <c:pt idx="292">
                  <c:v>-1.0374503480662265E-2</c:v>
                </c:pt>
                <c:pt idx="293">
                  <c:v>-1.0374503480662265E-2</c:v>
                </c:pt>
                <c:pt idx="294">
                  <c:v>-1.0374503480662265E-2</c:v>
                </c:pt>
                <c:pt idx="295">
                  <c:v>-1.0868667826202411E-2</c:v>
                </c:pt>
                <c:pt idx="296">
                  <c:v>-1.0956911459334579E-2</c:v>
                </c:pt>
                <c:pt idx="297">
                  <c:v>-1.0977275374672772E-2</c:v>
                </c:pt>
                <c:pt idx="298">
                  <c:v>-1.1482979272237894E-2</c:v>
                </c:pt>
                <c:pt idx="299">
                  <c:v>-1.149180363555111E-2</c:v>
                </c:pt>
                <c:pt idx="300">
                  <c:v>-1.3183366202976993E-2</c:v>
                </c:pt>
                <c:pt idx="301">
                  <c:v>-1.3183366202976993E-2</c:v>
                </c:pt>
                <c:pt idx="302">
                  <c:v>-1.3270252241753282E-2</c:v>
                </c:pt>
                <c:pt idx="303">
                  <c:v>-1.3270252241753282E-2</c:v>
                </c:pt>
                <c:pt idx="304">
                  <c:v>-1.3321840827276705E-2</c:v>
                </c:pt>
                <c:pt idx="305">
                  <c:v>-1.3321840827276705E-2</c:v>
                </c:pt>
                <c:pt idx="306">
                  <c:v>-1.367481535980538E-2</c:v>
                </c:pt>
                <c:pt idx="307">
                  <c:v>-1.367481535980538E-2</c:v>
                </c:pt>
                <c:pt idx="308">
                  <c:v>-1.367481535980538E-2</c:v>
                </c:pt>
                <c:pt idx="309">
                  <c:v>-1.3699930855389151E-2</c:v>
                </c:pt>
                <c:pt idx="310">
                  <c:v>-1.3699930855389151E-2</c:v>
                </c:pt>
                <c:pt idx="311">
                  <c:v>-1.3699930855389151E-2</c:v>
                </c:pt>
                <c:pt idx="312">
                  <c:v>-1.3704682435634729E-2</c:v>
                </c:pt>
                <c:pt idx="313">
                  <c:v>-1.3704682435634729E-2</c:v>
                </c:pt>
                <c:pt idx="314">
                  <c:v>-1.3704682435634729E-2</c:v>
                </c:pt>
                <c:pt idx="315">
                  <c:v>-1.381736276717273E-2</c:v>
                </c:pt>
                <c:pt idx="316">
                  <c:v>-1.3840441871222681E-2</c:v>
                </c:pt>
                <c:pt idx="317">
                  <c:v>-1.3845193451468259E-2</c:v>
                </c:pt>
                <c:pt idx="318">
                  <c:v>-1.4385516005108309E-2</c:v>
                </c:pt>
                <c:pt idx="319">
                  <c:v>-1.4395019165599465E-2</c:v>
                </c:pt>
                <c:pt idx="320">
                  <c:v>-1.4504305511247767E-2</c:v>
                </c:pt>
                <c:pt idx="321">
                  <c:v>-1.4882395539360214E-2</c:v>
                </c:pt>
                <c:pt idx="322">
                  <c:v>-1.4981499927339418E-2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25-4164-8B03-F4F829D1E511}"/>
            </c:ext>
          </c:extLst>
        </c:ser>
        <c:ser>
          <c:idx val="9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Active!$U$21:$U$924</c:f>
              <c:numCache>
                <c:formatCode>General</c:formatCode>
                <c:ptCount val="904"/>
                <c:pt idx="140">
                  <c:v>-9.4987200005562045E-2</c:v>
                </c:pt>
                <c:pt idx="143">
                  <c:v>-8.3814500008884352E-2</c:v>
                </c:pt>
                <c:pt idx="144">
                  <c:v>-0.11405550000199582</c:v>
                </c:pt>
                <c:pt idx="145">
                  <c:v>-6.0996500003966503E-2</c:v>
                </c:pt>
                <c:pt idx="146">
                  <c:v>-6.049650000204565E-2</c:v>
                </c:pt>
                <c:pt idx="151">
                  <c:v>-6.0621100004937034E-2</c:v>
                </c:pt>
                <c:pt idx="152">
                  <c:v>-6.0521100007463247E-2</c:v>
                </c:pt>
                <c:pt idx="154">
                  <c:v>-6.0658499998680782E-2</c:v>
                </c:pt>
                <c:pt idx="155">
                  <c:v>-6.0458500003733207E-2</c:v>
                </c:pt>
                <c:pt idx="157">
                  <c:v>-6.0318900003039744E-2</c:v>
                </c:pt>
                <c:pt idx="158">
                  <c:v>-6.0018900003342424E-2</c:v>
                </c:pt>
                <c:pt idx="160">
                  <c:v>-5.9387600005720742E-2</c:v>
                </c:pt>
                <c:pt idx="161">
                  <c:v>-5.8887600003799889E-2</c:v>
                </c:pt>
                <c:pt idx="169">
                  <c:v>-6.08665000036126E-2</c:v>
                </c:pt>
                <c:pt idx="170">
                  <c:v>-6.0766499998862855E-2</c:v>
                </c:pt>
                <c:pt idx="272">
                  <c:v>0.11072829999466194</c:v>
                </c:pt>
                <c:pt idx="273">
                  <c:v>-0.14368860000104178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E25-4164-8B03-F4F829D1E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114912"/>
        <c:axId val="1"/>
      </c:scatterChart>
      <c:valAx>
        <c:axId val="767114912"/>
        <c:scaling>
          <c:orientation val="minMax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139664804469275"/>
              <c:y val="0.85580068949061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3743016759776536E-2"/>
              <c:y val="0.351097836908317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149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74860335195531"/>
          <c:y val="0.91849661425550644"/>
          <c:w val="0.6955307262569832"/>
          <c:h val="6.26959247648902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UV Psc - O-C Diagr.</a:t>
            </a:r>
          </a:p>
        </c:rich>
      </c:tx>
      <c:layout>
        <c:manualLayout>
          <c:xMode val="edge"/>
          <c:yMode val="edge"/>
          <c:x val="0.39470072517085991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0265293030439"/>
          <c:y val="0.15312500000000001"/>
          <c:w val="0.83403181936429371"/>
          <c:h val="0.618750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Active!$H$21:$H$924</c:f>
              <c:numCache>
                <c:formatCode>General</c:formatCode>
                <c:ptCount val="904"/>
                <c:pt idx="0">
                  <c:v>4.3236999999862746E-2</c:v>
                </c:pt>
                <c:pt idx="1">
                  <c:v>3.9595799995367997E-2</c:v>
                </c:pt>
                <c:pt idx="2">
                  <c:v>3.2712999996874714E-2</c:v>
                </c:pt>
                <c:pt idx="3">
                  <c:v>3.0242599998018704E-2</c:v>
                </c:pt>
                <c:pt idx="4">
                  <c:v>6.213220000063302E-2</c:v>
                </c:pt>
                <c:pt idx="5">
                  <c:v>5.6830199995602015E-2</c:v>
                </c:pt>
                <c:pt idx="6">
                  <c:v>3.7249400000291644E-2</c:v>
                </c:pt>
                <c:pt idx="7">
                  <c:v>5.0055999998221523E-2</c:v>
                </c:pt>
                <c:pt idx="8">
                  <c:v>3.4785799998644507E-2</c:v>
                </c:pt>
                <c:pt idx="9">
                  <c:v>8.4715999983018264E-3</c:v>
                </c:pt>
                <c:pt idx="10">
                  <c:v>6.370960000276682E-2</c:v>
                </c:pt>
                <c:pt idx="11">
                  <c:v>0.11082189999797265</c:v>
                </c:pt>
                <c:pt idx="12">
                  <c:v>4.9341799996909685E-2</c:v>
                </c:pt>
                <c:pt idx="13">
                  <c:v>3.8881799995579058E-2</c:v>
                </c:pt>
                <c:pt idx="14">
                  <c:v>2.1142999998119194E-2</c:v>
                </c:pt>
                <c:pt idx="15">
                  <c:v>6.2116199995216448E-2</c:v>
                </c:pt>
                <c:pt idx="16">
                  <c:v>8.3755999985442031E-3</c:v>
                </c:pt>
                <c:pt idx="17">
                  <c:v>1.5549599997029873E-2</c:v>
                </c:pt>
                <c:pt idx="18">
                  <c:v>2.6643599998351419E-2</c:v>
                </c:pt>
                <c:pt idx="19">
                  <c:v>-1.7217800002981676E-2</c:v>
                </c:pt>
                <c:pt idx="20">
                  <c:v>0.14828189999752794</c:v>
                </c:pt>
                <c:pt idx="21">
                  <c:v>8.0297199998312863E-2</c:v>
                </c:pt>
                <c:pt idx="22">
                  <c:v>4.8778600001242012E-2</c:v>
                </c:pt>
                <c:pt idx="23">
                  <c:v>-2.729400000316673E-2</c:v>
                </c:pt>
                <c:pt idx="24">
                  <c:v>4.0917199996329146E-2</c:v>
                </c:pt>
                <c:pt idx="25">
                  <c:v>6.6094799996790243E-2</c:v>
                </c:pt>
                <c:pt idx="26">
                  <c:v>3.9319999632425606E-4</c:v>
                </c:pt>
                <c:pt idx="27">
                  <c:v>4.1229799997381633E-2</c:v>
                </c:pt>
                <c:pt idx="28">
                  <c:v>1.54945999966003E-2</c:v>
                </c:pt>
                <c:pt idx="29">
                  <c:v>5.5495999949926045E-3</c:v>
                </c:pt>
                <c:pt idx="30">
                  <c:v>4.6242199998232536E-2</c:v>
                </c:pt>
                <c:pt idx="31">
                  <c:v>6.306169999515987E-2</c:v>
                </c:pt>
                <c:pt idx="32">
                  <c:v>3.322900000057416E-3</c:v>
                </c:pt>
                <c:pt idx="33">
                  <c:v>6.1639600000489736E-2</c:v>
                </c:pt>
                <c:pt idx="34">
                  <c:v>2.3579199998494005E-2</c:v>
                </c:pt>
                <c:pt idx="35">
                  <c:v>6.4892199996393174E-2</c:v>
                </c:pt>
                <c:pt idx="36">
                  <c:v>5.7398000000830507E-2</c:v>
                </c:pt>
                <c:pt idx="37">
                  <c:v>1.0275399996316992E-2</c:v>
                </c:pt>
                <c:pt idx="38">
                  <c:v>2.1149199998035328E-2</c:v>
                </c:pt>
                <c:pt idx="39">
                  <c:v>3.7690999997721519E-2</c:v>
                </c:pt>
                <c:pt idx="40">
                  <c:v>-2.9478000033122953E-3</c:v>
                </c:pt>
                <c:pt idx="41">
                  <c:v>1.8329200000152923E-2</c:v>
                </c:pt>
                <c:pt idx="42">
                  <c:v>1.8834999998944113E-2</c:v>
                </c:pt>
                <c:pt idx="43">
                  <c:v>9.7745999992184807E-3</c:v>
                </c:pt>
                <c:pt idx="44">
                  <c:v>3.0087599996477365E-2</c:v>
                </c:pt>
                <c:pt idx="45">
                  <c:v>4.9653799997031456E-2</c:v>
                </c:pt>
                <c:pt idx="46">
                  <c:v>5.8326799997303169E-2</c:v>
                </c:pt>
                <c:pt idx="47">
                  <c:v>2.5941199997760123E-2</c:v>
                </c:pt>
                <c:pt idx="48">
                  <c:v>7.2941199996421346E-2</c:v>
                </c:pt>
                <c:pt idx="49">
                  <c:v>2.0543399998132372E-2</c:v>
                </c:pt>
                <c:pt idx="50">
                  <c:v>2.1145599999726983E-2</c:v>
                </c:pt>
                <c:pt idx="51">
                  <c:v>6.0808199999883072E-2</c:v>
                </c:pt>
                <c:pt idx="52">
                  <c:v>4.4585999967239331E-3</c:v>
                </c:pt>
                <c:pt idx="53">
                  <c:v>2.4203000000852626E-2</c:v>
                </c:pt>
                <c:pt idx="54">
                  <c:v>9.3479999995906837E-2</c:v>
                </c:pt>
                <c:pt idx="55">
                  <c:v>4.3961399998806883E-2</c:v>
                </c:pt>
                <c:pt idx="56">
                  <c:v>2.668199999970966E-2</c:v>
                </c:pt>
                <c:pt idx="57">
                  <c:v>5.0603299998329021E-2</c:v>
                </c:pt>
                <c:pt idx="58">
                  <c:v>3.0548999995517079E-2</c:v>
                </c:pt>
                <c:pt idx="59">
                  <c:v>2.69821999972919E-2</c:v>
                </c:pt>
                <c:pt idx="60">
                  <c:v>3.3909599998878548E-2</c:v>
                </c:pt>
                <c:pt idx="61">
                  <c:v>5.0618599998415448E-2</c:v>
                </c:pt>
                <c:pt idx="62">
                  <c:v>4.1076199995586649E-2</c:v>
                </c:pt>
                <c:pt idx="63">
                  <c:v>5.8076199995412026E-2</c:v>
                </c:pt>
                <c:pt idx="64">
                  <c:v>8.9353199997276533E-2</c:v>
                </c:pt>
                <c:pt idx="65">
                  <c:v>2.5112199997238349E-2</c:v>
                </c:pt>
                <c:pt idx="66">
                  <c:v>1.4810199994826689E-2</c:v>
                </c:pt>
                <c:pt idx="67">
                  <c:v>5.6087199998728465E-2</c:v>
                </c:pt>
                <c:pt idx="68">
                  <c:v>6.6875999982585199E-3</c:v>
                </c:pt>
                <c:pt idx="69">
                  <c:v>6.0675399996398482E-2</c:v>
                </c:pt>
                <c:pt idx="70">
                  <c:v>4.1885899998305831E-2</c:v>
                </c:pt>
                <c:pt idx="71">
                  <c:v>-6.9414000026881695E-3</c:v>
                </c:pt>
                <c:pt idx="72">
                  <c:v>5.7612599997810321E-2</c:v>
                </c:pt>
                <c:pt idx="73">
                  <c:v>5.2751999974134378E-3</c:v>
                </c:pt>
                <c:pt idx="74">
                  <c:v>1.705740000033984E-2</c:v>
                </c:pt>
                <c:pt idx="75">
                  <c:v>1.459679999970831E-2</c:v>
                </c:pt>
                <c:pt idx="76">
                  <c:v>6.8317999975988641E-3</c:v>
                </c:pt>
                <c:pt idx="77">
                  <c:v>-8.5806000024604145E-3</c:v>
                </c:pt>
                <c:pt idx="78">
                  <c:v>1.0298599998350255E-2</c:v>
                </c:pt>
                <c:pt idx="79">
                  <c:v>1.1575599997740937E-2</c:v>
                </c:pt>
                <c:pt idx="80">
                  <c:v>2.7598799995757872E-2</c:v>
                </c:pt>
                <c:pt idx="81">
                  <c:v>3.9039999974193051E-3</c:v>
                </c:pt>
                <c:pt idx="82">
                  <c:v>2.0988199998100754E-2</c:v>
                </c:pt>
                <c:pt idx="83">
                  <c:v>3.4710599997197278E-2</c:v>
                </c:pt>
                <c:pt idx="84">
                  <c:v>2.1373199997469783E-2</c:v>
                </c:pt>
                <c:pt idx="85">
                  <c:v>6.0024299993528984E-2</c:v>
                </c:pt>
                <c:pt idx="86">
                  <c:v>6.6316599994024727E-2</c:v>
                </c:pt>
                <c:pt idx="87">
                  <c:v>-2.779800008283928E-3</c:v>
                </c:pt>
                <c:pt idx="88">
                  <c:v>-6.1171999986981973E-3</c:v>
                </c:pt>
                <c:pt idx="89">
                  <c:v>1.6774199997598771E-2</c:v>
                </c:pt>
                <c:pt idx="90">
                  <c:v>-2.3358800004643854E-2</c:v>
                </c:pt>
                <c:pt idx="91">
                  <c:v>4.797320000216132E-2</c:v>
                </c:pt>
                <c:pt idx="92">
                  <c:v>-7.6837999949930236E-3</c:v>
                </c:pt>
                <c:pt idx="93">
                  <c:v>2.0289399995817803E-2</c:v>
                </c:pt>
                <c:pt idx="94">
                  <c:v>7.922000004327856E-4</c:v>
                </c:pt>
                <c:pt idx="95">
                  <c:v>1.7412199995305855E-2</c:v>
                </c:pt>
                <c:pt idx="96">
                  <c:v>1.0918599997239653E-2</c:v>
                </c:pt>
                <c:pt idx="97">
                  <c:v>1.1806399998022243E-2</c:v>
                </c:pt>
                <c:pt idx="98">
                  <c:v>1.0958200000459328E-2</c:v>
                </c:pt>
                <c:pt idx="99">
                  <c:v>1.0672199998225551E-2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C1-4903-92A7-4AB3A0F7D37F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Active!$I$21:$I$924</c:f>
              <c:numCache>
                <c:formatCode>General</c:formatCode>
                <c:ptCount val="904"/>
                <c:pt idx="100">
                  <c:v>-1.5717800000857096E-2</c:v>
                </c:pt>
                <c:pt idx="102">
                  <c:v>-3.2608000037726015E-3</c:v>
                </c:pt>
                <c:pt idx="104">
                  <c:v>6.6420000075595453E-4</c:v>
                </c:pt>
                <c:pt idx="105">
                  <c:v>-3.6732000080519356E-3</c:v>
                </c:pt>
                <c:pt idx="106">
                  <c:v>-7.3360000533284619E-4</c:v>
                </c:pt>
                <c:pt idx="107">
                  <c:v>7.2541999979875982E-3</c:v>
                </c:pt>
                <c:pt idx="108">
                  <c:v>2.5189999942085706E-3</c:v>
                </c:pt>
                <c:pt idx="109">
                  <c:v>1.4204199993400835E-2</c:v>
                </c:pt>
                <c:pt idx="110">
                  <c:v>1.7468999998527579E-2</c:v>
                </c:pt>
                <c:pt idx="111">
                  <c:v>1.0131599992746487E-2</c:v>
                </c:pt>
                <c:pt idx="112">
                  <c:v>2.0637399997212924E-2</c:v>
                </c:pt>
                <c:pt idx="113">
                  <c:v>6.9625999967684038E-3</c:v>
                </c:pt>
                <c:pt idx="114">
                  <c:v>1.2625199997273739E-2</c:v>
                </c:pt>
                <c:pt idx="115">
                  <c:v>1.1287799992715009E-2</c:v>
                </c:pt>
                <c:pt idx="116">
                  <c:v>2.0239599994965829E-2</c:v>
                </c:pt>
                <c:pt idx="117">
                  <c:v>9.8417999979574233E-3</c:v>
                </c:pt>
                <c:pt idx="120">
                  <c:v>1.3056599993433338E-2</c:v>
                </c:pt>
                <c:pt idx="121">
                  <c:v>1.4719199993123766E-2</c:v>
                </c:pt>
                <c:pt idx="122">
                  <c:v>1.2754600000334904E-2</c:v>
                </c:pt>
                <c:pt idx="124">
                  <c:v>1.468199999362696E-2</c:v>
                </c:pt>
                <c:pt idx="125">
                  <c:v>3.6697999967145734E-3</c:v>
                </c:pt>
                <c:pt idx="126">
                  <c:v>9.8967999947490171E-3</c:v>
                </c:pt>
                <c:pt idx="127">
                  <c:v>1.1896799995156471E-2</c:v>
                </c:pt>
                <c:pt idx="128">
                  <c:v>1.3836400001309812E-2</c:v>
                </c:pt>
                <c:pt idx="129">
                  <c:v>1.0691199997381773E-2</c:v>
                </c:pt>
                <c:pt idx="130">
                  <c:v>4.5825999986846E-3</c:v>
                </c:pt>
                <c:pt idx="131">
                  <c:v>1.746179999463493E-2</c:v>
                </c:pt>
                <c:pt idx="132">
                  <c:v>7.1243999991565943E-3</c:v>
                </c:pt>
                <c:pt idx="133">
                  <c:v>1.3786999996227678E-2</c:v>
                </c:pt>
                <c:pt idx="134">
                  <c:v>1.3049999994109385E-2</c:v>
                </c:pt>
                <c:pt idx="135">
                  <c:v>1.2001800001598895E-2</c:v>
                </c:pt>
                <c:pt idx="137">
                  <c:v>1.2820600000850391E-2</c:v>
                </c:pt>
                <c:pt idx="138">
                  <c:v>1.3699799994355999E-2</c:v>
                </c:pt>
                <c:pt idx="139">
                  <c:v>8.3623999962583184E-3</c:v>
                </c:pt>
                <c:pt idx="141">
                  <c:v>1.0300199995981529E-2</c:v>
                </c:pt>
                <c:pt idx="142">
                  <c:v>1.2854200002038851E-2</c:v>
                </c:pt>
                <c:pt idx="148">
                  <c:v>7.7333999943220988E-3</c:v>
                </c:pt>
                <c:pt idx="149">
                  <c:v>7.6851999983773567E-3</c:v>
                </c:pt>
                <c:pt idx="167">
                  <c:v>9.0531999958329834E-3</c:v>
                </c:pt>
                <c:pt idx="168">
                  <c:v>1.1932399997022003E-2</c:v>
                </c:pt>
                <c:pt idx="172">
                  <c:v>5.8720000015455298E-3</c:v>
                </c:pt>
                <c:pt idx="173">
                  <c:v>1.519719999487279E-2</c:v>
                </c:pt>
                <c:pt idx="175">
                  <c:v>4.8597999993944541E-3</c:v>
                </c:pt>
                <c:pt idx="176">
                  <c:v>9.1850000026170164E-3</c:v>
                </c:pt>
                <c:pt idx="177">
                  <c:v>8.4137999947415665E-3</c:v>
                </c:pt>
                <c:pt idx="178">
                  <c:v>2.076400000078138E-3</c:v>
                </c:pt>
                <c:pt idx="179">
                  <c:v>9.6907999977702275E-3</c:v>
                </c:pt>
                <c:pt idx="182">
                  <c:v>1.3109999999869615E-2</c:v>
                </c:pt>
                <c:pt idx="183">
                  <c:v>-2.6130000042030588E-3</c:v>
                </c:pt>
                <c:pt idx="184">
                  <c:v>9.7603999965940602E-3</c:v>
                </c:pt>
                <c:pt idx="185">
                  <c:v>1.0928799994871952E-2</c:v>
                </c:pt>
                <c:pt idx="186">
                  <c:v>1.5928799999528565E-2</c:v>
                </c:pt>
                <c:pt idx="187">
                  <c:v>5.3021999992779456E-3</c:v>
                </c:pt>
                <c:pt idx="188">
                  <c:v>8.5791999954381026E-3</c:v>
                </c:pt>
                <c:pt idx="189">
                  <c:v>1.541939999879105E-2</c:v>
                </c:pt>
                <c:pt idx="190">
                  <c:v>3.6464000004343688E-3</c:v>
                </c:pt>
                <c:pt idx="191">
                  <c:v>1.2525599995569792E-2</c:v>
                </c:pt>
                <c:pt idx="192">
                  <c:v>1.0067399998661131E-2</c:v>
                </c:pt>
                <c:pt idx="193">
                  <c:v>1.5067399996041786E-2</c:v>
                </c:pt>
                <c:pt idx="194">
                  <c:v>8.0551999999443069E-3</c:v>
                </c:pt>
                <c:pt idx="196">
                  <c:v>7.7031999971950427E-3</c:v>
                </c:pt>
                <c:pt idx="201">
                  <c:v>1.0172399997827597E-2</c:v>
                </c:pt>
                <c:pt idx="202">
                  <c:v>7.1241999976336956E-3</c:v>
                </c:pt>
                <c:pt idx="203">
                  <c:v>4.4494000030681491E-3</c:v>
                </c:pt>
                <c:pt idx="205">
                  <c:v>1.1880799997015856E-2</c:v>
                </c:pt>
                <c:pt idx="206">
                  <c:v>8.8203999985125847E-3</c:v>
                </c:pt>
                <c:pt idx="207">
                  <c:v>7.0730000006733462E-3</c:v>
                </c:pt>
                <c:pt idx="212">
                  <c:v>1.0937599996395875E-2</c:v>
                </c:pt>
                <c:pt idx="214">
                  <c:v>7.2023999964585528E-3</c:v>
                </c:pt>
                <c:pt idx="215">
                  <c:v>8.9131999920937233E-3</c:v>
                </c:pt>
                <c:pt idx="220">
                  <c:v>4.102999999304302E-3</c:v>
                </c:pt>
                <c:pt idx="223">
                  <c:v>5.0639999972190708E-3</c:v>
                </c:pt>
                <c:pt idx="224">
                  <c:v>6.6783999936887994E-3</c:v>
                </c:pt>
                <c:pt idx="225">
                  <c:v>9.6783999906620011E-3</c:v>
                </c:pt>
                <c:pt idx="226">
                  <c:v>7.0493999955942854E-3</c:v>
                </c:pt>
                <c:pt idx="227">
                  <c:v>6.5159999212482944E-4</c:v>
                </c:pt>
                <c:pt idx="230">
                  <c:v>-8.3600003563333303E-5</c:v>
                </c:pt>
                <c:pt idx="231">
                  <c:v>5.2415999962249771E-3</c:v>
                </c:pt>
                <c:pt idx="235">
                  <c:v>6.2861999977030791E-3</c:v>
                </c:pt>
                <c:pt idx="236">
                  <c:v>1.3319799996679649E-2</c:v>
                </c:pt>
                <c:pt idx="243">
                  <c:v>-1.3457000022754073E-3</c:v>
                </c:pt>
                <c:pt idx="244">
                  <c:v>3.1173999959719367E-3</c:v>
                </c:pt>
                <c:pt idx="255">
                  <c:v>-1.6478000034112483E-3</c:v>
                </c:pt>
                <c:pt idx="258">
                  <c:v>1.3619999954244122E-3</c:v>
                </c:pt>
                <c:pt idx="274">
                  <c:v>-4.3285000065225177E-3</c:v>
                </c:pt>
                <c:pt idx="284">
                  <c:v>-6.1690000075032003E-3</c:v>
                </c:pt>
                <c:pt idx="293">
                  <c:v>-1.0070000003906898E-2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C1-4903-92A7-4AB3A0F7D37F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Active!$J$21:$J$924</c:f>
              <c:numCache>
                <c:formatCode>General</c:formatCode>
                <c:ptCount val="904"/>
                <c:pt idx="101">
                  <c:v>7.3448000039206818E-3</c:v>
                </c:pt>
                <c:pt idx="103">
                  <c:v>1.0278399997332599E-2</c:v>
                </c:pt>
                <c:pt idx="118">
                  <c:v>8.2939999992959201E-3</c:v>
                </c:pt>
                <c:pt idx="119">
                  <c:v>8.7940000012167729E-3</c:v>
                </c:pt>
                <c:pt idx="147">
                  <c:v>8.979399994132109E-3</c:v>
                </c:pt>
                <c:pt idx="150">
                  <c:v>7.4751999927684665E-3</c:v>
                </c:pt>
                <c:pt idx="153">
                  <c:v>8.8547999985166825E-3</c:v>
                </c:pt>
                <c:pt idx="156">
                  <c:v>9.0173999924445525E-3</c:v>
                </c:pt>
                <c:pt idx="159">
                  <c:v>9.1569999931380153E-3</c:v>
                </c:pt>
                <c:pt idx="162">
                  <c:v>1.0088299997732975E-2</c:v>
                </c:pt>
                <c:pt idx="163">
                  <c:v>8.3483999987947755E-3</c:v>
                </c:pt>
                <c:pt idx="164">
                  <c:v>8.4001999930478632E-3</c:v>
                </c:pt>
                <c:pt idx="165">
                  <c:v>7.2627999979886226E-3</c:v>
                </c:pt>
                <c:pt idx="166">
                  <c:v>6.5362000023014843E-3</c:v>
                </c:pt>
                <c:pt idx="171">
                  <c:v>8.7093999973149039E-3</c:v>
                </c:pt>
                <c:pt idx="174">
                  <c:v>8.8008000020636246E-3</c:v>
                </c:pt>
                <c:pt idx="180">
                  <c:v>7.2425999969709665E-3</c:v>
                </c:pt>
                <c:pt idx="181">
                  <c:v>7.1677999949315563E-3</c:v>
                </c:pt>
                <c:pt idx="195">
                  <c:v>5.6069999991450459E-3</c:v>
                </c:pt>
                <c:pt idx="197">
                  <c:v>6.153599992103409E-3</c:v>
                </c:pt>
                <c:pt idx="198">
                  <c:v>7.8136999945854768E-3</c:v>
                </c:pt>
                <c:pt idx="199">
                  <c:v>6.8931999994674698E-3</c:v>
                </c:pt>
                <c:pt idx="200">
                  <c:v>7.644999997864943E-3</c:v>
                </c:pt>
                <c:pt idx="208">
                  <c:v>7.1378999928128906E-3</c:v>
                </c:pt>
                <c:pt idx="209">
                  <c:v>7.8378999896813184E-3</c:v>
                </c:pt>
                <c:pt idx="210">
                  <c:v>4.7979999944800511E-3</c:v>
                </c:pt>
                <c:pt idx="211">
                  <c:v>5.4979999986244366E-3</c:v>
                </c:pt>
                <c:pt idx="213">
                  <c:v>6.2289999987115152E-3</c:v>
                </c:pt>
                <c:pt idx="216">
                  <c:v>5.888099993171636E-3</c:v>
                </c:pt>
                <c:pt idx="217">
                  <c:v>6.3711999973747879E-3</c:v>
                </c:pt>
                <c:pt idx="218">
                  <c:v>5.8819999976549298E-3</c:v>
                </c:pt>
                <c:pt idx="219">
                  <c:v>6.1819999973522499E-3</c:v>
                </c:pt>
                <c:pt idx="221">
                  <c:v>7.7218999940669164E-3</c:v>
                </c:pt>
                <c:pt idx="222">
                  <c:v>9.72189999447437E-3</c:v>
                </c:pt>
                <c:pt idx="228">
                  <c:v>4.1767999937292188E-3</c:v>
                </c:pt>
                <c:pt idx="229">
                  <c:v>4.6767999956500717E-3</c:v>
                </c:pt>
                <c:pt idx="232">
                  <c:v>5.4873999979463406E-3</c:v>
                </c:pt>
                <c:pt idx="233">
                  <c:v>7.8874000028008595E-3</c:v>
                </c:pt>
                <c:pt idx="234">
                  <c:v>5.0377999941702001E-3</c:v>
                </c:pt>
                <c:pt idx="237">
                  <c:v>2.8309999979683198E-3</c:v>
                </c:pt>
                <c:pt idx="238">
                  <c:v>3.3309999998891726E-3</c:v>
                </c:pt>
                <c:pt idx="239">
                  <c:v>2.7766999992309138E-3</c:v>
                </c:pt>
                <c:pt idx="240">
                  <c:v>4.3123999930685386E-3</c:v>
                </c:pt>
                <c:pt idx="241">
                  <c:v>-1.5479000066989101E-3</c:v>
                </c:pt>
                <c:pt idx="242">
                  <c:v>-1.8540000019129366E-3</c:v>
                </c:pt>
                <c:pt idx="245">
                  <c:v>5.3630999973393045E-3</c:v>
                </c:pt>
                <c:pt idx="246">
                  <c:v>2.0961999907740392E-3</c:v>
                </c:pt>
                <c:pt idx="247">
                  <c:v>-2.9515999995055608E-3</c:v>
                </c:pt>
                <c:pt idx="248">
                  <c:v>-2.2997999985818751E-3</c:v>
                </c:pt>
                <c:pt idx="249">
                  <c:v>8.9029999799095094E-4</c:v>
                </c:pt>
                <c:pt idx="250">
                  <c:v>-1.6783999963081442E-3</c:v>
                </c:pt>
                <c:pt idx="251">
                  <c:v>5.3516999978455715E-3</c:v>
                </c:pt>
                <c:pt idx="252">
                  <c:v>0</c:v>
                </c:pt>
                <c:pt idx="253">
                  <c:v>-9.1780000366270542E-4</c:v>
                </c:pt>
                <c:pt idx="254">
                  <c:v>-1.4412000018637627E-3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C1-4903-92A7-4AB3A0F7D37F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Active!$K$21:$K$924</c:f>
              <c:numCache>
                <c:formatCode>General</c:formatCode>
                <c:ptCount val="904"/>
                <c:pt idx="123">
                  <c:v>-2.9806000020471402E-3</c:v>
                </c:pt>
                <c:pt idx="136">
                  <c:v>7.8205999961937778E-3</c:v>
                </c:pt>
                <c:pt idx="256">
                  <c:v>-2.789800004393328E-3</c:v>
                </c:pt>
                <c:pt idx="257">
                  <c:v>-2.4898000046960078E-3</c:v>
                </c:pt>
                <c:pt idx="259">
                  <c:v>2.0319999966886826E-3</c:v>
                </c:pt>
                <c:pt idx="260">
                  <c:v>1.7694999987725168E-3</c:v>
                </c:pt>
                <c:pt idx="261">
                  <c:v>-3.8848000040161423E-3</c:v>
                </c:pt>
                <c:pt idx="262">
                  <c:v>-5.3535000042757019E-3</c:v>
                </c:pt>
                <c:pt idx="263">
                  <c:v>-4.5740000059595332E-3</c:v>
                </c:pt>
                <c:pt idx="264">
                  <c:v>-3.7222000100882724E-3</c:v>
                </c:pt>
                <c:pt idx="265">
                  <c:v>-2.411400004348252E-3</c:v>
                </c:pt>
                <c:pt idx="266">
                  <c:v>-5.1282999993418343E-3</c:v>
                </c:pt>
                <c:pt idx="267">
                  <c:v>-3.9344000033452176E-3</c:v>
                </c:pt>
                <c:pt idx="268">
                  <c:v>-5.9513000087463297E-3</c:v>
                </c:pt>
                <c:pt idx="269">
                  <c:v>-5.373200008762069E-3</c:v>
                </c:pt>
                <c:pt idx="270">
                  <c:v>-4.1196000092895702E-3</c:v>
                </c:pt>
                <c:pt idx="271">
                  <c:v>-5.9570000012172386E-3</c:v>
                </c:pt>
                <c:pt idx="275">
                  <c:v>-4.4938000064576045E-3</c:v>
                </c:pt>
                <c:pt idx="276">
                  <c:v>-5.565000006754417E-3</c:v>
                </c:pt>
                <c:pt idx="277">
                  <c:v>-7.143700000597164E-3</c:v>
                </c:pt>
                <c:pt idx="278">
                  <c:v>-6.4730000012787059E-3</c:v>
                </c:pt>
                <c:pt idx="279">
                  <c:v>-1.0057700004836079E-2</c:v>
                </c:pt>
                <c:pt idx="280">
                  <c:v>-6.6727000012178905E-3</c:v>
                </c:pt>
                <c:pt idx="281">
                  <c:v>-7.3858000105246902E-3</c:v>
                </c:pt>
                <c:pt idx="282">
                  <c:v>-7.6412000053096563E-3</c:v>
                </c:pt>
                <c:pt idx="283">
                  <c:v>-7.3039999988395721E-3</c:v>
                </c:pt>
                <c:pt idx="285">
                  <c:v>-7.9862000056891702E-3</c:v>
                </c:pt>
                <c:pt idx="286">
                  <c:v>-9.7572000013315119E-3</c:v>
                </c:pt>
                <c:pt idx="287">
                  <c:v>-7.496099999116268E-3</c:v>
                </c:pt>
                <c:pt idx="288">
                  <c:v>-6.5961000000243075E-3</c:v>
                </c:pt>
                <c:pt idx="289">
                  <c:v>-5.9961000006296672E-3</c:v>
                </c:pt>
                <c:pt idx="290">
                  <c:v>-1.1219300002267119E-2</c:v>
                </c:pt>
                <c:pt idx="291">
                  <c:v>-1.1119300004793331E-2</c:v>
                </c:pt>
                <c:pt idx="292">
                  <c:v>-1.0170000001380686E-2</c:v>
                </c:pt>
                <c:pt idx="294">
                  <c:v>-9.9700000064331107E-3</c:v>
                </c:pt>
                <c:pt idx="295">
                  <c:v>-1.1274800002865959E-2</c:v>
                </c:pt>
                <c:pt idx="296">
                  <c:v>-9.7478000025148503E-3</c:v>
                </c:pt>
                <c:pt idx="297">
                  <c:v>-1.3470800004142802E-2</c:v>
                </c:pt>
                <c:pt idx="298">
                  <c:v>-9.7253000058117323E-3</c:v>
                </c:pt>
                <c:pt idx="299">
                  <c:v>-1.1538600003405008E-2</c:v>
                </c:pt>
                <c:pt idx="300">
                  <c:v>-1.3095800000883173E-2</c:v>
                </c:pt>
                <c:pt idx="301">
                  <c:v>-1.3095800000883173E-2</c:v>
                </c:pt>
                <c:pt idx="302">
                  <c:v>-1.4180600002873689E-2</c:v>
                </c:pt>
                <c:pt idx="303">
                  <c:v>-1.4180600002873689E-2</c:v>
                </c:pt>
                <c:pt idx="304">
                  <c:v>-1.5112200002477039E-2</c:v>
                </c:pt>
                <c:pt idx="305">
                  <c:v>-1.5112200002477039E-2</c:v>
                </c:pt>
                <c:pt idx="306">
                  <c:v>-1.5244200003508013E-2</c:v>
                </c:pt>
                <c:pt idx="307">
                  <c:v>-1.4744200008863118E-2</c:v>
                </c:pt>
                <c:pt idx="308">
                  <c:v>-1.4544200006639585E-2</c:v>
                </c:pt>
                <c:pt idx="309">
                  <c:v>-1.4435900004173163E-2</c:v>
                </c:pt>
                <c:pt idx="310">
                  <c:v>-1.3735900000028778E-2</c:v>
                </c:pt>
                <c:pt idx="311">
                  <c:v>-1.273590000346303E-2</c:v>
                </c:pt>
                <c:pt idx="312">
                  <c:v>-1.5004600005340762E-2</c:v>
                </c:pt>
                <c:pt idx="313">
                  <c:v>-1.480460000311723E-2</c:v>
                </c:pt>
                <c:pt idx="314">
                  <c:v>-1.4604600008169655E-2</c:v>
                </c:pt>
                <c:pt idx="315">
                  <c:v>-1.2805200000002515E-2</c:v>
                </c:pt>
                <c:pt idx="316">
                  <c:v>-1.4124600100331008E-2</c:v>
                </c:pt>
                <c:pt idx="317">
                  <c:v>-1.5693300003476907E-2</c:v>
                </c:pt>
                <c:pt idx="318">
                  <c:v>-1.2976899815839715E-2</c:v>
                </c:pt>
                <c:pt idx="319">
                  <c:v>-2.5114300020504743E-2</c:v>
                </c:pt>
                <c:pt idx="320">
                  <c:v>-1.4894400002958719E-2</c:v>
                </c:pt>
                <c:pt idx="321">
                  <c:v>-1.6918100103794131E-2</c:v>
                </c:pt>
                <c:pt idx="322">
                  <c:v>-1.9436699818470515E-2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C1-4903-92A7-4AB3A0F7D37F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Active!$L$21:$L$924</c:f>
              <c:numCache>
                <c:formatCode>General</c:formatCode>
                <c:ptCount val="90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C1-4903-92A7-4AB3A0F7D37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Active!$M$21:$M$924</c:f>
              <c:numCache>
                <c:formatCode>General</c:formatCode>
                <c:ptCount val="90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C1-4903-92A7-4AB3A0F7D37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Active!$N$21:$N$924</c:f>
              <c:numCache>
                <c:formatCode>General</c:formatCode>
                <c:ptCount val="90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C1-4903-92A7-4AB3A0F7D37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Active!$O$21:$O$924</c:f>
              <c:numCache>
                <c:formatCode>General</c:formatCode>
                <c:ptCount val="904"/>
                <c:pt idx="0">
                  <c:v>5.6330895195477973E-2</c:v>
                </c:pt>
                <c:pt idx="1">
                  <c:v>5.5834015661226075E-2</c:v>
                </c:pt>
                <c:pt idx="2">
                  <c:v>5.5217667823656766E-2</c:v>
                </c:pt>
                <c:pt idx="3">
                  <c:v>5.5119921030033443E-2</c:v>
                </c:pt>
                <c:pt idx="4">
                  <c:v>5.4750655365234213E-2</c:v>
                </c:pt>
                <c:pt idx="5">
                  <c:v>5.4601319986087464E-2</c:v>
                </c:pt>
                <c:pt idx="6">
                  <c:v>5.4134307527664911E-2</c:v>
                </c:pt>
                <c:pt idx="7">
                  <c:v>5.4016196818703392E-2</c:v>
                </c:pt>
                <c:pt idx="8">
                  <c:v>5.3050947231673057E-2</c:v>
                </c:pt>
                <c:pt idx="9">
                  <c:v>5.2873102371052839E-2</c:v>
                </c:pt>
                <c:pt idx="10">
                  <c:v>5.2316488685142236E-2</c:v>
                </c:pt>
                <c:pt idx="11">
                  <c:v>5.1911246769912198E-2</c:v>
                </c:pt>
                <c:pt idx="12">
                  <c:v>5.1123163246324134E-2</c:v>
                </c:pt>
                <c:pt idx="13">
                  <c:v>5.071588493956028E-2</c:v>
                </c:pt>
                <c:pt idx="14">
                  <c:v>4.9990929553520615E-2</c:v>
                </c:pt>
                <c:pt idx="15">
                  <c:v>4.9483189264421676E-2</c:v>
                </c:pt>
                <c:pt idx="16">
                  <c:v>4.8420192883768011E-2</c:v>
                </c:pt>
                <c:pt idx="17">
                  <c:v>4.7157630132800055E-2</c:v>
                </c:pt>
                <c:pt idx="18">
                  <c:v>4.6709623995359814E-2</c:v>
                </c:pt>
                <c:pt idx="19">
                  <c:v>4.5586893463047451E-2</c:v>
                </c:pt>
                <c:pt idx="20">
                  <c:v>4.5530553297278453E-2</c:v>
                </c:pt>
                <c:pt idx="21">
                  <c:v>4.5009915861798651E-2</c:v>
                </c:pt>
                <c:pt idx="22">
                  <c:v>4.4910811473819451E-2</c:v>
                </c:pt>
                <c:pt idx="23">
                  <c:v>4.485243491651663E-2</c:v>
                </c:pt>
                <c:pt idx="24">
                  <c:v>4.3788080941507088E-2</c:v>
                </c:pt>
                <c:pt idx="25">
                  <c:v>4.3201600179767131E-2</c:v>
                </c:pt>
                <c:pt idx="26">
                  <c:v>4.2674853569685881E-2</c:v>
                </c:pt>
                <c:pt idx="27">
                  <c:v>4.1402787658226768E-2</c:v>
                </c:pt>
                <c:pt idx="28">
                  <c:v>4.1353914261415103E-2</c:v>
                </c:pt>
                <c:pt idx="29">
                  <c:v>4.0369658353402456E-2</c:v>
                </c:pt>
                <c:pt idx="30">
                  <c:v>3.9206199990413707E-2</c:v>
                </c:pt>
                <c:pt idx="31">
                  <c:v>3.811673051982039E-2</c:v>
                </c:pt>
                <c:pt idx="32">
                  <c:v>3.7391775133780725E-2</c:v>
                </c:pt>
                <c:pt idx="33">
                  <c:v>3.6907792745909676E-2</c:v>
                </c:pt>
                <c:pt idx="34">
                  <c:v>3.6877925670080323E-2</c:v>
                </c:pt>
                <c:pt idx="35">
                  <c:v>3.6830409867624543E-2</c:v>
                </c:pt>
                <c:pt idx="36">
                  <c:v>3.678832444259228E-2</c:v>
                </c:pt>
                <c:pt idx="37">
                  <c:v>3.6390549296319581E-2</c:v>
                </c:pt>
                <c:pt idx="38">
                  <c:v>3.5316692160818876E-2</c:v>
                </c:pt>
                <c:pt idx="39">
                  <c:v>3.5247454848669021E-2</c:v>
                </c:pt>
                <c:pt idx="40">
                  <c:v>3.5201296640569119E-2</c:v>
                </c:pt>
                <c:pt idx="41">
                  <c:v>3.5180932725230922E-2</c:v>
                </c:pt>
                <c:pt idx="42">
                  <c:v>3.5138847300198658E-2</c:v>
                </c:pt>
                <c:pt idx="43">
                  <c:v>3.5108980224369313E-2</c:v>
                </c:pt>
                <c:pt idx="44">
                  <c:v>3.5061464421913525E-2</c:v>
                </c:pt>
                <c:pt idx="45">
                  <c:v>3.5049246072710614E-2</c:v>
                </c:pt>
                <c:pt idx="46">
                  <c:v>3.4730211399078927E-2</c:v>
                </c:pt>
                <c:pt idx="47">
                  <c:v>3.4719350644231886E-2</c:v>
                </c:pt>
                <c:pt idx="48">
                  <c:v>3.4719350644231886E-2</c:v>
                </c:pt>
                <c:pt idx="49">
                  <c:v>3.4679980407911384E-2</c:v>
                </c:pt>
                <c:pt idx="50">
                  <c:v>3.4640610171590876E-2</c:v>
                </c:pt>
                <c:pt idx="51">
                  <c:v>3.463110701109972E-2</c:v>
                </c:pt>
                <c:pt idx="52">
                  <c:v>3.4593094369135095E-2</c:v>
                </c:pt>
                <c:pt idx="53">
                  <c:v>3.4107075589730224E-2</c:v>
                </c:pt>
                <c:pt idx="54">
                  <c:v>3.4086711674392034E-2</c:v>
                </c:pt>
                <c:pt idx="55">
                  <c:v>3.3987607286412827E-2</c:v>
                </c:pt>
                <c:pt idx="56">
                  <c:v>3.3557249875599021E-2</c:v>
                </c:pt>
                <c:pt idx="57">
                  <c:v>3.3484618577559466E-2</c:v>
                </c:pt>
                <c:pt idx="58">
                  <c:v>3.3469006242466848E-2</c:v>
                </c:pt>
                <c:pt idx="59">
                  <c:v>3.3368544260131763E-2</c:v>
                </c:pt>
                <c:pt idx="60">
                  <c:v>3.3310167702828943E-2</c:v>
                </c:pt>
                <c:pt idx="61">
                  <c:v>3.2963981142079671E-2</c:v>
                </c:pt>
                <c:pt idx="62">
                  <c:v>3.2920538122691523E-2</c:v>
                </c:pt>
                <c:pt idx="63">
                  <c:v>3.2920538122691523E-2</c:v>
                </c:pt>
                <c:pt idx="64">
                  <c:v>3.2900174207353333E-2</c:v>
                </c:pt>
                <c:pt idx="65">
                  <c:v>3.2893386235573932E-2</c:v>
                </c:pt>
                <c:pt idx="66">
                  <c:v>3.2744050856427183E-2</c:v>
                </c:pt>
                <c:pt idx="67">
                  <c:v>3.2723686941088993E-2</c:v>
                </c:pt>
                <c:pt idx="68">
                  <c:v>3.2346275710154485E-2</c:v>
                </c:pt>
                <c:pt idx="69">
                  <c:v>3.2317766228681016E-2</c:v>
                </c:pt>
                <c:pt idx="70">
                  <c:v>3.225328049677674E-2</c:v>
                </c:pt>
                <c:pt idx="71">
                  <c:v>3.1877905657376054E-2</c:v>
                </c:pt>
                <c:pt idx="72">
                  <c:v>3.1837177826699668E-2</c:v>
                </c:pt>
                <c:pt idx="73">
                  <c:v>3.1827674666208512E-2</c:v>
                </c:pt>
                <c:pt idx="74">
                  <c:v>3.165254499430005E-2</c:v>
                </c:pt>
                <c:pt idx="75">
                  <c:v>3.1132586355998193E-2</c:v>
                </c:pt>
                <c:pt idx="76">
                  <c:v>3.0012571012397592E-2</c:v>
                </c:pt>
                <c:pt idx="77">
                  <c:v>2.9493969968451612E-2</c:v>
                </c:pt>
                <c:pt idx="78">
                  <c:v>2.9434235816792914E-2</c:v>
                </c:pt>
                <c:pt idx="79">
                  <c:v>2.9413871901454721E-2</c:v>
                </c:pt>
                <c:pt idx="80">
                  <c:v>2.924553020132566E-2</c:v>
                </c:pt>
                <c:pt idx="81">
                  <c:v>2.7733170088875877E-2</c:v>
                </c:pt>
                <c:pt idx="82">
                  <c:v>2.7707375796114164E-2</c:v>
                </c:pt>
                <c:pt idx="83">
                  <c:v>2.7615059379914358E-2</c:v>
                </c:pt>
                <c:pt idx="84">
                  <c:v>2.7605556219423202E-2</c:v>
                </c:pt>
                <c:pt idx="85">
                  <c:v>2.6567675334353308E-2</c:v>
                </c:pt>
                <c:pt idx="86">
                  <c:v>2.6026673983535319E-2</c:v>
                </c:pt>
                <c:pt idx="87">
                  <c:v>2.6023958794823557E-2</c:v>
                </c:pt>
                <c:pt idx="88">
                  <c:v>2.6014455634332401E-2</c:v>
                </c:pt>
                <c:pt idx="89">
                  <c:v>2.5983230964147175E-2</c:v>
                </c:pt>
                <c:pt idx="90">
                  <c:v>2.5894987331015005E-2</c:v>
                </c:pt>
                <c:pt idx="91">
                  <c:v>2.4890367507664161E-2</c:v>
                </c:pt>
                <c:pt idx="92">
                  <c:v>2.3688896502710784E-2</c:v>
                </c:pt>
                <c:pt idx="93">
                  <c:v>2.3181156213611841E-2</c:v>
                </c:pt>
                <c:pt idx="94">
                  <c:v>2.2575669130889577E-2</c:v>
                </c:pt>
                <c:pt idx="95">
                  <c:v>2.135383421059801E-2</c:v>
                </c:pt>
                <c:pt idx="96">
                  <c:v>1.735164604946518E-2</c:v>
                </c:pt>
                <c:pt idx="97">
                  <c:v>1.7323136567991712E-2</c:v>
                </c:pt>
                <c:pt idx="98">
                  <c:v>1.7321778973635831E-2</c:v>
                </c:pt>
                <c:pt idx="99">
                  <c:v>1.565193791590402E-2</c:v>
                </c:pt>
                <c:pt idx="103">
                  <c:v>1.4553644081997491E-2</c:v>
                </c:pt>
                <c:pt idx="118">
                  <c:v>1.3410549634346935E-2</c:v>
                </c:pt>
                <c:pt idx="119">
                  <c:v>1.3410549634346935E-2</c:v>
                </c:pt>
                <c:pt idx="136">
                  <c:v>1.2070604005093848E-2</c:v>
                </c:pt>
                <c:pt idx="145">
                  <c:v>1.1574403268019883E-2</c:v>
                </c:pt>
                <c:pt idx="146">
                  <c:v>1.1574403268019883E-2</c:v>
                </c:pt>
                <c:pt idx="148">
                  <c:v>1.1532996640165558E-2</c:v>
                </c:pt>
                <c:pt idx="149">
                  <c:v>1.1531639045809679E-2</c:v>
                </c:pt>
                <c:pt idx="150">
                  <c:v>1.1463759328015702E-2</c:v>
                </c:pt>
                <c:pt idx="151">
                  <c:v>1.1027292742600437E-2</c:v>
                </c:pt>
                <c:pt idx="152">
                  <c:v>1.1027292742600437E-2</c:v>
                </c:pt>
                <c:pt idx="154">
                  <c:v>1.1017789582109279E-2</c:v>
                </c:pt>
                <c:pt idx="155">
                  <c:v>1.1017789582109279E-2</c:v>
                </c:pt>
                <c:pt idx="157">
                  <c:v>1.098792250627993E-2</c:v>
                </c:pt>
                <c:pt idx="158">
                  <c:v>1.098792250627993E-2</c:v>
                </c:pt>
                <c:pt idx="160">
                  <c:v>1.0983170926034352E-2</c:v>
                </c:pt>
                <c:pt idx="161">
                  <c:v>1.0983170926034352E-2</c:v>
                </c:pt>
                <c:pt idx="163">
                  <c:v>1.0956019038916761E-2</c:v>
                </c:pt>
                <c:pt idx="164">
                  <c:v>1.0954661444560882E-2</c:v>
                </c:pt>
                <c:pt idx="165">
                  <c:v>1.0945158284069726E-2</c:v>
                </c:pt>
                <c:pt idx="166">
                  <c:v>1.0927509557443291E-2</c:v>
                </c:pt>
                <c:pt idx="169">
                  <c:v>1.0420448065522291E-2</c:v>
                </c:pt>
                <c:pt idx="170">
                  <c:v>1.0420448065522291E-2</c:v>
                </c:pt>
                <c:pt idx="174">
                  <c:v>1.0388544598159122E-2</c:v>
                </c:pt>
                <c:pt idx="180">
                  <c:v>1.0319307286009266E-2</c:v>
                </c:pt>
                <c:pt idx="181">
                  <c:v>1.0300300965026954E-2</c:v>
                </c:pt>
                <c:pt idx="184">
                  <c:v>9.8156397799779652E-3</c:v>
                </c:pt>
                <c:pt idx="188">
                  <c:v>9.726038552489916E-3</c:v>
                </c:pt>
                <c:pt idx="191">
                  <c:v>8.7105579742920349E-3</c:v>
                </c:pt>
                <c:pt idx="195">
                  <c:v>8.6114535863128297E-3</c:v>
                </c:pt>
                <c:pt idx="198">
                  <c:v>8.0595914806478042E-3</c:v>
                </c:pt>
                <c:pt idx="200">
                  <c:v>8.0548399004022261E-3</c:v>
                </c:pt>
                <c:pt idx="201">
                  <c:v>7.9964633430994071E-3</c:v>
                </c:pt>
                <c:pt idx="204">
                  <c:v>7.9665962672700579E-3</c:v>
                </c:pt>
                <c:pt idx="205">
                  <c:v>7.5375964508121295E-3</c:v>
                </c:pt>
                <c:pt idx="206">
                  <c:v>7.5077293749827804E-3</c:v>
                </c:pt>
                <c:pt idx="207">
                  <c:v>7.4303464966976474E-3</c:v>
                </c:pt>
                <c:pt idx="208">
                  <c:v>6.9477217031824771E-3</c:v>
                </c:pt>
                <c:pt idx="209">
                  <c:v>6.9477217031824771E-3</c:v>
                </c:pt>
                <c:pt idx="210">
                  <c:v>6.9212486132428268E-3</c:v>
                </c:pt>
                <c:pt idx="211">
                  <c:v>6.9212486132428268E-3</c:v>
                </c:pt>
                <c:pt idx="212">
                  <c:v>6.8913815374134777E-3</c:v>
                </c:pt>
                <c:pt idx="213">
                  <c:v>6.8601568672282485E-3</c:v>
                </c:pt>
                <c:pt idx="214">
                  <c:v>6.8425081406018147E-3</c:v>
                </c:pt>
                <c:pt idx="215">
                  <c:v>6.8343625744665378E-3</c:v>
                </c:pt>
                <c:pt idx="216">
                  <c:v>6.4196174987453435E-3</c:v>
                </c:pt>
                <c:pt idx="217">
                  <c:v>6.4135083241438863E-3</c:v>
                </c:pt>
                <c:pt idx="218">
                  <c:v>6.4053627580086085E-3</c:v>
                </c:pt>
                <c:pt idx="219">
                  <c:v>6.4053627580086085E-3</c:v>
                </c:pt>
                <c:pt idx="220">
                  <c:v>6.2763912942000542E-3</c:v>
                </c:pt>
                <c:pt idx="221">
                  <c:v>5.7530386700084995E-3</c:v>
                </c:pt>
                <c:pt idx="222">
                  <c:v>5.7530386700084995E-3</c:v>
                </c:pt>
                <c:pt idx="223">
                  <c:v>5.7401415236276437E-3</c:v>
                </c:pt>
                <c:pt idx="224">
                  <c:v>5.7292807687806075E-3</c:v>
                </c:pt>
                <c:pt idx="225">
                  <c:v>5.7292807687806075E-3</c:v>
                </c:pt>
                <c:pt idx="226">
                  <c:v>5.2609107160021731E-3</c:v>
                </c:pt>
                <c:pt idx="227">
                  <c:v>5.221540479681667E-3</c:v>
                </c:pt>
                <c:pt idx="228">
                  <c:v>5.202534158699354E-3</c:v>
                </c:pt>
                <c:pt idx="229">
                  <c:v>5.202534158699354E-3</c:v>
                </c:pt>
                <c:pt idx="230">
                  <c:v>5.172667082870004E-3</c:v>
                </c:pt>
                <c:pt idx="231">
                  <c:v>5.153660761887691E-3</c:v>
                </c:pt>
                <c:pt idx="232">
                  <c:v>4.7042970300915695E-3</c:v>
                </c:pt>
                <c:pt idx="233">
                  <c:v>4.7042970300915695E-3</c:v>
                </c:pt>
                <c:pt idx="234">
                  <c:v>4.6662843881269435E-3</c:v>
                </c:pt>
                <c:pt idx="235">
                  <c:v>4.4789363670155692E-3</c:v>
                </c:pt>
                <c:pt idx="236">
                  <c:v>4.0010631537459778E-3</c:v>
                </c:pt>
                <c:pt idx="237">
                  <c:v>2.9367091787364332E-3</c:v>
                </c:pt>
                <c:pt idx="238">
                  <c:v>2.9367091787364332E-3</c:v>
                </c:pt>
                <c:pt idx="239">
                  <c:v>2.9210968436438191E-3</c:v>
                </c:pt>
                <c:pt idx="240">
                  <c:v>2.8376047907572284E-3</c:v>
                </c:pt>
                <c:pt idx="241">
                  <c:v>2.373986318224372E-3</c:v>
                </c:pt>
                <c:pt idx="242">
                  <c:v>2.359731577487637E-3</c:v>
                </c:pt>
                <c:pt idx="243">
                  <c:v>2.3346160819038659E-3</c:v>
                </c:pt>
                <c:pt idx="244">
                  <c:v>2.1927474717144562E-3</c:v>
                </c:pt>
                <c:pt idx="245">
                  <c:v>6.1590162736039321E-4</c:v>
                </c:pt>
                <c:pt idx="246">
                  <c:v>6.0979245275893533E-4</c:v>
                </c:pt>
                <c:pt idx="247">
                  <c:v>9.5264191880596984E-5</c:v>
                </c:pt>
                <c:pt idx="248">
                  <c:v>9.3906597524717468E-5</c:v>
                </c:pt>
                <c:pt idx="249">
                  <c:v>-4.0772451697276542E-4</c:v>
                </c:pt>
                <c:pt idx="250">
                  <c:v>-4.1247609721834373E-4</c:v>
                </c:pt>
                <c:pt idx="251">
                  <c:v>-5.0682890495197042E-4</c:v>
                </c:pt>
                <c:pt idx="252">
                  <c:v>-5.3194440053574152E-4</c:v>
                </c:pt>
                <c:pt idx="253">
                  <c:v>-5.713146368562476E-4</c:v>
                </c:pt>
                <c:pt idx="254">
                  <c:v>-2.2506588550792145E-3</c:v>
                </c:pt>
                <c:pt idx="255">
                  <c:v>-3.4901425019972171E-3</c:v>
                </c:pt>
                <c:pt idx="256">
                  <c:v>-3.9109967523198678E-3</c:v>
                </c:pt>
                <c:pt idx="257">
                  <c:v>-3.9109967523198678E-3</c:v>
                </c:pt>
                <c:pt idx="258">
                  <c:v>-3.9123543466757478E-3</c:v>
                </c:pt>
                <c:pt idx="259">
                  <c:v>-3.9123543466757478E-3</c:v>
                </c:pt>
                <c:pt idx="260">
                  <c:v>-4.5402417362700254E-3</c:v>
                </c:pt>
                <c:pt idx="261">
                  <c:v>-4.5558540713626404E-3</c:v>
                </c:pt>
                <c:pt idx="262">
                  <c:v>-4.5606056516082185E-3</c:v>
                </c:pt>
                <c:pt idx="263">
                  <c:v>-4.5639996374979173E-3</c:v>
                </c:pt>
                <c:pt idx="264">
                  <c:v>-4.5653572318537965E-3</c:v>
                </c:pt>
                <c:pt idx="265">
                  <c:v>-4.5735027979890742E-3</c:v>
                </c:pt>
                <c:pt idx="266">
                  <c:v>-4.5796119725905315E-3</c:v>
                </c:pt>
                <c:pt idx="267">
                  <c:v>-4.5938667133272664E-3</c:v>
                </c:pt>
                <c:pt idx="268">
                  <c:v>-4.5999758879287245E-3</c:v>
                </c:pt>
                <c:pt idx="269">
                  <c:v>-4.6400249214271702E-3</c:v>
                </c:pt>
                <c:pt idx="270">
                  <c:v>-5.6609358770485698E-3</c:v>
                </c:pt>
                <c:pt idx="271">
                  <c:v>-5.6704390375397267E-3</c:v>
                </c:pt>
                <c:pt idx="272">
                  <c:v>-5.7159184484616909E-3</c:v>
                </c:pt>
                <c:pt idx="273">
                  <c:v>-5.7220276230631481E-3</c:v>
                </c:pt>
                <c:pt idx="274">
                  <c:v>-5.7485007130027993E-3</c:v>
                </c:pt>
                <c:pt idx="275">
                  <c:v>-5.8387807376687872E-3</c:v>
                </c:pt>
                <c:pt idx="276">
                  <c:v>-6.2677805541267156E-3</c:v>
                </c:pt>
                <c:pt idx="277">
                  <c:v>-7.0192090301060299E-3</c:v>
                </c:pt>
                <c:pt idx="278">
                  <c:v>-7.442099671962501E-3</c:v>
                </c:pt>
                <c:pt idx="279">
                  <c:v>-7.4536392239874768E-3</c:v>
                </c:pt>
                <c:pt idx="280">
                  <c:v>-7.4875790828844652E-3</c:v>
                </c:pt>
                <c:pt idx="281">
                  <c:v>-8.0245076506348153E-3</c:v>
                </c:pt>
                <c:pt idx="282">
                  <c:v>-8.0951025571405506E-3</c:v>
                </c:pt>
                <c:pt idx="283">
                  <c:v>-8.1344727934610575E-3</c:v>
                </c:pt>
                <c:pt idx="284">
                  <c:v>-8.6028428462394911E-3</c:v>
                </c:pt>
                <c:pt idx="285">
                  <c:v>-8.6652921866099495E-3</c:v>
                </c:pt>
                <c:pt idx="286">
                  <c:v>-9.0793584651532033E-3</c:v>
                </c:pt>
                <c:pt idx="287">
                  <c:v>-9.1669233011074311E-3</c:v>
                </c:pt>
                <c:pt idx="288">
                  <c:v>-9.1669233011074311E-3</c:v>
                </c:pt>
                <c:pt idx="289">
                  <c:v>-9.1669233011074311E-3</c:v>
                </c:pt>
                <c:pt idx="290">
                  <c:v>-1.0356175956857892E-2</c:v>
                </c:pt>
                <c:pt idx="291">
                  <c:v>-1.0356175956857892E-2</c:v>
                </c:pt>
                <c:pt idx="292">
                  <c:v>-1.0374503480662265E-2</c:v>
                </c:pt>
                <c:pt idx="293">
                  <c:v>-1.0374503480662265E-2</c:v>
                </c:pt>
                <c:pt idx="294">
                  <c:v>-1.0374503480662265E-2</c:v>
                </c:pt>
                <c:pt idx="295">
                  <c:v>-1.0868667826202411E-2</c:v>
                </c:pt>
                <c:pt idx="296">
                  <c:v>-1.0956911459334579E-2</c:v>
                </c:pt>
                <c:pt idx="297">
                  <c:v>-1.0977275374672772E-2</c:v>
                </c:pt>
                <c:pt idx="298">
                  <c:v>-1.1482979272237894E-2</c:v>
                </c:pt>
                <c:pt idx="299">
                  <c:v>-1.149180363555111E-2</c:v>
                </c:pt>
                <c:pt idx="300">
                  <c:v>-1.3183366202976993E-2</c:v>
                </c:pt>
                <c:pt idx="301">
                  <c:v>-1.3183366202976993E-2</c:v>
                </c:pt>
                <c:pt idx="302">
                  <c:v>-1.3270252241753282E-2</c:v>
                </c:pt>
                <c:pt idx="303">
                  <c:v>-1.3270252241753282E-2</c:v>
                </c:pt>
                <c:pt idx="304">
                  <c:v>-1.3321840827276705E-2</c:v>
                </c:pt>
                <c:pt idx="305">
                  <c:v>-1.3321840827276705E-2</c:v>
                </c:pt>
                <c:pt idx="306">
                  <c:v>-1.367481535980538E-2</c:v>
                </c:pt>
                <c:pt idx="307">
                  <c:v>-1.367481535980538E-2</c:v>
                </c:pt>
                <c:pt idx="308">
                  <c:v>-1.367481535980538E-2</c:v>
                </c:pt>
                <c:pt idx="309">
                  <c:v>-1.3699930855389151E-2</c:v>
                </c:pt>
                <c:pt idx="310">
                  <c:v>-1.3699930855389151E-2</c:v>
                </c:pt>
                <c:pt idx="311">
                  <c:v>-1.3699930855389151E-2</c:v>
                </c:pt>
                <c:pt idx="312">
                  <c:v>-1.3704682435634729E-2</c:v>
                </c:pt>
                <c:pt idx="313">
                  <c:v>-1.3704682435634729E-2</c:v>
                </c:pt>
                <c:pt idx="314">
                  <c:v>-1.3704682435634729E-2</c:v>
                </c:pt>
                <c:pt idx="315">
                  <c:v>-1.381736276717273E-2</c:v>
                </c:pt>
                <c:pt idx="316">
                  <c:v>-1.3840441871222681E-2</c:v>
                </c:pt>
                <c:pt idx="317">
                  <c:v>-1.3845193451468259E-2</c:v>
                </c:pt>
                <c:pt idx="318">
                  <c:v>-1.4385516005108309E-2</c:v>
                </c:pt>
                <c:pt idx="319">
                  <c:v>-1.4395019165599465E-2</c:v>
                </c:pt>
                <c:pt idx="320">
                  <c:v>-1.4504305511247767E-2</c:v>
                </c:pt>
                <c:pt idx="321">
                  <c:v>-1.4882395539360214E-2</c:v>
                </c:pt>
                <c:pt idx="322">
                  <c:v>-1.4981499927339418E-2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C1-4903-92A7-4AB3A0F7D37F}"/>
            </c:ext>
          </c:extLst>
        </c:ser>
        <c:ser>
          <c:idx val="9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Active!$F$21:$F$924</c:f>
              <c:numCache>
                <c:formatCode>General</c:formatCode>
                <c:ptCount val="904"/>
                <c:pt idx="0">
                  <c:v>-41885</c:v>
                </c:pt>
                <c:pt idx="1">
                  <c:v>-41519</c:v>
                </c:pt>
                <c:pt idx="2">
                  <c:v>-41065</c:v>
                </c:pt>
                <c:pt idx="3">
                  <c:v>-40993</c:v>
                </c:pt>
                <c:pt idx="4">
                  <c:v>-40721</c:v>
                </c:pt>
                <c:pt idx="5">
                  <c:v>-40611</c:v>
                </c:pt>
                <c:pt idx="6">
                  <c:v>-40267</c:v>
                </c:pt>
                <c:pt idx="7">
                  <c:v>-40180</c:v>
                </c:pt>
                <c:pt idx="8">
                  <c:v>-39469</c:v>
                </c:pt>
                <c:pt idx="9">
                  <c:v>-39338</c:v>
                </c:pt>
                <c:pt idx="10">
                  <c:v>-38928</c:v>
                </c:pt>
                <c:pt idx="11">
                  <c:v>-38629.5</c:v>
                </c:pt>
                <c:pt idx="12">
                  <c:v>-38049</c:v>
                </c:pt>
                <c:pt idx="13">
                  <c:v>-37749</c:v>
                </c:pt>
                <c:pt idx="14">
                  <c:v>-37215</c:v>
                </c:pt>
                <c:pt idx="15">
                  <c:v>-36841</c:v>
                </c:pt>
                <c:pt idx="16">
                  <c:v>-36058</c:v>
                </c:pt>
                <c:pt idx="17">
                  <c:v>-35128</c:v>
                </c:pt>
                <c:pt idx="18">
                  <c:v>-34798</c:v>
                </c:pt>
                <c:pt idx="19">
                  <c:v>-33971</c:v>
                </c:pt>
                <c:pt idx="20">
                  <c:v>-33929.5</c:v>
                </c:pt>
                <c:pt idx="21">
                  <c:v>-33546</c:v>
                </c:pt>
                <c:pt idx="22">
                  <c:v>-33473</c:v>
                </c:pt>
                <c:pt idx="23">
                  <c:v>-33430</c:v>
                </c:pt>
                <c:pt idx="24">
                  <c:v>-32646</c:v>
                </c:pt>
                <c:pt idx="25">
                  <c:v>-32214</c:v>
                </c:pt>
                <c:pt idx="26">
                  <c:v>-31826</c:v>
                </c:pt>
                <c:pt idx="27">
                  <c:v>-30889</c:v>
                </c:pt>
                <c:pt idx="28">
                  <c:v>-30853</c:v>
                </c:pt>
                <c:pt idx="29">
                  <c:v>-30128</c:v>
                </c:pt>
                <c:pt idx="30">
                  <c:v>-29271</c:v>
                </c:pt>
                <c:pt idx="31">
                  <c:v>-28468.5</c:v>
                </c:pt>
                <c:pt idx="32">
                  <c:v>-27934.5</c:v>
                </c:pt>
                <c:pt idx="33">
                  <c:v>-27578</c:v>
                </c:pt>
                <c:pt idx="34">
                  <c:v>-27556</c:v>
                </c:pt>
                <c:pt idx="35">
                  <c:v>-27521</c:v>
                </c:pt>
                <c:pt idx="36">
                  <c:v>-27490</c:v>
                </c:pt>
                <c:pt idx="37">
                  <c:v>-27197</c:v>
                </c:pt>
                <c:pt idx="38">
                  <c:v>-26406</c:v>
                </c:pt>
                <c:pt idx="39">
                  <c:v>-26355</c:v>
                </c:pt>
                <c:pt idx="40">
                  <c:v>-26321</c:v>
                </c:pt>
                <c:pt idx="41">
                  <c:v>-26306</c:v>
                </c:pt>
                <c:pt idx="42">
                  <c:v>-26275</c:v>
                </c:pt>
                <c:pt idx="43">
                  <c:v>-26253</c:v>
                </c:pt>
                <c:pt idx="44">
                  <c:v>-26218</c:v>
                </c:pt>
                <c:pt idx="45">
                  <c:v>-26209</c:v>
                </c:pt>
                <c:pt idx="46">
                  <c:v>-25974</c:v>
                </c:pt>
                <c:pt idx="47">
                  <c:v>-25966</c:v>
                </c:pt>
                <c:pt idx="48">
                  <c:v>-25966</c:v>
                </c:pt>
                <c:pt idx="49">
                  <c:v>-25937</c:v>
                </c:pt>
                <c:pt idx="50">
                  <c:v>-25908</c:v>
                </c:pt>
                <c:pt idx="51">
                  <c:v>-25901</c:v>
                </c:pt>
                <c:pt idx="52">
                  <c:v>-25873</c:v>
                </c:pt>
                <c:pt idx="53">
                  <c:v>-25515</c:v>
                </c:pt>
                <c:pt idx="54">
                  <c:v>-25500</c:v>
                </c:pt>
                <c:pt idx="55">
                  <c:v>-25427</c:v>
                </c:pt>
                <c:pt idx="56">
                  <c:v>-25110</c:v>
                </c:pt>
                <c:pt idx="57">
                  <c:v>-25056.5</c:v>
                </c:pt>
                <c:pt idx="58">
                  <c:v>-25045</c:v>
                </c:pt>
                <c:pt idx="59">
                  <c:v>-24971</c:v>
                </c:pt>
                <c:pt idx="60">
                  <c:v>-24928</c:v>
                </c:pt>
                <c:pt idx="61">
                  <c:v>-24673</c:v>
                </c:pt>
                <c:pt idx="62">
                  <c:v>-24641</c:v>
                </c:pt>
                <c:pt idx="63">
                  <c:v>-24641</c:v>
                </c:pt>
                <c:pt idx="64">
                  <c:v>-24626</c:v>
                </c:pt>
                <c:pt idx="65">
                  <c:v>-24621</c:v>
                </c:pt>
                <c:pt idx="66">
                  <c:v>-24511</c:v>
                </c:pt>
                <c:pt idx="67">
                  <c:v>-24496</c:v>
                </c:pt>
                <c:pt idx="68">
                  <c:v>-24218</c:v>
                </c:pt>
                <c:pt idx="69">
                  <c:v>-24197</c:v>
                </c:pt>
                <c:pt idx="70">
                  <c:v>-24149.5</c:v>
                </c:pt>
                <c:pt idx="71">
                  <c:v>-23873</c:v>
                </c:pt>
                <c:pt idx="72">
                  <c:v>-23843</c:v>
                </c:pt>
                <c:pt idx="73">
                  <c:v>-23836</c:v>
                </c:pt>
                <c:pt idx="74">
                  <c:v>-23707</c:v>
                </c:pt>
                <c:pt idx="75">
                  <c:v>-23324</c:v>
                </c:pt>
                <c:pt idx="76">
                  <c:v>-22499</c:v>
                </c:pt>
                <c:pt idx="77">
                  <c:v>-22117</c:v>
                </c:pt>
                <c:pt idx="78">
                  <c:v>-22073</c:v>
                </c:pt>
                <c:pt idx="79">
                  <c:v>-22058</c:v>
                </c:pt>
                <c:pt idx="80">
                  <c:v>-21934</c:v>
                </c:pt>
                <c:pt idx="81">
                  <c:v>-20820</c:v>
                </c:pt>
                <c:pt idx="82">
                  <c:v>-20801</c:v>
                </c:pt>
                <c:pt idx="83">
                  <c:v>-20733</c:v>
                </c:pt>
                <c:pt idx="84">
                  <c:v>-20726</c:v>
                </c:pt>
                <c:pt idx="85">
                  <c:v>-19961.5</c:v>
                </c:pt>
                <c:pt idx="86">
                  <c:v>-19563</c:v>
                </c:pt>
                <c:pt idx="87">
                  <c:v>-19561</c:v>
                </c:pt>
                <c:pt idx="88">
                  <c:v>-19554</c:v>
                </c:pt>
                <c:pt idx="89">
                  <c:v>-19531</c:v>
                </c:pt>
                <c:pt idx="90">
                  <c:v>-19466</c:v>
                </c:pt>
                <c:pt idx="91">
                  <c:v>-18726</c:v>
                </c:pt>
                <c:pt idx="92">
                  <c:v>-17841</c:v>
                </c:pt>
                <c:pt idx="93">
                  <c:v>-17467</c:v>
                </c:pt>
                <c:pt idx="94">
                  <c:v>-17021</c:v>
                </c:pt>
                <c:pt idx="95">
                  <c:v>-16121</c:v>
                </c:pt>
                <c:pt idx="96">
                  <c:v>-13173</c:v>
                </c:pt>
                <c:pt idx="97">
                  <c:v>-13152</c:v>
                </c:pt>
                <c:pt idx="98">
                  <c:v>-13151</c:v>
                </c:pt>
                <c:pt idx="99">
                  <c:v>-11921</c:v>
                </c:pt>
                <c:pt idx="100">
                  <c:v>-11471</c:v>
                </c:pt>
                <c:pt idx="101">
                  <c:v>-11464</c:v>
                </c:pt>
                <c:pt idx="102">
                  <c:v>-11356</c:v>
                </c:pt>
                <c:pt idx="103">
                  <c:v>-11112</c:v>
                </c:pt>
                <c:pt idx="104">
                  <c:v>-10981</c:v>
                </c:pt>
                <c:pt idx="105">
                  <c:v>-10974</c:v>
                </c:pt>
                <c:pt idx="106">
                  <c:v>-10952</c:v>
                </c:pt>
                <c:pt idx="107">
                  <c:v>-10931</c:v>
                </c:pt>
                <c:pt idx="108">
                  <c:v>-10895</c:v>
                </c:pt>
                <c:pt idx="109">
                  <c:v>-10681</c:v>
                </c:pt>
                <c:pt idx="110">
                  <c:v>-10645</c:v>
                </c:pt>
                <c:pt idx="111">
                  <c:v>-10638</c:v>
                </c:pt>
                <c:pt idx="112">
                  <c:v>-10607</c:v>
                </c:pt>
                <c:pt idx="113">
                  <c:v>-10593</c:v>
                </c:pt>
                <c:pt idx="114">
                  <c:v>-10586</c:v>
                </c:pt>
                <c:pt idx="115">
                  <c:v>-10579</c:v>
                </c:pt>
                <c:pt idx="116">
                  <c:v>-10578</c:v>
                </c:pt>
                <c:pt idx="117">
                  <c:v>-10549</c:v>
                </c:pt>
                <c:pt idx="118">
                  <c:v>-10270</c:v>
                </c:pt>
                <c:pt idx="119">
                  <c:v>-10270</c:v>
                </c:pt>
                <c:pt idx="120">
                  <c:v>-10263</c:v>
                </c:pt>
                <c:pt idx="121">
                  <c:v>-10256</c:v>
                </c:pt>
                <c:pt idx="122">
                  <c:v>-10153</c:v>
                </c:pt>
                <c:pt idx="123">
                  <c:v>-10117</c:v>
                </c:pt>
                <c:pt idx="124">
                  <c:v>-10110</c:v>
                </c:pt>
                <c:pt idx="125">
                  <c:v>-10089</c:v>
                </c:pt>
                <c:pt idx="126">
                  <c:v>-9824</c:v>
                </c:pt>
                <c:pt idx="127">
                  <c:v>-9824</c:v>
                </c:pt>
                <c:pt idx="128">
                  <c:v>-9802</c:v>
                </c:pt>
                <c:pt idx="129">
                  <c:v>-9716</c:v>
                </c:pt>
                <c:pt idx="130">
                  <c:v>-9693</c:v>
                </c:pt>
                <c:pt idx="131">
                  <c:v>-9649</c:v>
                </c:pt>
                <c:pt idx="132">
                  <c:v>-9642</c:v>
                </c:pt>
                <c:pt idx="133">
                  <c:v>-9635</c:v>
                </c:pt>
                <c:pt idx="134">
                  <c:v>-9350</c:v>
                </c:pt>
                <c:pt idx="135">
                  <c:v>-9349</c:v>
                </c:pt>
                <c:pt idx="136">
                  <c:v>-9283</c:v>
                </c:pt>
                <c:pt idx="137">
                  <c:v>-9283</c:v>
                </c:pt>
                <c:pt idx="138">
                  <c:v>-9239</c:v>
                </c:pt>
                <c:pt idx="139">
                  <c:v>-9232</c:v>
                </c:pt>
                <c:pt idx="140">
                  <c:v>-9204</c:v>
                </c:pt>
                <c:pt idx="141">
                  <c:v>-8961</c:v>
                </c:pt>
                <c:pt idx="142">
                  <c:v>-8931</c:v>
                </c:pt>
                <c:pt idx="143">
                  <c:v>-8927.5</c:v>
                </c:pt>
                <c:pt idx="144">
                  <c:v>-8922.5</c:v>
                </c:pt>
                <c:pt idx="145">
                  <c:v>-8917.5</c:v>
                </c:pt>
                <c:pt idx="146">
                  <c:v>-8917.5</c:v>
                </c:pt>
                <c:pt idx="147">
                  <c:v>-8917</c:v>
                </c:pt>
                <c:pt idx="148">
                  <c:v>-8887</c:v>
                </c:pt>
                <c:pt idx="149">
                  <c:v>-8886</c:v>
                </c:pt>
                <c:pt idx="150">
                  <c:v>-8836</c:v>
                </c:pt>
                <c:pt idx="151">
                  <c:v>-8514.5</c:v>
                </c:pt>
                <c:pt idx="152">
                  <c:v>-8514.5</c:v>
                </c:pt>
                <c:pt idx="153">
                  <c:v>-8514</c:v>
                </c:pt>
                <c:pt idx="154">
                  <c:v>-8507.5</c:v>
                </c:pt>
                <c:pt idx="155">
                  <c:v>-8507.5</c:v>
                </c:pt>
                <c:pt idx="156">
                  <c:v>-8507</c:v>
                </c:pt>
                <c:pt idx="157">
                  <c:v>-8485.5</c:v>
                </c:pt>
                <c:pt idx="158">
                  <c:v>-8485.5</c:v>
                </c:pt>
                <c:pt idx="159">
                  <c:v>-8485</c:v>
                </c:pt>
                <c:pt idx="160">
                  <c:v>-8482</c:v>
                </c:pt>
                <c:pt idx="161">
                  <c:v>-8482</c:v>
                </c:pt>
                <c:pt idx="162">
                  <c:v>-8481.5</c:v>
                </c:pt>
                <c:pt idx="163">
                  <c:v>-8462</c:v>
                </c:pt>
                <c:pt idx="164">
                  <c:v>-8461</c:v>
                </c:pt>
                <c:pt idx="165">
                  <c:v>-8454</c:v>
                </c:pt>
                <c:pt idx="166">
                  <c:v>-8441</c:v>
                </c:pt>
                <c:pt idx="167">
                  <c:v>-8126</c:v>
                </c:pt>
                <c:pt idx="168">
                  <c:v>-8082</c:v>
                </c:pt>
                <c:pt idx="169">
                  <c:v>-8067.5</c:v>
                </c:pt>
                <c:pt idx="170">
                  <c:v>-8067.5</c:v>
                </c:pt>
                <c:pt idx="171">
                  <c:v>-8067</c:v>
                </c:pt>
                <c:pt idx="172">
                  <c:v>-8060</c:v>
                </c:pt>
                <c:pt idx="173">
                  <c:v>-8046</c:v>
                </c:pt>
                <c:pt idx="174">
                  <c:v>-8044</c:v>
                </c:pt>
                <c:pt idx="175">
                  <c:v>-8039</c:v>
                </c:pt>
                <c:pt idx="176">
                  <c:v>-8025</c:v>
                </c:pt>
                <c:pt idx="177">
                  <c:v>-8009</c:v>
                </c:pt>
                <c:pt idx="178">
                  <c:v>-8002</c:v>
                </c:pt>
                <c:pt idx="179">
                  <c:v>-7994</c:v>
                </c:pt>
                <c:pt idx="180">
                  <c:v>-7993</c:v>
                </c:pt>
                <c:pt idx="181">
                  <c:v>-7979</c:v>
                </c:pt>
                <c:pt idx="182">
                  <c:v>-7650</c:v>
                </c:pt>
                <c:pt idx="183">
                  <c:v>-7635</c:v>
                </c:pt>
                <c:pt idx="184">
                  <c:v>-7622</c:v>
                </c:pt>
                <c:pt idx="185">
                  <c:v>-7584</c:v>
                </c:pt>
                <c:pt idx="186">
                  <c:v>-7584</c:v>
                </c:pt>
                <c:pt idx="187">
                  <c:v>-7571</c:v>
                </c:pt>
                <c:pt idx="188">
                  <c:v>-7556</c:v>
                </c:pt>
                <c:pt idx="189">
                  <c:v>-7117</c:v>
                </c:pt>
                <c:pt idx="190">
                  <c:v>-6852</c:v>
                </c:pt>
                <c:pt idx="191">
                  <c:v>-6808</c:v>
                </c:pt>
                <c:pt idx="192">
                  <c:v>-6757</c:v>
                </c:pt>
                <c:pt idx="193">
                  <c:v>-6757</c:v>
                </c:pt>
                <c:pt idx="194">
                  <c:v>-6736</c:v>
                </c:pt>
                <c:pt idx="195">
                  <c:v>-6735</c:v>
                </c:pt>
                <c:pt idx="196">
                  <c:v>-6376</c:v>
                </c:pt>
                <c:pt idx="197">
                  <c:v>-6348</c:v>
                </c:pt>
                <c:pt idx="198">
                  <c:v>-6328.5</c:v>
                </c:pt>
                <c:pt idx="199">
                  <c:v>-6326</c:v>
                </c:pt>
                <c:pt idx="200">
                  <c:v>-6325</c:v>
                </c:pt>
                <c:pt idx="201">
                  <c:v>-6282</c:v>
                </c:pt>
                <c:pt idx="202">
                  <c:v>-6281</c:v>
                </c:pt>
                <c:pt idx="203">
                  <c:v>-6267</c:v>
                </c:pt>
                <c:pt idx="204">
                  <c:v>-6260</c:v>
                </c:pt>
                <c:pt idx="205">
                  <c:v>-5944</c:v>
                </c:pt>
                <c:pt idx="206">
                  <c:v>-5922</c:v>
                </c:pt>
                <c:pt idx="207">
                  <c:v>-5865</c:v>
                </c:pt>
                <c:pt idx="208">
                  <c:v>-5509.5</c:v>
                </c:pt>
                <c:pt idx="209">
                  <c:v>-5509.5</c:v>
                </c:pt>
                <c:pt idx="210">
                  <c:v>-5490</c:v>
                </c:pt>
                <c:pt idx="211">
                  <c:v>-5490</c:v>
                </c:pt>
                <c:pt idx="212">
                  <c:v>-5468</c:v>
                </c:pt>
                <c:pt idx="213">
                  <c:v>-5445</c:v>
                </c:pt>
                <c:pt idx="214">
                  <c:v>-5432</c:v>
                </c:pt>
                <c:pt idx="215">
                  <c:v>-5426</c:v>
                </c:pt>
                <c:pt idx="216">
                  <c:v>-5120.5</c:v>
                </c:pt>
                <c:pt idx="217">
                  <c:v>-5116</c:v>
                </c:pt>
                <c:pt idx="218">
                  <c:v>-5110</c:v>
                </c:pt>
                <c:pt idx="219">
                  <c:v>-5110</c:v>
                </c:pt>
                <c:pt idx="220">
                  <c:v>-5015</c:v>
                </c:pt>
                <c:pt idx="221">
                  <c:v>-4629.5</c:v>
                </c:pt>
                <c:pt idx="222">
                  <c:v>-4629.5</c:v>
                </c:pt>
                <c:pt idx="223">
                  <c:v>-4620</c:v>
                </c:pt>
                <c:pt idx="224">
                  <c:v>-4612</c:v>
                </c:pt>
                <c:pt idx="225">
                  <c:v>-4612</c:v>
                </c:pt>
                <c:pt idx="226">
                  <c:v>-4267</c:v>
                </c:pt>
                <c:pt idx="227">
                  <c:v>-4238</c:v>
                </c:pt>
                <c:pt idx="228">
                  <c:v>-4224</c:v>
                </c:pt>
                <c:pt idx="229">
                  <c:v>-4224</c:v>
                </c:pt>
                <c:pt idx="230">
                  <c:v>-4202</c:v>
                </c:pt>
                <c:pt idx="231">
                  <c:v>-4188</c:v>
                </c:pt>
                <c:pt idx="232">
                  <c:v>-3857</c:v>
                </c:pt>
                <c:pt idx="233">
                  <c:v>-3857</c:v>
                </c:pt>
                <c:pt idx="234">
                  <c:v>-3829</c:v>
                </c:pt>
                <c:pt idx="235">
                  <c:v>-3691</c:v>
                </c:pt>
                <c:pt idx="236">
                  <c:v>-3339</c:v>
                </c:pt>
                <c:pt idx="237">
                  <c:v>-2555</c:v>
                </c:pt>
                <c:pt idx="238">
                  <c:v>-2555</c:v>
                </c:pt>
                <c:pt idx="239">
                  <c:v>-2543.5</c:v>
                </c:pt>
                <c:pt idx="240">
                  <c:v>-2482</c:v>
                </c:pt>
                <c:pt idx="241">
                  <c:v>-2140.5</c:v>
                </c:pt>
                <c:pt idx="242">
                  <c:v>-2130</c:v>
                </c:pt>
                <c:pt idx="243">
                  <c:v>-2111.5</c:v>
                </c:pt>
                <c:pt idx="244">
                  <c:v>-2007</c:v>
                </c:pt>
                <c:pt idx="245">
                  <c:v>-845.5</c:v>
                </c:pt>
                <c:pt idx="246">
                  <c:v>-841</c:v>
                </c:pt>
                <c:pt idx="247">
                  <c:v>-462</c:v>
                </c:pt>
                <c:pt idx="248">
                  <c:v>-461</c:v>
                </c:pt>
                <c:pt idx="249">
                  <c:v>-91.5</c:v>
                </c:pt>
                <c:pt idx="250">
                  <c:v>-88</c:v>
                </c:pt>
                <c:pt idx="251">
                  <c:v>-18.5</c:v>
                </c:pt>
                <c:pt idx="252">
                  <c:v>0</c:v>
                </c:pt>
                <c:pt idx="253">
                  <c:v>29</c:v>
                </c:pt>
                <c:pt idx="254">
                  <c:v>1266</c:v>
                </c:pt>
                <c:pt idx="255">
                  <c:v>2179</c:v>
                </c:pt>
                <c:pt idx="256">
                  <c:v>2489</c:v>
                </c:pt>
                <c:pt idx="257">
                  <c:v>2489</c:v>
                </c:pt>
                <c:pt idx="258">
                  <c:v>2490</c:v>
                </c:pt>
                <c:pt idx="259">
                  <c:v>2490</c:v>
                </c:pt>
                <c:pt idx="260">
                  <c:v>2952.5</c:v>
                </c:pt>
                <c:pt idx="261">
                  <c:v>2964</c:v>
                </c:pt>
                <c:pt idx="262">
                  <c:v>2967.5</c:v>
                </c:pt>
                <c:pt idx="263">
                  <c:v>2970</c:v>
                </c:pt>
                <c:pt idx="264">
                  <c:v>2971</c:v>
                </c:pt>
                <c:pt idx="265">
                  <c:v>2977</c:v>
                </c:pt>
                <c:pt idx="266">
                  <c:v>2981.5</c:v>
                </c:pt>
                <c:pt idx="267">
                  <c:v>2992</c:v>
                </c:pt>
                <c:pt idx="268">
                  <c:v>2996.5</c:v>
                </c:pt>
                <c:pt idx="269">
                  <c:v>3026</c:v>
                </c:pt>
                <c:pt idx="270">
                  <c:v>3778</c:v>
                </c:pt>
                <c:pt idx="271">
                  <c:v>3785</c:v>
                </c:pt>
                <c:pt idx="272">
                  <c:v>3818.5</c:v>
                </c:pt>
                <c:pt idx="273">
                  <c:v>3823</c:v>
                </c:pt>
                <c:pt idx="274">
                  <c:v>3842.5</c:v>
                </c:pt>
                <c:pt idx="275">
                  <c:v>3909</c:v>
                </c:pt>
                <c:pt idx="276">
                  <c:v>4225</c:v>
                </c:pt>
                <c:pt idx="277">
                  <c:v>4778.5</c:v>
                </c:pt>
                <c:pt idx="278">
                  <c:v>5090</c:v>
                </c:pt>
                <c:pt idx="279">
                  <c:v>5098.5</c:v>
                </c:pt>
                <c:pt idx="280">
                  <c:v>5123.5</c:v>
                </c:pt>
                <c:pt idx="281">
                  <c:v>5519</c:v>
                </c:pt>
                <c:pt idx="282">
                  <c:v>5571</c:v>
                </c:pt>
                <c:pt idx="283">
                  <c:v>5600</c:v>
                </c:pt>
                <c:pt idx="284">
                  <c:v>5945</c:v>
                </c:pt>
                <c:pt idx="285">
                  <c:v>5991</c:v>
                </c:pt>
                <c:pt idx="286">
                  <c:v>6296</c:v>
                </c:pt>
                <c:pt idx="287">
                  <c:v>6360.5</c:v>
                </c:pt>
                <c:pt idx="288">
                  <c:v>6360.5</c:v>
                </c:pt>
                <c:pt idx="289">
                  <c:v>6360.5</c:v>
                </c:pt>
                <c:pt idx="290">
                  <c:v>7236.5</c:v>
                </c:pt>
                <c:pt idx="291">
                  <c:v>7236.5</c:v>
                </c:pt>
                <c:pt idx="292">
                  <c:v>7250</c:v>
                </c:pt>
                <c:pt idx="293">
                  <c:v>7250</c:v>
                </c:pt>
                <c:pt idx="294">
                  <c:v>7250</c:v>
                </c:pt>
                <c:pt idx="295">
                  <c:v>7614</c:v>
                </c:pt>
                <c:pt idx="296">
                  <c:v>7679</c:v>
                </c:pt>
                <c:pt idx="297">
                  <c:v>7694</c:v>
                </c:pt>
                <c:pt idx="298">
                  <c:v>8066.5</c:v>
                </c:pt>
                <c:pt idx="299">
                  <c:v>8073</c:v>
                </c:pt>
                <c:pt idx="300">
                  <c:v>9319</c:v>
                </c:pt>
                <c:pt idx="301">
                  <c:v>9319</c:v>
                </c:pt>
                <c:pt idx="302">
                  <c:v>9383</c:v>
                </c:pt>
                <c:pt idx="303">
                  <c:v>9383</c:v>
                </c:pt>
                <c:pt idx="304">
                  <c:v>9421</c:v>
                </c:pt>
                <c:pt idx="305">
                  <c:v>9421</c:v>
                </c:pt>
                <c:pt idx="306">
                  <c:v>9681</c:v>
                </c:pt>
                <c:pt idx="307">
                  <c:v>9681</c:v>
                </c:pt>
                <c:pt idx="308">
                  <c:v>9681</c:v>
                </c:pt>
                <c:pt idx="309">
                  <c:v>9699.5</c:v>
                </c:pt>
                <c:pt idx="310">
                  <c:v>9699.5</c:v>
                </c:pt>
                <c:pt idx="311">
                  <c:v>9699.5</c:v>
                </c:pt>
                <c:pt idx="312">
                  <c:v>9703</c:v>
                </c:pt>
                <c:pt idx="313">
                  <c:v>9703</c:v>
                </c:pt>
                <c:pt idx="314">
                  <c:v>9703</c:v>
                </c:pt>
                <c:pt idx="315">
                  <c:v>9786</c:v>
                </c:pt>
                <c:pt idx="316">
                  <c:v>9803</c:v>
                </c:pt>
                <c:pt idx="317">
                  <c:v>9806.5</c:v>
                </c:pt>
                <c:pt idx="318">
                  <c:v>10204.5</c:v>
                </c:pt>
                <c:pt idx="319">
                  <c:v>10211.5</c:v>
                </c:pt>
                <c:pt idx="320">
                  <c:v>10292</c:v>
                </c:pt>
                <c:pt idx="321">
                  <c:v>10570.5</c:v>
                </c:pt>
                <c:pt idx="322">
                  <c:v>10643.5</c:v>
                </c:pt>
              </c:numCache>
            </c:numRef>
          </c:xVal>
          <c:yVal>
            <c:numRef>
              <c:f>Active!$U$21:$U$924</c:f>
              <c:numCache>
                <c:formatCode>General</c:formatCode>
                <c:ptCount val="904"/>
                <c:pt idx="140">
                  <c:v>-9.4987200005562045E-2</c:v>
                </c:pt>
                <c:pt idx="143">
                  <c:v>-8.3814500008884352E-2</c:v>
                </c:pt>
                <c:pt idx="144">
                  <c:v>-0.11405550000199582</c:v>
                </c:pt>
                <c:pt idx="145">
                  <c:v>-6.0996500003966503E-2</c:v>
                </c:pt>
                <c:pt idx="146">
                  <c:v>-6.049650000204565E-2</c:v>
                </c:pt>
                <c:pt idx="151">
                  <c:v>-6.0621100004937034E-2</c:v>
                </c:pt>
                <c:pt idx="152">
                  <c:v>-6.0521100007463247E-2</c:v>
                </c:pt>
                <c:pt idx="154">
                  <c:v>-6.0658499998680782E-2</c:v>
                </c:pt>
                <c:pt idx="155">
                  <c:v>-6.0458500003733207E-2</c:v>
                </c:pt>
                <c:pt idx="157">
                  <c:v>-6.0318900003039744E-2</c:v>
                </c:pt>
                <c:pt idx="158">
                  <c:v>-6.0018900003342424E-2</c:v>
                </c:pt>
                <c:pt idx="160">
                  <c:v>-5.9387600005720742E-2</c:v>
                </c:pt>
                <c:pt idx="161">
                  <c:v>-5.8887600003799889E-2</c:v>
                </c:pt>
                <c:pt idx="169">
                  <c:v>-6.08665000036126E-2</c:v>
                </c:pt>
                <c:pt idx="170">
                  <c:v>-6.0766499998862855E-2</c:v>
                </c:pt>
                <c:pt idx="272">
                  <c:v>0.11072829999466194</c:v>
                </c:pt>
                <c:pt idx="273">
                  <c:v>-0.14368860000104178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9C1-4903-92A7-4AB3A0F7D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116224"/>
        <c:axId val="1"/>
      </c:scatterChart>
      <c:valAx>
        <c:axId val="767116224"/>
        <c:scaling>
          <c:orientation val="minMax"/>
          <c:min val="-5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9651398177738243"/>
              <c:y val="0.856249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2.3709902370990237E-2"/>
              <c:y val="0.3531250000000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71162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9023856327582482E-2"/>
          <c:y val="0.91874999999999996"/>
          <c:w val="0.69456154800733583"/>
          <c:h val="6.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16</xdr:col>
      <xdr:colOff>352425</xdr:colOff>
      <xdr:row>17</xdr:row>
      <xdr:rowOff>142875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D572A220-39B6-011C-97F2-C469E810B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180975</xdr:colOff>
      <xdr:row>0</xdr:row>
      <xdr:rowOff>95250</xdr:rowOff>
    </xdr:from>
    <xdr:to>
      <xdr:col>26</xdr:col>
      <xdr:colOff>485775</xdr:colOff>
      <xdr:row>18</xdr:row>
      <xdr:rowOff>66675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17EA1B68-6FEC-03C4-D6E7-C775DC327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s://www.aavso.org/ejaavso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cdsbib.u-strasbg.fr/cgi-bin/cdsbib?1990RMxAA..21..381G" TargetMode="External"/><Relationship Id="rId42" Type="http://schemas.openxmlformats.org/officeDocument/2006/relationships/hyperlink" Target="https://www.aavso.org/ejaavso" TargetMode="External"/><Relationship Id="rId47" Type="http://schemas.openxmlformats.org/officeDocument/2006/relationships/hyperlink" Target="http://cdsbib.u-strasbg.fr/cgi-bin/cdsbib?1990RMxAA..21..381G" TargetMode="External"/><Relationship Id="rId50" Type="http://schemas.openxmlformats.org/officeDocument/2006/relationships/hyperlink" Target="http://cdsbib.u-strasbg.fr/cgi-bin/cdsbib?1990RMxAA..21..381G" TargetMode="External"/><Relationship Id="rId55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vsolj.cetus-net.org/bulletin.html" TargetMode="External"/><Relationship Id="rId46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54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vsolj.cetus-net.org/bulletin.html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vsolj.cetus-net.org/bulletin.html" TargetMode="External"/><Relationship Id="rId45" Type="http://schemas.openxmlformats.org/officeDocument/2006/relationships/hyperlink" Target="http://cdsbib.u-strasbg.fr/cgi-bin/cdsbib?1990RMxAA..21..381G" TargetMode="External"/><Relationship Id="rId53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49" Type="http://schemas.openxmlformats.org/officeDocument/2006/relationships/hyperlink" Target="http://vsolj.cetus-net.org/bulletin.html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vsolj.cetus-net.org/bulletin.html" TargetMode="External"/><Relationship Id="rId44" Type="http://schemas.openxmlformats.org/officeDocument/2006/relationships/hyperlink" Target="http://cdsbib.u-strasbg.fr/cgi-bin/cdsbib?1990RMxAA..21..381G" TargetMode="External"/><Relationship Id="rId52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Relationship Id="rId43" Type="http://schemas.openxmlformats.org/officeDocument/2006/relationships/hyperlink" Target="http://cdsbib.u-strasbg.fr/cgi-bin/cdsbib?1990RMxAA..21..381G" TargetMode="External"/><Relationship Id="rId48" Type="http://schemas.openxmlformats.org/officeDocument/2006/relationships/hyperlink" Target="http://vsolj.cetus-net.org/bulletin.html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cdsbib.u-strasbg.fr/cgi-bin/cdsbib?1990RMxAA..21..381G" TargetMode="External"/><Relationship Id="rId51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2385" TargetMode="External"/><Relationship Id="rId18" Type="http://schemas.openxmlformats.org/officeDocument/2006/relationships/hyperlink" Target="http://www.konkoly.hu/cgi-bin/IBVS?3078" TargetMode="External"/><Relationship Id="rId26" Type="http://schemas.openxmlformats.org/officeDocument/2006/relationships/hyperlink" Target="http://www.konkoly.hu/cgi-bin/IBVS?3760" TargetMode="External"/><Relationship Id="rId39" Type="http://schemas.openxmlformats.org/officeDocument/2006/relationships/hyperlink" Target="http://www.bav-astro.de/sfs/BAVM_link.php?BAVMnr=152" TargetMode="External"/><Relationship Id="rId21" Type="http://schemas.openxmlformats.org/officeDocument/2006/relationships/hyperlink" Target="http://www.konkoly.hu/cgi-bin/IBVS?3078" TargetMode="External"/><Relationship Id="rId34" Type="http://schemas.openxmlformats.org/officeDocument/2006/relationships/hyperlink" Target="http://www.konkoly.hu/cgi-bin/IBVS?4941" TargetMode="External"/><Relationship Id="rId42" Type="http://schemas.openxmlformats.org/officeDocument/2006/relationships/hyperlink" Target="http://var.astro.cz/oejv/issues/oejv0074.pdf" TargetMode="External"/><Relationship Id="rId47" Type="http://schemas.openxmlformats.org/officeDocument/2006/relationships/hyperlink" Target="http://www.konkoly.hu/cgi-bin/IBVS?5843" TargetMode="External"/><Relationship Id="rId50" Type="http://schemas.openxmlformats.org/officeDocument/2006/relationships/hyperlink" Target="http://www.konkoly.hu/cgi-bin/IBVS?5843" TargetMode="External"/><Relationship Id="rId55" Type="http://schemas.openxmlformats.org/officeDocument/2006/relationships/hyperlink" Target="http://vsolj.cetus-net.org/no45.pdf" TargetMode="External"/><Relationship Id="rId63" Type="http://schemas.openxmlformats.org/officeDocument/2006/relationships/hyperlink" Target="http://vsolj.cetus-net.org/vsoljno53.pdf" TargetMode="External"/><Relationship Id="rId68" Type="http://schemas.openxmlformats.org/officeDocument/2006/relationships/hyperlink" Target="http://vsolj.cetus-net.org/vsoljno59.pdf" TargetMode="External"/><Relationship Id="rId7" Type="http://schemas.openxmlformats.org/officeDocument/2006/relationships/hyperlink" Target="http://www.konkoly.hu/cgi-bin/IBVS?1511" TargetMode="External"/><Relationship Id="rId2" Type="http://schemas.openxmlformats.org/officeDocument/2006/relationships/hyperlink" Target="http://www.konkoly.hu/cgi-bin/IBVS?647" TargetMode="External"/><Relationship Id="rId16" Type="http://schemas.openxmlformats.org/officeDocument/2006/relationships/hyperlink" Target="http://www.konkoly.hu/cgi-bin/IBVS?3078" TargetMode="External"/><Relationship Id="rId29" Type="http://schemas.openxmlformats.org/officeDocument/2006/relationships/hyperlink" Target="http://www.konkoly.hu/cgi-bin/IBVS?3760" TargetMode="External"/><Relationship Id="rId1" Type="http://schemas.openxmlformats.org/officeDocument/2006/relationships/hyperlink" Target="http://www.konkoly.hu/cgi-bin/IBVS?456" TargetMode="External"/><Relationship Id="rId6" Type="http://schemas.openxmlformats.org/officeDocument/2006/relationships/hyperlink" Target="http://www.konkoly.hu/cgi-bin/IBVS?1511" TargetMode="External"/><Relationship Id="rId11" Type="http://schemas.openxmlformats.org/officeDocument/2006/relationships/hyperlink" Target="http://www.konkoly.hu/cgi-bin/IBVS?2385" TargetMode="External"/><Relationship Id="rId24" Type="http://schemas.openxmlformats.org/officeDocument/2006/relationships/hyperlink" Target="http://www.konkoly.hu/cgi-bin/IBVS?3355" TargetMode="External"/><Relationship Id="rId32" Type="http://schemas.openxmlformats.org/officeDocument/2006/relationships/hyperlink" Target="http://www.konkoly.hu/cgi-bin/IBVS?3896" TargetMode="External"/><Relationship Id="rId37" Type="http://schemas.openxmlformats.org/officeDocument/2006/relationships/hyperlink" Target="http://www.konkoly.hu/cgi-bin/IBVS?4670" TargetMode="External"/><Relationship Id="rId40" Type="http://schemas.openxmlformats.org/officeDocument/2006/relationships/hyperlink" Target="http://www.konkoly.hu/cgi-bin/IBVS?5371" TargetMode="External"/><Relationship Id="rId45" Type="http://schemas.openxmlformats.org/officeDocument/2006/relationships/hyperlink" Target="http://www.konkoly.hu/cgi-bin/IBVS?5843" TargetMode="External"/><Relationship Id="rId53" Type="http://schemas.openxmlformats.org/officeDocument/2006/relationships/hyperlink" Target="http://www.konkoly.hu/cgi-bin/IBVS?5746" TargetMode="External"/><Relationship Id="rId58" Type="http://schemas.openxmlformats.org/officeDocument/2006/relationships/hyperlink" Target="http://www.konkoly.hu/cgi-bin/IBVS?6095" TargetMode="External"/><Relationship Id="rId66" Type="http://schemas.openxmlformats.org/officeDocument/2006/relationships/hyperlink" Target="http://vsolj.cetus-net.org/vsoljno55.pdf" TargetMode="External"/><Relationship Id="rId5" Type="http://schemas.openxmlformats.org/officeDocument/2006/relationships/hyperlink" Target="http://www.konkoly.hu/cgi-bin/IBVS?1511" TargetMode="External"/><Relationship Id="rId15" Type="http://schemas.openxmlformats.org/officeDocument/2006/relationships/hyperlink" Target="http://www.konkoly.hu/cgi-bin/IBVS?3078" TargetMode="External"/><Relationship Id="rId23" Type="http://schemas.openxmlformats.org/officeDocument/2006/relationships/hyperlink" Target="http://www.konkoly.hu/cgi-bin/IBVS?3355" TargetMode="External"/><Relationship Id="rId28" Type="http://schemas.openxmlformats.org/officeDocument/2006/relationships/hyperlink" Target="http://www.konkoly.hu/cgi-bin/IBVS?3760" TargetMode="External"/><Relationship Id="rId36" Type="http://schemas.openxmlformats.org/officeDocument/2006/relationships/hyperlink" Target="http://www.konkoly.hu/cgi-bin/IBVS?4670" TargetMode="External"/><Relationship Id="rId49" Type="http://schemas.openxmlformats.org/officeDocument/2006/relationships/hyperlink" Target="http://www.konkoly.hu/cgi-bin/IBVS?5843" TargetMode="External"/><Relationship Id="rId57" Type="http://schemas.openxmlformats.org/officeDocument/2006/relationships/hyperlink" Target="http://var.astro.cz/oejv/issues/oejv0074.pdf" TargetMode="External"/><Relationship Id="rId61" Type="http://schemas.openxmlformats.org/officeDocument/2006/relationships/hyperlink" Target="http://www.konkoly.hu/cgi-bin/IBVS?6007" TargetMode="External"/><Relationship Id="rId10" Type="http://schemas.openxmlformats.org/officeDocument/2006/relationships/hyperlink" Target="http://www.konkoly.hu/cgi-bin/IBVS?1511" TargetMode="External"/><Relationship Id="rId19" Type="http://schemas.openxmlformats.org/officeDocument/2006/relationships/hyperlink" Target="http://www.konkoly.hu/cgi-bin/IBVS?3078" TargetMode="External"/><Relationship Id="rId31" Type="http://schemas.openxmlformats.org/officeDocument/2006/relationships/hyperlink" Target="http://www.konkoly.hu/cgi-bin/IBVS?3896" TargetMode="External"/><Relationship Id="rId44" Type="http://schemas.openxmlformats.org/officeDocument/2006/relationships/hyperlink" Target="http://www.konkoly.hu/cgi-bin/IBVS?5843" TargetMode="External"/><Relationship Id="rId52" Type="http://schemas.openxmlformats.org/officeDocument/2006/relationships/hyperlink" Target="http://vsolj.cetus-net.org/no43.pdf" TargetMode="External"/><Relationship Id="rId60" Type="http://schemas.openxmlformats.org/officeDocument/2006/relationships/hyperlink" Target="http://vsolj.cetus-net.org/vsoljno50.pdf" TargetMode="External"/><Relationship Id="rId65" Type="http://schemas.openxmlformats.org/officeDocument/2006/relationships/hyperlink" Target="http://vsolj.cetus-net.org/vsoljno55.pdf" TargetMode="External"/><Relationship Id="rId4" Type="http://schemas.openxmlformats.org/officeDocument/2006/relationships/hyperlink" Target="http://www.konkoly.hu/cgi-bin/IBVS?1511" TargetMode="External"/><Relationship Id="rId9" Type="http://schemas.openxmlformats.org/officeDocument/2006/relationships/hyperlink" Target="http://www.konkoly.hu/cgi-bin/IBVS?1415" TargetMode="External"/><Relationship Id="rId14" Type="http://schemas.openxmlformats.org/officeDocument/2006/relationships/hyperlink" Target="http://www.konkoly.hu/cgi-bin/IBVS?2385" TargetMode="External"/><Relationship Id="rId22" Type="http://schemas.openxmlformats.org/officeDocument/2006/relationships/hyperlink" Target="http://www.konkoly.hu/cgi-bin/IBVS?3355" TargetMode="External"/><Relationship Id="rId27" Type="http://schemas.openxmlformats.org/officeDocument/2006/relationships/hyperlink" Target="http://www.konkoly.hu/cgi-bin/IBVS?3760" TargetMode="External"/><Relationship Id="rId30" Type="http://schemas.openxmlformats.org/officeDocument/2006/relationships/hyperlink" Target="http://www.konkoly.hu/cgi-bin/IBVS?3760" TargetMode="External"/><Relationship Id="rId35" Type="http://schemas.openxmlformats.org/officeDocument/2006/relationships/hyperlink" Target="http://www.konkoly.hu/cgi-bin/IBVS?4941" TargetMode="External"/><Relationship Id="rId43" Type="http://schemas.openxmlformats.org/officeDocument/2006/relationships/hyperlink" Target="http://www.konkoly.hu/cgi-bin/IBVS?5843" TargetMode="External"/><Relationship Id="rId48" Type="http://schemas.openxmlformats.org/officeDocument/2006/relationships/hyperlink" Target="http://www.konkoly.hu/cgi-bin/IBVS?5843" TargetMode="External"/><Relationship Id="rId56" Type="http://schemas.openxmlformats.org/officeDocument/2006/relationships/hyperlink" Target="http://vsolj.cetus-net.org/no45.pdf" TargetMode="External"/><Relationship Id="rId64" Type="http://schemas.openxmlformats.org/officeDocument/2006/relationships/hyperlink" Target="http://www.konkoly.hu/cgi-bin/IBVS?6114" TargetMode="External"/><Relationship Id="rId69" Type="http://schemas.openxmlformats.org/officeDocument/2006/relationships/hyperlink" Target="http://vsolj.cetus-net.org/vsoljno59.pdf" TargetMode="External"/><Relationship Id="rId8" Type="http://schemas.openxmlformats.org/officeDocument/2006/relationships/hyperlink" Target="http://www.konkoly.hu/cgi-bin/IBVS?1511" TargetMode="External"/><Relationship Id="rId51" Type="http://schemas.openxmlformats.org/officeDocument/2006/relationships/hyperlink" Target="http://www.konkoly.hu/cgi-bin/IBVS?5843" TargetMode="External"/><Relationship Id="rId3" Type="http://schemas.openxmlformats.org/officeDocument/2006/relationships/hyperlink" Target="http://www.konkoly.hu/cgi-bin/IBVS?937" TargetMode="External"/><Relationship Id="rId12" Type="http://schemas.openxmlformats.org/officeDocument/2006/relationships/hyperlink" Target="http://www.konkoly.hu/cgi-bin/IBVS?2385" TargetMode="External"/><Relationship Id="rId17" Type="http://schemas.openxmlformats.org/officeDocument/2006/relationships/hyperlink" Target="http://www.konkoly.hu/cgi-bin/IBVS?3078" TargetMode="External"/><Relationship Id="rId25" Type="http://schemas.openxmlformats.org/officeDocument/2006/relationships/hyperlink" Target="http://www.konkoly.hu/cgi-bin/IBVS?3760" TargetMode="External"/><Relationship Id="rId33" Type="http://schemas.openxmlformats.org/officeDocument/2006/relationships/hyperlink" Target="http://www.konkoly.hu/cgi-bin/IBVS?3896" TargetMode="External"/><Relationship Id="rId38" Type="http://schemas.openxmlformats.org/officeDocument/2006/relationships/hyperlink" Target="http://www.bav-astro.de/sfs/BAVM_link.php?BAVMnr=118" TargetMode="External"/><Relationship Id="rId46" Type="http://schemas.openxmlformats.org/officeDocument/2006/relationships/hyperlink" Target="http://www.konkoly.hu/cgi-bin/IBVS?5843" TargetMode="External"/><Relationship Id="rId59" Type="http://schemas.openxmlformats.org/officeDocument/2006/relationships/hyperlink" Target="http://vsolj.cetus-net.org/vsoljno50.pdf" TargetMode="External"/><Relationship Id="rId67" Type="http://schemas.openxmlformats.org/officeDocument/2006/relationships/hyperlink" Target="http://vsolj.cetus-net.org/vsoljno55.pdf" TargetMode="External"/><Relationship Id="rId20" Type="http://schemas.openxmlformats.org/officeDocument/2006/relationships/hyperlink" Target="http://www.konkoly.hu/cgi-bin/IBVS?3078" TargetMode="External"/><Relationship Id="rId41" Type="http://schemas.openxmlformats.org/officeDocument/2006/relationships/hyperlink" Target="http://www.konkoly.hu/cgi-bin/IBVS?5583" TargetMode="External"/><Relationship Id="rId54" Type="http://schemas.openxmlformats.org/officeDocument/2006/relationships/hyperlink" Target="http://www.konkoly.hu/cgi-bin/IBVS?5736" TargetMode="External"/><Relationship Id="rId62" Type="http://schemas.openxmlformats.org/officeDocument/2006/relationships/hyperlink" Target="http://www.bav-astro.de/sfs/BAVM_link.php?BAVMnr=225" TargetMode="External"/><Relationship Id="rId70" Type="http://schemas.openxmlformats.org/officeDocument/2006/relationships/hyperlink" Target="http://vsolj.cetus-net.org/vsoljno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29"/>
  <sheetViews>
    <sheetView tabSelected="1" workbookViewId="0">
      <pane xSplit="12" ySplit="22" topLeftCell="M325" activePane="bottomRight" state="frozen"/>
      <selection pane="topRight" activeCell="M1" sqref="M1"/>
      <selection pane="bottomLeft" activeCell="A23" sqref="A23"/>
      <selection pane="bottomRight" activeCell="F7" sqref="F7"/>
    </sheetView>
  </sheetViews>
  <sheetFormatPr defaultRowHeight="12.75" x14ac:dyDescent="0.2"/>
  <cols>
    <col min="1" max="1" width="17" style="2" customWidth="1"/>
    <col min="2" max="2" width="6" style="35" customWidth="1"/>
    <col min="3" max="3" width="11.85546875" style="2" customWidth="1"/>
    <col min="4" max="4" width="13.5703125" style="2" customWidth="1"/>
    <col min="5" max="5" width="11.85546875" style="2" customWidth="1"/>
    <col min="6" max="6" width="16" style="2" customWidth="1"/>
    <col min="7" max="7" width="9.140625" style="31"/>
    <col min="8" max="9" width="8.42578125" style="2" customWidth="1"/>
    <col min="10" max="10" width="11.28515625" style="2" customWidth="1"/>
    <col min="11" max="14" width="10.42578125" style="2" customWidth="1"/>
    <col min="15" max="16" width="9.140625" style="2"/>
    <col min="17" max="18" width="10.7109375" style="2" customWidth="1"/>
    <col min="19" max="19" width="12.42578125" style="2" bestFit="1" customWidth="1"/>
    <col min="20" max="16384" width="9.140625" style="2"/>
  </cols>
  <sheetData>
    <row r="1" spans="1:6" ht="20.25" x14ac:dyDescent="0.3">
      <c r="A1" s="24" t="s">
        <v>96</v>
      </c>
      <c r="B1" s="33"/>
    </row>
    <row r="2" spans="1:6" x14ac:dyDescent="0.2">
      <c r="A2" s="12" t="s">
        <v>20</v>
      </c>
      <c r="B2" s="44" t="s">
        <v>30</v>
      </c>
    </row>
    <row r="3" spans="1:6" ht="13.5" thickBot="1" x14ac:dyDescent="0.25">
      <c r="A3" s="12"/>
      <c r="B3" s="33"/>
      <c r="C3" s="6"/>
      <c r="D3" s="6"/>
    </row>
    <row r="4" spans="1:6" ht="13.5" thickBot="1" x14ac:dyDescent="0.25">
      <c r="A4" s="13" t="s">
        <v>21</v>
      </c>
      <c r="B4" s="34"/>
      <c r="C4" s="8">
        <v>50731.450620000003</v>
      </c>
      <c r="D4" s="9">
        <v>0.86104820000000004</v>
      </c>
      <c r="E4" s="4"/>
    </row>
    <row r="5" spans="1:6" x14ac:dyDescent="0.2">
      <c r="A5" s="41" t="s">
        <v>109</v>
      </c>
      <c r="B5" s="12"/>
      <c r="C5" s="54">
        <v>-0.5</v>
      </c>
      <c r="D5" s="12" t="s">
        <v>110</v>
      </c>
    </row>
    <row r="6" spans="1:6" x14ac:dyDescent="0.2">
      <c r="A6" s="13" t="s">
        <v>22</v>
      </c>
      <c r="B6" s="33"/>
    </row>
    <row r="7" spans="1:6" x14ac:dyDescent="0.2">
      <c r="A7" s="12" t="s">
        <v>4</v>
      </c>
      <c r="B7" s="33"/>
      <c r="C7" s="2">
        <f>C4</f>
        <v>50731.450620000003</v>
      </c>
    </row>
    <row r="8" spans="1:6" x14ac:dyDescent="0.2">
      <c r="A8" s="12" t="s">
        <v>13</v>
      </c>
      <c r="B8" s="33"/>
      <c r="C8" s="3">
        <f>D4</f>
        <v>0.86104820000000004</v>
      </c>
    </row>
    <row r="9" spans="1:6" x14ac:dyDescent="0.2">
      <c r="A9" s="41" t="s">
        <v>102</v>
      </c>
      <c r="B9" s="54">
        <v>190</v>
      </c>
      <c r="C9" s="41" t="str">
        <f>"F"&amp;B9</f>
        <v>F190</v>
      </c>
      <c r="D9" s="41" t="str">
        <f>"G"&amp;B9</f>
        <v>G190</v>
      </c>
    </row>
    <row r="10" spans="1:6" ht="13.5" thickBot="1" x14ac:dyDescent="0.25">
      <c r="A10" s="12"/>
      <c r="B10" s="33"/>
      <c r="C10" s="15" t="s">
        <v>28</v>
      </c>
      <c r="D10" s="15" t="s">
        <v>29</v>
      </c>
      <c r="E10" s="6"/>
    </row>
    <row r="11" spans="1:6" x14ac:dyDescent="0.2">
      <c r="A11" s="12" t="s">
        <v>23</v>
      </c>
      <c r="B11" s="33"/>
      <c r="C11" s="23">
        <f ca="1">INTERCEPT(INDIRECT(D9):G987,INDIRECT(C9):$F987)</f>
        <v>-5.3194440053574152E-4</v>
      </c>
      <c r="D11" s="16">
        <f>+E11*F11</f>
        <v>4.9992451433765996E-6</v>
      </c>
      <c r="E11" s="28">
        <v>4.9992451433765996</v>
      </c>
      <c r="F11" s="27">
        <v>9.9999999999999995E-7</v>
      </c>
    </row>
    <row r="12" spans="1:6" x14ac:dyDescent="0.2">
      <c r="A12" s="12" t="s">
        <v>24</v>
      </c>
      <c r="C12" s="23">
        <f ca="1">SLOPE(INDIRECT(D9):G987,INDIRECT(C9):$F987)</f>
        <v>-1.3575943558795206E-6</v>
      </c>
      <c r="D12" s="16">
        <f>+E12*F12</f>
        <v>-1.8342014444936978E-7</v>
      </c>
      <c r="E12" s="29">
        <v>-0.18342014444936977</v>
      </c>
      <c r="F12" s="27">
        <v>9.9999999999999995E-7</v>
      </c>
    </row>
    <row r="13" spans="1:6" ht="13.5" thickBot="1" x14ac:dyDescent="0.25">
      <c r="A13" s="12" t="s">
        <v>25</v>
      </c>
      <c r="C13" s="1"/>
      <c r="D13" s="16">
        <f>+E13*F13</f>
        <v>4.1506191096550304E-11</v>
      </c>
      <c r="E13" s="30">
        <v>0.41506191096550304</v>
      </c>
      <c r="F13" s="27">
        <v>1E-10</v>
      </c>
    </row>
    <row r="14" spans="1:6" x14ac:dyDescent="0.2">
      <c r="A14" s="12" t="s">
        <v>26</v>
      </c>
      <c r="E14" s="7">
        <f>SUM(S21:S57)</f>
        <v>0</v>
      </c>
    </row>
    <row r="15" spans="1:6" x14ac:dyDescent="0.2">
      <c r="A15" s="14" t="s">
        <v>27</v>
      </c>
      <c r="C15" s="21">
        <f ca="1">(C7+C11)+(C8+C12)*INT(MAX(F21:F3497))</f>
        <v>59895.571631778868</v>
      </c>
      <c r="D15" s="38">
        <f>+C7+INT(MAX(F21:F1570))*C8+D11+D12*INT(MAX(F21:F4005))+D13*INT(MAX(F21:F4032)^2)</f>
        <v>59895.589367449822</v>
      </c>
      <c r="E15" s="23" t="s">
        <v>111</v>
      </c>
      <c r="F15" s="54">
        <v>1</v>
      </c>
    </row>
    <row r="16" spans="1:6" x14ac:dyDescent="0.2">
      <c r="A16" s="13" t="s">
        <v>11</v>
      </c>
      <c r="C16" s="22">
        <f ca="1">+C8+C12</f>
        <v>0.86104684240564411</v>
      </c>
      <c r="D16" s="38">
        <f>+C8+D12+2*D13*F90</f>
        <v>0.86104600792924368</v>
      </c>
      <c r="E16" s="23" t="s">
        <v>112</v>
      </c>
      <c r="F16" s="55">
        <f ca="1">NOW()+15018.5+$C$5/24</f>
        <v>60179.178453124994</v>
      </c>
    </row>
    <row r="17" spans="1:22" ht="13.5" thickBot="1" x14ac:dyDescent="0.25">
      <c r="A17" s="23" t="s">
        <v>95</v>
      </c>
      <c r="B17" s="36"/>
      <c r="C17" s="12">
        <f>COUNT(C21:C2155)</f>
        <v>323</v>
      </c>
      <c r="D17" s="5"/>
      <c r="E17" s="23" t="s">
        <v>113</v>
      </c>
      <c r="F17" s="55">
        <f ca="1">ROUND(2*(F16-$C$7)/$C$8,0)/2+F15</f>
        <v>10973.5</v>
      </c>
    </row>
    <row r="18" spans="1:22" ht="14.25" thickTop="1" thickBot="1" x14ac:dyDescent="0.25">
      <c r="A18" s="13" t="s">
        <v>116</v>
      </c>
      <c r="B18" s="12"/>
      <c r="C18" s="39">
        <f ca="1">+C15</f>
        <v>59895.571631778868</v>
      </c>
      <c r="D18" s="40">
        <f ca="1">C16</f>
        <v>0.86104684240564411</v>
      </c>
      <c r="E18" s="23" t="s">
        <v>114</v>
      </c>
      <c r="F18" s="38">
        <f ca="1">ROUND(2*(F16-$C$15)/$C$16,0)/2+F15</f>
        <v>330.5</v>
      </c>
    </row>
    <row r="19" spans="1:22" ht="13.5" thickBot="1" x14ac:dyDescent="0.25">
      <c r="A19" s="13" t="s">
        <v>117</v>
      </c>
      <c r="B19" s="12"/>
      <c r="C19" s="42">
        <f>+D15</f>
        <v>59895.589367449822</v>
      </c>
      <c r="D19" s="43">
        <f>+D16</f>
        <v>0.86104600792924368</v>
      </c>
      <c r="E19" s="23" t="s">
        <v>115</v>
      </c>
      <c r="F19" s="56">
        <f ca="1">+$C$15+$C$16*F18-15018.5-$C$5/24</f>
        <v>45161.66844652727</v>
      </c>
      <c r="O19" s="2" t="s">
        <v>3</v>
      </c>
      <c r="U19" s="6"/>
    </row>
    <row r="20" spans="1:22" ht="13.5" thickBot="1" x14ac:dyDescent="0.25">
      <c r="A20" s="25" t="s">
        <v>14</v>
      </c>
      <c r="B20" s="26" t="s">
        <v>16</v>
      </c>
      <c r="C20" s="25" t="s">
        <v>15</v>
      </c>
      <c r="D20" s="25" t="s">
        <v>5</v>
      </c>
      <c r="E20" s="25" t="s">
        <v>10</v>
      </c>
      <c r="F20" s="25" t="s">
        <v>9</v>
      </c>
      <c r="G20" s="96" t="s">
        <v>12</v>
      </c>
      <c r="H20" s="25" t="s">
        <v>125</v>
      </c>
      <c r="I20" s="25" t="s">
        <v>104</v>
      </c>
      <c r="J20" s="25" t="s">
        <v>106</v>
      </c>
      <c r="K20" s="25" t="s">
        <v>121</v>
      </c>
      <c r="L20" s="25" t="s">
        <v>105</v>
      </c>
      <c r="M20" s="25" t="s">
        <v>98</v>
      </c>
      <c r="N20" s="25" t="s">
        <v>85</v>
      </c>
      <c r="O20" s="25" t="s">
        <v>18</v>
      </c>
      <c r="P20" s="25" t="s">
        <v>19</v>
      </c>
      <c r="Q20" s="25" t="s">
        <v>17</v>
      </c>
      <c r="R20" s="93"/>
      <c r="T20" s="94"/>
      <c r="U20" s="95" t="s">
        <v>976</v>
      </c>
      <c r="V20" s="4"/>
    </row>
    <row r="21" spans="1:22" x14ac:dyDescent="0.2">
      <c r="A21" s="82" t="s">
        <v>134</v>
      </c>
      <c r="B21" s="88" t="s">
        <v>88</v>
      </c>
      <c r="C21" s="91">
        <v>14666.49</v>
      </c>
      <c r="D21" s="92"/>
      <c r="E21" s="7">
        <f t="shared" ref="E21:E84" si="0">(C21-C$7)/C$8</f>
        <v>-41884.949785621764</v>
      </c>
      <c r="F21" s="7">
        <f t="shared" ref="F21:F84" si="1">ROUND(2*E21,0)/2</f>
        <v>-41885</v>
      </c>
      <c r="G21" s="97">
        <f t="shared" ref="G21:G52" si="2">C21-(C$7+F21*C$8)</f>
        <v>4.3236999999862746E-2</v>
      </c>
      <c r="H21" s="7">
        <f t="shared" ref="H21:H52" si="3">G21</f>
        <v>4.3236999999862746E-2</v>
      </c>
      <c r="I21" s="7"/>
      <c r="J21" s="7"/>
      <c r="K21" s="7"/>
      <c r="N21" s="7"/>
      <c r="O21" s="7">
        <f t="shared" ref="O21:O52" ca="1" si="4">C$11+C$12*F21</f>
        <v>5.6330895195477973E-2</v>
      </c>
      <c r="P21" s="17">
        <f t="shared" ref="P21:P84" si="5">+D$11+D$12*F21+D$13*F21^2</f>
        <v>8.0504072203104543E-2</v>
      </c>
      <c r="Q21" s="127" t="s">
        <v>991</v>
      </c>
      <c r="R21" s="10"/>
      <c r="U21" s="7"/>
    </row>
    <row r="22" spans="1:22" x14ac:dyDescent="0.2">
      <c r="A22" s="74" t="s">
        <v>134</v>
      </c>
      <c r="B22" s="75" t="s">
        <v>88</v>
      </c>
      <c r="C22" s="76">
        <v>14981.63</v>
      </c>
      <c r="D22" s="92"/>
      <c r="E22" s="2">
        <f t="shared" si="0"/>
        <v>-41518.954014421033</v>
      </c>
      <c r="F22" s="2">
        <f t="shared" si="1"/>
        <v>-41519</v>
      </c>
      <c r="G22" s="31">
        <f t="shared" si="2"/>
        <v>3.9595799995367997E-2</v>
      </c>
      <c r="H22" s="2">
        <f t="shared" si="3"/>
        <v>3.9595799995367997E-2</v>
      </c>
      <c r="O22" s="2">
        <f t="shared" ca="1" si="4"/>
        <v>5.5834015661226075E-2</v>
      </c>
      <c r="P22" s="17">
        <f t="shared" si="5"/>
        <v>7.9169928085664767E-2</v>
      </c>
      <c r="Q22" s="128" t="s">
        <v>992</v>
      </c>
      <c r="R22" s="11"/>
    </row>
    <row r="23" spans="1:22" x14ac:dyDescent="0.2">
      <c r="A23" s="74" t="s">
        <v>134</v>
      </c>
      <c r="B23" s="75" t="s">
        <v>88</v>
      </c>
      <c r="C23" s="76">
        <v>15372.539000000001</v>
      </c>
      <c r="D23" s="92"/>
      <c r="E23" s="2">
        <f t="shared" si="0"/>
        <v>-41064.962007934046</v>
      </c>
      <c r="F23" s="2">
        <f t="shared" si="1"/>
        <v>-41065</v>
      </c>
      <c r="G23" s="31">
        <f t="shared" si="2"/>
        <v>3.2712999996874714E-2</v>
      </c>
      <c r="H23" s="2">
        <f t="shared" si="3"/>
        <v>3.2712999996874714E-2</v>
      </c>
      <c r="O23" s="2">
        <f t="shared" ca="1" si="4"/>
        <v>5.5217667823656766E-2</v>
      </c>
      <c r="P23" s="17">
        <f t="shared" si="5"/>
        <v>7.7530458072459799E-2</v>
      </c>
      <c r="Q23" s="11">
        <f t="shared" ref="Q21:Q84" si="6">C23-15018.5</f>
        <v>354.03900000000067</v>
      </c>
      <c r="R23" s="11"/>
    </row>
    <row r="24" spans="1:22" x14ac:dyDescent="0.2">
      <c r="A24" s="74" t="s">
        <v>134</v>
      </c>
      <c r="B24" s="75" t="s">
        <v>88</v>
      </c>
      <c r="C24" s="76">
        <v>15434.531999999999</v>
      </c>
      <c r="D24" s="92"/>
      <c r="E24" s="2">
        <f t="shared" si="0"/>
        <v>-40992.964876995276</v>
      </c>
      <c r="F24" s="2">
        <f t="shared" si="1"/>
        <v>-40993</v>
      </c>
      <c r="G24" s="31">
        <f t="shared" si="2"/>
        <v>3.0242599998018704E-2</v>
      </c>
      <c r="H24" s="2">
        <f t="shared" si="3"/>
        <v>3.0242599998018704E-2</v>
      </c>
      <c r="O24" s="2">
        <f t="shared" ca="1" si="4"/>
        <v>5.5119921030033443E-2</v>
      </c>
      <c r="P24" s="17">
        <f t="shared" si="5"/>
        <v>7.72720259399714E-2</v>
      </c>
      <c r="Q24" s="11">
        <f t="shared" si="6"/>
        <v>416.03199999999924</v>
      </c>
      <c r="R24" s="11"/>
    </row>
    <row r="25" spans="1:22" x14ac:dyDescent="0.2">
      <c r="A25" s="74" t="s">
        <v>134</v>
      </c>
      <c r="B25" s="75" t="s">
        <v>88</v>
      </c>
      <c r="C25" s="76">
        <v>15668.769</v>
      </c>
      <c r="D25" s="92"/>
      <c r="E25" s="2">
        <f t="shared" si="0"/>
        <v>-40720.927841205637</v>
      </c>
      <c r="F25" s="2">
        <f t="shared" si="1"/>
        <v>-40721</v>
      </c>
      <c r="G25" s="31">
        <f t="shared" si="2"/>
        <v>6.213220000063302E-2</v>
      </c>
      <c r="H25" s="2">
        <f t="shared" si="3"/>
        <v>6.213220000063302E-2</v>
      </c>
      <c r="O25" s="2">
        <f t="shared" ca="1" si="4"/>
        <v>5.4750655365234213E-2</v>
      </c>
      <c r="P25" s="17">
        <f t="shared" si="5"/>
        <v>7.6299610424081496E-2</v>
      </c>
      <c r="Q25" s="11">
        <f t="shared" si="6"/>
        <v>650.26900000000023</v>
      </c>
      <c r="R25" s="11"/>
    </row>
    <row r="26" spans="1:22" x14ac:dyDescent="0.2">
      <c r="A26" s="74" t="s">
        <v>134</v>
      </c>
      <c r="B26" s="75" t="s">
        <v>88</v>
      </c>
      <c r="C26" s="76">
        <v>15763.478999999999</v>
      </c>
      <c r="D26" s="48"/>
      <c r="E26" s="2">
        <f t="shared" si="0"/>
        <v>-40610.933998816792</v>
      </c>
      <c r="F26" s="2">
        <f t="shared" si="1"/>
        <v>-40611</v>
      </c>
      <c r="G26" s="31">
        <f t="shared" si="2"/>
        <v>5.6830199995602015E-2</v>
      </c>
      <c r="H26" s="2">
        <f t="shared" si="3"/>
        <v>5.6830199995602015E-2</v>
      </c>
      <c r="O26" s="2">
        <f t="shared" ca="1" si="4"/>
        <v>5.4601319986087464E-2</v>
      </c>
      <c r="P26" s="17">
        <f t="shared" si="5"/>
        <v>7.5908098239422961E-2</v>
      </c>
      <c r="Q26" s="11">
        <f t="shared" si="6"/>
        <v>744.97899999999936</v>
      </c>
      <c r="R26" s="11"/>
    </row>
    <row r="27" spans="1:22" x14ac:dyDescent="0.2">
      <c r="A27" s="74" t="s">
        <v>134</v>
      </c>
      <c r="B27" s="75" t="s">
        <v>88</v>
      </c>
      <c r="C27" s="76">
        <v>16059.66</v>
      </c>
      <c r="D27" s="48"/>
      <c r="E27" s="2">
        <f t="shared" si="0"/>
        <v>-40266.956739471723</v>
      </c>
      <c r="F27" s="2">
        <f t="shared" si="1"/>
        <v>-40267</v>
      </c>
      <c r="G27" s="31">
        <f t="shared" si="2"/>
        <v>3.7249400000291644E-2</v>
      </c>
      <c r="H27" s="2">
        <f t="shared" si="3"/>
        <v>3.7249400000291644E-2</v>
      </c>
      <c r="O27" s="2">
        <f t="shared" ca="1" si="4"/>
        <v>5.4134307527664911E-2</v>
      </c>
      <c r="P27" s="17">
        <f t="shared" si="5"/>
        <v>7.469021513284603E-2</v>
      </c>
      <c r="Q27" s="11">
        <f t="shared" si="6"/>
        <v>1041.1599999999999</v>
      </c>
      <c r="R27" s="11"/>
    </row>
    <row r="28" spans="1:22" x14ac:dyDescent="0.2">
      <c r="A28" s="74" t="s">
        <v>134</v>
      </c>
      <c r="B28" s="75" t="s">
        <v>88</v>
      </c>
      <c r="C28" s="76">
        <v>16134.584000000001</v>
      </c>
      <c r="D28" s="48"/>
      <c r="E28" s="2">
        <f t="shared" si="0"/>
        <v>-40179.94186620447</v>
      </c>
      <c r="F28" s="2">
        <f t="shared" si="1"/>
        <v>-40180</v>
      </c>
      <c r="G28" s="31">
        <f t="shared" si="2"/>
        <v>5.0055999998221523E-2</v>
      </c>
      <c r="H28" s="2">
        <f t="shared" si="3"/>
        <v>5.0055999998221523E-2</v>
      </c>
      <c r="O28" s="2">
        <f t="shared" ca="1" si="4"/>
        <v>5.4016196818703392E-2</v>
      </c>
      <c r="P28" s="17">
        <f t="shared" si="5"/>
        <v>7.438376035598139E-2</v>
      </c>
      <c r="Q28" s="11">
        <f t="shared" si="6"/>
        <v>1116.0840000000007</v>
      </c>
      <c r="R28" s="11"/>
    </row>
    <row r="29" spans="1:22" x14ac:dyDescent="0.2">
      <c r="A29" s="74" t="s">
        <v>134</v>
      </c>
      <c r="B29" s="75" t="s">
        <v>88</v>
      </c>
      <c r="C29" s="76">
        <v>16746.774000000001</v>
      </c>
      <c r="D29" s="48"/>
      <c r="E29" s="2">
        <f t="shared" si="0"/>
        <v>-39468.959600635593</v>
      </c>
      <c r="F29" s="2">
        <f t="shared" si="1"/>
        <v>-39469</v>
      </c>
      <c r="G29" s="31">
        <f t="shared" si="2"/>
        <v>3.4785799998644507E-2</v>
      </c>
      <c r="H29" s="2">
        <f t="shared" si="3"/>
        <v>3.4785799998644507E-2</v>
      </c>
      <c r="O29" s="2">
        <f t="shared" ca="1" si="4"/>
        <v>5.3050947231673057E-2</v>
      </c>
      <c r="P29" s="17">
        <f t="shared" si="5"/>
        <v>7.1902834810262356E-2</v>
      </c>
      <c r="Q29" s="11">
        <f t="shared" si="6"/>
        <v>1728.2740000000013</v>
      </c>
      <c r="R29" s="11"/>
    </row>
    <row r="30" spans="1:22" x14ac:dyDescent="0.2">
      <c r="A30" s="74" t="s">
        <v>134</v>
      </c>
      <c r="B30" s="75" t="s">
        <v>88</v>
      </c>
      <c r="C30" s="76">
        <v>16859.544999999998</v>
      </c>
      <c r="D30" s="48"/>
      <c r="E30" s="2">
        <f t="shared" si="0"/>
        <v>-39337.99016129411</v>
      </c>
      <c r="F30" s="2">
        <f t="shared" si="1"/>
        <v>-39338</v>
      </c>
      <c r="G30" s="31">
        <f t="shared" si="2"/>
        <v>8.4715999983018264E-3</v>
      </c>
      <c r="H30" s="2">
        <f t="shared" si="3"/>
        <v>8.4715999983018264E-3</v>
      </c>
      <c r="O30" s="2">
        <f t="shared" ca="1" si="4"/>
        <v>5.2873102371052839E-2</v>
      </c>
      <c r="P30" s="17">
        <f t="shared" si="5"/>
        <v>7.1450308600710791E-2</v>
      </c>
      <c r="Q30" s="11">
        <f t="shared" si="6"/>
        <v>1841.0449999999983</v>
      </c>
      <c r="R30" s="11"/>
    </row>
    <row r="31" spans="1:22" x14ac:dyDescent="0.2">
      <c r="A31" s="74" t="s">
        <v>134</v>
      </c>
      <c r="B31" s="75" t="s">
        <v>88</v>
      </c>
      <c r="C31" s="76">
        <v>17212.63</v>
      </c>
      <c r="D31" s="48"/>
      <c r="E31" s="2">
        <f t="shared" si="0"/>
        <v>-38927.926009252442</v>
      </c>
      <c r="F31" s="2">
        <f t="shared" si="1"/>
        <v>-38928</v>
      </c>
      <c r="G31" s="31">
        <f t="shared" si="2"/>
        <v>6.370960000276682E-2</v>
      </c>
      <c r="H31" s="2">
        <f t="shared" si="3"/>
        <v>6.370960000276682E-2</v>
      </c>
      <c r="O31" s="2">
        <f t="shared" ca="1" si="4"/>
        <v>5.2316488685142236E-2</v>
      </c>
      <c r="P31" s="17">
        <f t="shared" si="5"/>
        <v>7.004321168501787E-2</v>
      </c>
      <c r="Q31" s="11">
        <f t="shared" si="6"/>
        <v>2194.130000000001</v>
      </c>
      <c r="R31" s="11"/>
    </row>
    <row r="32" spans="1:22" x14ac:dyDescent="0.2">
      <c r="A32" s="74" t="s">
        <v>134</v>
      </c>
      <c r="B32" s="75" t="s">
        <v>89</v>
      </c>
      <c r="C32" s="76">
        <v>17469.7</v>
      </c>
      <c r="D32" s="48"/>
      <c r="E32" s="2">
        <f t="shared" si="0"/>
        <v>-38629.371294197008</v>
      </c>
      <c r="F32" s="2">
        <f t="shared" si="1"/>
        <v>-38629.5</v>
      </c>
      <c r="G32" s="31">
        <f t="shared" si="2"/>
        <v>0.11082189999797265</v>
      </c>
      <c r="H32" s="2">
        <f t="shared" si="3"/>
        <v>0.11082189999797265</v>
      </c>
      <c r="O32" s="2">
        <f t="shared" ca="1" si="4"/>
        <v>5.1911246769912198E-2</v>
      </c>
      <c r="P32" s="17">
        <f t="shared" si="5"/>
        <v>6.9027554521732482E-2</v>
      </c>
      <c r="Q32" s="11">
        <f t="shared" si="6"/>
        <v>2451.2000000000007</v>
      </c>
      <c r="R32" s="11"/>
    </row>
    <row r="33" spans="1:18" x14ac:dyDescent="0.2">
      <c r="A33" s="74" t="s">
        <v>134</v>
      </c>
      <c r="B33" s="75" t="s">
        <v>88</v>
      </c>
      <c r="C33" s="76">
        <v>17969.476999999999</v>
      </c>
      <c r="D33" s="48"/>
      <c r="E33" s="2">
        <f t="shared" si="0"/>
        <v>-38048.942695658618</v>
      </c>
      <c r="F33" s="2">
        <f t="shared" si="1"/>
        <v>-38049</v>
      </c>
      <c r="G33" s="31">
        <f t="shared" si="2"/>
        <v>4.9341799996909685E-2</v>
      </c>
      <c r="H33" s="2">
        <f t="shared" si="3"/>
        <v>4.9341799996909685E-2</v>
      </c>
      <c r="O33" s="2">
        <f t="shared" ca="1" si="4"/>
        <v>5.1123163246324134E-2</v>
      </c>
      <c r="P33" s="17">
        <f t="shared" si="5"/>
        <v>6.7073560976724456E-2</v>
      </c>
      <c r="Q33" s="11">
        <f t="shared" si="6"/>
        <v>2950.976999999999</v>
      </c>
      <c r="R33" s="11"/>
    </row>
    <row r="34" spans="1:18" x14ac:dyDescent="0.2">
      <c r="A34" s="74" t="s">
        <v>134</v>
      </c>
      <c r="B34" s="75" t="s">
        <v>88</v>
      </c>
      <c r="C34" s="76">
        <v>18227.780999999999</v>
      </c>
      <c r="D34" s="48"/>
      <c r="E34" s="2">
        <f t="shared" si="0"/>
        <v>-37748.954843642903</v>
      </c>
      <c r="F34" s="2">
        <f t="shared" si="1"/>
        <v>-37749</v>
      </c>
      <c r="G34" s="31">
        <f t="shared" si="2"/>
        <v>3.8881799995579058E-2</v>
      </c>
      <c r="H34" s="2">
        <f t="shared" si="3"/>
        <v>3.8881799995579058E-2</v>
      </c>
      <c r="O34" s="2">
        <f t="shared" ca="1" si="4"/>
        <v>5.071588493956028E-2</v>
      </c>
      <c r="P34" s="17">
        <f t="shared" si="5"/>
        <v>6.6074709051568759E-2</v>
      </c>
      <c r="Q34" s="11">
        <f t="shared" si="6"/>
        <v>3209.280999999999</v>
      </c>
      <c r="R34" s="11"/>
    </row>
    <row r="35" spans="1:18" x14ac:dyDescent="0.2">
      <c r="A35" s="74" t="s">
        <v>134</v>
      </c>
      <c r="B35" s="75" t="s">
        <v>88</v>
      </c>
      <c r="C35" s="76">
        <v>18687.562999999998</v>
      </c>
      <c r="D35" s="48"/>
      <c r="E35" s="2">
        <f t="shared" si="0"/>
        <v>-37214.975445044773</v>
      </c>
      <c r="F35" s="2">
        <f t="shared" si="1"/>
        <v>-37215</v>
      </c>
      <c r="G35" s="31">
        <f t="shared" si="2"/>
        <v>2.1142999998119194E-2</v>
      </c>
      <c r="H35" s="2">
        <f t="shared" si="3"/>
        <v>2.1142999998119194E-2</v>
      </c>
      <c r="O35" s="2">
        <f t="shared" ca="1" si="4"/>
        <v>4.9990929553520615E-2</v>
      </c>
      <c r="P35" s="17">
        <f t="shared" si="5"/>
        <v>6.4315237656033586E-2</v>
      </c>
      <c r="Q35" s="11">
        <f t="shared" si="6"/>
        <v>3669.0629999999983</v>
      </c>
      <c r="R35" s="11"/>
    </row>
    <row r="36" spans="1:18" x14ac:dyDescent="0.2">
      <c r="A36" s="74" t="s">
        <v>134</v>
      </c>
      <c r="B36" s="75" t="s">
        <v>88</v>
      </c>
      <c r="C36" s="76">
        <v>19009.635999999999</v>
      </c>
      <c r="D36" s="48"/>
      <c r="E36" s="2">
        <f t="shared" si="0"/>
        <v>-36840.927859787647</v>
      </c>
      <c r="F36" s="2">
        <f t="shared" si="1"/>
        <v>-36841</v>
      </c>
      <c r="G36" s="31">
        <f t="shared" si="2"/>
        <v>6.2116199995216448E-2</v>
      </c>
      <c r="H36" s="2">
        <f t="shared" si="3"/>
        <v>6.2116199995216448E-2</v>
      </c>
      <c r="O36" s="2">
        <f t="shared" ca="1" si="4"/>
        <v>4.9483189264421676E-2</v>
      </c>
      <c r="P36" s="17">
        <f t="shared" si="5"/>
        <v>6.3097043871555084E-2</v>
      </c>
      <c r="Q36" s="11">
        <f t="shared" si="6"/>
        <v>3991.1359999999986</v>
      </c>
      <c r="R36" s="11"/>
    </row>
    <row r="37" spans="1:18" x14ac:dyDescent="0.2">
      <c r="A37" s="74" t="s">
        <v>134</v>
      </c>
      <c r="B37" s="75" t="s">
        <v>88</v>
      </c>
      <c r="C37" s="76">
        <v>19683.782999999999</v>
      </c>
      <c r="D37" s="48"/>
      <c r="E37" s="2">
        <f t="shared" si="0"/>
        <v>-36057.990272786126</v>
      </c>
      <c r="F37" s="2">
        <f t="shared" si="1"/>
        <v>-36058</v>
      </c>
      <c r="G37" s="31">
        <f t="shared" si="2"/>
        <v>8.3755999985442031E-3</v>
      </c>
      <c r="H37" s="2">
        <f t="shared" si="3"/>
        <v>8.3755999985442031E-3</v>
      </c>
      <c r="O37" s="2">
        <f t="shared" ca="1" si="4"/>
        <v>4.8420192883768011E-2</v>
      </c>
      <c r="P37" s="17">
        <f t="shared" si="5"/>
        <v>6.0584255955673988E-2</v>
      </c>
      <c r="Q37" s="11">
        <f t="shared" si="6"/>
        <v>4665.2829999999994</v>
      </c>
      <c r="R37" s="11"/>
    </row>
    <row r="38" spans="1:18" x14ac:dyDescent="0.2">
      <c r="A38" s="74" t="s">
        <v>134</v>
      </c>
      <c r="B38" s="75" t="s">
        <v>88</v>
      </c>
      <c r="C38" s="76">
        <v>20484.564999999999</v>
      </c>
      <c r="D38" s="48"/>
      <c r="E38" s="2">
        <f t="shared" si="0"/>
        <v>-35127.981941080652</v>
      </c>
      <c r="F38" s="2">
        <f t="shared" si="1"/>
        <v>-35128</v>
      </c>
      <c r="G38" s="31">
        <f t="shared" si="2"/>
        <v>1.5549599997029873E-2</v>
      </c>
      <c r="H38" s="2">
        <f t="shared" si="3"/>
        <v>1.5549599997029873E-2</v>
      </c>
      <c r="O38" s="2">
        <f t="shared" ca="1" si="4"/>
        <v>4.7157630132800055E-2</v>
      </c>
      <c r="P38" s="17">
        <f t="shared" si="5"/>
        <v>5.766584168229498E-2</v>
      </c>
      <c r="Q38" s="11">
        <f t="shared" si="6"/>
        <v>5466.0649999999987</v>
      </c>
      <c r="R38" s="11"/>
    </row>
    <row r="39" spans="1:18" x14ac:dyDescent="0.2">
      <c r="A39" s="74" t="s">
        <v>134</v>
      </c>
      <c r="B39" s="75" t="s">
        <v>88</v>
      </c>
      <c r="C39" s="76">
        <v>20768.722000000002</v>
      </c>
      <c r="D39" s="48"/>
      <c r="E39" s="2">
        <f t="shared" si="0"/>
        <v>-34797.96905678451</v>
      </c>
      <c r="F39" s="2">
        <f t="shared" si="1"/>
        <v>-34798</v>
      </c>
      <c r="G39" s="31">
        <f t="shared" si="2"/>
        <v>2.6643599998351419E-2</v>
      </c>
      <c r="H39" s="2">
        <f t="shared" si="3"/>
        <v>2.6643599998351419E-2</v>
      </c>
      <c r="O39" s="2">
        <f t="shared" ca="1" si="4"/>
        <v>4.6709623995359814E-2</v>
      </c>
      <c r="P39" s="17">
        <f t="shared" si="5"/>
        <v>5.6647533601482947E-2</v>
      </c>
      <c r="Q39" s="11">
        <f t="shared" si="6"/>
        <v>5750.2220000000016</v>
      </c>
      <c r="R39" s="11"/>
    </row>
    <row r="40" spans="1:18" x14ac:dyDescent="0.2">
      <c r="A40" s="74" t="s">
        <v>134</v>
      </c>
      <c r="B40" s="75" t="s">
        <v>88</v>
      </c>
      <c r="C40" s="76">
        <v>21480.764999999999</v>
      </c>
      <c r="D40" s="48"/>
      <c r="E40" s="2">
        <f t="shared" si="0"/>
        <v>-33971.019996325413</v>
      </c>
      <c r="F40" s="2">
        <f t="shared" si="1"/>
        <v>-33971</v>
      </c>
      <c r="G40" s="31">
        <f t="shared" si="2"/>
        <v>-1.7217800002981676E-2</v>
      </c>
      <c r="H40" s="2">
        <f t="shared" si="3"/>
        <v>-1.7217800002981676E-2</v>
      </c>
      <c r="O40" s="2">
        <f t="shared" ca="1" si="4"/>
        <v>4.5586893463047451E-2</v>
      </c>
      <c r="P40" s="17">
        <f t="shared" si="5"/>
        <v>5.4135306577709381E-2</v>
      </c>
      <c r="Q40" s="11">
        <f t="shared" si="6"/>
        <v>6462.2649999999994</v>
      </c>
      <c r="R40" s="11"/>
    </row>
    <row r="41" spans="1:18" x14ac:dyDescent="0.2">
      <c r="A41" s="74" t="s">
        <v>134</v>
      </c>
      <c r="B41" s="75" t="s">
        <v>89</v>
      </c>
      <c r="C41" s="76">
        <v>21516.664000000001</v>
      </c>
      <c r="D41" s="48"/>
      <c r="E41" s="2">
        <f t="shared" si="0"/>
        <v>-33929.327789083123</v>
      </c>
      <c r="F41" s="2">
        <f t="shared" si="1"/>
        <v>-33929.5</v>
      </c>
      <c r="G41" s="31">
        <f t="shared" si="2"/>
        <v>0.14828189999752794</v>
      </c>
      <c r="H41" s="2">
        <f t="shared" si="3"/>
        <v>0.14828189999752794</v>
      </c>
      <c r="O41" s="2">
        <f t="shared" ca="1" si="4"/>
        <v>4.5530553297278453E-2</v>
      </c>
      <c r="P41" s="17">
        <f t="shared" si="5"/>
        <v>5.4010735559879855E-2</v>
      </c>
      <c r="Q41" s="11">
        <f t="shared" si="6"/>
        <v>6498.1640000000007</v>
      </c>
      <c r="R41" s="11"/>
    </row>
    <row r="42" spans="1:18" x14ac:dyDescent="0.2">
      <c r="A42" s="74" t="s">
        <v>134</v>
      </c>
      <c r="B42" s="75" t="s">
        <v>88</v>
      </c>
      <c r="C42" s="76">
        <v>21846.808000000001</v>
      </c>
      <c r="D42" s="48"/>
      <c r="E42" s="2">
        <f t="shared" si="0"/>
        <v>-33545.906744825668</v>
      </c>
      <c r="F42" s="2">
        <f t="shared" si="1"/>
        <v>-33546</v>
      </c>
      <c r="G42" s="31">
        <f t="shared" si="2"/>
        <v>8.0297199998312863E-2</v>
      </c>
      <c r="H42" s="2">
        <f t="shared" si="3"/>
        <v>8.0297199998312863E-2</v>
      </c>
      <c r="O42" s="2">
        <f t="shared" ca="1" si="4"/>
        <v>4.5009915861798651E-2</v>
      </c>
      <c r="P42" s="17">
        <f t="shared" si="5"/>
        <v>5.2866344277005442E-2</v>
      </c>
      <c r="Q42" s="11">
        <f t="shared" si="6"/>
        <v>6828.3080000000009</v>
      </c>
      <c r="R42" s="11"/>
    </row>
    <row r="43" spans="1:18" x14ac:dyDescent="0.2">
      <c r="A43" s="74" t="s">
        <v>134</v>
      </c>
      <c r="B43" s="75" t="s">
        <v>88</v>
      </c>
      <c r="C43" s="76">
        <v>21909.633000000002</v>
      </c>
      <c r="D43" s="48"/>
      <c r="E43" s="2">
        <f t="shared" si="0"/>
        <v>-33472.94334974511</v>
      </c>
      <c r="F43" s="2">
        <f t="shared" si="1"/>
        <v>-33473</v>
      </c>
      <c r="G43" s="31">
        <f t="shared" si="2"/>
        <v>4.8778600001242012E-2</v>
      </c>
      <c r="H43" s="2">
        <f t="shared" si="3"/>
        <v>4.8778600001242012E-2</v>
      </c>
      <c r="O43" s="2">
        <f t="shared" ca="1" si="4"/>
        <v>4.4910811473819451E-2</v>
      </c>
      <c r="P43" s="17">
        <f t="shared" si="5"/>
        <v>5.2649890256720358E-2</v>
      </c>
      <c r="Q43" s="11">
        <f t="shared" si="6"/>
        <v>6891.1330000000016</v>
      </c>
      <c r="R43" s="11"/>
    </row>
    <row r="44" spans="1:18" x14ac:dyDescent="0.2">
      <c r="A44" s="74" t="s">
        <v>134</v>
      </c>
      <c r="B44" s="75" t="s">
        <v>88</v>
      </c>
      <c r="C44" s="76">
        <v>21946.581999999999</v>
      </c>
      <c r="D44" s="48"/>
      <c r="E44" s="2">
        <f t="shared" si="0"/>
        <v>-33430.031698573905</v>
      </c>
      <c r="F44" s="2">
        <f t="shared" si="1"/>
        <v>-33430</v>
      </c>
      <c r="G44" s="31">
        <f t="shared" si="2"/>
        <v>-2.729400000316673E-2</v>
      </c>
      <c r="H44" s="2">
        <f t="shared" si="3"/>
        <v>-2.729400000316673E-2</v>
      </c>
      <c r="O44" s="2">
        <f t="shared" ca="1" si="4"/>
        <v>4.485243491651663E-2</v>
      </c>
      <c r="P44" s="17">
        <f t="shared" si="5"/>
        <v>5.2522596976282934E-2</v>
      </c>
      <c r="Q44" s="11">
        <f t="shared" si="6"/>
        <v>6928.0819999999985</v>
      </c>
      <c r="R44" s="11"/>
    </row>
    <row r="45" spans="1:18" x14ac:dyDescent="0.2">
      <c r="A45" s="74" t="s">
        <v>134</v>
      </c>
      <c r="B45" s="75" t="s">
        <v>88</v>
      </c>
      <c r="C45" s="76">
        <v>22621.712</v>
      </c>
      <c r="D45" s="48"/>
      <c r="E45" s="2">
        <f t="shared" si="0"/>
        <v>-32645.95247977988</v>
      </c>
      <c r="F45" s="2">
        <f t="shared" si="1"/>
        <v>-32646</v>
      </c>
      <c r="G45" s="31">
        <f t="shared" si="2"/>
        <v>4.0917199996329146E-2</v>
      </c>
      <c r="H45" s="2">
        <f t="shared" si="3"/>
        <v>4.0917199996329146E-2</v>
      </c>
      <c r="O45" s="2">
        <f t="shared" ca="1" si="4"/>
        <v>4.3788080941507088E-2</v>
      </c>
      <c r="P45" s="17">
        <f t="shared" si="5"/>
        <v>5.0228626126044437E-2</v>
      </c>
      <c r="Q45" s="11">
        <f t="shared" si="6"/>
        <v>7603.2119999999995</v>
      </c>
      <c r="R45" s="11"/>
    </row>
    <row r="46" spans="1:18" x14ac:dyDescent="0.2">
      <c r="A46" s="74" t="s">
        <v>134</v>
      </c>
      <c r="B46" s="75" t="s">
        <v>88</v>
      </c>
      <c r="C46" s="76">
        <v>22993.71</v>
      </c>
      <c r="D46" s="48"/>
      <c r="E46" s="2">
        <f t="shared" si="0"/>
        <v>-32213.923239140389</v>
      </c>
      <c r="F46" s="2">
        <f t="shared" si="1"/>
        <v>-32214</v>
      </c>
      <c r="G46" s="31">
        <f t="shared" si="2"/>
        <v>6.6094799996790243E-2</v>
      </c>
      <c r="H46" s="2">
        <f t="shared" si="3"/>
        <v>6.6094799996790243E-2</v>
      </c>
      <c r="O46" s="2">
        <f t="shared" ca="1" si="4"/>
        <v>4.3201600179767131E-2</v>
      </c>
      <c r="P46" s="17">
        <f t="shared" si="5"/>
        <v>4.89864050720887E-2</v>
      </c>
      <c r="Q46" s="11">
        <f t="shared" si="6"/>
        <v>7975.2099999999991</v>
      </c>
      <c r="R46" s="11"/>
    </row>
    <row r="47" spans="1:18" x14ac:dyDescent="0.2">
      <c r="A47" s="74" t="s">
        <v>134</v>
      </c>
      <c r="B47" s="75" t="s">
        <v>88</v>
      </c>
      <c r="C47" s="76">
        <v>23327.731</v>
      </c>
      <c r="D47" s="48"/>
      <c r="E47" s="2">
        <f t="shared" si="0"/>
        <v>-31825.999543347287</v>
      </c>
      <c r="F47" s="2">
        <f t="shared" si="1"/>
        <v>-31826</v>
      </c>
      <c r="G47" s="31">
        <f t="shared" si="2"/>
        <v>3.9319999632425606E-4</v>
      </c>
      <c r="H47" s="2">
        <f t="shared" si="3"/>
        <v>3.9319999632425606E-4</v>
      </c>
      <c r="O47" s="2">
        <f t="shared" ca="1" si="4"/>
        <v>4.2674853569685881E-2</v>
      </c>
      <c r="P47" s="17">
        <f t="shared" si="5"/>
        <v>4.7883912142646985E-2</v>
      </c>
      <c r="Q47" s="11">
        <f t="shared" si="6"/>
        <v>8309.2309999999998</v>
      </c>
      <c r="R47" s="11"/>
    </row>
    <row r="48" spans="1:18" x14ac:dyDescent="0.2">
      <c r="A48" s="74" t="s">
        <v>134</v>
      </c>
      <c r="B48" s="75" t="s">
        <v>88</v>
      </c>
      <c r="C48" s="76">
        <v>24134.574000000001</v>
      </c>
      <c r="D48" s="48"/>
      <c r="E48" s="2">
        <f t="shared" si="0"/>
        <v>-30888.952116734003</v>
      </c>
      <c r="F48" s="2">
        <f t="shared" si="1"/>
        <v>-30889</v>
      </c>
      <c r="G48" s="31">
        <f t="shared" si="2"/>
        <v>4.1229799997381633E-2</v>
      </c>
      <c r="H48" s="2">
        <f t="shared" si="3"/>
        <v>4.1229799997381633E-2</v>
      </c>
      <c r="O48" s="2">
        <f t="shared" ca="1" si="4"/>
        <v>4.1402787658226768E-2</v>
      </c>
      <c r="P48" s="17">
        <f t="shared" si="5"/>
        <v>4.5272979521478844E-2</v>
      </c>
      <c r="Q48" s="11">
        <f t="shared" si="6"/>
        <v>9116.0740000000005</v>
      </c>
      <c r="R48" s="11"/>
    </row>
    <row r="49" spans="1:18" x14ac:dyDescent="0.2">
      <c r="A49" s="74" t="s">
        <v>134</v>
      </c>
      <c r="B49" s="75" t="s">
        <v>88</v>
      </c>
      <c r="C49" s="76">
        <v>24165.545999999998</v>
      </c>
      <c r="D49" s="48"/>
      <c r="E49" s="2">
        <f t="shared" si="0"/>
        <v>-30852.982004956288</v>
      </c>
      <c r="F49" s="2">
        <f t="shared" si="1"/>
        <v>-30853</v>
      </c>
      <c r="G49" s="31">
        <f t="shared" si="2"/>
        <v>1.54945999966003E-2</v>
      </c>
      <c r="H49" s="2">
        <f t="shared" si="3"/>
        <v>1.54945999966003E-2</v>
      </c>
      <c r="O49" s="2">
        <f t="shared" ca="1" si="4"/>
        <v>4.1353914261415103E-2</v>
      </c>
      <c r="P49" s="17">
        <f t="shared" si="5"/>
        <v>4.517412008725407E-2</v>
      </c>
      <c r="Q49" s="11">
        <f t="shared" si="6"/>
        <v>9147.0459999999985</v>
      </c>
      <c r="R49" s="11"/>
    </row>
    <row r="50" spans="1:18" x14ac:dyDescent="0.2">
      <c r="A50" s="74" t="s">
        <v>134</v>
      </c>
      <c r="B50" s="75" t="s">
        <v>88</v>
      </c>
      <c r="C50" s="76">
        <v>24789.795999999998</v>
      </c>
      <c r="D50" s="48"/>
      <c r="E50" s="2">
        <f t="shared" si="0"/>
        <v>-30127.993554832359</v>
      </c>
      <c r="F50" s="2">
        <f t="shared" si="1"/>
        <v>-30128</v>
      </c>
      <c r="G50" s="31">
        <f t="shared" si="2"/>
        <v>5.5495999949926045E-3</v>
      </c>
      <c r="H50" s="2">
        <f t="shared" si="3"/>
        <v>5.5495999949926045E-3</v>
      </c>
      <c r="O50" s="2">
        <f t="shared" ca="1" si="4"/>
        <v>4.0369658353402456E-2</v>
      </c>
      <c r="P50" s="17">
        <f t="shared" si="5"/>
        <v>4.3206100929065697E-2</v>
      </c>
      <c r="Q50" s="11">
        <f t="shared" si="6"/>
        <v>9771.2959999999985</v>
      </c>
      <c r="R50" s="11"/>
    </row>
    <row r="51" spans="1:18" x14ac:dyDescent="0.2">
      <c r="A51" s="74" t="s">
        <v>134</v>
      </c>
      <c r="B51" s="75" t="s">
        <v>88</v>
      </c>
      <c r="C51" s="76">
        <v>25527.755000000001</v>
      </c>
      <c r="D51" s="48"/>
      <c r="E51" s="2">
        <f t="shared" si="0"/>
        <v>-29270.946295457095</v>
      </c>
      <c r="F51" s="2">
        <f t="shared" si="1"/>
        <v>-29271</v>
      </c>
      <c r="G51" s="31">
        <f t="shared" si="2"/>
        <v>4.6242199998232536E-2</v>
      </c>
      <c r="H51" s="2">
        <f t="shared" si="3"/>
        <v>4.6242199998232536E-2</v>
      </c>
      <c r="O51" s="2">
        <f t="shared" ca="1" si="4"/>
        <v>3.9206199990413707E-2</v>
      </c>
      <c r="P51" s="17">
        <f t="shared" si="5"/>
        <v>4.0936039573355586E-2</v>
      </c>
      <c r="Q51" s="11">
        <f t="shared" si="6"/>
        <v>10509.255000000001</v>
      </c>
      <c r="R51" s="11"/>
    </row>
    <row r="52" spans="1:18" x14ac:dyDescent="0.2">
      <c r="A52" s="74" t="s">
        <v>134</v>
      </c>
      <c r="B52" s="75" t="s">
        <v>89</v>
      </c>
      <c r="C52" s="76">
        <v>26218.762999999999</v>
      </c>
      <c r="D52" s="48"/>
      <c r="E52" s="2">
        <f t="shared" si="0"/>
        <v>-28468.426761707422</v>
      </c>
      <c r="F52" s="2">
        <f t="shared" si="1"/>
        <v>-28468.5</v>
      </c>
      <c r="G52" s="31">
        <f t="shared" si="2"/>
        <v>6.306169999515987E-2</v>
      </c>
      <c r="H52" s="2">
        <f t="shared" si="3"/>
        <v>6.306169999515987E-2</v>
      </c>
      <c r="O52" s="2">
        <f t="shared" ca="1" si="4"/>
        <v>3.811673051982039E-2</v>
      </c>
      <c r="P52" s="17">
        <f t="shared" si="5"/>
        <v>3.8865616163977504E-2</v>
      </c>
      <c r="Q52" s="11">
        <f t="shared" si="6"/>
        <v>11200.262999999999</v>
      </c>
      <c r="R52" s="11"/>
    </row>
    <row r="53" spans="1:18" x14ac:dyDescent="0.2">
      <c r="A53" s="74" t="s">
        <v>134</v>
      </c>
      <c r="B53" s="75" t="s">
        <v>89</v>
      </c>
      <c r="C53" s="76">
        <v>26678.503000000001</v>
      </c>
      <c r="D53" s="48"/>
      <c r="E53" s="2">
        <f t="shared" si="0"/>
        <v>-27934.496140866449</v>
      </c>
      <c r="F53" s="2">
        <f t="shared" si="1"/>
        <v>-27934.5</v>
      </c>
      <c r="G53" s="31">
        <f t="shared" ref="G53:G84" si="7">C53-(C$7+F53*C$8)</f>
        <v>3.322900000057416E-3</v>
      </c>
      <c r="H53" s="2">
        <f t="shared" ref="H53:H84" si="8">G53</f>
        <v>3.322900000057416E-3</v>
      </c>
      <c r="O53" s="2">
        <f t="shared" ref="O53:O84" ca="1" si="9">C$11+C$12*F53</f>
        <v>3.7391775133780725E-2</v>
      </c>
      <c r="P53" s="17">
        <f t="shared" si="5"/>
        <v>3.7517536452953942E-2</v>
      </c>
      <c r="Q53" s="11">
        <f t="shared" si="6"/>
        <v>11660.003000000001</v>
      </c>
      <c r="R53" s="11"/>
    </row>
    <row r="54" spans="1:18" x14ac:dyDescent="0.2">
      <c r="A54" s="74" t="s">
        <v>229</v>
      </c>
      <c r="B54" s="75" t="s">
        <v>88</v>
      </c>
      <c r="C54" s="76">
        <v>26985.525000000001</v>
      </c>
      <c r="D54" s="48"/>
      <c r="E54" s="2">
        <f t="shared" si="0"/>
        <v>-27577.928413299047</v>
      </c>
      <c r="F54" s="2">
        <f t="shared" si="1"/>
        <v>-27578</v>
      </c>
      <c r="G54" s="31">
        <f t="shared" si="7"/>
        <v>6.1639600000489736E-2</v>
      </c>
      <c r="H54" s="2">
        <f t="shared" si="8"/>
        <v>6.1639600000489736E-2</v>
      </c>
      <c r="O54" s="2">
        <f t="shared" ca="1" si="9"/>
        <v>3.6907792745909676E-2</v>
      </c>
      <c r="P54" s="17">
        <f t="shared" si="5"/>
        <v>3.6630731089005095E-2</v>
      </c>
      <c r="Q54" s="11">
        <f t="shared" si="6"/>
        <v>11967.025000000001</v>
      </c>
      <c r="R54" s="11"/>
    </row>
    <row r="55" spans="1:18" x14ac:dyDescent="0.2">
      <c r="A55" s="74" t="s">
        <v>229</v>
      </c>
      <c r="B55" s="75" t="s">
        <v>88</v>
      </c>
      <c r="C55" s="76">
        <v>27004.43</v>
      </c>
      <c r="D55" s="48"/>
      <c r="E55" s="2">
        <f t="shared" si="0"/>
        <v>-27555.972615702583</v>
      </c>
      <c r="F55" s="2">
        <f t="shared" si="1"/>
        <v>-27556</v>
      </c>
      <c r="G55" s="31">
        <f t="shared" si="7"/>
        <v>2.3579199998494005E-2</v>
      </c>
      <c r="H55" s="2">
        <f t="shared" si="8"/>
        <v>2.3579199998494005E-2</v>
      </c>
      <c r="O55" s="2">
        <f t="shared" ca="1" si="9"/>
        <v>3.6877925670080323E-2</v>
      </c>
      <c r="P55" s="17">
        <f t="shared" si="5"/>
        <v>3.6576350994349034E-2</v>
      </c>
      <c r="Q55" s="11">
        <f t="shared" si="6"/>
        <v>11985.93</v>
      </c>
      <c r="R55" s="11"/>
    </row>
    <row r="56" spans="1:18" x14ac:dyDescent="0.2">
      <c r="A56" s="74" t="s">
        <v>134</v>
      </c>
      <c r="B56" s="75" t="s">
        <v>88</v>
      </c>
      <c r="C56" s="76">
        <v>27034.608</v>
      </c>
      <c r="D56" s="48"/>
      <c r="E56" s="2">
        <f t="shared" si="0"/>
        <v>-27520.92463581017</v>
      </c>
      <c r="F56" s="2">
        <f t="shared" si="1"/>
        <v>-27521</v>
      </c>
      <c r="G56" s="31">
        <f t="shared" si="7"/>
        <v>6.4892199996393174E-2</v>
      </c>
      <c r="H56" s="2">
        <f t="shared" si="8"/>
        <v>6.4892199996393174E-2</v>
      </c>
      <c r="O56" s="2">
        <f t="shared" ca="1" si="9"/>
        <v>3.6830409867624543E-2</v>
      </c>
      <c r="P56" s="17">
        <f t="shared" si="5"/>
        <v>3.6489920012247441E-2</v>
      </c>
      <c r="Q56" s="11">
        <f t="shared" si="6"/>
        <v>12016.108</v>
      </c>
      <c r="R56" s="11"/>
    </row>
    <row r="57" spans="1:18" x14ac:dyDescent="0.2">
      <c r="A57" s="74" t="s">
        <v>239</v>
      </c>
      <c r="B57" s="75" t="s">
        <v>88</v>
      </c>
      <c r="C57" s="76">
        <v>27061.293000000001</v>
      </c>
      <c r="D57" s="48"/>
      <c r="E57" s="2">
        <f t="shared" si="0"/>
        <v>-27489.933339387972</v>
      </c>
      <c r="F57" s="2">
        <f t="shared" si="1"/>
        <v>-27490</v>
      </c>
      <c r="G57" s="31">
        <f t="shared" si="7"/>
        <v>5.7398000000830507E-2</v>
      </c>
      <c r="H57" s="2">
        <f t="shared" si="8"/>
        <v>5.7398000000830507E-2</v>
      </c>
      <c r="O57" s="2">
        <f t="shared" ca="1" si="9"/>
        <v>3.678832444259228E-2</v>
      </c>
      <c r="P57" s="17">
        <f t="shared" si="5"/>
        <v>3.6413451778338726E-2</v>
      </c>
      <c r="Q57" s="11">
        <f t="shared" si="6"/>
        <v>12042.793000000001</v>
      </c>
      <c r="R57" s="11"/>
    </row>
    <row r="58" spans="1:18" x14ac:dyDescent="0.2">
      <c r="A58" s="74" t="s">
        <v>229</v>
      </c>
      <c r="B58" s="75" t="s">
        <v>88</v>
      </c>
      <c r="C58" s="76">
        <v>27313.532999999999</v>
      </c>
      <c r="D58" s="48"/>
      <c r="E58" s="2">
        <f t="shared" si="0"/>
        <v>-27196.988066405578</v>
      </c>
      <c r="F58" s="2">
        <f t="shared" si="1"/>
        <v>-27197</v>
      </c>
      <c r="G58" s="31">
        <f t="shared" si="7"/>
        <v>1.0275399996316992E-2</v>
      </c>
      <c r="H58" s="2">
        <f t="shared" si="8"/>
        <v>1.0275399996316992E-2</v>
      </c>
      <c r="O58" s="2">
        <f t="shared" ca="1" si="9"/>
        <v>3.6390549296319581E-2</v>
      </c>
      <c r="P58" s="17">
        <f t="shared" si="5"/>
        <v>3.5694643897773423E-2</v>
      </c>
      <c r="Q58" s="11">
        <f t="shared" si="6"/>
        <v>12295.032999999999</v>
      </c>
      <c r="R58" s="11"/>
    </row>
    <row r="59" spans="1:18" x14ac:dyDescent="0.2">
      <c r="A59" s="74" t="s">
        <v>134</v>
      </c>
      <c r="B59" s="75" t="s">
        <v>88</v>
      </c>
      <c r="C59" s="76">
        <v>27994.633000000002</v>
      </c>
      <c r="D59" s="48"/>
      <c r="E59" s="2">
        <f t="shared" si="0"/>
        <v>-26405.975437844249</v>
      </c>
      <c r="F59" s="2">
        <f t="shared" si="1"/>
        <v>-26406</v>
      </c>
      <c r="G59" s="31">
        <f t="shared" si="7"/>
        <v>2.1149199998035328E-2</v>
      </c>
      <c r="H59" s="2">
        <f t="shared" si="8"/>
        <v>2.1149199998035328E-2</v>
      </c>
      <c r="O59" s="2">
        <f t="shared" ca="1" si="9"/>
        <v>3.5316692160818876E-2</v>
      </c>
      <c r="P59" s="17">
        <f t="shared" si="5"/>
        <v>3.3789697181687402E-2</v>
      </c>
      <c r="Q59" s="11">
        <f t="shared" si="6"/>
        <v>12976.133000000002</v>
      </c>
      <c r="R59" s="11"/>
    </row>
    <row r="60" spans="1:18" x14ac:dyDescent="0.2">
      <c r="A60" s="74" t="s">
        <v>239</v>
      </c>
      <c r="B60" s="75" t="s">
        <v>88</v>
      </c>
      <c r="C60" s="76">
        <v>28038.562999999998</v>
      </c>
      <c r="D60" s="48"/>
      <c r="E60" s="2">
        <f t="shared" si="0"/>
        <v>-26354.956226608458</v>
      </c>
      <c r="F60" s="2">
        <f t="shared" si="1"/>
        <v>-26355</v>
      </c>
      <c r="G60" s="31">
        <f t="shared" si="7"/>
        <v>3.7690999997721519E-2</v>
      </c>
      <c r="H60" s="2">
        <f t="shared" si="8"/>
        <v>3.7690999997721519E-2</v>
      </c>
      <c r="O60" s="2">
        <f t="shared" ca="1" si="9"/>
        <v>3.5247454848669021E-2</v>
      </c>
      <c r="P60" s="17">
        <f t="shared" si="5"/>
        <v>3.3668657438749784E-2</v>
      </c>
      <c r="Q60" s="11">
        <f t="shared" si="6"/>
        <v>13020.062999999998</v>
      </c>
      <c r="R60" s="11"/>
    </row>
    <row r="61" spans="1:18" x14ac:dyDescent="0.2">
      <c r="A61" s="74" t="s">
        <v>134</v>
      </c>
      <c r="B61" s="75" t="s">
        <v>88</v>
      </c>
      <c r="C61" s="76">
        <v>28067.797999999999</v>
      </c>
      <c r="D61" s="48"/>
      <c r="E61" s="2">
        <f t="shared" si="0"/>
        <v>-26321.00342350173</v>
      </c>
      <c r="F61" s="2">
        <f t="shared" si="1"/>
        <v>-26321</v>
      </c>
      <c r="G61" s="31">
        <f t="shared" si="7"/>
        <v>-2.9478000033122953E-3</v>
      </c>
      <c r="H61" s="2">
        <f t="shared" si="8"/>
        <v>-2.9478000033122953E-3</v>
      </c>
      <c r="O61" s="2">
        <f t="shared" ca="1" si="9"/>
        <v>3.5201296640569119E-2</v>
      </c>
      <c r="P61" s="17">
        <f t="shared" si="5"/>
        <v>3.3588084229683644E-2</v>
      </c>
      <c r="Q61" s="11">
        <f t="shared" si="6"/>
        <v>13049.297999999999</v>
      </c>
      <c r="R61" s="11"/>
    </row>
    <row r="62" spans="1:18" x14ac:dyDescent="0.2">
      <c r="A62" s="74" t="s">
        <v>134</v>
      </c>
      <c r="B62" s="75" t="s">
        <v>88</v>
      </c>
      <c r="C62" s="76">
        <v>28080.735000000001</v>
      </c>
      <c r="D62" s="48"/>
      <c r="E62" s="2">
        <f t="shared" si="0"/>
        <v>-26305.978712922228</v>
      </c>
      <c r="F62" s="2">
        <f t="shared" si="1"/>
        <v>-26306</v>
      </c>
      <c r="G62" s="31">
        <f t="shared" si="7"/>
        <v>1.8329200000152923E-2</v>
      </c>
      <c r="H62" s="2">
        <f t="shared" si="8"/>
        <v>1.8329200000152923E-2</v>
      </c>
      <c r="O62" s="2">
        <f t="shared" ca="1" si="9"/>
        <v>3.5180932725230922E-2</v>
      </c>
      <c r="P62" s="17">
        <f t="shared" si="5"/>
        <v>3.355256773273433E-2</v>
      </c>
      <c r="Q62" s="11">
        <f t="shared" si="6"/>
        <v>13062.235000000001</v>
      </c>
      <c r="R62" s="11"/>
    </row>
    <row r="63" spans="1:18" x14ac:dyDescent="0.2">
      <c r="A63" s="74" t="s">
        <v>239</v>
      </c>
      <c r="B63" s="75" t="s">
        <v>88</v>
      </c>
      <c r="C63" s="76">
        <v>28107.428</v>
      </c>
      <c r="D63" s="48"/>
      <c r="E63" s="2">
        <f t="shared" si="0"/>
        <v>-26274.978125498666</v>
      </c>
      <c r="F63" s="2">
        <f t="shared" si="1"/>
        <v>-26275</v>
      </c>
      <c r="G63" s="31">
        <f t="shared" si="7"/>
        <v>1.8834999998944113E-2</v>
      </c>
      <c r="H63" s="2">
        <f t="shared" si="8"/>
        <v>1.8834999998944113E-2</v>
      </c>
      <c r="O63" s="2">
        <f t="shared" ca="1" si="9"/>
        <v>3.5138847300198658E-2</v>
      </c>
      <c r="P63" s="17">
        <f t="shared" si="5"/>
        <v>3.3479226160200916E-2</v>
      </c>
      <c r="Q63" s="11">
        <f t="shared" si="6"/>
        <v>13088.928</v>
      </c>
      <c r="R63" s="11"/>
    </row>
    <row r="64" spans="1:18" x14ac:dyDescent="0.2">
      <c r="A64" s="74" t="s">
        <v>229</v>
      </c>
      <c r="B64" s="75" t="s">
        <v>88</v>
      </c>
      <c r="C64" s="76">
        <v>28126.362000000001</v>
      </c>
      <c r="D64" s="48"/>
      <c r="E64" s="2">
        <f t="shared" si="0"/>
        <v>-26252.988648022259</v>
      </c>
      <c r="F64" s="2">
        <f t="shared" si="1"/>
        <v>-26253</v>
      </c>
      <c r="G64" s="31">
        <f t="shared" si="7"/>
        <v>9.7745999992184807E-3</v>
      </c>
      <c r="H64" s="2">
        <f t="shared" si="8"/>
        <v>9.7745999992184807E-3</v>
      </c>
      <c r="O64" s="2">
        <f t="shared" ca="1" si="9"/>
        <v>3.5108980224369313E-2</v>
      </c>
      <c r="P64" s="17">
        <f t="shared" si="5"/>
        <v>3.3427225698492796E-2</v>
      </c>
      <c r="Q64" s="11">
        <f t="shared" si="6"/>
        <v>13107.862000000001</v>
      </c>
      <c r="R64" s="11"/>
    </row>
    <row r="65" spans="1:18" x14ac:dyDescent="0.2">
      <c r="A65" s="74" t="s">
        <v>134</v>
      </c>
      <c r="B65" s="75" t="s">
        <v>88</v>
      </c>
      <c r="C65" s="76">
        <v>28156.519</v>
      </c>
      <c r="D65" s="48"/>
      <c r="E65" s="2">
        <f t="shared" si="0"/>
        <v>-26217.965057008427</v>
      </c>
      <c r="F65" s="2">
        <f t="shared" si="1"/>
        <v>-26218</v>
      </c>
      <c r="G65" s="31">
        <f t="shared" si="7"/>
        <v>3.0087599996477365E-2</v>
      </c>
      <c r="H65" s="2">
        <f t="shared" si="8"/>
        <v>3.0087599996477365E-2</v>
      </c>
      <c r="O65" s="2">
        <f t="shared" ca="1" si="9"/>
        <v>3.5061464421913525E-2</v>
      </c>
      <c r="P65" s="17">
        <f t="shared" si="5"/>
        <v>3.3344580496081126E-2</v>
      </c>
      <c r="Q65" s="11">
        <f t="shared" si="6"/>
        <v>13138.019</v>
      </c>
      <c r="R65" s="11"/>
    </row>
    <row r="66" spans="1:18" x14ac:dyDescent="0.2">
      <c r="A66" s="74" t="s">
        <v>239</v>
      </c>
      <c r="B66" s="75" t="s">
        <v>88</v>
      </c>
      <c r="C66" s="76">
        <v>28164.288</v>
      </c>
      <c r="D66" s="48"/>
      <c r="E66" s="2">
        <f t="shared" si="0"/>
        <v>-26208.942333309566</v>
      </c>
      <c r="F66" s="2">
        <f t="shared" si="1"/>
        <v>-26209</v>
      </c>
      <c r="G66" s="31">
        <f t="shared" si="7"/>
        <v>4.9653799997031456E-2</v>
      </c>
      <c r="H66" s="2">
        <f t="shared" si="8"/>
        <v>4.9653799997031456E-2</v>
      </c>
      <c r="O66" s="2">
        <f t="shared" ca="1" si="9"/>
        <v>3.5049246072710614E-2</v>
      </c>
      <c r="P66" s="17">
        <f t="shared" si="5"/>
        <v>3.3323345309055508E-2</v>
      </c>
      <c r="Q66" s="11">
        <f t="shared" si="6"/>
        <v>13145.788</v>
      </c>
      <c r="R66" s="11"/>
    </row>
    <row r="67" spans="1:18" x14ac:dyDescent="0.2">
      <c r="A67" s="74" t="s">
        <v>134</v>
      </c>
      <c r="B67" s="75" t="s">
        <v>88</v>
      </c>
      <c r="C67" s="76">
        <v>28366.643</v>
      </c>
      <c r="D67" s="48"/>
      <c r="E67" s="2">
        <f t="shared" si="0"/>
        <v>-25973.932260702713</v>
      </c>
      <c r="F67" s="2">
        <f t="shared" si="1"/>
        <v>-25974</v>
      </c>
      <c r="G67" s="31">
        <f t="shared" si="7"/>
        <v>5.8326799997303169E-2</v>
      </c>
      <c r="H67" s="2">
        <f t="shared" si="8"/>
        <v>5.8326799997303169E-2</v>
      </c>
      <c r="O67" s="2">
        <f t="shared" ca="1" si="9"/>
        <v>3.4730211399078927E-2</v>
      </c>
      <c r="P67" s="17">
        <f t="shared" si="5"/>
        <v>3.2771250946161956E-2</v>
      </c>
      <c r="Q67" s="11">
        <f t="shared" si="6"/>
        <v>13348.143</v>
      </c>
      <c r="R67" s="11"/>
    </row>
    <row r="68" spans="1:18" x14ac:dyDescent="0.2">
      <c r="A68" s="74" t="s">
        <v>239</v>
      </c>
      <c r="B68" s="75" t="s">
        <v>88</v>
      </c>
      <c r="C68" s="76">
        <v>28373.499</v>
      </c>
      <c r="D68" s="48"/>
      <c r="E68" s="2">
        <f t="shared" si="0"/>
        <v>-25965.969872534431</v>
      </c>
      <c r="F68" s="2">
        <f t="shared" si="1"/>
        <v>-25966</v>
      </c>
      <c r="G68" s="31">
        <f t="shared" si="7"/>
        <v>2.5941199997760123E-2</v>
      </c>
      <c r="H68" s="2">
        <f t="shared" si="8"/>
        <v>2.5941199997760123E-2</v>
      </c>
      <c r="O68" s="2">
        <f t="shared" ca="1" si="9"/>
        <v>3.4719350644231886E-2</v>
      </c>
      <c r="P68" s="17">
        <f t="shared" si="5"/>
        <v>3.2752536932481924E-2</v>
      </c>
      <c r="Q68" s="11">
        <f t="shared" si="6"/>
        <v>13354.999</v>
      </c>
      <c r="R68" s="11"/>
    </row>
    <row r="69" spans="1:18" x14ac:dyDescent="0.2">
      <c r="A69" s="74" t="s">
        <v>134</v>
      </c>
      <c r="B69" s="75" t="s">
        <v>88</v>
      </c>
      <c r="C69" s="76">
        <v>28373.545999999998</v>
      </c>
      <c r="D69" s="48"/>
      <c r="E69" s="2">
        <f t="shared" si="0"/>
        <v>-25965.915287901425</v>
      </c>
      <c r="F69" s="2">
        <f t="shared" si="1"/>
        <v>-25966</v>
      </c>
      <c r="G69" s="31">
        <f t="shared" si="7"/>
        <v>7.2941199996421346E-2</v>
      </c>
      <c r="H69" s="2">
        <f t="shared" si="8"/>
        <v>7.2941199996421346E-2</v>
      </c>
      <c r="O69" s="2">
        <f t="shared" ca="1" si="9"/>
        <v>3.4719350644231886E-2</v>
      </c>
      <c r="P69" s="17">
        <f t="shared" si="5"/>
        <v>3.2752536932481924E-2</v>
      </c>
      <c r="Q69" s="11">
        <f t="shared" si="6"/>
        <v>13355.045999999998</v>
      </c>
      <c r="R69" s="11"/>
    </row>
    <row r="70" spans="1:18" x14ac:dyDescent="0.2">
      <c r="A70" s="74" t="s">
        <v>239</v>
      </c>
      <c r="B70" s="75" t="s">
        <v>88</v>
      </c>
      <c r="C70" s="76">
        <v>28398.464</v>
      </c>
      <c r="D70" s="48"/>
      <c r="E70" s="2">
        <f t="shared" si="0"/>
        <v>-25936.976141405328</v>
      </c>
      <c r="F70" s="2">
        <f t="shared" si="1"/>
        <v>-25937</v>
      </c>
      <c r="G70" s="31">
        <f t="shared" si="7"/>
        <v>2.0543399998132372E-2</v>
      </c>
      <c r="H70" s="2">
        <f t="shared" si="8"/>
        <v>2.0543399998132372E-2</v>
      </c>
      <c r="O70" s="2">
        <f t="shared" ca="1" si="9"/>
        <v>3.4679980407911384E-2</v>
      </c>
      <c r="P70" s="17">
        <f t="shared" si="5"/>
        <v>3.2684743169034844E-2</v>
      </c>
      <c r="Q70" s="11">
        <f t="shared" si="6"/>
        <v>13379.964</v>
      </c>
      <c r="R70" s="11"/>
    </row>
    <row r="71" spans="1:18" x14ac:dyDescent="0.2">
      <c r="A71" s="74" t="s">
        <v>239</v>
      </c>
      <c r="B71" s="75" t="s">
        <v>88</v>
      </c>
      <c r="C71" s="76">
        <v>28423.435000000001</v>
      </c>
      <c r="D71" s="48"/>
      <c r="E71" s="2">
        <f t="shared" si="0"/>
        <v>-25907.975442025199</v>
      </c>
      <c r="F71" s="2">
        <f t="shared" si="1"/>
        <v>-25908</v>
      </c>
      <c r="G71" s="31">
        <f t="shared" si="7"/>
        <v>2.1145599999726983E-2</v>
      </c>
      <c r="H71" s="2">
        <f t="shared" si="8"/>
        <v>2.1145599999726983E-2</v>
      </c>
      <c r="O71" s="2">
        <f t="shared" ca="1" si="9"/>
        <v>3.4640610171590876E-2</v>
      </c>
      <c r="P71" s="17">
        <f t="shared" si="5"/>
        <v>3.2617019219001196E-2</v>
      </c>
      <c r="Q71" s="11">
        <f t="shared" si="6"/>
        <v>13404.935000000001</v>
      </c>
      <c r="R71" s="11"/>
    </row>
    <row r="72" spans="1:18" x14ac:dyDescent="0.2">
      <c r="A72" s="74" t="s">
        <v>134</v>
      </c>
      <c r="B72" s="75" t="s">
        <v>88</v>
      </c>
      <c r="C72" s="76">
        <v>28429.502</v>
      </c>
      <c r="D72" s="48"/>
      <c r="E72" s="2">
        <f t="shared" si="0"/>
        <v>-25900.929378866364</v>
      </c>
      <c r="F72" s="2">
        <f t="shared" si="1"/>
        <v>-25901</v>
      </c>
      <c r="G72" s="31">
        <f t="shared" si="7"/>
        <v>6.0808199999883072E-2</v>
      </c>
      <c r="H72" s="2">
        <f t="shared" si="8"/>
        <v>6.0808199999883072E-2</v>
      </c>
      <c r="O72" s="2">
        <f t="shared" ca="1" si="9"/>
        <v>3.463110701109972E-2</v>
      </c>
      <c r="P72" s="17">
        <f t="shared" si="5"/>
        <v>3.2600682518208406E-2</v>
      </c>
      <c r="Q72" s="11">
        <f t="shared" si="6"/>
        <v>13411.002</v>
      </c>
      <c r="R72" s="11"/>
    </row>
    <row r="73" spans="1:18" x14ac:dyDescent="0.2">
      <c r="A73" s="74" t="s">
        <v>239</v>
      </c>
      <c r="B73" s="75" t="s">
        <v>88</v>
      </c>
      <c r="C73" s="76">
        <v>28453.555</v>
      </c>
      <c r="D73" s="48"/>
      <c r="E73" s="2">
        <f t="shared" si="0"/>
        <v>-25872.994821892666</v>
      </c>
      <c r="F73" s="2">
        <f t="shared" si="1"/>
        <v>-25873</v>
      </c>
      <c r="G73" s="31">
        <f t="shared" si="7"/>
        <v>4.4585999967239331E-3</v>
      </c>
      <c r="H73" s="2">
        <f t="shared" si="8"/>
        <v>4.4585999967239331E-3</v>
      </c>
      <c r="O73" s="2">
        <f t="shared" ca="1" si="9"/>
        <v>3.4593094369135095E-2</v>
      </c>
      <c r="P73" s="17">
        <f t="shared" si="5"/>
        <v>3.2535376391104501E-2</v>
      </c>
      <c r="Q73" s="11">
        <f t="shared" si="6"/>
        <v>13435.055</v>
      </c>
      <c r="R73" s="11"/>
    </row>
    <row r="74" spans="1:18" x14ac:dyDescent="0.2">
      <c r="A74" s="74" t="s">
        <v>134</v>
      </c>
      <c r="B74" s="75" t="s">
        <v>88</v>
      </c>
      <c r="C74" s="76">
        <v>28761.83</v>
      </c>
      <c r="D74" s="48"/>
      <c r="E74" s="2">
        <f t="shared" si="0"/>
        <v>-25514.97189123675</v>
      </c>
      <c r="F74" s="2">
        <f t="shared" si="1"/>
        <v>-25515</v>
      </c>
      <c r="G74" s="31">
        <f t="shared" si="7"/>
        <v>2.4203000000852626E-2</v>
      </c>
      <c r="H74" s="2">
        <f t="shared" si="8"/>
        <v>2.4203000000852626E-2</v>
      </c>
      <c r="O74" s="2">
        <f t="shared" ca="1" si="9"/>
        <v>3.4107075589730224E-2</v>
      </c>
      <c r="P74" s="17">
        <f t="shared" si="5"/>
        <v>3.170612656638274E-2</v>
      </c>
      <c r="Q74" s="11">
        <f t="shared" si="6"/>
        <v>13743.330000000002</v>
      </c>
      <c r="R74" s="11"/>
    </row>
    <row r="75" spans="1:18" x14ac:dyDescent="0.2">
      <c r="A75" s="74" t="s">
        <v>134</v>
      </c>
      <c r="B75" s="75" t="s">
        <v>88</v>
      </c>
      <c r="C75" s="76">
        <v>28774.814999999999</v>
      </c>
      <c r="D75" s="48"/>
      <c r="E75" s="2">
        <f t="shared" si="0"/>
        <v>-25499.891434649075</v>
      </c>
      <c r="F75" s="2">
        <f t="shared" si="1"/>
        <v>-25500</v>
      </c>
      <c r="G75" s="31">
        <f t="shared" si="7"/>
        <v>9.3479999995906837E-2</v>
      </c>
      <c r="H75" s="2">
        <f t="shared" si="8"/>
        <v>9.3479999995906837E-2</v>
      </c>
      <c r="O75" s="2">
        <f t="shared" ca="1" si="9"/>
        <v>3.4086711674392034E-2</v>
      </c>
      <c r="P75" s="17">
        <f t="shared" si="5"/>
        <v>3.167161368913414E-2</v>
      </c>
      <c r="Q75" s="11">
        <f t="shared" si="6"/>
        <v>13756.314999999999</v>
      </c>
      <c r="R75" s="11"/>
    </row>
    <row r="76" spans="1:18" x14ac:dyDescent="0.2">
      <c r="A76" s="74" t="s">
        <v>134</v>
      </c>
      <c r="B76" s="75" t="s">
        <v>88</v>
      </c>
      <c r="C76" s="76">
        <v>28837.621999999999</v>
      </c>
      <c r="D76" s="48"/>
      <c r="E76" s="2">
        <f t="shared" si="0"/>
        <v>-25426.948944321586</v>
      </c>
      <c r="F76" s="2">
        <f t="shared" si="1"/>
        <v>-25427</v>
      </c>
      <c r="G76" s="31">
        <f t="shared" si="7"/>
        <v>4.3961399998806883E-2</v>
      </c>
      <c r="H76" s="2">
        <f t="shared" si="8"/>
        <v>4.3961399998806883E-2</v>
      </c>
      <c r="O76" s="2">
        <f t="shared" ca="1" si="9"/>
        <v>3.3987607286412827E-2</v>
      </c>
      <c r="P76" s="17">
        <f t="shared" si="5"/>
        <v>3.1503917655629238E-2</v>
      </c>
      <c r="Q76" s="11">
        <f t="shared" si="6"/>
        <v>13819.121999999999</v>
      </c>
      <c r="R76" s="11"/>
    </row>
    <row r="77" spans="1:18" x14ac:dyDescent="0.2">
      <c r="A77" s="74" t="s">
        <v>239</v>
      </c>
      <c r="B77" s="75" t="s">
        <v>88</v>
      </c>
      <c r="C77" s="76">
        <v>29110.557000000001</v>
      </c>
      <c r="D77" s="48"/>
      <c r="E77" s="2">
        <f t="shared" si="0"/>
        <v>-25109.969012187707</v>
      </c>
      <c r="F77" s="2">
        <f t="shared" si="1"/>
        <v>-25110</v>
      </c>
      <c r="G77" s="31">
        <f t="shared" si="7"/>
        <v>2.668199999970966E-2</v>
      </c>
      <c r="H77" s="2">
        <f t="shared" si="8"/>
        <v>2.668199999970966E-2</v>
      </c>
      <c r="O77" s="2">
        <f t="shared" ca="1" si="9"/>
        <v>3.3557249875599021E-2</v>
      </c>
      <c r="P77" s="17">
        <f t="shared" si="5"/>
        <v>3.0780834783554284E-2</v>
      </c>
      <c r="Q77" s="11">
        <f t="shared" si="6"/>
        <v>14092.057000000001</v>
      </c>
      <c r="R77" s="11"/>
    </row>
    <row r="78" spans="1:18" x14ac:dyDescent="0.2">
      <c r="A78" s="74" t="s">
        <v>134</v>
      </c>
      <c r="B78" s="75" t="s">
        <v>89</v>
      </c>
      <c r="C78" s="76">
        <v>29156.647000000001</v>
      </c>
      <c r="D78" s="48"/>
      <c r="E78" s="2">
        <f t="shared" si="0"/>
        <v>-25056.441230583841</v>
      </c>
      <c r="F78" s="2">
        <f t="shared" si="1"/>
        <v>-25056.5</v>
      </c>
      <c r="G78" s="31">
        <f t="shared" si="7"/>
        <v>5.0603299998329021E-2</v>
      </c>
      <c r="H78" s="2">
        <f t="shared" si="8"/>
        <v>5.0603299998329021E-2</v>
      </c>
      <c r="O78" s="2">
        <f t="shared" ca="1" si="9"/>
        <v>3.3484618577559466E-2</v>
      </c>
      <c r="P78" s="17">
        <f t="shared" si="5"/>
        <v>3.0659623017869234E-2</v>
      </c>
      <c r="Q78" s="11">
        <f t="shared" si="6"/>
        <v>14138.147000000001</v>
      </c>
      <c r="R78" s="11"/>
    </row>
    <row r="79" spans="1:18" x14ac:dyDescent="0.2">
      <c r="A79" s="74" t="s">
        <v>239</v>
      </c>
      <c r="B79" s="75" t="s">
        <v>88</v>
      </c>
      <c r="C79" s="76">
        <v>29166.528999999999</v>
      </c>
      <c r="D79" s="48"/>
      <c r="E79" s="2">
        <f t="shared" si="0"/>
        <v>-25044.964521149923</v>
      </c>
      <c r="F79" s="2">
        <f t="shared" si="1"/>
        <v>-25045</v>
      </c>
      <c r="G79" s="31">
        <f t="shared" si="7"/>
        <v>3.0548999995517079E-2</v>
      </c>
      <c r="H79" s="2">
        <f t="shared" si="8"/>
        <v>3.0548999995517079E-2</v>
      </c>
      <c r="O79" s="2">
        <f t="shared" ca="1" si="9"/>
        <v>3.3469006242466848E-2</v>
      </c>
      <c r="P79" s="17">
        <f t="shared" si="5"/>
        <v>3.063359917822599E-2</v>
      </c>
      <c r="Q79" s="11">
        <f t="shared" si="6"/>
        <v>14148.028999999999</v>
      </c>
      <c r="R79" s="11"/>
    </row>
    <row r="80" spans="1:18" x14ac:dyDescent="0.2">
      <c r="A80" s="74" t="s">
        <v>239</v>
      </c>
      <c r="B80" s="75" t="s">
        <v>88</v>
      </c>
      <c r="C80" s="76">
        <v>29230.242999999999</v>
      </c>
      <c r="D80" s="48"/>
      <c r="E80" s="2">
        <f t="shared" si="0"/>
        <v>-24970.968663542881</v>
      </c>
      <c r="F80" s="2">
        <f t="shared" si="1"/>
        <v>-24971</v>
      </c>
      <c r="G80" s="31">
        <f t="shared" si="7"/>
        <v>2.69821999972919E-2</v>
      </c>
      <c r="H80" s="2">
        <f t="shared" si="8"/>
        <v>2.69821999972919E-2</v>
      </c>
      <c r="O80" s="2">
        <f t="shared" ca="1" si="9"/>
        <v>3.3368544260131763E-2</v>
      </c>
      <c r="P80" s="17">
        <f t="shared" si="5"/>
        <v>3.0466404037149244E-2</v>
      </c>
      <c r="Q80" s="11">
        <f t="shared" si="6"/>
        <v>14211.742999999999</v>
      </c>
      <c r="R80" s="11"/>
    </row>
    <row r="81" spans="1:18" x14ac:dyDescent="0.2">
      <c r="A81" s="74" t="s">
        <v>134</v>
      </c>
      <c r="B81" s="75" t="s">
        <v>88</v>
      </c>
      <c r="C81" s="76">
        <v>29267.275000000001</v>
      </c>
      <c r="D81" s="48"/>
      <c r="E81" s="2">
        <f t="shared" si="0"/>
        <v>-24927.960618232522</v>
      </c>
      <c r="F81" s="2">
        <f t="shared" si="1"/>
        <v>-24928</v>
      </c>
      <c r="G81" s="31">
        <f t="shared" si="7"/>
        <v>3.3909599998878548E-2</v>
      </c>
      <c r="H81" s="2">
        <f t="shared" si="8"/>
        <v>3.3909599998878548E-2</v>
      </c>
      <c r="O81" s="2">
        <f t="shared" ca="1" si="9"/>
        <v>3.3310167702828943E-2</v>
      </c>
      <c r="P81" s="17">
        <f t="shared" si="5"/>
        <v>3.0369458921468268E-2</v>
      </c>
      <c r="Q81" s="11">
        <f t="shared" si="6"/>
        <v>14248.775000000001</v>
      </c>
      <c r="R81" s="11"/>
    </row>
    <row r="82" spans="1:18" x14ac:dyDescent="0.2">
      <c r="A82" s="74" t="s">
        <v>134</v>
      </c>
      <c r="B82" s="75" t="s">
        <v>88</v>
      </c>
      <c r="C82" s="76">
        <v>29486.859</v>
      </c>
      <c r="D82" s="48"/>
      <c r="E82" s="2">
        <f t="shared" si="0"/>
        <v>-24672.941212814803</v>
      </c>
      <c r="F82" s="2">
        <f t="shared" si="1"/>
        <v>-24673</v>
      </c>
      <c r="G82" s="31">
        <f t="shared" si="7"/>
        <v>5.0618599998415448E-2</v>
      </c>
      <c r="H82" s="2">
        <f t="shared" si="8"/>
        <v>5.0618599998415448E-2</v>
      </c>
      <c r="O82" s="2">
        <f t="shared" ca="1" si="9"/>
        <v>3.2963981142079671E-2</v>
      </c>
      <c r="P82" s="17">
        <f t="shared" si="5"/>
        <v>2.9797705895565782E-2</v>
      </c>
      <c r="Q82" s="11">
        <f t="shared" si="6"/>
        <v>14468.359</v>
      </c>
      <c r="R82" s="11"/>
    </row>
    <row r="83" spans="1:18" x14ac:dyDescent="0.2">
      <c r="A83" s="74" t="s">
        <v>239</v>
      </c>
      <c r="B83" s="75" t="s">
        <v>88</v>
      </c>
      <c r="C83" s="76">
        <v>29514.402999999998</v>
      </c>
      <c r="D83" s="48"/>
      <c r="E83" s="2">
        <f t="shared" si="0"/>
        <v>-24640.952295121231</v>
      </c>
      <c r="F83" s="2">
        <f t="shared" si="1"/>
        <v>-24641</v>
      </c>
      <c r="G83" s="31">
        <f t="shared" si="7"/>
        <v>4.1076199995586649E-2</v>
      </c>
      <c r="H83" s="2">
        <f t="shared" si="8"/>
        <v>4.1076199995586649E-2</v>
      </c>
      <c r="O83" s="2">
        <f t="shared" ca="1" si="9"/>
        <v>3.2920538122691523E-2</v>
      </c>
      <c r="P83" s="17">
        <f t="shared" si="5"/>
        <v>2.9726337689095873E-2</v>
      </c>
      <c r="Q83" s="11">
        <f t="shared" si="6"/>
        <v>14495.902999999998</v>
      </c>
      <c r="R83" s="11"/>
    </row>
    <row r="84" spans="1:18" x14ac:dyDescent="0.2">
      <c r="A84" s="74" t="s">
        <v>134</v>
      </c>
      <c r="B84" s="75" t="s">
        <v>88</v>
      </c>
      <c r="C84" s="76">
        <v>29514.42</v>
      </c>
      <c r="D84" s="48"/>
      <c r="E84" s="2">
        <f t="shared" si="0"/>
        <v>-24640.932551743332</v>
      </c>
      <c r="F84" s="2">
        <f t="shared" si="1"/>
        <v>-24641</v>
      </c>
      <c r="G84" s="31">
        <f t="shared" si="7"/>
        <v>5.8076199995412026E-2</v>
      </c>
      <c r="H84" s="2">
        <f t="shared" si="8"/>
        <v>5.8076199995412026E-2</v>
      </c>
      <c r="O84" s="2">
        <f t="shared" ca="1" si="9"/>
        <v>3.2920538122691523E-2</v>
      </c>
      <c r="P84" s="17">
        <f t="shared" si="5"/>
        <v>2.9726337689095873E-2</v>
      </c>
      <c r="Q84" s="11">
        <f t="shared" si="6"/>
        <v>14495.919999999998</v>
      </c>
      <c r="R84" s="11"/>
    </row>
    <row r="85" spans="1:18" x14ac:dyDescent="0.2">
      <c r="A85" s="74" t="s">
        <v>134</v>
      </c>
      <c r="B85" s="75" t="s">
        <v>88</v>
      </c>
      <c r="C85" s="76">
        <v>29527.366999999998</v>
      </c>
      <c r="D85" s="48"/>
      <c r="E85" s="2">
        <f t="shared" ref="E85:E148" si="10">(C85-C$7)/C$8</f>
        <v>-24625.89622741213</v>
      </c>
      <c r="F85" s="2">
        <f t="shared" ref="F85:F148" si="11">ROUND(2*E85,0)/2</f>
        <v>-24626</v>
      </c>
      <c r="G85" s="31">
        <f t="shared" ref="G85:G116" si="12">C85-(C$7+F85*C$8)</f>
        <v>8.9353199997276533E-2</v>
      </c>
      <c r="H85" s="2">
        <f t="shared" ref="H85:H116" si="13">G85</f>
        <v>8.9353199997276533E-2</v>
      </c>
      <c r="O85" s="2">
        <f t="shared" ref="O85:O120" ca="1" si="14">C$11+C$12*F85</f>
        <v>3.2900174207353333E-2</v>
      </c>
      <c r="P85" s="17">
        <f t="shared" ref="P85:P148" si="15">+D$11+D$12*F85+D$13*F85^2</f>
        <v>2.9692913104177827E-2</v>
      </c>
      <c r="Q85" s="11">
        <f t="shared" ref="Q85:Q148" si="16">C85-15018.5</f>
        <v>14508.866999999998</v>
      </c>
      <c r="R85" s="11"/>
    </row>
    <row r="86" spans="1:18" x14ac:dyDescent="0.2">
      <c r="A86" s="74" t="s">
        <v>239</v>
      </c>
      <c r="B86" s="75" t="s">
        <v>88</v>
      </c>
      <c r="C86" s="76">
        <v>29531.608</v>
      </c>
      <c r="D86" s="48"/>
      <c r="E86" s="2">
        <f t="shared" si="10"/>
        <v>-24620.970835314449</v>
      </c>
      <c r="F86" s="2">
        <f t="shared" si="11"/>
        <v>-24621</v>
      </c>
      <c r="G86" s="31">
        <f t="shared" si="12"/>
        <v>2.5112199997238349E-2</v>
      </c>
      <c r="H86" s="2">
        <f t="shared" si="13"/>
        <v>2.5112199997238349E-2</v>
      </c>
      <c r="O86" s="2">
        <f t="shared" ca="1" si="14"/>
        <v>3.2893386235573932E-2</v>
      </c>
      <c r="P86" s="17">
        <f t="shared" si="15"/>
        <v>2.968177572649092E-2</v>
      </c>
      <c r="Q86" s="11">
        <f t="shared" si="16"/>
        <v>14513.108</v>
      </c>
      <c r="R86" s="11"/>
    </row>
    <row r="87" spans="1:18" x14ac:dyDescent="0.2">
      <c r="A87" s="74" t="s">
        <v>134</v>
      </c>
      <c r="B87" s="75" t="s">
        <v>88</v>
      </c>
      <c r="C87" s="76">
        <v>29626.312999999998</v>
      </c>
      <c r="D87" s="48"/>
      <c r="E87" s="2">
        <f t="shared" si="10"/>
        <v>-24510.982799801455</v>
      </c>
      <c r="F87" s="2">
        <f t="shared" si="11"/>
        <v>-24511</v>
      </c>
      <c r="G87" s="31">
        <f t="shared" si="12"/>
        <v>1.4810199994826689E-2</v>
      </c>
      <c r="H87" s="2">
        <f t="shared" si="13"/>
        <v>1.4810199994826689E-2</v>
      </c>
      <c r="O87" s="2">
        <f t="shared" ca="1" si="14"/>
        <v>3.2744050856427183E-2</v>
      </c>
      <c r="P87" s="17">
        <f t="shared" si="15"/>
        <v>2.9437278470696361E-2</v>
      </c>
      <c r="Q87" s="11">
        <f t="shared" si="16"/>
        <v>14607.812999999998</v>
      </c>
      <c r="R87" s="11"/>
    </row>
    <row r="88" spans="1:18" x14ac:dyDescent="0.2">
      <c r="A88" s="74" t="s">
        <v>239</v>
      </c>
      <c r="B88" s="75" t="s">
        <v>88</v>
      </c>
      <c r="C88" s="76">
        <v>29639.27</v>
      </c>
      <c r="D88" s="48"/>
      <c r="E88" s="2">
        <f t="shared" si="10"/>
        <v>-24495.934861718546</v>
      </c>
      <c r="F88" s="2">
        <f t="shared" si="11"/>
        <v>-24496</v>
      </c>
      <c r="G88" s="31">
        <f t="shared" si="12"/>
        <v>5.6087199998728465E-2</v>
      </c>
      <c r="H88" s="2">
        <f t="shared" si="13"/>
        <v>5.6087199998728465E-2</v>
      </c>
      <c r="O88" s="2">
        <f t="shared" ca="1" si="14"/>
        <v>3.2723686941088993E-2</v>
      </c>
      <c r="P88" s="17">
        <f t="shared" si="15"/>
        <v>2.9404015759923595E-2</v>
      </c>
      <c r="Q88" s="11">
        <f t="shared" si="16"/>
        <v>14620.77</v>
      </c>
      <c r="R88" s="11"/>
    </row>
    <row r="89" spans="1:18" x14ac:dyDescent="0.2">
      <c r="A89" s="74" t="s">
        <v>134</v>
      </c>
      <c r="B89" s="75" t="s">
        <v>88</v>
      </c>
      <c r="C89" s="76">
        <v>29878.592000000001</v>
      </c>
      <c r="D89" s="48"/>
      <c r="E89" s="2">
        <f t="shared" si="10"/>
        <v>-24217.992233187411</v>
      </c>
      <c r="F89" s="2">
        <f t="shared" si="11"/>
        <v>-24218</v>
      </c>
      <c r="G89" s="31">
        <f t="shared" si="12"/>
        <v>6.6875999982585199E-3</v>
      </c>
      <c r="H89" s="2">
        <f t="shared" si="13"/>
        <v>6.6875999982585199E-3</v>
      </c>
      <c r="O89" s="2">
        <f t="shared" ca="1" si="14"/>
        <v>3.2346275710154485E-2</v>
      </c>
      <c r="P89" s="17">
        <f t="shared" si="15"/>
        <v>2.8790927698891161E-2</v>
      </c>
      <c r="Q89" s="11">
        <f t="shared" si="16"/>
        <v>14860.092000000001</v>
      </c>
      <c r="R89" s="11"/>
    </row>
    <row r="90" spans="1:18" x14ac:dyDescent="0.2">
      <c r="A90" s="74" t="s">
        <v>134</v>
      </c>
      <c r="B90" s="75" t="s">
        <v>88</v>
      </c>
      <c r="C90" s="76">
        <v>29896.727999999999</v>
      </c>
      <c r="D90" s="48"/>
      <c r="E90" s="2">
        <f t="shared" si="10"/>
        <v>-24196.929533096991</v>
      </c>
      <c r="F90" s="2">
        <f t="shared" si="11"/>
        <v>-24197</v>
      </c>
      <c r="G90" s="31">
        <f t="shared" si="12"/>
        <v>6.0675399996398482E-2</v>
      </c>
      <c r="H90" s="2">
        <f t="shared" si="13"/>
        <v>6.0675399996398482E-2</v>
      </c>
      <c r="O90" s="2">
        <f t="shared" ca="1" si="14"/>
        <v>3.2317766228681016E-2</v>
      </c>
      <c r="P90" s="17">
        <f t="shared" si="15"/>
        <v>2.8744875908776998E-2</v>
      </c>
      <c r="Q90" s="11">
        <f t="shared" si="16"/>
        <v>14878.227999999999</v>
      </c>
      <c r="R90" s="11"/>
    </row>
    <row r="91" spans="1:18" x14ac:dyDescent="0.2">
      <c r="A91" s="74" t="s">
        <v>134</v>
      </c>
      <c r="B91" s="75" t="s">
        <v>89</v>
      </c>
      <c r="C91" s="76">
        <v>29937.609</v>
      </c>
      <c r="D91" s="48"/>
      <c r="E91" s="2">
        <f t="shared" si="10"/>
        <v>-24149.451354755751</v>
      </c>
      <c r="F91" s="2">
        <f t="shared" si="11"/>
        <v>-24149.5</v>
      </c>
      <c r="G91" s="31">
        <f t="shared" si="12"/>
        <v>4.1885899998305831E-2</v>
      </c>
      <c r="H91" s="2">
        <f t="shared" si="13"/>
        <v>4.1885899998305831E-2</v>
      </c>
      <c r="O91" s="2">
        <f t="shared" ca="1" si="14"/>
        <v>3.225328049677674E-2</v>
      </c>
      <c r="P91" s="17">
        <f t="shared" si="15"/>
        <v>2.8640846196192806E-2</v>
      </c>
      <c r="Q91" s="11">
        <f t="shared" si="16"/>
        <v>14919.109</v>
      </c>
      <c r="R91" s="11"/>
    </row>
    <row r="92" spans="1:18" x14ac:dyDescent="0.2">
      <c r="A92" s="74" t="s">
        <v>134</v>
      </c>
      <c r="B92" s="75" t="s">
        <v>88</v>
      </c>
      <c r="C92" s="76">
        <v>30175.64</v>
      </c>
      <c r="D92" s="48"/>
      <c r="E92" s="2">
        <f t="shared" si="10"/>
        <v>-23873.00806156961</v>
      </c>
      <c r="F92" s="2">
        <f t="shared" si="11"/>
        <v>-23873</v>
      </c>
      <c r="G92" s="31">
        <f t="shared" si="12"/>
        <v>-6.9414000026881695E-3</v>
      </c>
      <c r="H92" s="2">
        <f t="shared" si="13"/>
        <v>-6.9414000026881695E-3</v>
      </c>
      <c r="O92" s="2">
        <f t="shared" ca="1" si="14"/>
        <v>3.1877905657376054E-2</v>
      </c>
      <c r="P92" s="17">
        <f t="shared" si="15"/>
        <v>2.8039002137627785E-2</v>
      </c>
      <c r="Q92" s="11">
        <f t="shared" si="16"/>
        <v>15157.14</v>
      </c>
      <c r="R92" s="11"/>
    </row>
    <row r="93" spans="1:18" x14ac:dyDescent="0.2">
      <c r="A93" s="74" t="s">
        <v>239</v>
      </c>
      <c r="B93" s="75" t="s">
        <v>88</v>
      </c>
      <c r="C93" s="76">
        <v>30201.536</v>
      </c>
      <c r="D93" s="48"/>
      <c r="E93" s="2">
        <f t="shared" si="10"/>
        <v>-23842.933090156861</v>
      </c>
      <c r="F93" s="2">
        <f t="shared" si="11"/>
        <v>-23843</v>
      </c>
      <c r="G93" s="31">
        <f t="shared" si="12"/>
        <v>5.7612599997810321E-2</v>
      </c>
      <c r="H93" s="2">
        <f t="shared" si="13"/>
        <v>5.7612599997810321E-2</v>
      </c>
      <c r="O93" s="2">
        <f t="shared" ca="1" si="14"/>
        <v>3.1837177826699668E-2</v>
      </c>
      <c r="P93" s="17">
        <f t="shared" si="15"/>
        <v>2.797408425086341E-2</v>
      </c>
      <c r="Q93" s="11">
        <f t="shared" si="16"/>
        <v>15183.036</v>
      </c>
      <c r="R93" s="11"/>
    </row>
    <row r="94" spans="1:18" x14ac:dyDescent="0.2">
      <c r="A94" s="74" t="s">
        <v>134</v>
      </c>
      <c r="B94" s="75" t="s">
        <v>88</v>
      </c>
      <c r="C94" s="76">
        <v>30207.510999999999</v>
      </c>
      <c r="D94" s="48"/>
      <c r="E94" s="2">
        <f t="shared" si="10"/>
        <v>-23835.993873513704</v>
      </c>
      <c r="F94" s="2">
        <f t="shared" si="11"/>
        <v>-23836</v>
      </c>
      <c r="G94" s="31">
        <f t="shared" si="12"/>
        <v>5.2751999974134378E-3</v>
      </c>
      <c r="H94" s="2">
        <f t="shared" si="13"/>
        <v>5.2751999974134378E-3</v>
      </c>
      <c r="O94" s="2">
        <f t="shared" ca="1" si="14"/>
        <v>3.1827674666208512E-2</v>
      </c>
      <c r="P94" s="17">
        <f t="shared" si="15"/>
        <v>2.7958947494055218E-2</v>
      </c>
      <c r="Q94" s="11">
        <f t="shared" si="16"/>
        <v>15189.010999999999</v>
      </c>
      <c r="R94" s="11"/>
    </row>
    <row r="95" spans="1:18" x14ac:dyDescent="0.2">
      <c r="A95" s="74" t="s">
        <v>134</v>
      </c>
      <c r="B95" s="75" t="s">
        <v>88</v>
      </c>
      <c r="C95" s="76">
        <v>30318.598000000002</v>
      </c>
      <c r="D95" s="48"/>
      <c r="E95" s="2">
        <f t="shared" si="10"/>
        <v>-23706.980189959169</v>
      </c>
      <c r="F95" s="2">
        <f t="shared" si="11"/>
        <v>-23707</v>
      </c>
      <c r="G95" s="31">
        <f t="shared" si="12"/>
        <v>1.705740000033984E-2</v>
      </c>
      <c r="H95" s="2">
        <f t="shared" si="13"/>
        <v>1.705740000033984E-2</v>
      </c>
      <c r="O95" s="2">
        <f t="shared" ca="1" si="14"/>
        <v>3.165254499430005E-2</v>
      </c>
      <c r="P95" s="17">
        <f t="shared" si="15"/>
        <v>2.7680726874635124E-2</v>
      </c>
      <c r="Q95" s="11">
        <f t="shared" si="16"/>
        <v>15300.098000000002</v>
      </c>
      <c r="R95" s="11"/>
    </row>
    <row r="96" spans="1:18" x14ac:dyDescent="0.2">
      <c r="A96" s="74" t="s">
        <v>134</v>
      </c>
      <c r="B96" s="75" t="s">
        <v>88</v>
      </c>
      <c r="C96" s="76">
        <v>30648.377</v>
      </c>
      <c r="D96" s="48"/>
      <c r="E96" s="2">
        <f t="shared" si="10"/>
        <v>-23323.983047638914</v>
      </c>
      <c r="F96" s="2">
        <f t="shared" si="11"/>
        <v>-23324</v>
      </c>
      <c r="G96" s="31">
        <f t="shared" si="12"/>
        <v>1.459679999970831E-2</v>
      </c>
      <c r="H96" s="2">
        <f t="shared" si="13"/>
        <v>1.459679999970831E-2</v>
      </c>
      <c r="O96" s="2">
        <f t="shared" ca="1" si="14"/>
        <v>3.1132586355998193E-2</v>
      </c>
      <c r="P96" s="17">
        <f t="shared" si="15"/>
        <v>2.6862831210375124E-2</v>
      </c>
      <c r="Q96" s="11">
        <f t="shared" si="16"/>
        <v>15629.877</v>
      </c>
      <c r="R96" s="11"/>
    </row>
    <row r="97" spans="1:18" x14ac:dyDescent="0.2">
      <c r="A97" s="74" t="s">
        <v>134</v>
      </c>
      <c r="B97" s="75" t="s">
        <v>88</v>
      </c>
      <c r="C97" s="76">
        <v>31358.734</v>
      </c>
      <c r="D97" s="48"/>
      <c r="E97" s="2">
        <f t="shared" si="10"/>
        <v>-22498.992065717113</v>
      </c>
      <c r="F97" s="2">
        <f t="shared" si="11"/>
        <v>-22499</v>
      </c>
      <c r="G97" s="31">
        <f t="shared" si="12"/>
        <v>6.8317999975988641E-3</v>
      </c>
      <c r="H97" s="2">
        <f t="shared" si="13"/>
        <v>6.8317999975988641E-3</v>
      </c>
      <c r="O97" s="2">
        <f t="shared" ca="1" si="14"/>
        <v>3.0012571012397592E-2</v>
      </c>
      <c r="P97" s="17">
        <f t="shared" si="15"/>
        <v>2.5142410580645182E-2</v>
      </c>
      <c r="Q97" s="11">
        <f t="shared" si="16"/>
        <v>16340.234</v>
      </c>
      <c r="R97" s="11"/>
    </row>
    <row r="98" spans="1:18" x14ac:dyDescent="0.2">
      <c r="A98" s="74" t="s">
        <v>134</v>
      </c>
      <c r="B98" s="75" t="s">
        <v>88</v>
      </c>
      <c r="C98" s="76">
        <v>31687.638999999999</v>
      </c>
      <c r="D98" s="48"/>
      <c r="E98" s="2">
        <f t="shared" si="10"/>
        <v>-22117.009965295791</v>
      </c>
      <c r="F98" s="2">
        <f t="shared" si="11"/>
        <v>-22117</v>
      </c>
      <c r="G98" s="31">
        <f t="shared" si="12"/>
        <v>-8.5806000024604145E-3</v>
      </c>
      <c r="H98" s="2">
        <f t="shared" si="13"/>
        <v>-8.5806000024604145E-3</v>
      </c>
      <c r="O98" s="2">
        <f t="shared" ca="1" si="14"/>
        <v>2.9493969968451612E-2</v>
      </c>
      <c r="P98" s="17">
        <f t="shared" si="15"/>
        <v>2.4364941120675394E-2</v>
      </c>
      <c r="Q98" s="11">
        <f t="shared" si="16"/>
        <v>16669.138999999999</v>
      </c>
      <c r="R98" s="11"/>
    </row>
    <row r="99" spans="1:18" x14ac:dyDescent="0.2">
      <c r="A99" s="74" t="s">
        <v>134</v>
      </c>
      <c r="B99" s="75" t="s">
        <v>88</v>
      </c>
      <c r="C99" s="76">
        <v>31725.544000000002</v>
      </c>
      <c r="D99" s="48"/>
      <c r="E99" s="2">
        <f t="shared" si="10"/>
        <v>-22072.98803946167</v>
      </c>
      <c r="F99" s="2">
        <f t="shared" si="11"/>
        <v>-22073</v>
      </c>
      <c r="G99" s="31">
        <f t="shared" si="12"/>
        <v>1.0298599998350255E-2</v>
      </c>
      <c r="H99" s="2">
        <f t="shared" si="13"/>
        <v>1.0298599998350255E-2</v>
      </c>
      <c r="O99" s="2">
        <f t="shared" ca="1" si="14"/>
        <v>2.9434235816792914E-2</v>
      </c>
      <c r="P99" s="17">
        <f t="shared" si="15"/>
        <v>2.4276167656599137E-2</v>
      </c>
      <c r="Q99" s="11">
        <f t="shared" si="16"/>
        <v>16707.044000000002</v>
      </c>
      <c r="R99" s="11"/>
    </row>
    <row r="100" spans="1:18" x14ac:dyDescent="0.2">
      <c r="A100" s="74" t="s">
        <v>239</v>
      </c>
      <c r="B100" s="75" t="s">
        <v>88</v>
      </c>
      <c r="C100" s="76">
        <v>31738.460999999999</v>
      </c>
      <c r="D100" s="48"/>
      <c r="E100" s="2">
        <f t="shared" si="10"/>
        <v>-22057.986556385582</v>
      </c>
      <c r="F100" s="2">
        <f t="shared" si="11"/>
        <v>-22058</v>
      </c>
      <c r="G100" s="31">
        <f t="shared" si="12"/>
        <v>1.1575599997740937E-2</v>
      </c>
      <c r="H100" s="2">
        <f t="shared" si="13"/>
        <v>1.1575599997740937E-2</v>
      </c>
      <c r="O100" s="2">
        <f t="shared" ca="1" si="14"/>
        <v>2.9413871901454721E-2</v>
      </c>
      <c r="P100" s="17">
        <f t="shared" si="15"/>
        <v>2.4245940708643166E-2</v>
      </c>
      <c r="Q100" s="11">
        <f t="shared" si="16"/>
        <v>16719.960999999999</v>
      </c>
      <c r="R100" s="11"/>
    </row>
    <row r="101" spans="1:18" x14ac:dyDescent="0.2">
      <c r="A101" s="74" t="s">
        <v>239</v>
      </c>
      <c r="B101" s="75" t="s">
        <v>88</v>
      </c>
      <c r="C101" s="76">
        <v>31845.246999999999</v>
      </c>
      <c r="D101" s="48"/>
      <c r="E101" s="2">
        <f t="shared" si="10"/>
        <v>-21933.967947438952</v>
      </c>
      <c r="F101" s="2">
        <f t="shared" si="11"/>
        <v>-21934</v>
      </c>
      <c r="G101" s="31">
        <f t="shared" si="12"/>
        <v>2.7598799995757872E-2</v>
      </c>
      <c r="H101" s="2">
        <f t="shared" si="13"/>
        <v>2.7598799995757872E-2</v>
      </c>
      <c r="O101" s="2">
        <f t="shared" ca="1" si="14"/>
        <v>2.924553020132566E-2</v>
      </c>
      <c r="P101" s="17">
        <f t="shared" si="15"/>
        <v>2.3996780006250235E-2</v>
      </c>
      <c r="Q101" s="11">
        <f t="shared" si="16"/>
        <v>16826.746999999999</v>
      </c>
      <c r="R101" s="11"/>
    </row>
    <row r="102" spans="1:18" x14ac:dyDescent="0.2">
      <c r="A102" s="74" t="s">
        <v>134</v>
      </c>
      <c r="B102" s="75" t="s">
        <v>88</v>
      </c>
      <c r="C102" s="76">
        <v>32804.430999999997</v>
      </c>
      <c r="D102" s="48"/>
      <c r="E102" s="2">
        <f t="shared" si="10"/>
        <v>-20819.995465991342</v>
      </c>
      <c r="F102" s="2">
        <f t="shared" si="11"/>
        <v>-20820</v>
      </c>
      <c r="G102" s="31">
        <f t="shared" si="12"/>
        <v>3.9039999974193051E-3</v>
      </c>
      <c r="H102" s="2">
        <f t="shared" si="13"/>
        <v>3.9039999974193051E-3</v>
      </c>
      <c r="O102" s="2">
        <f t="shared" ca="1" si="14"/>
        <v>2.7733170088875877E-2</v>
      </c>
      <c r="P102" s="17">
        <f t="shared" si="15"/>
        <v>2.1815594922059547E-2</v>
      </c>
      <c r="Q102" s="11">
        <f t="shared" si="16"/>
        <v>17785.930999999997</v>
      </c>
      <c r="R102" s="11"/>
    </row>
    <row r="103" spans="1:18" x14ac:dyDescent="0.2">
      <c r="A103" s="74" t="s">
        <v>134</v>
      </c>
      <c r="B103" s="75" t="s">
        <v>88</v>
      </c>
      <c r="C103" s="76">
        <v>32820.807999999997</v>
      </c>
      <c r="D103" s="48"/>
      <c r="E103" s="2">
        <f t="shared" si="10"/>
        <v>-20800.975624825656</v>
      </c>
      <c r="F103" s="2">
        <f t="shared" si="11"/>
        <v>-20801</v>
      </c>
      <c r="G103" s="31">
        <f t="shared" si="12"/>
        <v>2.0988199998100754E-2</v>
      </c>
      <c r="H103" s="2">
        <f t="shared" si="13"/>
        <v>2.0988199998100754E-2</v>
      </c>
      <c r="O103" s="2">
        <f t="shared" ca="1" si="14"/>
        <v>2.7707375796114164E-2</v>
      </c>
      <c r="P103" s="17">
        <f t="shared" si="15"/>
        <v>2.1779286884902049E-2</v>
      </c>
      <c r="Q103" s="11">
        <f t="shared" si="16"/>
        <v>17802.307999999997</v>
      </c>
      <c r="R103" s="11"/>
    </row>
    <row r="104" spans="1:18" x14ac:dyDescent="0.2">
      <c r="A104" s="74" t="s">
        <v>134</v>
      </c>
      <c r="B104" s="75" t="s">
        <v>88</v>
      </c>
      <c r="C104" s="76">
        <v>32879.373</v>
      </c>
      <c r="D104" s="48"/>
      <c r="E104" s="2">
        <f t="shared" si="10"/>
        <v>-20732.959687971015</v>
      </c>
      <c r="F104" s="2">
        <f t="shared" si="11"/>
        <v>-20733</v>
      </c>
      <c r="G104" s="31">
        <f t="shared" si="12"/>
        <v>3.4710599997197278E-2</v>
      </c>
      <c r="H104" s="2">
        <f t="shared" si="13"/>
        <v>3.4710599997197278E-2</v>
      </c>
      <c r="O104" s="2">
        <f t="shared" ca="1" si="14"/>
        <v>2.7615059379914358E-2</v>
      </c>
      <c r="P104" s="17">
        <f t="shared" si="15"/>
        <v>2.1649587881491211E-2</v>
      </c>
      <c r="Q104" s="11">
        <f t="shared" si="16"/>
        <v>17860.873</v>
      </c>
      <c r="R104" s="11"/>
    </row>
    <row r="105" spans="1:18" x14ac:dyDescent="0.2">
      <c r="A105" s="74" t="s">
        <v>239</v>
      </c>
      <c r="B105" s="75" t="s">
        <v>88</v>
      </c>
      <c r="C105" s="76">
        <v>32885.387000000002</v>
      </c>
      <c r="D105" s="48"/>
      <c r="E105" s="2">
        <f t="shared" si="10"/>
        <v>-20725.975177696208</v>
      </c>
      <c r="F105" s="2">
        <f t="shared" si="11"/>
        <v>-20726</v>
      </c>
      <c r="G105" s="31">
        <f t="shared" si="12"/>
        <v>2.1373199997469783E-2</v>
      </c>
      <c r="H105" s="2">
        <f t="shared" si="13"/>
        <v>2.1373199997469783E-2</v>
      </c>
      <c r="O105" s="2">
        <f t="shared" ca="1" si="14"/>
        <v>2.7605556219423202E-2</v>
      </c>
      <c r="P105" s="17">
        <f t="shared" si="15"/>
        <v>2.1636258304243362E-2</v>
      </c>
      <c r="Q105" s="11">
        <f t="shared" si="16"/>
        <v>17866.887000000002</v>
      </c>
      <c r="R105" s="11"/>
    </row>
    <row r="106" spans="1:18" x14ac:dyDescent="0.2">
      <c r="A106" s="74" t="s">
        <v>134</v>
      </c>
      <c r="B106" s="75" t="s">
        <v>89</v>
      </c>
      <c r="C106" s="76">
        <v>33543.697</v>
      </c>
      <c r="D106" s="48"/>
      <c r="E106" s="2">
        <f t="shared" si="10"/>
        <v>-19961.430289268363</v>
      </c>
      <c r="F106" s="2">
        <f t="shared" si="11"/>
        <v>-19961.5</v>
      </c>
      <c r="G106" s="31">
        <f t="shared" si="12"/>
        <v>6.0024299993528984E-2</v>
      </c>
      <c r="H106" s="2">
        <f t="shared" si="13"/>
        <v>6.0024299993528984E-2</v>
      </c>
      <c r="O106" s="2">
        <f t="shared" ca="1" si="14"/>
        <v>2.6567675334353308E-2</v>
      </c>
      <c r="P106" s="17">
        <f t="shared" si="15"/>
        <v>2.0204958885452658E-2</v>
      </c>
      <c r="Q106" s="11">
        <f t="shared" si="16"/>
        <v>18525.197</v>
      </c>
      <c r="R106" s="11"/>
    </row>
    <row r="107" spans="1:18" x14ac:dyDescent="0.2">
      <c r="A107" s="74" t="s">
        <v>134</v>
      </c>
      <c r="B107" s="75" t="s">
        <v>88</v>
      </c>
      <c r="C107" s="76">
        <v>33886.830999999998</v>
      </c>
      <c r="D107" s="48"/>
      <c r="E107" s="2">
        <f t="shared" si="10"/>
        <v>-19562.922981547381</v>
      </c>
      <c r="F107" s="2">
        <f t="shared" si="11"/>
        <v>-19563</v>
      </c>
      <c r="G107" s="31">
        <f t="shared" si="12"/>
        <v>6.6316599994024727E-2</v>
      </c>
      <c r="H107" s="2">
        <f t="shared" si="13"/>
        <v>6.6316599994024727E-2</v>
      </c>
      <c r="O107" s="2">
        <f t="shared" ca="1" si="14"/>
        <v>2.6026673983535319E-2</v>
      </c>
      <c r="P107" s="17">
        <f t="shared" si="15"/>
        <v>1.9478122145066334E-2</v>
      </c>
      <c r="Q107" s="11">
        <f t="shared" si="16"/>
        <v>18868.330999999998</v>
      </c>
      <c r="R107" s="11"/>
    </row>
    <row r="108" spans="1:18" x14ac:dyDescent="0.2">
      <c r="A108" s="74" t="s">
        <v>239</v>
      </c>
      <c r="B108" s="75" t="s">
        <v>88</v>
      </c>
      <c r="C108" s="76">
        <v>33888.483999999997</v>
      </c>
      <c r="D108" s="48"/>
      <c r="E108" s="2">
        <f t="shared" si="10"/>
        <v>-19561.003228390706</v>
      </c>
      <c r="F108" s="2">
        <f t="shared" si="11"/>
        <v>-19561</v>
      </c>
      <c r="G108" s="31">
        <f t="shared" si="12"/>
        <v>-2.779800008283928E-3</v>
      </c>
      <c r="H108" s="2">
        <f t="shared" si="13"/>
        <v>-2.779800008283928E-3</v>
      </c>
      <c r="O108" s="2">
        <f t="shared" ca="1" si="14"/>
        <v>2.6023958794823557E-2</v>
      </c>
      <c r="P108" s="17">
        <f t="shared" si="15"/>
        <v>1.9474507528336515E-2</v>
      </c>
      <c r="Q108" s="11">
        <f t="shared" si="16"/>
        <v>18869.983999999997</v>
      </c>
      <c r="R108" s="11"/>
    </row>
    <row r="109" spans="1:18" x14ac:dyDescent="0.2">
      <c r="A109" s="74" t="s">
        <v>239</v>
      </c>
      <c r="B109" s="75" t="s">
        <v>88</v>
      </c>
      <c r="C109" s="76">
        <v>33894.508000000002</v>
      </c>
      <c r="D109" s="48"/>
      <c r="E109" s="2">
        <f t="shared" si="10"/>
        <v>-19554.007104364195</v>
      </c>
      <c r="F109" s="2">
        <f t="shared" si="11"/>
        <v>-19554</v>
      </c>
      <c r="G109" s="31">
        <f t="shared" si="12"/>
        <v>-6.1171999986981973E-3</v>
      </c>
      <c r="H109" s="2">
        <f t="shared" si="13"/>
        <v>-6.1171999986981973E-3</v>
      </c>
      <c r="O109" s="2">
        <f t="shared" ca="1" si="14"/>
        <v>2.6014455634332401E-2</v>
      </c>
      <c r="P109" s="17">
        <f t="shared" si="15"/>
        <v>1.9461858984672176E-2</v>
      </c>
      <c r="Q109" s="11">
        <f t="shared" si="16"/>
        <v>18876.008000000002</v>
      </c>
      <c r="R109" s="11"/>
    </row>
    <row r="110" spans="1:18" x14ac:dyDescent="0.2">
      <c r="A110" s="74" t="s">
        <v>376</v>
      </c>
      <c r="B110" s="75" t="s">
        <v>88</v>
      </c>
      <c r="C110" s="76">
        <v>33914.334999999999</v>
      </c>
      <c r="D110" s="48"/>
      <c r="E110" s="2">
        <f t="shared" si="10"/>
        <v>-19530.980518860619</v>
      </c>
      <c r="F110" s="2">
        <f t="shared" si="11"/>
        <v>-19531</v>
      </c>
      <c r="G110" s="31">
        <f t="shared" si="12"/>
        <v>1.6774199997598771E-2</v>
      </c>
      <c r="H110" s="2">
        <f t="shared" si="13"/>
        <v>1.6774199997598771E-2</v>
      </c>
      <c r="O110" s="2">
        <f t="shared" ca="1" si="14"/>
        <v>2.5983230964147175E-2</v>
      </c>
      <c r="P110" s="17">
        <f t="shared" si="15"/>
        <v>1.9420328123332643E-2</v>
      </c>
      <c r="Q110" s="11">
        <f t="shared" si="16"/>
        <v>18895.834999999999</v>
      </c>
      <c r="R110" s="11"/>
    </row>
    <row r="111" spans="1:18" x14ac:dyDescent="0.2">
      <c r="A111" s="74" t="s">
        <v>134</v>
      </c>
      <c r="B111" s="75" t="s">
        <v>88</v>
      </c>
      <c r="C111" s="76">
        <v>33970.262999999999</v>
      </c>
      <c r="D111" s="48"/>
      <c r="E111" s="2">
        <f t="shared" si="10"/>
        <v>-19466.027128330334</v>
      </c>
      <c r="F111" s="2">
        <f t="shared" si="11"/>
        <v>-19466</v>
      </c>
      <c r="G111" s="31">
        <f t="shared" si="12"/>
        <v>-2.3358800004643854E-2</v>
      </c>
      <c r="H111" s="2">
        <f t="shared" si="13"/>
        <v>-2.3358800004643854E-2</v>
      </c>
      <c r="O111" s="2">
        <f t="shared" ca="1" si="14"/>
        <v>2.5894987331015005E-2</v>
      </c>
      <c r="P111" s="17">
        <f t="shared" si="15"/>
        <v>1.9303195713220943E-2</v>
      </c>
      <c r="Q111" s="11">
        <f t="shared" si="16"/>
        <v>18951.762999999999</v>
      </c>
      <c r="R111" s="11"/>
    </row>
    <row r="112" spans="1:18" x14ac:dyDescent="0.2">
      <c r="A112" s="74" t="s">
        <v>239</v>
      </c>
      <c r="B112" s="75" t="s">
        <v>88</v>
      </c>
      <c r="C112" s="76">
        <v>34607.51</v>
      </c>
      <c r="D112" s="48"/>
      <c r="E112" s="2">
        <f t="shared" si="10"/>
        <v>-18725.944285116675</v>
      </c>
      <c r="F112" s="2">
        <f t="shared" si="11"/>
        <v>-18726</v>
      </c>
      <c r="G112" s="31">
        <f t="shared" si="12"/>
        <v>4.797320000216132E-2</v>
      </c>
      <c r="H112" s="2">
        <f t="shared" si="13"/>
        <v>4.797320000216132E-2</v>
      </c>
      <c r="O112" s="2">
        <f t="shared" ca="1" si="14"/>
        <v>2.4890367507664161E-2</v>
      </c>
      <c r="P112" s="17">
        <f t="shared" si="15"/>
        <v>1.799441351306242E-2</v>
      </c>
      <c r="Q112" s="11">
        <f t="shared" si="16"/>
        <v>19589.010000000002</v>
      </c>
      <c r="R112" s="11"/>
    </row>
    <row r="113" spans="1:37" x14ac:dyDescent="0.2">
      <c r="A113" s="74" t="s">
        <v>239</v>
      </c>
      <c r="B113" s="75" t="s">
        <v>88</v>
      </c>
      <c r="C113" s="76">
        <v>35369.482000000004</v>
      </c>
      <c r="D113" s="48"/>
      <c r="E113" s="2">
        <f t="shared" si="10"/>
        <v>-17841.008923774534</v>
      </c>
      <c r="F113" s="2">
        <f t="shared" si="11"/>
        <v>-17841</v>
      </c>
      <c r="G113" s="31">
        <f t="shared" si="12"/>
        <v>-7.6837999949930236E-3</v>
      </c>
      <c r="H113" s="2">
        <f t="shared" si="13"/>
        <v>-7.6837999949930236E-3</v>
      </c>
      <c r="O113" s="2">
        <f t="shared" ca="1" si="14"/>
        <v>2.3688896502710784E-2</v>
      </c>
      <c r="P113" s="17">
        <f t="shared" si="15"/>
        <v>1.6488871837727338E-2</v>
      </c>
      <c r="Q113" s="11">
        <f t="shared" si="16"/>
        <v>20350.982000000004</v>
      </c>
      <c r="R113" s="11"/>
    </row>
    <row r="114" spans="1:37" x14ac:dyDescent="0.2">
      <c r="A114" s="74" t="s">
        <v>239</v>
      </c>
      <c r="B114" s="75" t="s">
        <v>88</v>
      </c>
      <c r="C114" s="76">
        <v>35691.542000000001</v>
      </c>
      <c r="D114" s="48"/>
      <c r="E114" s="2">
        <f t="shared" si="10"/>
        <v>-17466.97643639462</v>
      </c>
      <c r="F114" s="2">
        <f t="shared" si="11"/>
        <v>-17467</v>
      </c>
      <c r="G114" s="31">
        <f t="shared" si="12"/>
        <v>2.0289399995817803E-2</v>
      </c>
      <c r="H114" s="2">
        <f t="shared" si="13"/>
        <v>2.0289399995817803E-2</v>
      </c>
      <c r="O114" s="2">
        <f t="shared" ca="1" si="14"/>
        <v>2.3181156213611841E-2</v>
      </c>
      <c r="P114" s="17">
        <f t="shared" si="15"/>
        <v>1.587217548108464E-2</v>
      </c>
      <c r="Q114" s="11">
        <f t="shared" si="16"/>
        <v>20673.042000000001</v>
      </c>
      <c r="R114" s="11"/>
    </row>
    <row r="115" spans="1:37" x14ac:dyDescent="0.2">
      <c r="A115" s="74" t="s">
        <v>239</v>
      </c>
      <c r="B115" s="75" t="s">
        <v>88</v>
      </c>
      <c r="C115" s="76">
        <v>36075.550000000003</v>
      </c>
      <c r="D115" s="48"/>
      <c r="E115" s="2">
        <f t="shared" si="10"/>
        <v>-17020.99907995859</v>
      </c>
      <c r="F115" s="2">
        <f t="shared" si="11"/>
        <v>-17021</v>
      </c>
      <c r="G115" s="31">
        <f t="shared" si="12"/>
        <v>7.922000004327856E-4</v>
      </c>
      <c r="H115" s="2">
        <f t="shared" si="13"/>
        <v>7.922000004327856E-4</v>
      </c>
      <c r="O115" s="2">
        <f t="shared" ca="1" si="14"/>
        <v>2.2575669130889577E-2</v>
      </c>
      <c r="P115" s="17">
        <f t="shared" si="15"/>
        <v>1.5151936475392348E-2</v>
      </c>
      <c r="Q115" s="11">
        <f t="shared" si="16"/>
        <v>21057.050000000003</v>
      </c>
      <c r="R115" s="11"/>
    </row>
    <row r="116" spans="1:37" x14ac:dyDescent="0.2">
      <c r="A116" s="74" t="s">
        <v>229</v>
      </c>
      <c r="B116" s="75" t="s">
        <v>88</v>
      </c>
      <c r="C116" s="76">
        <v>36850.51</v>
      </c>
      <c r="D116" s="48"/>
      <c r="E116" s="2">
        <f t="shared" si="10"/>
        <v>-16120.979777903258</v>
      </c>
      <c r="F116" s="2">
        <f t="shared" si="11"/>
        <v>-16121</v>
      </c>
      <c r="G116" s="31">
        <f t="shared" si="12"/>
        <v>1.7412199995305855E-2</v>
      </c>
      <c r="H116" s="2">
        <f t="shared" si="13"/>
        <v>1.7412199995305855E-2</v>
      </c>
      <c r="O116" s="2">
        <f t="shared" ca="1" si="14"/>
        <v>2.135383421059801E-2</v>
      </c>
      <c r="P116" s="17">
        <f t="shared" si="15"/>
        <v>1.3748819978598231E-2</v>
      </c>
      <c r="Q116" s="11">
        <f t="shared" si="16"/>
        <v>21832.010000000002</v>
      </c>
      <c r="R116" s="11"/>
    </row>
    <row r="117" spans="1:37" x14ac:dyDescent="0.2">
      <c r="A117" s="74" t="s">
        <v>399</v>
      </c>
      <c r="B117" s="75" t="s">
        <v>88</v>
      </c>
      <c r="C117" s="76">
        <v>39388.873599999999</v>
      </c>
      <c r="D117" s="48"/>
      <c r="E117" s="2">
        <f t="shared" si="10"/>
        <v>-13172.987319409069</v>
      </c>
      <c r="F117" s="2">
        <f t="shared" si="11"/>
        <v>-13173</v>
      </c>
      <c r="G117" s="31">
        <f t="shared" ref="G117:G148" si="17">C117-(C$7+F117*C$8)</f>
        <v>1.0918599997239653E-2</v>
      </c>
      <c r="H117" s="2">
        <f t="shared" ref="H117:H148" si="18">G117</f>
        <v>1.0918599997239653E-2</v>
      </c>
      <c r="O117" s="2">
        <f t="shared" ca="1" si="14"/>
        <v>1.735164604946518E-2</v>
      </c>
      <c r="P117" s="17">
        <f t="shared" si="15"/>
        <v>9.6236761896375377E-3</v>
      </c>
      <c r="Q117" s="11">
        <f t="shared" si="16"/>
        <v>24370.373599999999</v>
      </c>
      <c r="R117" s="11"/>
    </row>
    <row r="118" spans="1:37" x14ac:dyDescent="0.2">
      <c r="A118" s="74" t="s">
        <v>399</v>
      </c>
      <c r="B118" s="75" t="s">
        <v>88</v>
      </c>
      <c r="C118" s="76">
        <v>39406.9565</v>
      </c>
      <c r="D118" s="48"/>
      <c r="E118" s="2">
        <f t="shared" si="10"/>
        <v>-13151.986288340191</v>
      </c>
      <c r="F118" s="2">
        <f t="shared" si="11"/>
        <v>-13152</v>
      </c>
      <c r="G118" s="31">
        <f t="shared" si="17"/>
        <v>1.1806399998022243E-2</v>
      </c>
      <c r="H118" s="2">
        <f t="shared" si="18"/>
        <v>1.1806399998022243E-2</v>
      </c>
      <c r="O118" s="2">
        <f t="shared" ca="1" si="14"/>
        <v>1.7323136567991712E-2</v>
      </c>
      <c r="P118" s="17">
        <f t="shared" si="15"/>
        <v>9.5968787065111513E-3</v>
      </c>
      <c r="Q118" s="11">
        <f t="shared" si="16"/>
        <v>24388.4565</v>
      </c>
      <c r="R118" s="11"/>
    </row>
    <row r="119" spans="1:37" x14ac:dyDescent="0.2">
      <c r="A119" s="74" t="s">
        <v>399</v>
      </c>
      <c r="B119" s="75" t="s">
        <v>88</v>
      </c>
      <c r="C119" s="76">
        <v>39407.816700000003</v>
      </c>
      <c r="D119" s="48"/>
      <c r="E119" s="2">
        <f t="shared" si="10"/>
        <v>-13150.987273418606</v>
      </c>
      <c r="F119" s="2">
        <f t="shared" si="11"/>
        <v>-13151</v>
      </c>
      <c r="G119" s="31">
        <f t="shared" si="17"/>
        <v>1.0958200000459328E-2</v>
      </c>
      <c r="H119" s="2">
        <f t="shared" si="18"/>
        <v>1.0958200000459328E-2</v>
      </c>
      <c r="O119" s="2">
        <f t="shared" ca="1" si="14"/>
        <v>1.7321778973635831E-2</v>
      </c>
      <c r="P119" s="17">
        <f t="shared" si="15"/>
        <v>9.5956035490222889E-3</v>
      </c>
      <c r="Q119" s="11">
        <f t="shared" si="16"/>
        <v>24389.316700000003</v>
      </c>
      <c r="R119" s="11"/>
    </row>
    <row r="120" spans="1:37" x14ac:dyDescent="0.2">
      <c r="A120" s="74" t="s">
        <v>399</v>
      </c>
      <c r="B120" s="75" t="s">
        <v>88</v>
      </c>
      <c r="C120" s="76">
        <v>40466.905700000003</v>
      </c>
      <c r="D120" s="48"/>
      <c r="E120" s="2">
        <f t="shared" si="10"/>
        <v>-11920.987605571907</v>
      </c>
      <c r="F120" s="2">
        <f t="shared" si="11"/>
        <v>-11921</v>
      </c>
      <c r="G120" s="31">
        <f t="shared" si="17"/>
        <v>1.0672199998225551E-2</v>
      </c>
      <c r="H120" s="2">
        <f t="shared" si="18"/>
        <v>1.0672199998225551E-2</v>
      </c>
      <c r="O120" s="2">
        <f t="shared" ca="1" si="14"/>
        <v>1.565193791590402E-2</v>
      </c>
      <c r="P120" s="17">
        <f t="shared" si="15"/>
        <v>8.0900056068471324E-3</v>
      </c>
      <c r="Q120" s="11">
        <f t="shared" si="16"/>
        <v>25448.405700000003</v>
      </c>
      <c r="R120" s="11"/>
    </row>
    <row r="121" spans="1:37" x14ac:dyDescent="0.2">
      <c r="A121" s="2" t="s">
        <v>38</v>
      </c>
      <c r="C121" s="31">
        <v>40854.351000000002</v>
      </c>
      <c r="D121" s="31"/>
      <c r="E121" s="2">
        <f t="shared" si="10"/>
        <v>-11471.018254262653</v>
      </c>
      <c r="F121" s="2">
        <f t="shared" si="11"/>
        <v>-11471</v>
      </c>
      <c r="G121" s="31">
        <f t="shared" si="17"/>
        <v>-1.5717800000857096E-2</v>
      </c>
      <c r="I121" s="2">
        <f>G121</f>
        <v>-1.5717800000857096E-2</v>
      </c>
      <c r="P121" s="17">
        <f t="shared" si="15"/>
        <v>7.5705557718861883E-3</v>
      </c>
      <c r="Q121" s="11">
        <f t="shared" si="16"/>
        <v>25835.851000000002</v>
      </c>
      <c r="R121" s="11"/>
      <c r="S121" s="2">
        <f t="shared" ref="S121:S156" si="19">+(P121-G121)^2</f>
        <v>5.4234751459786539E-4</v>
      </c>
      <c r="AG121" s="2">
        <v>5</v>
      </c>
      <c r="AI121" s="2" t="s">
        <v>37</v>
      </c>
      <c r="AK121" s="2" t="s">
        <v>39</v>
      </c>
    </row>
    <row r="122" spans="1:37" x14ac:dyDescent="0.2">
      <c r="A122" s="19" t="s">
        <v>90</v>
      </c>
      <c r="C122" s="31">
        <v>40860.401400000002</v>
      </c>
      <c r="D122" s="31"/>
      <c r="E122" s="2">
        <f t="shared" si="10"/>
        <v>-11463.991469931649</v>
      </c>
      <c r="F122" s="2">
        <f t="shared" si="11"/>
        <v>-11464</v>
      </c>
      <c r="G122" s="31">
        <f t="shared" si="17"/>
        <v>7.3448000039206818E-3</v>
      </c>
      <c r="J122" s="2">
        <f>+G122</f>
        <v>7.3448000039206818E-3</v>
      </c>
      <c r="P122" s="17">
        <f t="shared" si="15"/>
        <v>7.5626082194254467E-3</v>
      </c>
      <c r="Q122" s="11">
        <f t="shared" si="16"/>
        <v>25841.901400000002</v>
      </c>
      <c r="R122" s="11"/>
      <c r="S122" s="2">
        <f t="shared" si="19"/>
        <v>4.7440418741370141E-8</v>
      </c>
    </row>
    <row r="123" spans="1:37" x14ac:dyDescent="0.2">
      <c r="A123" s="19" t="s">
        <v>40</v>
      </c>
      <c r="C123" s="31">
        <v>40953.383999999998</v>
      </c>
      <c r="D123" s="31"/>
      <c r="E123" s="2">
        <f t="shared" si="10"/>
        <v>-11356.003787012161</v>
      </c>
      <c r="F123" s="2">
        <f t="shared" si="11"/>
        <v>-11356</v>
      </c>
      <c r="G123" s="31">
        <f t="shared" si="17"/>
        <v>-3.2608000037726015E-3</v>
      </c>
      <c r="I123" s="2">
        <f>G123</f>
        <v>-3.2608000037726015E-3</v>
      </c>
      <c r="P123" s="17">
        <f t="shared" si="15"/>
        <v>7.4405043454960013E-3</v>
      </c>
      <c r="Q123" s="11">
        <f t="shared" si="16"/>
        <v>25934.883999999998</v>
      </c>
      <c r="R123" s="11"/>
      <c r="S123" s="2">
        <f t="shared" si="19"/>
        <v>1.1451791477567509E-4</v>
      </c>
      <c r="AG123" s="2">
        <v>7</v>
      </c>
      <c r="AI123" s="2" t="s">
        <v>37</v>
      </c>
      <c r="AK123" s="2" t="s">
        <v>39</v>
      </c>
    </row>
    <row r="124" spans="1:37" x14ac:dyDescent="0.2">
      <c r="A124" s="20" t="s">
        <v>91</v>
      </c>
      <c r="B124" s="18"/>
      <c r="C124" s="32">
        <v>41163.493300000002</v>
      </c>
      <c r="D124" s="32"/>
      <c r="E124" s="2">
        <f t="shared" si="10"/>
        <v>-11111.988062921449</v>
      </c>
      <c r="F124" s="2">
        <f t="shared" si="11"/>
        <v>-11112</v>
      </c>
      <c r="G124" s="31">
        <f t="shared" si="17"/>
        <v>1.0278399997332599E-2</v>
      </c>
      <c r="J124" s="2">
        <f>+G124</f>
        <v>1.0278399997332599E-2</v>
      </c>
      <c r="O124" s="2">
        <f ca="1">C$11+C$12*F124</f>
        <v>1.4553644081997491E-2</v>
      </c>
      <c r="P124" s="17">
        <f t="shared" si="15"/>
        <v>7.1682049214703749E-3</v>
      </c>
      <c r="Q124" s="11">
        <f t="shared" si="16"/>
        <v>26144.993300000002</v>
      </c>
      <c r="R124" s="11"/>
      <c r="S124" s="2">
        <f t="shared" si="19"/>
        <v>9.6733134099176256E-6</v>
      </c>
    </row>
    <row r="125" spans="1:37" x14ac:dyDescent="0.2">
      <c r="A125" s="19" t="s">
        <v>41</v>
      </c>
      <c r="C125" s="31">
        <v>41276.281000000003</v>
      </c>
      <c r="D125" s="31"/>
      <c r="E125" s="2">
        <f t="shared" si="10"/>
        <v>-10980.999228614612</v>
      </c>
      <c r="F125" s="2">
        <f t="shared" si="11"/>
        <v>-10981</v>
      </c>
      <c r="G125" s="31">
        <f t="shared" si="17"/>
        <v>6.6420000075595453E-4</v>
      </c>
      <c r="I125" s="2">
        <f t="shared" ref="I125:I138" si="20">G125</f>
        <v>6.6420000075595453E-4</v>
      </c>
      <c r="P125" s="17">
        <f t="shared" si="15"/>
        <v>7.0240503698811201E-3</v>
      </c>
      <c r="Q125" s="11">
        <f t="shared" si="16"/>
        <v>26257.781000000003</v>
      </c>
      <c r="R125" s="11"/>
      <c r="S125" s="2">
        <f t="shared" si="19"/>
        <v>4.0447696717661504E-5</v>
      </c>
      <c r="AG125" s="2">
        <v>9</v>
      </c>
      <c r="AI125" s="2" t="s">
        <v>37</v>
      </c>
      <c r="AK125" s="2" t="s">
        <v>39</v>
      </c>
    </row>
    <row r="126" spans="1:37" x14ac:dyDescent="0.2">
      <c r="A126" s="19" t="s">
        <v>41</v>
      </c>
      <c r="C126" s="31">
        <v>41282.303999999996</v>
      </c>
      <c r="D126" s="31"/>
      <c r="E126" s="2">
        <f t="shared" si="10"/>
        <v>-10974.004265963284</v>
      </c>
      <c r="F126" s="2">
        <f t="shared" si="11"/>
        <v>-10974</v>
      </c>
      <c r="G126" s="31">
        <f t="shared" si="17"/>
        <v>-3.6732000080519356E-3</v>
      </c>
      <c r="I126" s="2">
        <f t="shared" si="20"/>
        <v>-3.6732000080519356E-3</v>
      </c>
      <c r="P126" s="17">
        <f t="shared" si="15"/>
        <v>7.0163875498913016E-3</v>
      </c>
      <c r="Q126" s="11">
        <f t="shared" si="16"/>
        <v>26263.803999999996</v>
      </c>
      <c r="R126" s="11"/>
      <c r="S126" s="2">
        <f t="shared" si="19"/>
        <v>1.1426728215893486E-4</v>
      </c>
      <c r="AG126" s="2">
        <v>7</v>
      </c>
      <c r="AI126" s="2" t="s">
        <v>37</v>
      </c>
      <c r="AK126" s="2" t="s">
        <v>39</v>
      </c>
    </row>
    <row r="127" spans="1:37" x14ac:dyDescent="0.2">
      <c r="A127" s="19" t="s">
        <v>42</v>
      </c>
      <c r="C127" s="31">
        <v>41301.25</v>
      </c>
      <c r="D127" s="31"/>
      <c r="E127" s="2">
        <f t="shared" si="10"/>
        <v>-10952.000851984829</v>
      </c>
      <c r="F127" s="2">
        <f t="shared" si="11"/>
        <v>-10952</v>
      </c>
      <c r="G127" s="31">
        <f t="shared" si="17"/>
        <v>-7.3360000533284619E-4</v>
      </c>
      <c r="I127" s="2">
        <f t="shared" si="20"/>
        <v>-7.3360000533284619E-4</v>
      </c>
      <c r="P127" s="17">
        <f t="shared" si="15"/>
        <v>6.9923308823017904E-3</v>
      </c>
      <c r="Q127" s="11">
        <f t="shared" si="16"/>
        <v>26282.75</v>
      </c>
      <c r="R127" s="11"/>
      <c r="S127" s="2">
        <f t="shared" si="19"/>
        <v>5.9690008080506925E-5</v>
      </c>
      <c r="AG127" s="2">
        <v>11</v>
      </c>
      <c r="AI127" s="2" t="s">
        <v>37</v>
      </c>
      <c r="AK127" s="2" t="s">
        <v>39</v>
      </c>
    </row>
    <row r="128" spans="1:37" x14ac:dyDescent="0.2">
      <c r="A128" s="19" t="s">
        <v>42</v>
      </c>
      <c r="C128" s="31">
        <v>41319.339999999997</v>
      </c>
      <c r="D128" s="31"/>
      <c r="E128" s="2">
        <f t="shared" si="10"/>
        <v>-10930.991575152246</v>
      </c>
      <c r="F128" s="2">
        <f t="shared" si="11"/>
        <v>-10931</v>
      </c>
      <c r="G128" s="31">
        <f t="shared" si="17"/>
        <v>7.2541999979875982E-3</v>
      </c>
      <c r="I128" s="2">
        <f t="shared" si="20"/>
        <v>7.2541999979875982E-3</v>
      </c>
      <c r="P128" s="17">
        <f t="shared" si="15"/>
        <v>6.9694051796932721E-3</v>
      </c>
      <c r="Q128" s="11">
        <f t="shared" si="16"/>
        <v>26300.839999999997</v>
      </c>
      <c r="R128" s="11"/>
      <c r="S128" s="2">
        <f t="shared" si="19"/>
        <v>8.1108088527298208E-8</v>
      </c>
      <c r="AG128" s="2">
        <v>10</v>
      </c>
      <c r="AI128" s="2" t="s">
        <v>37</v>
      </c>
      <c r="AK128" s="2" t="s">
        <v>39</v>
      </c>
    </row>
    <row r="129" spans="1:37" x14ac:dyDescent="0.2">
      <c r="A129" s="19" t="s">
        <v>42</v>
      </c>
      <c r="C129" s="31">
        <v>41350.332999999999</v>
      </c>
      <c r="D129" s="31"/>
      <c r="E129" s="2">
        <f t="shared" si="10"/>
        <v>-10894.99707449595</v>
      </c>
      <c r="F129" s="2">
        <f t="shared" si="11"/>
        <v>-10895</v>
      </c>
      <c r="G129" s="31">
        <f t="shared" si="17"/>
        <v>2.5189999942085706E-3</v>
      </c>
      <c r="I129" s="2">
        <f t="shared" si="20"/>
        <v>2.5189999942085706E-3</v>
      </c>
      <c r="P129" s="17">
        <f t="shared" si="15"/>
        <v>6.930189145925655E-3</v>
      </c>
      <c r="Q129" s="11">
        <f t="shared" si="16"/>
        <v>26331.832999999999</v>
      </c>
      <c r="R129" s="11"/>
      <c r="S129" s="2">
        <f t="shared" si="19"/>
        <v>1.9458589732226491E-5</v>
      </c>
      <c r="AG129" s="2">
        <v>10</v>
      </c>
      <c r="AI129" s="2" t="s">
        <v>37</v>
      </c>
      <c r="AK129" s="2" t="s">
        <v>39</v>
      </c>
    </row>
    <row r="130" spans="1:37" x14ac:dyDescent="0.2">
      <c r="A130" s="19" t="s">
        <v>43</v>
      </c>
      <c r="C130" s="31">
        <v>41534.608999999997</v>
      </c>
      <c r="D130" s="31"/>
      <c r="E130" s="2">
        <f t="shared" si="10"/>
        <v>-10680.983503594811</v>
      </c>
      <c r="F130" s="2">
        <f t="shared" si="11"/>
        <v>-10681</v>
      </c>
      <c r="G130" s="31">
        <f t="shared" si="17"/>
        <v>1.4204199993400835E-2</v>
      </c>
      <c r="I130" s="2">
        <f t="shared" si="20"/>
        <v>1.4204199993400835E-2</v>
      </c>
      <c r="P130" s="17">
        <f t="shared" si="15"/>
        <v>6.6992921930862682E-3</v>
      </c>
      <c r="Q130" s="11">
        <f t="shared" si="16"/>
        <v>26516.108999999997</v>
      </c>
      <c r="R130" s="11"/>
      <c r="S130" s="2">
        <f t="shared" si="19"/>
        <v>5.6323641091222422E-5</v>
      </c>
      <c r="AG130" s="2">
        <v>7</v>
      </c>
      <c r="AI130" s="2" t="s">
        <v>37</v>
      </c>
      <c r="AK130" s="2" t="s">
        <v>39</v>
      </c>
    </row>
    <row r="131" spans="1:37" x14ac:dyDescent="0.2">
      <c r="A131" s="19" t="s">
        <v>43</v>
      </c>
      <c r="C131" s="31">
        <v>41565.61</v>
      </c>
      <c r="D131" s="31"/>
      <c r="E131" s="2">
        <f t="shared" si="10"/>
        <v>-10644.979711937151</v>
      </c>
      <c r="F131" s="2">
        <f t="shared" si="11"/>
        <v>-10645</v>
      </c>
      <c r="G131" s="31">
        <f t="shared" si="17"/>
        <v>1.7468999998527579E-2</v>
      </c>
      <c r="I131" s="2">
        <f t="shared" si="20"/>
        <v>1.7468999998527579E-2</v>
      </c>
      <c r="P131" s="17">
        <f t="shared" si="15"/>
        <v>6.6608232707583894E-3</v>
      </c>
      <c r="Q131" s="11">
        <f t="shared" si="16"/>
        <v>26547.11</v>
      </c>
      <c r="R131" s="11"/>
      <c r="S131" s="2">
        <f t="shared" si="19"/>
        <v>1.1681668417869151E-4</v>
      </c>
      <c r="AG131" s="2">
        <v>10</v>
      </c>
      <c r="AI131" s="2" t="s">
        <v>37</v>
      </c>
      <c r="AK131" s="2" t="s">
        <v>39</v>
      </c>
    </row>
    <row r="132" spans="1:37" x14ac:dyDescent="0.2">
      <c r="A132" s="19" t="s">
        <v>43</v>
      </c>
      <c r="C132" s="31">
        <v>41571.629999999997</v>
      </c>
      <c r="D132" s="31"/>
      <c r="E132" s="2">
        <f t="shared" si="10"/>
        <v>-10637.98823341133</v>
      </c>
      <c r="F132" s="2">
        <f t="shared" si="11"/>
        <v>-10638</v>
      </c>
      <c r="G132" s="31">
        <f t="shared" si="17"/>
        <v>1.0131599992746487E-2</v>
      </c>
      <c r="I132" s="2">
        <f t="shared" si="20"/>
        <v>1.0131599992746487E-2</v>
      </c>
      <c r="P132" s="17">
        <f t="shared" si="15"/>
        <v>6.6533556958914882E-3</v>
      </c>
      <c r="Q132" s="11">
        <f t="shared" si="16"/>
        <v>26553.129999999997</v>
      </c>
      <c r="R132" s="11"/>
      <c r="S132" s="2">
        <f t="shared" si="19"/>
        <v>1.2098183388604327E-5</v>
      </c>
      <c r="AG132" s="2">
        <v>10</v>
      </c>
      <c r="AI132" s="2" t="s">
        <v>37</v>
      </c>
      <c r="AK132" s="2" t="s">
        <v>39</v>
      </c>
    </row>
    <row r="133" spans="1:37" x14ac:dyDescent="0.2">
      <c r="A133" s="19" t="s">
        <v>44</v>
      </c>
      <c r="C133" s="31">
        <v>41598.332999999999</v>
      </c>
      <c r="D133" s="31"/>
      <c r="E133" s="2">
        <f t="shared" si="10"/>
        <v>-10606.976032236063</v>
      </c>
      <c r="F133" s="2">
        <f t="shared" si="11"/>
        <v>-10607</v>
      </c>
      <c r="G133" s="31">
        <f t="shared" si="17"/>
        <v>2.0637399997212924E-2</v>
      </c>
      <c r="I133" s="2">
        <f t="shared" si="20"/>
        <v>2.0637399997212924E-2</v>
      </c>
      <c r="P133" s="17">
        <f t="shared" si="15"/>
        <v>6.6203339014883258E-3</v>
      </c>
      <c r="Q133" s="11">
        <f t="shared" si="16"/>
        <v>26579.832999999999</v>
      </c>
      <c r="R133" s="11"/>
      <c r="S133" s="2">
        <f t="shared" si="19"/>
        <v>1.9647814193191204E-4</v>
      </c>
      <c r="AG133" s="2">
        <v>7</v>
      </c>
      <c r="AI133" s="2" t="s">
        <v>37</v>
      </c>
      <c r="AK133" s="2" t="s">
        <v>39</v>
      </c>
    </row>
    <row r="134" spans="1:37" x14ac:dyDescent="0.2">
      <c r="A134" s="19" t="s">
        <v>44</v>
      </c>
      <c r="C134" s="31">
        <v>41610.374000000003</v>
      </c>
      <c r="D134" s="31"/>
      <c r="E134" s="2">
        <f t="shared" si="10"/>
        <v>-10592.991913809237</v>
      </c>
      <c r="F134" s="2">
        <f t="shared" si="11"/>
        <v>-10593</v>
      </c>
      <c r="G134" s="31">
        <f t="shared" si="17"/>
        <v>6.9625999967684038E-3</v>
      </c>
      <c r="I134" s="2">
        <f t="shared" si="20"/>
        <v>6.9625999967684038E-3</v>
      </c>
      <c r="P134" s="17">
        <f t="shared" si="15"/>
        <v>6.6054469819485789E-3</v>
      </c>
      <c r="Q134" s="11">
        <f t="shared" si="16"/>
        <v>26591.874000000003</v>
      </c>
      <c r="R134" s="11"/>
      <c r="S134" s="2">
        <f t="shared" si="19"/>
        <v>1.2755827599489004E-7</v>
      </c>
      <c r="AG134" s="2">
        <v>8</v>
      </c>
      <c r="AI134" s="2" t="s">
        <v>37</v>
      </c>
      <c r="AK134" s="2" t="s">
        <v>39</v>
      </c>
    </row>
    <row r="135" spans="1:37" x14ac:dyDescent="0.2">
      <c r="A135" s="19" t="s">
        <v>44</v>
      </c>
      <c r="C135" s="31">
        <v>41616.406999999999</v>
      </c>
      <c r="D135" s="31"/>
      <c r="E135" s="2">
        <f t="shared" si="10"/>
        <v>-10585.985337406202</v>
      </c>
      <c r="F135" s="2">
        <f t="shared" si="11"/>
        <v>-10586</v>
      </c>
      <c r="G135" s="31">
        <f t="shared" si="17"/>
        <v>1.2625199997273739E-2</v>
      </c>
      <c r="I135" s="2">
        <f t="shared" si="20"/>
        <v>1.2625199997273739E-2</v>
      </c>
      <c r="P135" s="17">
        <f t="shared" si="15"/>
        <v>6.5980096235887962E-3</v>
      </c>
      <c r="Q135" s="11">
        <f t="shared" si="16"/>
        <v>26597.906999999999</v>
      </c>
      <c r="R135" s="11"/>
      <c r="S135" s="2">
        <f t="shared" si="19"/>
        <v>3.6327023800640447E-5</v>
      </c>
      <c r="AG135" s="2">
        <v>9</v>
      </c>
      <c r="AI135" s="2" t="s">
        <v>37</v>
      </c>
      <c r="AK135" s="2" t="s">
        <v>39</v>
      </c>
    </row>
    <row r="136" spans="1:37" x14ac:dyDescent="0.2">
      <c r="A136" s="19" t="s">
        <v>44</v>
      </c>
      <c r="C136" s="31">
        <v>41622.432999999997</v>
      </c>
      <c r="D136" s="31"/>
      <c r="E136" s="2">
        <f t="shared" si="10"/>
        <v>-10578.986890629358</v>
      </c>
      <c r="F136" s="2">
        <f t="shared" si="11"/>
        <v>-10579</v>
      </c>
      <c r="G136" s="31">
        <f t="shared" si="17"/>
        <v>1.1287799992715009E-2</v>
      </c>
      <c r="I136" s="2">
        <f t="shared" si="20"/>
        <v>1.1287799992715009E-2</v>
      </c>
      <c r="P136" s="17">
        <f t="shared" si="15"/>
        <v>6.5905763328357415E-3</v>
      </c>
      <c r="Q136" s="11">
        <f t="shared" si="16"/>
        <v>26603.932999999997</v>
      </c>
      <c r="R136" s="11"/>
      <c r="S136" s="2">
        <f t="shared" si="19"/>
        <v>2.2063910110929577E-5</v>
      </c>
      <c r="AG136" s="2">
        <v>8</v>
      </c>
      <c r="AI136" s="2" t="s">
        <v>37</v>
      </c>
      <c r="AK136" s="2" t="s">
        <v>39</v>
      </c>
    </row>
    <row r="137" spans="1:37" x14ac:dyDescent="0.2">
      <c r="A137" s="19" t="s">
        <v>44</v>
      </c>
      <c r="C137" s="31">
        <v>41623.303</v>
      </c>
      <c r="D137" s="31"/>
      <c r="E137" s="2">
        <f t="shared" si="10"/>
        <v>-10577.976494231105</v>
      </c>
      <c r="F137" s="2">
        <f t="shared" si="11"/>
        <v>-10578</v>
      </c>
      <c r="G137" s="31">
        <f t="shared" si="17"/>
        <v>2.0239599994965829E-2</v>
      </c>
      <c r="I137" s="2">
        <f t="shared" si="20"/>
        <v>2.0239599994965829E-2</v>
      </c>
      <c r="P137" s="17">
        <f t="shared" si="15"/>
        <v>6.5895147662062619E-3</v>
      </c>
      <c r="Q137" s="11">
        <f t="shared" si="16"/>
        <v>26604.803</v>
      </c>
      <c r="R137" s="11"/>
      <c r="S137" s="2">
        <f t="shared" si="19"/>
        <v>1.863248267524001E-4</v>
      </c>
      <c r="AG137" s="2">
        <v>11</v>
      </c>
      <c r="AI137" s="2" t="s">
        <v>37</v>
      </c>
      <c r="AK137" s="2" t="s">
        <v>39</v>
      </c>
    </row>
    <row r="138" spans="1:37" x14ac:dyDescent="0.2">
      <c r="A138" s="19" t="s">
        <v>44</v>
      </c>
      <c r="C138" s="31">
        <v>41648.262999999999</v>
      </c>
      <c r="D138" s="31"/>
      <c r="E138" s="2">
        <f t="shared" si="10"/>
        <v>-10548.988569977852</v>
      </c>
      <c r="F138" s="2">
        <f t="shared" si="11"/>
        <v>-10549</v>
      </c>
      <c r="G138" s="31">
        <f t="shared" si="17"/>
        <v>9.8417999979574233E-3</v>
      </c>
      <c r="I138" s="2">
        <f t="shared" si="20"/>
        <v>9.8417999979574233E-3</v>
      </c>
      <c r="P138" s="17">
        <f t="shared" si="15"/>
        <v>6.5587654443376216E-3</v>
      </c>
      <c r="Q138" s="11">
        <f t="shared" si="16"/>
        <v>26629.762999999999</v>
      </c>
      <c r="R138" s="11"/>
      <c r="S138" s="2">
        <f t="shared" si="19"/>
        <v>1.0778315880261571E-5</v>
      </c>
      <c r="AG138" s="2">
        <v>8</v>
      </c>
      <c r="AI138" s="2" t="s">
        <v>37</v>
      </c>
      <c r="AK138" s="2" t="s">
        <v>39</v>
      </c>
    </row>
    <row r="139" spans="1:37" x14ac:dyDescent="0.2">
      <c r="A139" s="20" t="s">
        <v>92</v>
      </c>
      <c r="B139" s="18"/>
      <c r="C139" s="32">
        <v>41888.493900000001</v>
      </c>
      <c r="D139" s="32"/>
      <c r="E139" s="2">
        <f t="shared" si="10"/>
        <v>-10269.990367554339</v>
      </c>
      <c r="F139" s="2">
        <f t="shared" si="11"/>
        <v>-10270</v>
      </c>
      <c r="G139" s="31">
        <f t="shared" si="17"/>
        <v>8.2939999992959201E-3</v>
      </c>
      <c r="J139" s="2">
        <f>+G139</f>
        <v>8.2939999992959201E-3</v>
      </c>
      <c r="O139" s="2">
        <f ca="1">C$11+C$12*F139</f>
        <v>1.3410549634346935E-2</v>
      </c>
      <c r="P139" s="17">
        <f t="shared" si="15"/>
        <v>6.2665024715457445E-3</v>
      </c>
      <c r="Q139" s="11">
        <f t="shared" si="16"/>
        <v>26869.993900000001</v>
      </c>
      <c r="R139" s="11"/>
      <c r="S139" s="2">
        <f t="shared" si="19"/>
        <v>4.1107462250330747E-6</v>
      </c>
    </row>
    <row r="140" spans="1:37" x14ac:dyDescent="0.2">
      <c r="A140" s="20" t="s">
        <v>92</v>
      </c>
      <c r="B140" s="18"/>
      <c r="C140" s="32">
        <v>41888.494400000003</v>
      </c>
      <c r="D140" s="32"/>
      <c r="E140" s="2">
        <f t="shared" si="10"/>
        <v>-10269.98978686675</v>
      </c>
      <c r="F140" s="2">
        <f t="shared" si="11"/>
        <v>-10270</v>
      </c>
      <c r="G140" s="31">
        <f t="shared" si="17"/>
        <v>8.7940000012167729E-3</v>
      </c>
      <c r="J140" s="2">
        <f>+G140</f>
        <v>8.7940000012167729E-3</v>
      </c>
      <c r="O140" s="2">
        <f ca="1">C$11+C$12*F140</f>
        <v>1.3410549634346935E-2</v>
      </c>
      <c r="P140" s="17">
        <f t="shared" si="15"/>
        <v>6.2665024715457445E-3</v>
      </c>
      <c r="Q140" s="11">
        <f t="shared" si="16"/>
        <v>26869.994400000003</v>
      </c>
      <c r="R140" s="11"/>
      <c r="S140" s="2">
        <f t="shared" si="19"/>
        <v>6.3882437624931513E-6</v>
      </c>
    </row>
    <row r="141" spans="1:37" x14ac:dyDescent="0.2">
      <c r="A141" s="45" t="s">
        <v>45</v>
      </c>
      <c r="B141" s="84"/>
      <c r="C141" s="89">
        <v>41894.525999999998</v>
      </c>
      <c r="D141" s="89"/>
      <c r="E141" s="2">
        <f t="shared" si="10"/>
        <v>-10262.984836388956</v>
      </c>
      <c r="F141" s="2">
        <f t="shared" si="11"/>
        <v>-10263</v>
      </c>
      <c r="G141" s="31">
        <f t="shared" si="17"/>
        <v>1.3056599993433338E-2</v>
      </c>
      <c r="I141" s="2">
        <f>G141</f>
        <v>1.3056599993433338E-2</v>
      </c>
      <c r="P141" s="17">
        <f t="shared" si="15"/>
        <v>6.259252804182101E-3</v>
      </c>
      <c r="Q141" s="11">
        <f t="shared" si="16"/>
        <v>26876.025999999998</v>
      </c>
      <c r="R141" s="11"/>
      <c r="S141" s="2">
        <f t="shared" si="19"/>
        <v>4.6203928811221685E-5</v>
      </c>
      <c r="AG141" s="2">
        <v>12</v>
      </c>
      <c r="AI141" s="2" t="s">
        <v>37</v>
      </c>
      <c r="AK141" s="2" t="s">
        <v>39</v>
      </c>
    </row>
    <row r="142" spans="1:37" x14ac:dyDescent="0.2">
      <c r="A142" s="45" t="s">
        <v>46</v>
      </c>
      <c r="B142" s="84"/>
      <c r="C142" s="89">
        <v>41900.555</v>
      </c>
      <c r="D142" s="89"/>
      <c r="E142" s="2">
        <f t="shared" si="10"/>
        <v>-10255.982905486595</v>
      </c>
      <c r="F142" s="2">
        <f t="shared" si="11"/>
        <v>-10256</v>
      </c>
      <c r="G142" s="31">
        <f t="shared" si="17"/>
        <v>1.4719199993123766E-2</v>
      </c>
      <c r="I142" s="2">
        <f>G142</f>
        <v>1.4719199993123766E-2</v>
      </c>
      <c r="P142" s="17">
        <f t="shared" si="15"/>
        <v>6.2520072044251846E-3</v>
      </c>
      <c r="Q142" s="11">
        <f t="shared" si="16"/>
        <v>26882.055</v>
      </c>
      <c r="R142" s="11"/>
      <c r="S142" s="2">
        <f t="shared" si="19"/>
        <v>7.1693353720989246E-5</v>
      </c>
      <c r="AG142" s="2">
        <v>14</v>
      </c>
      <c r="AI142" s="2" t="s">
        <v>37</v>
      </c>
      <c r="AK142" s="2" t="s">
        <v>39</v>
      </c>
    </row>
    <row r="143" spans="1:37" x14ac:dyDescent="0.2">
      <c r="A143" s="45" t="s">
        <v>47</v>
      </c>
      <c r="B143" s="84"/>
      <c r="C143" s="89">
        <v>41989.241000000002</v>
      </c>
      <c r="D143" s="89"/>
      <c r="E143" s="2">
        <f t="shared" si="10"/>
        <v>-10152.985187124254</v>
      </c>
      <c r="F143" s="2">
        <f t="shared" si="11"/>
        <v>-10153</v>
      </c>
      <c r="G143" s="31">
        <f t="shared" si="17"/>
        <v>1.2754600000334904E-2</v>
      </c>
      <c r="I143" s="2">
        <f>G143</f>
        <v>1.2754600000334904E-2</v>
      </c>
      <c r="P143" s="17">
        <f t="shared" si="15"/>
        <v>6.1458636445756807E-3</v>
      </c>
      <c r="Q143" s="11">
        <f t="shared" si="16"/>
        <v>26970.741000000002</v>
      </c>
      <c r="R143" s="11"/>
      <c r="S143" s="2">
        <f t="shared" si="19"/>
        <v>4.3675396219933691E-5</v>
      </c>
      <c r="AG143" s="2">
        <v>6</v>
      </c>
      <c r="AI143" s="2" t="s">
        <v>37</v>
      </c>
      <c r="AK143" s="2" t="s">
        <v>39</v>
      </c>
    </row>
    <row r="144" spans="1:37" x14ac:dyDescent="0.2">
      <c r="A144" s="45" t="s">
        <v>48</v>
      </c>
      <c r="B144" s="84"/>
      <c r="C144" s="89">
        <v>42020.222999999998</v>
      </c>
      <c r="D144" s="89"/>
      <c r="E144" s="2">
        <f t="shared" si="10"/>
        <v>-10117.003461594839</v>
      </c>
      <c r="F144" s="2">
        <f t="shared" si="11"/>
        <v>-10117</v>
      </c>
      <c r="G144" s="31">
        <f t="shared" si="17"/>
        <v>-2.9806000020471402E-3</v>
      </c>
      <c r="K144" s="2">
        <f>G144</f>
        <v>-2.9806000020471402E-3</v>
      </c>
      <c r="P144" s="17">
        <f t="shared" si="15"/>
        <v>6.1089726216085292E-3</v>
      </c>
      <c r="Q144" s="11">
        <f t="shared" si="16"/>
        <v>27001.722999999998</v>
      </c>
      <c r="R144" s="11"/>
      <c r="S144" s="2">
        <f t="shared" si="19"/>
        <v>8.2620330480710606E-5</v>
      </c>
      <c r="AG144" s="2">
        <v>5</v>
      </c>
      <c r="AI144" s="2" t="s">
        <v>37</v>
      </c>
      <c r="AK144" s="2" t="s">
        <v>39</v>
      </c>
    </row>
    <row r="145" spans="1:37" x14ac:dyDescent="0.2">
      <c r="A145" s="45" t="s">
        <v>48</v>
      </c>
      <c r="B145" s="84"/>
      <c r="C145" s="89">
        <v>42026.267999999996</v>
      </c>
      <c r="D145" s="89"/>
      <c r="E145" s="2">
        <f t="shared" si="10"/>
        <v>-10109.982948689756</v>
      </c>
      <c r="F145" s="2">
        <f t="shared" si="11"/>
        <v>-10110</v>
      </c>
      <c r="G145" s="31">
        <f t="shared" si="17"/>
        <v>1.468199999362696E-2</v>
      </c>
      <c r="I145" s="2">
        <f t="shared" ref="I145:I156" si="21">G145</f>
        <v>1.468199999362696E-2</v>
      </c>
      <c r="P145" s="17">
        <f t="shared" si="15"/>
        <v>6.1018118605062144E-3</v>
      </c>
      <c r="Q145" s="11">
        <f t="shared" si="16"/>
        <v>27007.767999999996</v>
      </c>
      <c r="R145" s="11"/>
      <c r="S145" s="2">
        <f t="shared" si="19"/>
        <v>7.3619628399746072E-5</v>
      </c>
      <c r="AG145" s="2">
        <v>6</v>
      </c>
      <c r="AI145" s="2" t="s">
        <v>37</v>
      </c>
      <c r="AK145" s="2" t="s">
        <v>39</v>
      </c>
    </row>
    <row r="146" spans="1:37" x14ac:dyDescent="0.2">
      <c r="A146" s="45" t="s">
        <v>48</v>
      </c>
      <c r="B146" s="84"/>
      <c r="C146" s="89">
        <v>42044.339</v>
      </c>
      <c r="D146" s="89"/>
      <c r="E146" s="2">
        <f t="shared" si="10"/>
        <v>-10088.995737985402</v>
      </c>
      <c r="F146" s="2">
        <f t="shared" si="11"/>
        <v>-10089</v>
      </c>
      <c r="G146" s="31">
        <f t="shared" si="17"/>
        <v>3.6697999967145734E-3</v>
      </c>
      <c r="I146" s="2">
        <f t="shared" si="21"/>
        <v>3.6697999967145734E-3</v>
      </c>
      <c r="P146" s="17">
        <f t="shared" si="15"/>
        <v>6.0803539828396336E-3</v>
      </c>
      <c r="Q146" s="11">
        <f t="shared" si="16"/>
        <v>27025.839</v>
      </c>
      <c r="R146" s="11"/>
      <c r="S146" s="2">
        <f t="shared" si="19"/>
        <v>5.8107705200234172E-6</v>
      </c>
      <c r="AG146" s="2">
        <v>7</v>
      </c>
      <c r="AI146" s="2" t="s">
        <v>37</v>
      </c>
      <c r="AK146" s="2" t="s">
        <v>39</v>
      </c>
    </row>
    <row r="147" spans="1:37" x14ac:dyDescent="0.2">
      <c r="A147" s="45" t="s">
        <v>49</v>
      </c>
      <c r="B147" s="84"/>
      <c r="C147" s="89">
        <v>42272.523000000001</v>
      </c>
      <c r="D147" s="89"/>
      <c r="E147" s="2">
        <f t="shared" si="10"/>
        <v>-9823.988506102216</v>
      </c>
      <c r="F147" s="2">
        <f t="shared" si="11"/>
        <v>-9824</v>
      </c>
      <c r="G147" s="31">
        <f t="shared" si="17"/>
        <v>9.8967999947490171E-3</v>
      </c>
      <c r="I147" s="2">
        <f t="shared" si="21"/>
        <v>9.8967999947490171E-3</v>
      </c>
      <c r="P147" s="17">
        <f t="shared" si="15"/>
        <v>5.8127217569845652E-3</v>
      </c>
      <c r="Q147" s="11">
        <f t="shared" si="16"/>
        <v>27254.023000000001</v>
      </c>
      <c r="R147" s="11"/>
      <c r="S147" s="2">
        <f t="shared" si="19"/>
        <v>1.6679695052181192E-5</v>
      </c>
      <c r="AG147" s="2">
        <v>6</v>
      </c>
      <c r="AI147" s="2" t="s">
        <v>37</v>
      </c>
      <c r="AK147" s="2" t="s">
        <v>39</v>
      </c>
    </row>
    <row r="148" spans="1:37" x14ac:dyDescent="0.2">
      <c r="A148" s="45" t="s">
        <v>49</v>
      </c>
      <c r="B148" s="84"/>
      <c r="C148" s="89">
        <v>42272.525000000001</v>
      </c>
      <c r="D148" s="89"/>
      <c r="E148" s="2">
        <f t="shared" si="10"/>
        <v>-9823.9861833518735</v>
      </c>
      <c r="F148" s="2">
        <f t="shared" si="11"/>
        <v>-9824</v>
      </c>
      <c r="G148" s="31">
        <f t="shared" si="17"/>
        <v>1.1896799995156471E-2</v>
      </c>
      <c r="I148" s="2">
        <f t="shared" si="21"/>
        <v>1.1896799995156471E-2</v>
      </c>
      <c r="P148" s="17">
        <f t="shared" si="15"/>
        <v>5.8127217569845652E-3</v>
      </c>
      <c r="Q148" s="11">
        <f t="shared" si="16"/>
        <v>27254.025000000001</v>
      </c>
      <c r="R148" s="11"/>
      <c r="S148" s="2">
        <f t="shared" si="19"/>
        <v>3.7016008008196956E-5</v>
      </c>
      <c r="AG148" s="2">
        <v>6</v>
      </c>
      <c r="AI148" s="2" t="s">
        <v>50</v>
      </c>
      <c r="AK148" s="2" t="s">
        <v>39</v>
      </c>
    </row>
    <row r="149" spans="1:37" x14ac:dyDescent="0.2">
      <c r="A149" s="45" t="s">
        <v>49</v>
      </c>
      <c r="B149" s="84"/>
      <c r="C149" s="89">
        <v>42291.47</v>
      </c>
      <c r="D149" s="89"/>
      <c r="E149" s="2">
        <f t="shared" ref="E149:E212" si="22">(C149-C$7)/C$8</f>
        <v>-9801.9839307485945</v>
      </c>
      <c r="F149" s="2">
        <f t="shared" ref="F149:F212" si="23">ROUND(2*E149,0)/2</f>
        <v>-9802</v>
      </c>
      <c r="G149" s="31">
        <f t="shared" ref="G149:G180" si="24">C149-(C$7+F149*C$8)</f>
        <v>1.3836400001309812E-2</v>
      </c>
      <c r="I149" s="2">
        <f t="shared" si="21"/>
        <v>1.3836400001309812E-2</v>
      </c>
      <c r="P149" s="17">
        <f t="shared" ref="P149:P212" si="25">+D$11+D$12*F149+D$13*F149^2</f>
        <v>5.7907653026645391E-3</v>
      </c>
      <c r="Q149" s="11">
        <f t="shared" ref="Q149:Q212" si="26">C149-15018.5</f>
        <v>27272.97</v>
      </c>
      <c r="R149" s="11"/>
      <c r="S149" s="2">
        <f t="shared" si="19"/>
        <v>6.4732237704044819E-5</v>
      </c>
      <c r="AG149" s="2">
        <v>6</v>
      </c>
      <c r="AI149" s="2" t="s">
        <v>37</v>
      </c>
      <c r="AK149" s="2" t="s">
        <v>39</v>
      </c>
    </row>
    <row r="150" spans="1:37" x14ac:dyDescent="0.2">
      <c r="A150" s="45" t="s">
        <v>51</v>
      </c>
      <c r="B150" s="84"/>
      <c r="C150" s="89">
        <v>42365.517</v>
      </c>
      <c r="D150" s="89"/>
      <c r="E150" s="2">
        <f t="shared" si="22"/>
        <v>-9715.987583505781</v>
      </c>
      <c r="F150" s="2">
        <f t="shared" si="23"/>
        <v>-9716</v>
      </c>
      <c r="G150" s="31">
        <f t="shared" si="24"/>
        <v>1.0691199997381773E-2</v>
      </c>
      <c r="I150" s="2">
        <f t="shared" si="21"/>
        <v>1.0691199997381773E-2</v>
      </c>
      <c r="P150" s="17">
        <f t="shared" si="25"/>
        <v>5.7053210361891612E-3</v>
      </c>
      <c r="Q150" s="11">
        <f t="shared" si="26"/>
        <v>27347.017</v>
      </c>
      <c r="R150" s="11"/>
      <c r="S150" s="2">
        <f t="shared" si="19"/>
        <v>2.4858989015663117E-5</v>
      </c>
      <c r="AG150" s="2">
        <v>7</v>
      </c>
      <c r="AI150" s="2" t="s">
        <v>37</v>
      </c>
      <c r="AK150" s="2" t="s">
        <v>39</v>
      </c>
    </row>
    <row r="151" spans="1:37" x14ac:dyDescent="0.2">
      <c r="A151" s="45" t="s">
        <v>52</v>
      </c>
      <c r="B151" s="84"/>
      <c r="C151" s="89">
        <v>42385.315000000002</v>
      </c>
      <c r="D151" s="89"/>
      <c r="E151" s="2">
        <f t="shared" si="22"/>
        <v>-9692.994677882145</v>
      </c>
      <c r="F151" s="2">
        <f t="shared" si="23"/>
        <v>-9693</v>
      </c>
      <c r="G151" s="31">
        <f t="shared" si="24"/>
        <v>4.5825999986846E-3</v>
      </c>
      <c r="I151" s="2">
        <f t="shared" si="21"/>
        <v>4.5825999986846E-3</v>
      </c>
      <c r="P151" s="17">
        <f t="shared" si="25"/>
        <v>5.6825737186179878E-3</v>
      </c>
      <c r="Q151" s="11">
        <f t="shared" si="26"/>
        <v>27366.815000000002</v>
      </c>
      <c r="R151" s="11"/>
      <c r="S151" s="2">
        <f t="shared" si="19"/>
        <v>1.2099421845440952E-6</v>
      </c>
      <c r="AG151" s="2">
        <v>7</v>
      </c>
      <c r="AI151" s="2" t="s">
        <v>50</v>
      </c>
      <c r="AK151" s="2" t="s">
        <v>39</v>
      </c>
    </row>
    <row r="152" spans="1:37" x14ac:dyDescent="0.2">
      <c r="A152" s="45" t="s">
        <v>53</v>
      </c>
      <c r="B152" s="84"/>
      <c r="C152" s="89">
        <v>42423.214</v>
      </c>
      <c r="D152" s="89"/>
      <c r="E152" s="2">
        <f t="shared" si="22"/>
        <v>-9648.9797202990521</v>
      </c>
      <c r="F152" s="2">
        <f t="shared" si="23"/>
        <v>-9649</v>
      </c>
      <c r="G152" s="31">
        <f t="shared" si="24"/>
        <v>1.746179999463493E-2</v>
      </c>
      <c r="I152" s="2">
        <f t="shared" si="21"/>
        <v>1.746179999463493E-2</v>
      </c>
      <c r="P152" s="17">
        <f t="shared" si="25"/>
        <v>5.639179471341879E-3</v>
      </c>
      <c r="Q152" s="11">
        <f t="shared" si="26"/>
        <v>27404.714</v>
      </c>
      <c r="R152" s="11"/>
      <c r="S152" s="2">
        <f t="shared" si="19"/>
        <v>1.3977435603779002E-4</v>
      </c>
      <c r="AG152" s="2">
        <v>6</v>
      </c>
      <c r="AI152" s="2" t="s">
        <v>37</v>
      </c>
      <c r="AK152" s="2" t="s">
        <v>39</v>
      </c>
    </row>
    <row r="153" spans="1:37" x14ac:dyDescent="0.2">
      <c r="A153" s="45" t="s">
        <v>53</v>
      </c>
      <c r="B153" s="84"/>
      <c r="C153" s="89">
        <v>42429.231</v>
      </c>
      <c r="D153" s="89"/>
      <c r="E153" s="2">
        <f t="shared" si="22"/>
        <v>-9641.9917258987389</v>
      </c>
      <c r="F153" s="2">
        <f t="shared" si="23"/>
        <v>-9642</v>
      </c>
      <c r="G153" s="31">
        <f t="shared" si="24"/>
        <v>7.1243999991565943E-3</v>
      </c>
      <c r="I153" s="2">
        <f t="shared" si="21"/>
        <v>7.1243999991565943E-3</v>
      </c>
      <c r="P153" s="17">
        <f t="shared" si="25"/>
        <v>5.6322906588036287E-3</v>
      </c>
      <c r="Q153" s="11">
        <f t="shared" si="26"/>
        <v>27410.731</v>
      </c>
      <c r="R153" s="11"/>
      <c r="S153" s="2">
        <f t="shared" si="19"/>
        <v>2.226390283568562E-6</v>
      </c>
      <c r="AG153" s="2">
        <v>4</v>
      </c>
      <c r="AI153" s="2" t="s">
        <v>37</v>
      </c>
      <c r="AK153" s="2" t="s">
        <v>39</v>
      </c>
    </row>
    <row r="154" spans="1:37" x14ac:dyDescent="0.2">
      <c r="A154" s="45" t="s">
        <v>53</v>
      </c>
      <c r="B154" s="84"/>
      <c r="C154" s="89">
        <v>42435.264999999999</v>
      </c>
      <c r="D154" s="89"/>
      <c r="E154" s="2">
        <f t="shared" si="22"/>
        <v>-9634.9839881205298</v>
      </c>
      <c r="F154" s="2">
        <f t="shared" si="23"/>
        <v>-9635</v>
      </c>
      <c r="G154" s="31">
        <f t="shared" si="24"/>
        <v>1.3786999996227678E-2</v>
      </c>
      <c r="I154" s="2">
        <f t="shared" si="21"/>
        <v>1.3786999996227678E-2</v>
      </c>
      <c r="P154" s="17">
        <f t="shared" si="25"/>
        <v>5.6254059138721056E-3</v>
      </c>
      <c r="Q154" s="11">
        <f t="shared" si="26"/>
        <v>27416.764999999999</v>
      </c>
      <c r="R154" s="11"/>
      <c r="S154" s="2">
        <f t="shared" si="19"/>
        <v>6.6611617965141477E-5</v>
      </c>
      <c r="AG154" s="2">
        <v>7</v>
      </c>
      <c r="AI154" s="2" t="s">
        <v>37</v>
      </c>
      <c r="AK154" s="2" t="s">
        <v>39</v>
      </c>
    </row>
    <row r="155" spans="1:37" x14ac:dyDescent="0.2">
      <c r="A155" s="45" t="s">
        <v>54</v>
      </c>
      <c r="B155" s="84"/>
      <c r="C155" s="89">
        <v>42680.663</v>
      </c>
      <c r="D155" s="89"/>
      <c r="E155" s="2">
        <f t="shared" si="22"/>
        <v>-9349.9848440540281</v>
      </c>
      <c r="F155" s="2">
        <f t="shared" si="23"/>
        <v>-9350</v>
      </c>
      <c r="G155" s="31">
        <f t="shared" si="24"/>
        <v>1.3049999994109385E-2</v>
      </c>
      <c r="I155" s="2">
        <f t="shared" si="21"/>
        <v>1.3049999994109385E-2</v>
      </c>
      <c r="P155" s="17">
        <f t="shared" si="25"/>
        <v>5.3485525868831527E-3</v>
      </c>
      <c r="Q155" s="11">
        <f t="shared" si="26"/>
        <v>27662.163</v>
      </c>
      <c r="R155" s="11"/>
      <c r="S155" s="2">
        <f t="shared" si="19"/>
        <v>5.9312292166271656E-5</v>
      </c>
      <c r="AG155" s="2">
        <v>6</v>
      </c>
      <c r="AI155" s="2" t="s">
        <v>37</v>
      </c>
      <c r="AK155" s="2" t="s">
        <v>39</v>
      </c>
    </row>
    <row r="156" spans="1:37" x14ac:dyDescent="0.2">
      <c r="A156" s="45" t="s">
        <v>54</v>
      </c>
      <c r="B156" s="84"/>
      <c r="C156" s="89">
        <v>42681.523000000001</v>
      </c>
      <c r="D156" s="89"/>
      <c r="E156" s="2">
        <f t="shared" si="22"/>
        <v>-9348.9860614074823</v>
      </c>
      <c r="F156" s="2">
        <f t="shared" si="23"/>
        <v>-9349</v>
      </c>
      <c r="G156" s="31">
        <f t="shared" si="24"/>
        <v>1.2001800001598895E-2</v>
      </c>
      <c r="I156" s="2">
        <f t="shared" si="21"/>
        <v>1.2001800001598895E-2</v>
      </c>
      <c r="P156" s="17">
        <f t="shared" si="25"/>
        <v>5.3475930424713887E-3</v>
      </c>
      <c r="Q156" s="11">
        <f t="shared" si="26"/>
        <v>27663.023000000001</v>
      </c>
      <c r="R156" s="11"/>
      <c r="S156" s="2">
        <f t="shared" si="19"/>
        <v>4.4278470254900929E-5</v>
      </c>
      <c r="AG156" s="2">
        <v>10</v>
      </c>
      <c r="AI156" s="2" t="s">
        <v>37</v>
      </c>
      <c r="AK156" s="2" t="s">
        <v>39</v>
      </c>
    </row>
    <row r="157" spans="1:37" x14ac:dyDescent="0.2">
      <c r="A157" s="71" t="s">
        <v>515</v>
      </c>
      <c r="B157" s="72" t="s">
        <v>88</v>
      </c>
      <c r="C157" s="73">
        <v>42738.347999999998</v>
      </c>
      <c r="D157" s="52"/>
      <c r="E157" s="2">
        <f t="shared" si="22"/>
        <v>-9282.990917349347</v>
      </c>
      <c r="F157" s="2">
        <f t="shared" si="23"/>
        <v>-9283</v>
      </c>
      <c r="G157" s="31">
        <f t="shared" si="24"/>
        <v>7.8205999961937778E-3</v>
      </c>
      <c r="K157" s="2">
        <f>G157</f>
        <v>7.8205999961937778E-3</v>
      </c>
      <c r="O157" s="2">
        <f ca="1">C$11+C$12*F157</f>
        <v>1.2070604005093848E-2</v>
      </c>
      <c r="P157" s="17">
        <f t="shared" si="25"/>
        <v>5.2844466516720097E-3</v>
      </c>
      <c r="Q157" s="11">
        <f t="shared" si="26"/>
        <v>27719.847999999998</v>
      </c>
      <c r="R157" s="11"/>
    </row>
    <row r="158" spans="1:37" x14ac:dyDescent="0.2">
      <c r="A158" s="45" t="s">
        <v>54</v>
      </c>
      <c r="B158" s="84"/>
      <c r="C158" s="89">
        <v>42738.353000000003</v>
      </c>
      <c r="D158" s="89"/>
      <c r="E158" s="2">
        <f t="shared" si="22"/>
        <v>-9282.9851104734898</v>
      </c>
      <c r="F158" s="2">
        <f t="shared" si="23"/>
        <v>-9283</v>
      </c>
      <c r="G158" s="31">
        <f t="shared" si="24"/>
        <v>1.2820600000850391E-2</v>
      </c>
      <c r="I158" s="2">
        <f>G158</f>
        <v>1.2820600000850391E-2</v>
      </c>
      <c r="P158" s="17">
        <f t="shared" si="25"/>
        <v>5.2844466516720097E-3</v>
      </c>
      <c r="Q158" s="11">
        <f t="shared" si="26"/>
        <v>27719.853000000003</v>
      </c>
      <c r="R158" s="11"/>
      <c r="S158" s="2">
        <f>+(P158-G158)^2</f>
        <v>5.6793607302332531E-5</v>
      </c>
      <c r="AG158" s="2">
        <v>11</v>
      </c>
      <c r="AI158" s="2" t="s">
        <v>55</v>
      </c>
      <c r="AK158" s="2" t="s">
        <v>39</v>
      </c>
    </row>
    <row r="159" spans="1:37" x14ac:dyDescent="0.2">
      <c r="A159" s="45" t="s">
        <v>56</v>
      </c>
      <c r="B159" s="84"/>
      <c r="C159" s="89">
        <v>42776.24</v>
      </c>
      <c r="D159" s="89"/>
      <c r="E159" s="2">
        <f t="shared" si="22"/>
        <v>-9238.9840893924465</v>
      </c>
      <c r="F159" s="2">
        <f t="shared" si="23"/>
        <v>-9239</v>
      </c>
      <c r="G159" s="31">
        <f t="shared" si="24"/>
        <v>1.3699799994355999E-2</v>
      </c>
      <c r="I159" s="2">
        <f>G159</f>
        <v>1.3699799994355999E-2</v>
      </c>
      <c r="P159" s="17">
        <f t="shared" si="25"/>
        <v>5.242549947770664E-3</v>
      </c>
      <c r="Q159" s="11">
        <f t="shared" si="26"/>
        <v>27757.739999999998</v>
      </c>
      <c r="R159" s="11"/>
      <c r="S159" s="2">
        <f>+(P159-G159)^2</f>
        <v>7.1525078350467665E-5</v>
      </c>
      <c r="AG159" s="2">
        <v>8</v>
      </c>
      <c r="AI159" s="2" t="s">
        <v>55</v>
      </c>
      <c r="AK159" s="2" t="s">
        <v>39</v>
      </c>
    </row>
    <row r="160" spans="1:37" x14ac:dyDescent="0.2">
      <c r="A160" s="45" t="s">
        <v>57</v>
      </c>
      <c r="B160" s="84"/>
      <c r="C160" s="89">
        <v>42782.262000000002</v>
      </c>
      <c r="D160" s="89"/>
      <c r="E160" s="2">
        <f t="shared" si="22"/>
        <v>-9231.9902881162761</v>
      </c>
      <c r="F160" s="2">
        <f t="shared" si="23"/>
        <v>-9232</v>
      </c>
      <c r="G160" s="31">
        <f t="shared" si="24"/>
        <v>8.3623999962583184E-3</v>
      </c>
      <c r="I160" s="2">
        <f>G160</f>
        <v>8.3623999962583184E-3</v>
      </c>
      <c r="P160" s="17">
        <f t="shared" si="25"/>
        <v>5.2358993807693072E-3</v>
      </c>
      <c r="Q160" s="11">
        <f t="shared" si="26"/>
        <v>27763.762000000002</v>
      </c>
      <c r="R160" s="11"/>
      <c r="S160" s="2">
        <f>+(P160-G160)^2</f>
        <v>9.7750060986531669E-6</v>
      </c>
      <c r="AG160" s="2">
        <v>10</v>
      </c>
      <c r="AI160" s="2" t="s">
        <v>55</v>
      </c>
      <c r="AK160" s="2" t="s">
        <v>39</v>
      </c>
    </row>
    <row r="161" spans="1:37" x14ac:dyDescent="0.2">
      <c r="A161" s="45" t="s">
        <v>57</v>
      </c>
      <c r="B161" s="84"/>
      <c r="C161" s="89">
        <v>42806.267999999996</v>
      </c>
      <c r="D161" s="89"/>
      <c r="E161" s="2">
        <f t="shared" si="22"/>
        <v>-9204.1103157755933</v>
      </c>
      <c r="F161" s="2">
        <f t="shared" si="23"/>
        <v>-9204</v>
      </c>
      <c r="P161" s="17">
        <f t="shared" si="25"/>
        <v>5.209337788831158E-3</v>
      </c>
      <c r="Q161" s="11">
        <f t="shared" si="26"/>
        <v>27787.767999999996</v>
      </c>
      <c r="R161" s="11"/>
      <c r="S161" s="2">
        <f>+(P161-U161)^2</f>
        <v>1.0039346185983266E-2</v>
      </c>
      <c r="U161" s="2">
        <f>C161-(C$7+F161*C$8)</f>
        <v>-9.4987200005562045E-2</v>
      </c>
      <c r="AG161" s="2">
        <v>13</v>
      </c>
      <c r="AI161" s="2" t="s">
        <v>55</v>
      </c>
      <c r="AK161" s="2" t="s">
        <v>39</v>
      </c>
    </row>
    <row r="162" spans="1:37" x14ac:dyDescent="0.2">
      <c r="A162" s="45" t="s">
        <v>58</v>
      </c>
      <c r="B162" s="84"/>
      <c r="C162" s="89">
        <v>43015.608</v>
      </c>
      <c r="D162" s="89"/>
      <c r="E162" s="2">
        <f t="shared" si="22"/>
        <v>-8960.9880376034725</v>
      </c>
      <c r="F162" s="2">
        <f t="shared" si="23"/>
        <v>-8961</v>
      </c>
      <c r="G162" s="31">
        <f>C162-(C$7+F162*C$8)</f>
        <v>1.0300199995981529E-2</v>
      </c>
      <c r="I162" s="2">
        <f>G162</f>
        <v>1.0300199995981529E-2</v>
      </c>
      <c r="P162" s="17">
        <f t="shared" si="25"/>
        <v>4.9815544231416337E-3</v>
      </c>
      <c r="Q162" s="11">
        <f t="shared" si="26"/>
        <v>27997.108</v>
      </c>
      <c r="R162" s="11"/>
      <c r="S162" s="2">
        <f>+(P162-G162)^2</f>
        <v>2.8287990729489423E-5</v>
      </c>
      <c r="AG162" s="2">
        <v>6</v>
      </c>
      <c r="AI162" s="2" t="s">
        <v>37</v>
      </c>
      <c r="AK162" s="2" t="s">
        <v>39</v>
      </c>
    </row>
    <row r="163" spans="1:37" x14ac:dyDescent="0.2">
      <c r="A163" s="45" t="s">
        <v>59</v>
      </c>
      <c r="B163" s="84"/>
      <c r="C163" s="89">
        <v>43041.442000000003</v>
      </c>
      <c r="D163" s="89"/>
      <c r="E163" s="2">
        <f t="shared" si="22"/>
        <v>-8930.985071451285</v>
      </c>
      <c r="F163" s="2">
        <f t="shared" si="23"/>
        <v>-8931</v>
      </c>
      <c r="G163" s="31">
        <f>C163-(C$7+F163*C$8)</f>
        <v>1.2854200002038851E-2</v>
      </c>
      <c r="I163" s="2">
        <f>G163</f>
        <v>1.2854200002038851E-2</v>
      </c>
      <c r="P163" s="17">
        <f t="shared" si="25"/>
        <v>4.9537729556751679E-3</v>
      </c>
      <c r="Q163" s="11">
        <f t="shared" si="26"/>
        <v>28022.942000000003</v>
      </c>
      <c r="R163" s="11"/>
      <c r="S163" s="2">
        <f>+(P163-G163)^2</f>
        <v>6.2416747514914802E-5</v>
      </c>
      <c r="AG163" s="2">
        <v>12</v>
      </c>
      <c r="AI163" s="2" t="s">
        <v>55</v>
      </c>
      <c r="AK163" s="2" t="s">
        <v>39</v>
      </c>
    </row>
    <row r="164" spans="1:37" x14ac:dyDescent="0.2">
      <c r="A164" s="45" t="s">
        <v>59</v>
      </c>
      <c r="B164" s="84"/>
      <c r="C164" s="89">
        <v>43044.358999999997</v>
      </c>
      <c r="D164" s="89"/>
      <c r="E164" s="2">
        <f t="shared" si="22"/>
        <v>-8927.5973400792263</v>
      </c>
      <c r="F164" s="2">
        <f t="shared" si="23"/>
        <v>-8927.5</v>
      </c>
      <c r="P164" s="17">
        <f t="shared" si="25"/>
        <v>4.9505366510716534E-3</v>
      </c>
      <c r="Q164" s="11">
        <f t="shared" si="26"/>
        <v>28025.858999999997</v>
      </c>
      <c r="R164" s="11"/>
      <c r="S164" s="2">
        <f>+(P164-U164)^2</f>
        <v>7.8792317332433328E-3</v>
      </c>
      <c r="U164" s="2">
        <f>C164-(C$7+F164*C$8)</f>
        <v>-8.3814500008884352E-2</v>
      </c>
      <c r="AG164" s="2">
        <v>6</v>
      </c>
      <c r="AI164" s="2" t="s">
        <v>37</v>
      </c>
      <c r="AK164" s="2" t="s">
        <v>39</v>
      </c>
    </row>
    <row r="165" spans="1:37" x14ac:dyDescent="0.2">
      <c r="A165" s="45" t="s">
        <v>59</v>
      </c>
      <c r="B165" s="51"/>
      <c r="C165" s="52">
        <v>43048.633999999998</v>
      </c>
      <c r="D165" s="52"/>
      <c r="E165" s="2">
        <f t="shared" si="22"/>
        <v>-8922.632461225754</v>
      </c>
      <c r="F165" s="2">
        <f t="shared" si="23"/>
        <v>-8922.5</v>
      </c>
      <c r="P165" s="17">
        <f t="shared" si="25"/>
        <v>4.9459151227940392E-3</v>
      </c>
      <c r="Q165" s="11">
        <f t="shared" si="26"/>
        <v>28030.133999999998</v>
      </c>
      <c r="R165" s="11"/>
      <c r="S165" s="2">
        <f>+(P165-U165)^2</f>
        <v>1.4161336801702564E-2</v>
      </c>
      <c r="U165" s="2">
        <f>C165-(C$7+F165*C$8)</f>
        <v>-0.11405550000199582</v>
      </c>
      <c r="AG165" s="2">
        <v>6</v>
      </c>
      <c r="AI165" s="2" t="s">
        <v>37</v>
      </c>
      <c r="AK165" s="2" t="s">
        <v>39</v>
      </c>
    </row>
    <row r="166" spans="1:37" x14ac:dyDescent="0.2">
      <c r="A166" s="46" t="s">
        <v>36</v>
      </c>
      <c r="B166" s="53" t="s">
        <v>88</v>
      </c>
      <c r="C166" s="46">
        <v>43052.992299999998</v>
      </c>
      <c r="D166" s="46">
        <v>4.0000000000000002E-4</v>
      </c>
      <c r="E166" s="2">
        <f t="shared" si="22"/>
        <v>-8917.5708398205879</v>
      </c>
      <c r="F166" s="2">
        <f t="shared" si="23"/>
        <v>-8917.5</v>
      </c>
      <c r="O166" s="2">
        <f ca="1">C$11+C$12*F166</f>
        <v>1.1574403268019883E-2</v>
      </c>
      <c r="P166" s="17">
        <f t="shared" si="25"/>
        <v>4.9412956698259795E-3</v>
      </c>
      <c r="Q166" s="11">
        <f t="shared" si="26"/>
        <v>28034.492299999998</v>
      </c>
      <c r="R166" s="11"/>
      <c r="U166" s="2">
        <f>C166-(C$7+F166*C$8)</f>
        <v>-6.0996500003966503E-2</v>
      </c>
    </row>
    <row r="167" spans="1:37" x14ac:dyDescent="0.2">
      <c r="A167" s="46" t="s">
        <v>36</v>
      </c>
      <c r="B167" s="53" t="s">
        <v>88</v>
      </c>
      <c r="C167" s="46">
        <v>43052.9928</v>
      </c>
      <c r="D167" s="46">
        <v>2.9999999999999997E-4</v>
      </c>
      <c r="E167" s="2">
        <f t="shared" si="22"/>
        <v>-8917.5702591329991</v>
      </c>
      <c r="F167" s="2">
        <f t="shared" si="23"/>
        <v>-8917.5</v>
      </c>
      <c r="O167" s="2">
        <f ca="1">C$11+C$12*F167</f>
        <v>1.1574403268019883E-2</v>
      </c>
      <c r="P167" s="17">
        <f t="shared" si="25"/>
        <v>4.9412956698259795E-3</v>
      </c>
      <c r="Q167" s="11">
        <f t="shared" si="26"/>
        <v>28034.4928</v>
      </c>
      <c r="R167" s="11"/>
      <c r="U167" s="2">
        <f>C167-(C$7+F167*C$8)</f>
        <v>-6.049650000204565E-2</v>
      </c>
    </row>
    <row r="168" spans="1:37" x14ac:dyDescent="0.2">
      <c r="A168" s="45" t="s">
        <v>36</v>
      </c>
      <c r="B168" s="51"/>
      <c r="C168" s="52">
        <v>43053.4928</v>
      </c>
      <c r="D168" s="52"/>
      <c r="E168" s="2">
        <f t="shared" si="22"/>
        <v>-8916.9895715477978</v>
      </c>
      <c r="F168" s="2">
        <f t="shared" si="23"/>
        <v>-8917</v>
      </c>
      <c r="G168" s="31">
        <f>C168-(C$7+F168*C$8)</f>
        <v>8.979399994132109E-3</v>
      </c>
      <c r="J168" s="2">
        <f>+G168</f>
        <v>8.979399994132109E-3</v>
      </c>
      <c r="P168" s="17">
        <f t="shared" si="25"/>
        <v>4.9408338386711997E-3</v>
      </c>
      <c r="Q168" s="11">
        <f t="shared" si="26"/>
        <v>28034.9928</v>
      </c>
      <c r="R168" s="11"/>
      <c r="S168" s="2">
        <f>+(P168-G168)^2</f>
        <v>1.6310016592034311E-5</v>
      </c>
    </row>
    <row r="169" spans="1:37" x14ac:dyDescent="0.2">
      <c r="A169" s="71" t="s">
        <v>543</v>
      </c>
      <c r="B169" s="72" t="s">
        <v>88</v>
      </c>
      <c r="C169" s="73">
        <v>43079.322999999997</v>
      </c>
      <c r="D169" s="52"/>
      <c r="E169" s="2">
        <f t="shared" si="22"/>
        <v>-8886.9910186212637</v>
      </c>
      <c r="F169" s="2">
        <f t="shared" si="23"/>
        <v>-8887</v>
      </c>
      <c r="G169" s="31">
        <f>C169-(C$7+F169*C$8)</f>
        <v>7.7333999943220988E-3</v>
      </c>
      <c r="I169" s="2">
        <f>G169</f>
        <v>7.7333999943220988E-3</v>
      </c>
      <c r="O169" s="2">
        <f ca="1">C$11+C$12*F169</f>
        <v>1.1532996640165558E-2</v>
      </c>
      <c r="P169" s="17">
        <f t="shared" si="25"/>
        <v>4.9131619475492293E-3</v>
      </c>
      <c r="Q169" s="11">
        <f t="shared" si="26"/>
        <v>28060.822999999997</v>
      </c>
      <c r="R169" s="11"/>
    </row>
    <row r="170" spans="1:37" x14ac:dyDescent="0.2">
      <c r="A170" s="71" t="s">
        <v>543</v>
      </c>
      <c r="B170" s="72" t="s">
        <v>88</v>
      </c>
      <c r="C170" s="73">
        <v>43080.184000000001</v>
      </c>
      <c r="D170" s="52"/>
      <c r="E170" s="2">
        <f t="shared" si="22"/>
        <v>-8885.9910745995421</v>
      </c>
      <c r="F170" s="2">
        <f t="shared" si="23"/>
        <v>-8886</v>
      </c>
      <c r="G170" s="31">
        <f>C170-(C$7+F170*C$8)</f>
        <v>7.6851999983773567E-3</v>
      </c>
      <c r="I170" s="2">
        <f>G170</f>
        <v>7.6851999983773567E-3</v>
      </c>
      <c r="O170" s="2">
        <f ca="1">C$11+C$12*F170</f>
        <v>1.1531639045809679E-2</v>
      </c>
      <c r="P170" s="17">
        <f t="shared" si="25"/>
        <v>4.9122408378704206E-3</v>
      </c>
      <c r="Q170" s="11">
        <f t="shared" si="26"/>
        <v>28061.684000000001</v>
      </c>
      <c r="R170" s="11"/>
    </row>
    <row r="171" spans="1:37" x14ac:dyDescent="0.2">
      <c r="A171" s="71" t="s">
        <v>543</v>
      </c>
      <c r="B171" s="72" t="s">
        <v>88</v>
      </c>
      <c r="C171" s="73">
        <v>43123.236199999999</v>
      </c>
      <c r="D171" s="52"/>
      <c r="E171" s="2">
        <f t="shared" si="22"/>
        <v>-8835.9913184883299</v>
      </c>
      <c r="F171" s="2">
        <f t="shared" si="23"/>
        <v>-8836</v>
      </c>
      <c r="G171" s="31">
        <f>C171-(C$7+F171*C$8)</f>
        <v>7.4751999927684665E-3</v>
      </c>
      <c r="J171" s="2">
        <f>+G171</f>
        <v>7.4751999927684665E-3</v>
      </c>
      <c r="O171" s="2">
        <f ca="1">C$11+C$12*F171</f>
        <v>1.1463759328015702E-2</v>
      </c>
      <c r="P171" s="17">
        <f t="shared" si="25"/>
        <v>4.8662911947172987E-3</v>
      </c>
      <c r="Q171" s="11">
        <f t="shared" si="26"/>
        <v>28104.736199999999</v>
      </c>
      <c r="R171" s="11"/>
    </row>
    <row r="172" spans="1:37" x14ac:dyDescent="0.2">
      <c r="A172" s="46" t="s">
        <v>36</v>
      </c>
      <c r="B172" s="53" t="s">
        <v>88</v>
      </c>
      <c r="C172" s="46">
        <v>43399.9951</v>
      </c>
      <c r="D172" s="46">
        <v>5.9999999999999995E-4</v>
      </c>
      <c r="E172" s="2">
        <f t="shared" si="22"/>
        <v>-8514.5704038403455</v>
      </c>
      <c r="F172" s="2">
        <f t="shared" si="23"/>
        <v>-8514.5</v>
      </c>
      <c r="O172" s="2">
        <f ca="1">C$11+C$12*F172</f>
        <v>1.1027292742600437E-2</v>
      </c>
      <c r="P172" s="17">
        <f t="shared" si="25"/>
        <v>4.5757923745652724E-3</v>
      </c>
      <c r="Q172" s="11">
        <f t="shared" si="26"/>
        <v>28381.4951</v>
      </c>
      <c r="R172" s="11"/>
      <c r="U172" s="31">
        <f>C172-(C$7+F172*C$8)</f>
        <v>-6.0621100004937034E-2</v>
      </c>
    </row>
    <row r="173" spans="1:37" x14ac:dyDescent="0.2">
      <c r="A173" s="46" t="s">
        <v>36</v>
      </c>
      <c r="B173" s="53" t="s">
        <v>88</v>
      </c>
      <c r="C173" s="46">
        <v>43399.995199999998</v>
      </c>
      <c r="D173" s="46">
        <v>8.0000000000000004E-4</v>
      </c>
      <c r="E173" s="2">
        <f t="shared" si="22"/>
        <v>-8514.5702877028325</v>
      </c>
      <c r="F173" s="2">
        <f t="shared" si="23"/>
        <v>-8514.5</v>
      </c>
      <c r="O173" s="2">
        <f ca="1">C$11+C$12*F173</f>
        <v>1.1027292742600437E-2</v>
      </c>
      <c r="P173" s="17">
        <f t="shared" si="25"/>
        <v>4.5757923745652724E-3</v>
      </c>
      <c r="Q173" s="11">
        <f t="shared" si="26"/>
        <v>28381.495199999998</v>
      </c>
      <c r="R173" s="11"/>
      <c r="U173" s="31">
        <f>C173-(C$7+F173*C$8)</f>
        <v>-6.0521100007463247E-2</v>
      </c>
    </row>
    <row r="174" spans="1:37" x14ac:dyDescent="0.2">
      <c r="A174" s="45" t="s">
        <v>36</v>
      </c>
      <c r="B174" s="51"/>
      <c r="C174" s="52">
        <v>43400.4951</v>
      </c>
      <c r="D174" s="52"/>
      <c r="E174" s="2">
        <f t="shared" si="22"/>
        <v>-8513.9897162551442</v>
      </c>
      <c r="F174" s="2">
        <f t="shared" si="23"/>
        <v>-8514</v>
      </c>
      <c r="G174" s="31">
        <f>C174-(C$7+F174*C$8)</f>
        <v>8.8547999985166825E-3</v>
      </c>
      <c r="J174" s="2">
        <f>+G174</f>
        <v>8.8547999985166825E-3</v>
      </c>
      <c r="P174" s="17">
        <f t="shared" si="25"/>
        <v>4.575347270405504E-3</v>
      </c>
      <c r="Q174" s="11">
        <f t="shared" si="26"/>
        <v>28381.9951</v>
      </c>
      <c r="R174" s="11"/>
      <c r="S174" s="2">
        <f>+(P174-G174)^2</f>
        <v>1.831371565213821E-5</v>
      </c>
    </row>
    <row r="175" spans="1:37" x14ac:dyDescent="0.2">
      <c r="A175" s="46" t="s">
        <v>36</v>
      </c>
      <c r="B175" s="53" t="s">
        <v>88</v>
      </c>
      <c r="C175" s="46">
        <v>43406.022400000002</v>
      </c>
      <c r="D175" s="46">
        <v>2.0000000000000001E-4</v>
      </c>
      <c r="E175" s="2">
        <f t="shared" si="22"/>
        <v>-8507.5704472757752</v>
      </c>
      <c r="F175" s="2">
        <f t="shared" si="23"/>
        <v>-8507.5</v>
      </c>
      <c r="O175" s="2">
        <f ca="1">C$11+C$12*F175</f>
        <v>1.1017789582109279E-2</v>
      </c>
      <c r="P175" s="17">
        <f t="shared" si="25"/>
        <v>4.569562804860209E-3</v>
      </c>
      <c r="Q175" s="11">
        <f t="shared" si="26"/>
        <v>28387.522400000002</v>
      </c>
      <c r="R175" s="11"/>
      <c r="U175" s="31">
        <f>C175-(C$7+F175*C$8)</f>
        <v>-6.0658499998680782E-2</v>
      </c>
    </row>
    <row r="176" spans="1:37" x14ac:dyDescent="0.2">
      <c r="A176" s="46" t="s">
        <v>36</v>
      </c>
      <c r="B176" s="53" t="s">
        <v>88</v>
      </c>
      <c r="C176" s="46">
        <v>43406.022599999997</v>
      </c>
      <c r="D176" s="46">
        <v>1E-4</v>
      </c>
      <c r="E176" s="2">
        <f t="shared" si="22"/>
        <v>-8507.5702150007473</v>
      </c>
      <c r="F176" s="2">
        <f t="shared" si="23"/>
        <v>-8507.5</v>
      </c>
      <c r="O176" s="2">
        <f ca="1">C$11+C$12*F176</f>
        <v>1.1017789582109279E-2</v>
      </c>
      <c r="P176" s="17">
        <f t="shared" si="25"/>
        <v>4.569562804860209E-3</v>
      </c>
      <c r="Q176" s="11">
        <f t="shared" si="26"/>
        <v>28387.522599999997</v>
      </c>
      <c r="R176" s="11"/>
      <c r="U176" s="31">
        <f>C176-(C$7+F176*C$8)</f>
        <v>-6.0458500003733207E-2</v>
      </c>
    </row>
    <row r="177" spans="1:37" x14ac:dyDescent="0.2">
      <c r="A177" s="45" t="s">
        <v>36</v>
      </c>
      <c r="B177" s="51"/>
      <c r="C177" s="52">
        <v>43406.522599999997</v>
      </c>
      <c r="D177" s="52"/>
      <c r="E177" s="2">
        <f t="shared" si="22"/>
        <v>-8506.989527415546</v>
      </c>
      <c r="F177" s="2">
        <f t="shared" si="23"/>
        <v>-8507</v>
      </c>
      <c r="G177" s="31">
        <f>C177-(C$7+F177*C$8)</f>
        <v>9.0173999924445525E-3</v>
      </c>
      <c r="J177" s="2">
        <f>+G177</f>
        <v>9.0173999924445525E-3</v>
      </c>
      <c r="P177" s="17">
        <f t="shared" si="25"/>
        <v>4.5691179912437782E-3</v>
      </c>
      <c r="Q177" s="11">
        <f t="shared" si="26"/>
        <v>28388.022599999997</v>
      </c>
      <c r="R177" s="11"/>
      <c r="S177" s="2">
        <f>+(P177-G177)^2</f>
        <v>1.9787212762206767E-5</v>
      </c>
    </row>
    <row r="178" spans="1:37" x14ac:dyDescent="0.2">
      <c r="A178" s="46" t="s">
        <v>36</v>
      </c>
      <c r="B178" s="53" t="s">
        <v>88</v>
      </c>
      <c r="C178" s="46">
        <v>43424.965799999998</v>
      </c>
      <c r="D178" s="46">
        <v>2.0000000000000001E-4</v>
      </c>
      <c r="E178" s="2">
        <f t="shared" si="22"/>
        <v>-8485.5700528727721</v>
      </c>
      <c r="F178" s="2">
        <f t="shared" si="23"/>
        <v>-8485.5</v>
      </c>
      <c r="O178" s="2">
        <f ca="1">C$11+C$12*F178</f>
        <v>1.098792250627993E-2</v>
      </c>
      <c r="P178" s="17">
        <f t="shared" si="25"/>
        <v>4.550010638165642E-3</v>
      </c>
      <c r="Q178" s="11">
        <f t="shared" si="26"/>
        <v>28406.465799999998</v>
      </c>
      <c r="R178" s="11"/>
      <c r="U178" s="31">
        <f>C178-(C$7+F178*C$8)</f>
        <v>-6.0318900003039744E-2</v>
      </c>
    </row>
    <row r="179" spans="1:37" x14ac:dyDescent="0.2">
      <c r="A179" s="20" t="s">
        <v>36</v>
      </c>
      <c r="B179" s="49" t="s">
        <v>88</v>
      </c>
      <c r="C179" s="20">
        <v>43424.966099999998</v>
      </c>
      <c r="D179" s="20">
        <v>2.0000000000000001E-4</v>
      </c>
      <c r="E179" s="2">
        <f t="shared" si="22"/>
        <v>-8485.5697044602202</v>
      </c>
      <c r="F179" s="2">
        <f t="shared" si="23"/>
        <v>-8485.5</v>
      </c>
      <c r="O179" s="2">
        <f ca="1">C$11+C$12*F179</f>
        <v>1.098792250627993E-2</v>
      </c>
      <c r="P179" s="17">
        <f t="shared" si="25"/>
        <v>4.550010638165642E-3</v>
      </c>
      <c r="Q179" s="11">
        <f t="shared" si="26"/>
        <v>28406.466099999998</v>
      </c>
      <c r="R179" s="11"/>
      <c r="U179" s="31">
        <f>C179-(C$7+F179*C$8)</f>
        <v>-6.0018900003342424E-2</v>
      </c>
    </row>
    <row r="180" spans="1:37" x14ac:dyDescent="0.2">
      <c r="A180" s="19" t="s">
        <v>36</v>
      </c>
      <c r="B180" s="47"/>
      <c r="C180" s="48">
        <v>43425.465799999998</v>
      </c>
      <c r="D180" s="48"/>
      <c r="E180" s="2">
        <f t="shared" si="22"/>
        <v>-8484.9893652875708</v>
      </c>
      <c r="F180" s="2">
        <f t="shared" si="23"/>
        <v>-8485</v>
      </c>
      <c r="G180" s="31">
        <f>C180-(C$7+F180*C$8)</f>
        <v>9.1569999931380153E-3</v>
      </c>
      <c r="J180" s="2">
        <f>+G180</f>
        <v>9.1569999931380153E-3</v>
      </c>
      <c r="P180" s="17">
        <f t="shared" si="25"/>
        <v>4.549566737685415E-3</v>
      </c>
      <c r="Q180" s="11">
        <f t="shared" si="26"/>
        <v>28406.965799999998</v>
      </c>
      <c r="R180" s="11"/>
      <c r="S180" s="2">
        <f>+(P180-G180)^2</f>
        <v>2.1228441203450545E-5</v>
      </c>
    </row>
    <row r="181" spans="1:37" x14ac:dyDescent="0.2">
      <c r="A181" s="20" t="s">
        <v>36</v>
      </c>
      <c r="B181" s="49" t="s">
        <v>89</v>
      </c>
      <c r="C181" s="20">
        <v>43427.9804</v>
      </c>
      <c r="D181" s="20">
        <v>5.9999999999999995E-4</v>
      </c>
      <c r="E181" s="2">
        <f t="shared" si="22"/>
        <v>-8482.0689712840722</v>
      </c>
      <c r="F181" s="2">
        <f t="shared" si="23"/>
        <v>-8482</v>
      </c>
      <c r="O181" s="2">
        <f ca="1">C$11+C$12*F181</f>
        <v>1.0983170926034352E-2</v>
      </c>
      <c r="P181" s="17">
        <f t="shared" si="25"/>
        <v>4.5469037706190613E-3</v>
      </c>
      <c r="Q181" s="11">
        <f t="shared" si="26"/>
        <v>28409.4804</v>
      </c>
      <c r="R181" s="11"/>
      <c r="U181" s="31">
        <f>C181-(C$7+F181*C$8)</f>
        <v>-5.9387600005720742E-2</v>
      </c>
    </row>
    <row r="182" spans="1:37" x14ac:dyDescent="0.2">
      <c r="A182" s="20" t="s">
        <v>36</v>
      </c>
      <c r="B182" s="49" t="s">
        <v>89</v>
      </c>
      <c r="C182" s="20">
        <v>43427.980900000002</v>
      </c>
      <c r="D182" s="20">
        <v>2.9999999999999997E-4</v>
      </c>
      <c r="E182" s="2">
        <f t="shared" si="22"/>
        <v>-8482.0683905964852</v>
      </c>
      <c r="F182" s="2">
        <f t="shared" si="23"/>
        <v>-8482</v>
      </c>
      <c r="O182" s="2">
        <f ca="1">C$11+C$12*F182</f>
        <v>1.0983170926034352E-2</v>
      </c>
      <c r="P182" s="17">
        <f t="shared" si="25"/>
        <v>4.5469037706190613E-3</v>
      </c>
      <c r="Q182" s="11">
        <f t="shared" si="26"/>
        <v>28409.480900000002</v>
      </c>
      <c r="R182" s="11"/>
      <c r="U182" s="31">
        <f>C182-(C$7+F182*C$8)</f>
        <v>-5.8887600003799889E-2</v>
      </c>
    </row>
    <row r="183" spans="1:37" x14ac:dyDescent="0.2">
      <c r="A183" s="19" t="s">
        <v>36</v>
      </c>
      <c r="B183" s="47"/>
      <c r="C183" s="48">
        <v>43428.4804</v>
      </c>
      <c r="D183" s="48"/>
      <c r="E183" s="2">
        <f t="shared" si="22"/>
        <v>-8481.4882836988709</v>
      </c>
      <c r="F183" s="2">
        <f t="shared" si="23"/>
        <v>-8481.5</v>
      </c>
      <c r="G183" s="31">
        <f t="shared" ref="G183:G189" si="27">C183-(C$7+F183*C$8)</f>
        <v>1.0088299997732975E-2</v>
      </c>
      <c r="J183" s="2">
        <f>+G183</f>
        <v>1.0088299997732975E-2</v>
      </c>
      <c r="P183" s="17">
        <f t="shared" si="25"/>
        <v>4.546460015410504E-3</v>
      </c>
      <c r="Q183" s="11">
        <f t="shared" si="26"/>
        <v>28409.9804</v>
      </c>
      <c r="R183" s="11"/>
      <c r="S183" s="2">
        <f>+(P183-G183)^2</f>
        <v>3.0711990389667918E-5</v>
      </c>
    </row>
    <row r="184" spans="1:37" x14ac:dyDescent="0.2">
      <c r="A184" s="74" t="s">
        <v>563</v>
      </c>
      <c r="B184" s="75" t="s">
        <v>88</v>
      </c>
      <c r="C184" s="76">
        <v>43445.269099999998</v>
      </c>
      <c r="D184" s="48"/>
      <c r="E184" s="2">
        <f t="shared" si="22"/>
        <v>-8461.990304375533</v>
      </c>
      <c r="F184" s="2">
        <f t="shared" si="23"/>
        <v>-8462</v>
      </c>
      <c r="G184" s="31">
        <f t="shared" si="27"/>
        <v>8.3483999987947755E-3</v>
      </c>
      <c r="J184" s="2">
        <f>+G184</f>
        <v>8.3483999987947755E-3</v>
      </c>
      <c r="O184" s="2">
        <f ca="1">C$11+C$12*F184</f>
        <v>1.0956019038916761E-2</v>
      </c>
      <c r="P184" s="17">
        <f t="shared" si="25"/>
        <v>4.5291697496912748E-3</v>
      </c>
      <c r="Q184" s="11">
        <f t="shared" si="26"/>
        <v>28426.769099999998</v>
      </c>
      <c r="R184" s="11"/>
    </row>
    <row r="185" spans="1:37" x14ac:dyDescent="0.2">
      <c r="A185" s="74" t="s">
        <v>563</v>
      </c>
      <c r="B185" s="75" t="s">
        <v>88</v>
      </c>
      <c r="C185" s="76">
        <v>43446.1302</v>
      </c>
      <c r="D185" s="48"/>
      <c r="E185" s="2">
        <f t="shared" si="22"/>
        <v>-8460.9902442162966</v>
      </c>
      <c r="F185" s="2">
        <f t="shared" si="23"/>
        <v>-8461</v>
      </c>
      <c r="G185" s="31">
        <f t="shared" si="27"/>
        <v>8.4001999930478632E-3</v>
      </c>
      <c r="J185" s="2">
        <f>+G185</f>
        <v>8.4001999930478632E-3</v>
      </c>
      <c r="O185" s="2">
        <f ca="1">C$11+C$12*F185</f>
        <v>1.0954661444560882E-2</v>
      </c>
      <c r="P185" s="17">
        <f t="shared" si="25"/>
        <v>4.528283920274899E-3</v>
      </c>
      <c r="Q185" s="11">
        <f t="shared" si="26"/>
        <v>28427.6302</v>
      </c>
      <c r="R185" s="11"/>
    </row>
    <row r="186" spans="1:37" x14ac:dyDescent="0.2">
      <c r="A186" s="74" t="s">
        <v>563</v>
      </c>
      <c r="B186" s="75" t="s">
        <v>88</v>
      </c>
      <c r="C186" s="76">
        <v>43452.1564</v>
      </c>
      <c r="D186" s="48"/>
      <c r="E186" s="2">
        <f t="shared" si="22"/>
        <v>-8453.9915651644151</v>
      </c>
      <c r="F186" s="2">
        <f t="shared" si="23"/>
        <v>-8454</v>
      </c>
      <c r="G186" s="31">
        <f t="shared" si="27"/>
        <v>7.2627999979886226E-3</v>
      </c>
      <c r="J186" s="2">
        <f>+G186</f>
        <v>7.2627999979886226E-3</v>
      </c>
      <c r="O186" s="2">
        <f ca="1">C$11+C$12*F186</f>
        <v>1.0945158284069726E-2</v>
      </c>
      <c r="P186" s="17">
        <f t="shared" si="25"/>
        <v>4.5220854387069661E-3</v>
      </c>
      <c r="Q186" s="11">
        <f t="shared" si="26"/>
        <v>28433.6564</v>
      </c>
      <c r="R186" s="11"/>
    </row>
    <row r="187" spans="1:37" x14ac:dyDescent="0.2">
      <c r="A187" s="74" t="s">
        <v>574</v>
      </c>
      <c r="B187" s="75" t="s">
        <v>88</v>
      </c>
      <c r="C187" s="76">
        <v>43463.349300000002</v>
      </c>
      <c r="D187" s="48"/>
      <c r="E187" s="2">
        <f t="shared" si="22"/>
        <v>-8440.9924090196128</v>
      </c>
      <c r="F187" s="2">
        <f t="shared" si="23"/>
        <v>-8441</v>
      </c>
      <c r="G187" s="31">
        <f t="shared" si="27"/>
        <v>6.5362000023014843E-3</v>
      </c>
      <c r="J187" s="2">
        <f>+G187</f>
        <v>6.5362000023014843E-3</v>
      </c>
      <c r="O187" s="2">
        <f ca="1">C$11+C$12*F187</f>
        <v>1.0927509557443291E-2</v>
      </c>
      <c r="P187" s="17">
        <f t="shared" si="25"/>
        <v>4.5105847645476333E-3</v>
      </c>
      <c r="Q187" s="11">
        <f t="shared" si="26"/>
        <v>28444.849300000002</v>
      </c>
      <c r="R187" s="11"/>
    </row>
    <row r="188" spans="1:37" x14ac:dyDescent="0.2">
      <c r="A188" s="19" t="s">
        <v>60</v>
      </c>
      <c r="B188" s="47"/>
      <c r="C188" s="48">
        <v>43734.582000000002</v>
      </c>
      <c r="D188" s="48"/>
      <c r="E188" s="2">
        <f t="shared" si="22"/>
        <v>-8125.9894858383086</v>
      </c>
      <c r="F188" s="2">
        <f t="shared" si="23"/>
        <v>-8126</v>
      </c>
      <c r="G188" s="31">
        <f t="shared" si="27"/>
        <v>9.0531999958329834E-3</v>
      </c>
      <c r="I188" s="2">
        <f>G188</f>
        <v>9.0531999958329834E-3</v>
      </c>
      <c r="P188" s="17">
        <f t="shared" si="25"/>
        <v>4.2362030026586693E-3</v>
      </c>
      <c r="Q188" s="11">
        <f t="shared" si="26"/>
        <v>28716.082000000002</v>
      </c>
      <c r="R188" s="11"/>
      <c r="S188" s="2">
        <f>+(P188-G188)^2</f>
        <v>2.3203460032250383E-5</v>
      </c>
      <c r="AG188" s="2">
        <v>11</v>
      </c>
      <c r="AI188" s="2" t="s">
        <v>37</v>
      </c>
      <c r="AK188" s="2" t="s">
        <v>39</v>
      </c>
    </row>
    <row r="189" spans="1:37" x14ac:dyDescent="0.2">
      <c r="A189" s="19" t="s">
        <v>61</v>
      </c>
      <c r="B189" s="47"/>
      <c r="C189" s="48">
        <v>43772.470999999998</v>
      </c>
      <c r="D189" s="48"/>
      <c r="E189" s="2">
        <f t="shared" si="22"/>
        <v>-8081.9861420069228</v>
      </c>
      <c r="F189" s="2">
        <f t="shared" si="23"/>
        <v>-8082</v>
      </c>
      <c r="G189" s="31">
        <f t="shared" si="27"/>
        <v>1.1932399997022003E-2</v>
      </c>
      <c r="I189" s="2">
        <f>G189</f>
        <v>1.1932399997022003E-2</v>
      </c>
      <c r="P189" s="17">
        <f t="shared" si="25"/>
        <v>4.1985322931100098E-3</v>
      </c>
      <c r="Q189" s="11">
        <f t="shared" si="26"/>
        <v>28753.970999999998</v>
      </c>
      <c r="R189" s="11"/>
      <c r="S189" s="2">
        <f>+(P189-G189)^2</f>
        <v>5.9812709661612965E-5</v>
      </c>
      <c r="AG189" s="2">
        <v>9</v>
      </c>
      <c r="AI189" s="2" t="s">
        <v>55</v>
      </c>
      <c r="AK189" s="2" t="s">
        <v>39</v>
      </c>
    </row>
    <row r="190" spans="1:37" x14ac:dyDescent="0.2">
      <c r="A190" s="20" t="s">
        <v>36</v>
      </c>
      <c r="B190" s="49" t="s">
        <v>88</v>
      </c>
      <c r="C190" s="20">
        <v>43784.883399999999</v>
      </c>
      <c r="D190" s="20">
        <v>2.0000000000000001E-4</v>
      </c>
      <c r="E190" s="2">
        <f t="shared" si="22"/>
        <v>-8067.5706888418144</v>
      </c>
      <c r="F190" s="2">
        <f t="shared" si="23"/>
        <v>-8067.5</v>
      </c>
      <c r="O190" s="2">
        <f ca="1">C$11+C$12*F190</f>
        <v>1.0420448065522291E-2</v>
      </c>
      <c r="P190" s="17">
        <f t="shared" si="25"/>
        <v>4.186153289635345E-3</v>
      </c>
      <c r="Q190" s="11">
        <f t="shared" si="26"/>
        <v>28766.383399999999</v>
      </c>
      <c r="R190" s="11"/>
      <c r="U190" s="2">
        <f>C190-(C$7+F190*C$8)</f>
        <v>-6.08665000036126E-2</v>
      </c>
    </row>
    <row r="191" spans="1:37" x14ac:dyDescent="0.2">
      <c r="A191" s="20" t="s">
        <v>36</v>
      </c>
      <c r="B191" s="49" t="s">
        <v>88</v>
      </c>
      <c r="C191" s="20">
        <v>43784.883500000004</v>
      </c>
      <c r="D191" s="20">
        <v>2.9999999999999997E-4</v>
      </c>
      <c r="E191" s="2">
        <f t="shared" si="22"/>
        <v>-8067.5705727042914</v>
      </c>
      <c r="F191" s="2">
        <f t="shared" si="23"/>
        <v>-8067.5</v>
      </c>
      <c r="O191" s="2">
        <f ca="1">C$11+C$12*F191</f>
        <v>1.0420448065522291E-2</v>
      </c>
      <c r="P191" s="17">
        <f t="shared" si="25"/>
        <v>4.186153289635345E-3</v>
      </c>
      <c r="Q191" s="11">
        <f t="shared" si="26"/>
        <v>28766.383500000004</v>
      </c>
      <c r="R191" s="11"/>
      <c r="U191" s="2">
        <f>C191-(C$7+F191*C$8)</f>
        <v>-6.0766499998862855E-2</v>
      </c>
    </row>
    <row r="192" spans="1:37" x14ac:dyDescent="0.2">
      <c r="A192" s="19" t="s">
        <v>36</v>
      </c>
      <c r="B192" s="47"/>
      <c r="C192" s="48">
        <v>43785.383500000004</v>
      </c>
      <c r="D192" s="48"/>
      <c r="E192" s="2">
        <f t="shared" si="22"/>
        <v>-8066.9898851190901</v>
      </c>
      <c r="F192" s="2">
        <f t="shared" si="23"/>
        <v>-8067</v>
      </c>
      <c r="G192" s="31">
        <f t="shared" ref="G192:G223" si="28">C192-(C$7+F192*C$8)</f>
        <v>8.7093999973149039E-3</v>
      </c>
      <c r="J192" s="2">
        <f>+G192</f>
        <v>8.7093999973149039E-3</v>
      </c>
      <c r="P192" s="17">
        <f t="shared" si="25"/>
        <v>4.1857267387429963E-3</v>
      </c>
      <c r="Q192" s="11">
        <f t="shared" si="26"/>
        <v>28766.883500000004</v>
      </c>
      <c r="R192" s="11"/>
      <c r="S192" s="2">
        <f>+(P192-G192)^2</f>
        <v>2.046361975031858E-5</v>
      </c>
    </row>
    <row r="193" spans="1:37" x14ac:dyDescent="0.2">
      <c r="A193" s="19" t="s">
        <v>61</v>
      </c>
      <c r="B193" s="47"/>
      <c r="C193" s="48">
        <v>43791.408000000003</v>
      </c>
      <c r="D193" s="48"/>
      <c r="E193" s="2">
        <f t="shared" si="22"/>
        <v>-8059.9931804049993</v>
      </c>
      <c r="F193" s="2">
        <f t="shared" si="23"/>
        <v>-8060</v>
      </c>
      <c r="G193" s="31">
        <f t="shared" si="28"/>
        <v>5.8720000015455298E-3</v>
      </c>
      <c r="I193" s="2">
        <f>G193</f>
        <v>5.8720000015455298E-3</v>
      </c>
      <c r="P193" s="17">
        <f t="shared" si="25"/>
        <v>4.1797572053251519E-3</v>
      </c>
      <c r="Q193" s="11">
        <f t="shared" si="26"/>
        <v>28772.908000000003</v>
      </c>
      <c r="R193" s="11"/>
      <c r="S193" s="2">
        <f>+(P193-G193)^2</f>
        <v>2.8636856813597635E-6</v>
      </c>
      <c r="AG193" s="2">
        <v>7</v>
      </c>
      <c r="AI193" s="2" t="s">
        <v>55</v>
      </c>
      <c r="AK193" s="2" t="s">
        <v>39</v>
      </c>
    </row>
    <row r="194" spans="1:37" x14ac:dyDescent="0.2">
      <c r="A194" s="19" t="s">
        <v>61</v>
      </c>
      <c r="B194" s="47"/>
      <c r="C194" s="48">
        <v>43803.472000000002</v>
      </c>
      <c r="D194" s="48"/>
      <c r="E194" s="2">
        <f t="shared" si="22"/>
        <v>-8045.9823503492617</v>
      </c>
      <c r="F194" s="2">
        <f t="shared" si="23"/>
        <v>-8046</v>
      </c>
      <c r="G194" s="31">
        <f t="shared" si="28"/>
        <v>1.519719999487279E-2</v>
      </c>
      <c r="I194" s="2">
        <f>G194</f>
        <v>1.519719999487279E-2</v>
      </c>
      <c r="P194" s="17">
        <f t="shared" si="25"/>
        <v>4.1678303413096463E-3</v>
      </c>
      <c r="Q194" s="11">
        <f t="shared" si="26"/>
        <v>28784.972000000002</v>
      </c>
      <c r="R194" s="11"/>
      <c r="S194" s="2">
        <f>+(P194-G194)^2</f>
        <v>1.2164699495493957E-4</v>
      </c>
      <c r="AG194" s="2">
        <v>8</v>
      </c>
      <c r="AI194" s="2" t="s">
        <v>55</v>
      </c>
      <c r="AK194" s="2" t="s">
        <v>39</v>
      </c>
    </row>
    <row r="195" spans="1:37" x14ac:dyDescent="0.2">
      <c r="A195" s="74" t="s">
        <v>563</v>
      </c>
      <c r="B195" s="75" t="s">
        <v>88</v>
      </c>
      <c r="C195" s="76">
        <v>43805.187700000002</v>
      </c>
      <c r="D195" s="48"/>
      <c r="E195" s="2">
        <f t="shared" si="22"/>
        <v>-8043.9897789694014</v>
      </c>
      <c r="F195" s="2">
        <f t="shared" si="23"/>
        <v>-8044</v>
      </c>
      <c r="G195" s="31">
        <f t="shared" si="28"/>
        <v>8.8008000020636246E-3</v>
      </c>
      <c r="J195" s="2">
        <f>+G195</f>
        <v>8.8008000020636246E-3</v>
      </c>
      <c r="O195" s="2">
        <f ca="1">C$11+C$12*F195</f>
        <v>1.0388544598159122E-2</v>
      </c>
      <c r="P195" s="17">
        <f t="shared" si="25"/>
        <v>4.1661278317912612E-3</v>
      </c>
      <c r="Q195" s="11">
        <f t="shared" si="26"/>
        <v>28786.687700000002</v>
      </c>
      <c r="R195" s="11"/>
    </row>
    <row r="196" spans="1:37" x14ac:dyDescent="0.2">
      <c r="A196" s="19" t="s">
        <v>61</v>
      </c>
      <c r="B196" s="47"/>
      <c r="C196" s="48">
        <v>43809.489000000001</v>
      </c>
      <c r="D196" s="48"/>
      <c r="E196" s="2">
        <f t="shared" si="22"/>
        <v>-8038.9943559489484</v>
      </c>
      <c r="F196" s="2">
        <f t="shared" si="23"/>
        <v>-8039</v>
      </c>
      <c r="G196" s="31">
        <f t="shared" si="28"/>
        <v>4.8597999993944541E-3</v>
      </c>
      <c r="I196" s="2">
        <f>G196</f>
        <v>4.8597999993944541E-3</v>
      </c>
      <c r="P196" s="17">
        <f t="shared" si="25"/>
        <v>4.1618730107119851E-3</v>
      </c>
      <c r="Q196" s="11">
        <f t="shared" si="26"/>
        <v>28790.989000000001</v>
      </c>
      <c r="R196" s="11"/>
      <c r="S196" s="2">
        <f>+(P196-G196)^2</f>
        <v>4.8710208153137923E-7</v>
      </c>
      <c r="AG196" s="2">
        <v>8</v>
      </c>
      <c r="AI196" s="2" t="s">
        <v>55</v>
      </c>
      <c r="AK196" s="2" t="s">
        <v>39</v>
      </c>
    </row>
    <row r="197" spans="1:37" x14ac:dyDescent="0.2">
      <c r="A197" s="19" t="s">
        <v>62</v>
      </c>
      <c r="B197" s="47"/>
      <c r="C197" s="48">
        <v>43821.548000000003</v>
      </c>
      <c r="D197" s="48"/>
      <c r="E197" s="2">
        <f t="shared" si="22"/>
        <v>-8024.9893327690606</v>
      </c>
      <c r="F197" s="2">
        <f t="shared" si="23"/>
        <v>-8025</v>
      </c>
      <c r="G197" s="31">
        <f t="shared" si="28"/>
        <v>9.1850000026170164E-3</v>
      </c>
      <c r="I197" s="2">
        <f>G197</f>
        <v>9.1850000026170164E-3</v>
      </c>
      <c r="P197" s="17">
        <f t="shared" si="25"/>
        <v>4.149970552336844E-3</v>
      </c>
      <c r="Q197" s="11">
        <f t="shared" si="26"/>
        <v>28803.048000000003</v>
      </c>
      <c r="R197" s="11"/>
      <c r="S197" s="2">
        <f>+(P197-G197)^2</f>
        <v>2.5351521565188657E-5</v>
      </c>
      <c r="AG197" s="2">
        <v>7</v>
      </c>
      <c r="AI197" s="2" t="s">
        <v>37</v>
      </c>
      <c r="AK197" s="2" t="s">
        <v>39</v>
      </c>
    </row>
    <row r="198" spans="1:37" x14ac:dyDescent="0.2">
      <c r="A198" s="19" t="s">
        <v>62</v>
      </c>
      <c r="B198" s="47"/>
      <c r="C198" s="48">
        <v>43835.324000000001</v>
      </c>
      <c r="D198" s="48"/>
      <c r="E198" s="2">
        <f t="shared" si="22"/>
        <v>-8008.9902284215941</v>
      </c>
      <c r="F198" s="2">
        <f t="shared" si="23"/>
        <v>-8009</v>
      </c>
      <c r="G198" s="31">
        <f t="shared" si="28"/>
        <v>8.4137999947415665E-3</v>
      </c>
      <c r="I198" s="2">
        <f>G198</f>
        <v>8.4137999947415665E-3</v>
      </c>
      <c r="P198" s="17">
        <f t="shared" si="25"/>
        <v>4.1363876657369803E-3</v>
      </c>
      <c r="Q198" s="11">
        <f t="shared" si="26"/>
        <v>28816.824000000001</v>
      </c>
      <c r="R198" s="11"/>
      <c r="S198" s="2">
        <f>+(P198-G198)^2</f>
        <v>1.8296256232320439E-5</v>
      </c>
      <c r="AG198" s="2">
        <v>7</v>
      </c>
      <c r="AI198" s="2" t="s">
        <v>55</v>
      </c>
      <c r="AK198" s="2" t="s">
        <v>39</v>
      </c>
    </row>
    <row r="199" spans="1:37" x14ac:dyDescent="0.2">
      <c r="A199" s="19" t="s">
        <v>62</v>
      </c>
      <c r="B199" s="47"/>
      <c r="C199" s="48">
        <v>43841.345000000001</v>
      </c>
      <c r="D199" s="48"/>
      <c r="E199" s="2">
        <f t="shared" si="22"/>
        <v>-8001.9975885205986</v>
      </c>
      <c r="F199" s="2">
        <f t="shared" si="23"/>
        <v>-8002</v>
      </c>
      <c r="G199" s="31">
        <f t="shared" si="28"/>
        <v>2.076400000078138E-3</v>
      </c>
      <c r="I199" s="2">
        <f>G199</f>
        <v>2.076400000078138E-3</v>
      </c>
      <c r="P199" s="17">
        <f t="shared" si="25"/>
        <v>4.1304518353463071E-3</v>
      </c>
      <c r="Q199" s="11">
        <f t="shared" si="26"/>
        <v>28822.845000000001</v>
      </c>
      <c r="R199" s="11"/>
      <c r="S199" s="2">
        <f>+(P199-G199)^2</f>
        <v>4.2191289419685337E-6</v>
      </c>
      <c r="AG199" s="2">
        <v>11</v>
      </c>
      <c r="AI199" s="2" t="s">
        <v>37</v>
      </c>
      <c r="AK199" s="2" t="s">
        <v>39</v>
      </c>
    </row>
    <row r="200" spans="1:37" x14ac:dyDescent="0.2">
      <c r="A200" s="19" t="s">
        <v>63</v>
      </c>
      <c r="B200" s="47"/>
      <c r="C200" s="48">
        <v>43848.241000000002</v>
      </c>
      <c r="D200" s="48"/>
      <c r="E200" s="2">
        <f t="shared" si="22"/>
        <v>-7993.9887453455003</v>
      </c>
      <c r="F200" s="2">
        <f t="shared" si="23"/>
        <v>-7994</v>
      </c>
      <c r="G200" s="31">
        <f t="shared" si="28"/>
        <v>9.6907999977702275E-3</v>
      </c>
      <c r="I200" s="2">
        <f>G200</f>
        <v>9.6907999977702275E-3</v>
      </c>
      <c r="P200" s="17">
        <f t="shared" si="25"/>
        <v>4.1236730099284691E-3</v>
      </c>
      <c r="Q200" s="11">
        <f t="shared" si="26"/>
        <v>28829.741000000002</v>
      </c>
      <c r="R200" s="11"/>
      <c r="S200" s="2">
        <f>+(P200-G200)^2</f>
        <v>3.099290289875605E-5</v>
      </c>
      <c r="AG200" s="2">
        <v>12</v>
      </c>
      <c r="AI200" s="2" t="s">
        <v>37</v>
      </c>
      <c r="AK200" s="2" t="s">
        <v>39</v>
      </c>
    </row>
    <row r="201" spans="1:37" x14ac:dyDescent="0.2">
      <c r="A201" s="74" t="s">
        <v>563</v>
      </c>
      <c r="B201" s="75" t="s">
        <v>88</v>
      </c>
      <c r="C201" s="76">
        <v>43849.099600000001</v>
      </c>
      <c r="D201" s="48"/>
      <c r="E201" s="2">
        <f t="shared" si="22"/>
        <v>-7992.9915886241924</v>
      </c>
      <c r="F201" s="2">
        <f t="shared" si="23"/>
        <v>-7993</v>
      </c>
      <c r="G201" s="31">
        <f t="shared" si="28"/>
        <v>7.2425999969709665E-3</v>
      </c>
      <c r="J201" s="2">
        <f>+G201</f>
        <v>7.2425999969709665E-3</v>
      </c>
      <c r="O201" s="2">
        <f ca="1">C$11+C$12*F201</f>
        <v>1.0319307286009266E-2</v>
      </c>
      <c r="P201" s="17">
        <f t="shared" si="25"/>
        <v>4.1228260303069588E-3</v>
      </c>
      <c r="Q201" s="11">
        <f t="shared" si="26"/>
        <v>28830.599600000001</v>
      </c>
      <c r="R201" s="11"/>
    </row>
    <row r="202" spans="1:37" x14ac:dyDescent="0.2">
      <c r="A202" s="74" t="s">
        <v>563</v>
      </c>
      <c r="B202" s="75" t="s">
        <v>88</v>
      </c>
      <c r="C202" s="76">
        <v>43861.154199999997</v>
      </c>
      <c r="D202" s="48"/>
      <c r="E202" s="2">
        <f t="shared" si="22"/>
        <v>-7978.99167549506</v>
      </c>
      <c r="F202" s="2">
        <f t="shared" si="23"/>
        <v>-7979</v>
      </c>
      <c r="G202" s="31">
        <f t="shared" si="28"/>
        <v>7.1677999949315563E-3</v>
      </c>
      <c r="J202" s="2">
        <f>+G202</f>
        <v>7.1677999949315563E-3</v>
      </c>
      <c r="O202" s="2">
        <f ca="1">C$11+C$12*F202</f>
        <v>1.0300300965026954E-2</v>
      </c>
      <c r="P202" s="17">
        <f t="shared" si="25"/>
        <v>4.1109770319059501E-3</v>
      </c>
      <c r="Q202" s="11">
        <f t="shared" si="26"/>
        <v>28842.654199999997</v>
      </c>
      <c r="R202" s="11"/>
    </row>
    <row r="203" spans="1:37" x14ac:dyDescent="0.2">
      <c r="A203" s="19" t="s">
        <v>64</v>
      </c>
      <c r="B203" s="47"/>
      <c r="C203" s="48">
        <v>44144.445</v>
      </c>
      <c r="D203" s="48"/>
      <c r="E203" s="2">
        <f t="shared" si="22"/>
        <v>-7649.98477437152</v>
      </c>
      <c r="F203" s="2">
        <f t="shared" si="23"/>
        <v>-7650</v>
      </c>
      <c r="G203" s="31">
        <f t="shared" si="28"/>
        <v>1.3109999999869615E-2</v>
      </c>
      <c r="I203" s="2">
        <f t="shared" ref="I203:I215" si="29">G203</f>
        <v>1.3109999999869615E-2</v>
      </c>
      <c r="P203" s="17">
        <f t="shared" si="25"/>
        <v>3.8372094186289209E-3</v>
      </c>
      <c r="Q203" s="11">
        <f t="shared" si="26"/>
        <v>29125.945</v>
      </c>
      <c r="R203" s="11"/>
      <c r="S203" s="2">
        <f>+(P203-G203)^2</f>
        <v>8.5984645163546131E-5</v>
      </c>
      <c r="AG203" s="2">
        <v>9</v>
      </c>
      <c r="AI203" s="2" t="s">
        <v>55</v>
      </c>
      <c r="AK203" s="2" t="s">
        <v>39</v>
      </c>
    </row>
    <row r="204" spans="1:37" x14ac:dyDescent="0.2">
      <c r="A204" s="19" t="s">
        <v>64</v>
      </c>
      <c r="B204" s="47"/>
      <c r="C204" s="48">
        <v>44157.345000000001</v>
      </c>
      <c r="D204" s="48"/>
      <c r="E204" s="2">
        <f t="shared" si="22"/>
        <v>-7635.003034673322</v>
      </c>
      <c r="F204" s="2">
        <f t="shared" si="23"/>
        <v>-7635</v>
      </c>
      <c r="G204" s="31">
        <f t="shared" si="28"/>
        <v>-2.6130000042030588E-3</v>
      </c>
      <c r="I204" s="2">
        <f t="shared" si="29"/>
        <v>-2.6130000042030588E-3</v>
      </c>
      <c r="P204" s="17">
        <f t="shared" si="25"/>
        <v>3.8249417844985183E-3</v>
      </c>
      <c r="Q204" s="11">
        <f t="shared" si="26"/>
        <v>29138.845000000001</v>
      </c>
      <c r="R204" s="11"/>
      <c r="S204" s="2">
        <f>+(P204-G204)^2</f>
        <v>4.1447094474710063E-5</v>
      </c>
      <c r="AG204" s="2">
        <v>9</v>
      </c>
      <c r="AI204" s="2" t="s">
        <v>65</v>
      </c>
      <c r="AK204" s="2" t="s">
        <v>39</v>
      </c>
    </row>
    <row r="205" spans="1:37" x14ac:dyDescent="0.2">
      <c r="A205" s="74" t="s">
        <v>617</v>
      </c>
      <c r="B205" s="75" t="s">
        <v>88</v>
      </c>
      <c r="C205" s="76">
        <v>44168.550999999999</v>
      </c>
      <c r="D205" s="48"/>
      <c r="E205" s="2">
        <f t="shared" si="22"/>
        <v>-7621.9886645137913</v>
      </c>
      <c r="F205" s="2">
        <f t="shared" si="23"/>
        <v>-7622</v>
      </c>
      <c r="G205" s="31">
        <f t="shared" si="28"/>
        <v>9.7603999965940602E-3</v>
      </c>
      <c r="I205" s="2">
        <f t="shared" si="29"/>
        <v>9.7603999965940602E-3</v>
      </c>
      <c r="O205" s="2">
        <f ca="1">C$11+C$12*F205</f>
        <v>9.8156397799779652E-3</v>
      </c>
      <c r="P205" s="17">
        <f t="shared" si="25"/>
        <v>3.8143249431723957E-3</v>
      </c>
      <c r="Q205" s="11">
        <f t="shared" si="26"/>
        <v>29150.050999999999</v>
      </c>
      <c r="R205" s="11"/>
    </row>
    <row r="206" spans="1:37" x14ac:dyDescent="0.2">
      <c r="A206" s="19" t="s">
        <v>64</v>
      </c>
      <c r="B206" s="47"/>
      <c r="C206" s="48">
        <v>44201.271999999997</v>
      </c>
      <c r="D206" s="48"/>
      <c r="E206" s="2">
        <f t="shared" si="22"/>
        <v>-7583.9873075630439</v>
      </c>
      <c r="F206" s="2">
        <f t="shared" si="23"/>
        <v>-7584</v>
      </c>
      <c r="G206" s="31">
        <f t="shared" si="28"/>
        <v>1.0928799994871952E-2</v>
      </c>
      <c r="I206" s="2">
        <f t="shared" si="29"/>
        <v>1.0928799994871952E-2</v>
      </c>
      <c r="P206" s="17">
        <f t="shared" si="25"/>
        <v>3.7833715382943819E-3</v>
      </c>
      <c r="Q206" s="11">
        <f t="shared" si="26"/>
        <v>29182.771999999997</v>
      </c>
      <c r="R206" s="11"/>
      <c r="S206" s="2">
        <f>+(P206-G206)^2</f>
        <v>5.1057147828068508E-5</v>
      </c>
      <c r="AG206" s="2">
        <v>8</v>
      </c>
      <c r="AI206" s="2" t="s">
        <v>65</v>
      </c>
      <c r="AK206" s="2" t="s">
        <v>39</v>
      </c>
    </row>
    <row r="207" spans="1:37" x14ac:dyDescent="0.2">
      <c r="A207" s="19" t="s">
        <v>64</v>
      </c>
      <c r="B207" s="47"/>
      <c r="C207" s="48">
        <v>44201.277000000002</v>
      </c>
      <c r="D207" s="48"/>
      <c r="E207" s="2">
        <f t="shared" si="22"/>
        <v>-7583.9815006871868</v>
      </c>
      <c r="F207" s="2">
        <f t="shared" si="23"/>
        <v>-7584</v>
      </c>
      <c r="G207" s="31">
        <f t="shared" si="28"/>
        <v>1.5928799999528565E-2</v>
      </c>
      <c r="I207" s="2">
        <f t="shared" si="29"/>
        <v>1.5928799999528565E-2</v>
      </c>
      <c r="P207" s="17">
        <f t="shared" si="25"/>
        <v>3.7833715382943819E-3</v>
      </c>
      <c r="Q207" s="11">
        <f t="shared" si="26"/>
        <v>29182.777000000002</v>
      </c>
      <c r="R207" s="11"/>
      <c r="S207" s="2">
        <f>+(P207-G207)^2</f>
        <v>1.4751143250695732E-4</v>
      </c>
      <c r="AG207" s="2">
        <v>9</v>
      </c>
      <c r="AI207" s="2" t="s">
        <v>55</v>
      </c>
      <c r="AK207" s="2" t="s">
        <v>39</v>
      </c>
    </row>
    <row r="208" spans="1:37" x14ac:dyDescent="0.2">
      <c r="A208" s="19" t="s">
        <v>66</v>
      </c>
      <c r="B208" s="47"/>
      <c r="C208" s="48">
        <v>44212.46</v>
      </c>
      <c r="D208" s="48"/>
      <c r="E208" s="2">
        <f t="shared" si="22"/>
        <v>-7570.9938421565757</v>
      </c>
      <c r="F208" s="2">
        <f t="shared" si="23"/>
        <v>-7571</v>
      </c>
      <c r="G208" s="31">
        <f t="shared" si="28"/>
        <v>5.3021999992779456E-3</v>
      </c>
      <c r="I208" s="2">
        <f t="shared" si="29"/>
        <v>5.3021999992779456E-3</v>
      </c>
      <c r="P208" s="17">
        <f t="shared" si="25"/>
        <v>3.7728097341776538E-3</v>
      </c>
      <c r="Q208" s="11">
        <f t="shared" si="26"/>
        <v>29193.96</v>
      </c>
      <c r="R208" s="11"/>
      <c r="S208" s="2">
        <f>+(P208-G208)^2</f>
        <v>2.339034582983541E-6</v>
      </c>
      <c r="AG208" s="2">
        <v>8</v>
      </c>
      <c r="AI208" s="2" t="s">
        <v>55</v>
      </c>
      <c r="AK208" s="2" t="s">
        <v>39</v>
      </c>
    </row>
    <row r="209" spans="1:37" x14ac:dyDescent="0.2">
      <c r="A209" s="74" t="s">
        <v>628</v>
      </c>
      <c r="B209" s="75" t="s">
        <v>88</v>
      </c>
      <c r="C209" s="76">
        <v>44225.379000000001</v>
      </c>
      <c r="D209" s="48"/>
      <c r="E209" s="2">
        <f t="shared" si="22"/>
        <v>-7555.9900363301404</v>
      </c>
      <c r="F209" s="2">
        <f t="shared" si="23"/>
        <v>-7556</v>
      </c>
      <c r="G209" s="31">
        <f t="shared" si="28"/>
        <v>8.5791999954381026E-3</v>
      </c>
      <c r="I209" s="2">
        <f t="shared" si="29"/>
        <v>8.5791999954381026E-3</v>
      </c>
      <c r="O209" s="2">
        <f ca="1">C$11+C$12*F209</f>
        <v>9.726038552489916E-3</v>
      </c>
      <c r="P209" s="17">
        <f t="shared" si="25"/>
        <v>3.7606404697201504E-3</v>
      </c>
      <c r="Q209" s="11">
        <f t="shared" si="26"/>
        <v>29206.879000000001</v>
      </c>
      <c r="R209" s="11"/>
    </row>
    <row r="210" spans="1:37" x14ac:dyDescent="0.2">
      <c r="A210" s="19" t="s">
        <v>67</v>
      </c>
      <c r="B210" s="47"/>
      <c r="C210" s="48">
        <v>44603.385999999999</v>
      </c>
      <c r="D210" s="48"/>
      <c r="E210" s="2">
        <f t="shared" si="22"/>
        <v>-7116.9820922917024</v>
      </c>
      <c r="F210" s="2">
        <f t="shared" si="23"/>
        <v>-7117</v>
      </c>
      <c r="G210" s="31">
        <f t="shared" si="28"/>
        <v>1.541939999879105E-2</v>
      </c>
      <c r="I210" s="2">
        <f t="shared" si="29"/>
        <v>1.541939999879105E-2</v>
      </c>
      <c r="P210" s="17">
        <f t="shared" si="25"/>
        <v>3.4127590961865765E-3</v>
      </c>
      <c r="Q210" s="11">
        <f t="shared" si="26"/>
        <v>29584.885999999999</v>
      </c>
      <c r="R210" s="11"/>
      <c r="S210" s="2">
        <f>+(P210-G210)^2</f>
        <v>1.4415942576409476E-4</v>
      </c>
      <c r="AG210" s="2">
        <v>6</v>
      </c>
      <c r="AI210" s="2" t="s">
        <v>55</v>
      </c>
      <c r="AK210" s="2" t="s">
        <v>39</v>
      </c>
    </row>
    <row r="211" spans="1:37" x14ac:dyDescent="0.2">
      <c r="A211" s="19" t="s">
        <v>68</v>
      </c>
      <c r="B211" s="47"/>
      <c r="C211" s="48">
        <v>44831.552000000003</v>
      </c>
      <c r="D211" s="48"/>
      <c r="E211" s="2">
        <f t="shared" si="22"/>
        <v>-6851.9957651615787</v>
      </c>
      <c r="F211" s="2">
        <f t="shared" si="23"/>
        <v>-6852</v>
      </c>
      <c r="G211" s="31">
        <f t="shared" si="28"/>
        <v>3.6464000004343688E-3</v>
      </c>
      <c r="I211" s="2">
        <f t="shared" si="29"/>
        <v>3.6464000004343688E-3</v>
      </c>
      <c r="P211" s="17">
        <f t="shared" si="25"/>
        <v>3.2105057622991498E-3</v>
      </c>
      <c r="Q211" s="11">
        <f t="shared" si="26"/>
        <v>29813.052000000003</v>
      </c>
      <c r="R211" s="11"/>
      <c r="S211" s="2">
        <f>+(P211-G211)^2</f>
        <v>1.9000378683948305E-7</v>
      </c>
      <c r="AG211" s="2">
        <v>8</v>
      </c>
      <c r="AI211" s="2" t="s">
        <v>65</v>
      </c>
      <c r="AK211" s="2" t="s">
        <v>39</v>
      </c>
    </row>
    <row r="212" spans="1:37" x14ac:dyDescent="0.2">
      <c r="A212" s="74" t="s">
        <v>617</v>
      </c>
      <c r="B212" s="75" t="s">
        <v>88</v>
      </c>
      <c r="C212" s="76">
        <v>44869.447</v>
      </c>
      <c r="D212" s="48"/>
      <c r="E212" s="2">
        <f t="shared" si="22"/>
        <v>-6807.985453079169</v>
      </c>
      <c r="F212" s="2">
        <f t="shared" si="23"/>
        <v>-6808</v>
      </c>
      <c r="G212" s="31">
        <f t="shared" si="28"/>
        <v>1.2525599995569792E-2</v>
      </c>
      <c r="I212" s="2">
        <f t="shared" si="29"/>
        <v>1.2525599995569792E-2</v>
      </c>
      <c r="O212" s="2">
        <f ca="1">C$11+C$12*F212</f>
        <v>8.7105579742920349E-3</v>
      </c>
      <c r="P212" s="17">
        <f t="shared" si="25"/>
        <v>3.177488394846707E-3</v>
      </c>
      <c r="Q212" s="11">
        <f t="shared" si="26"/>
        <v>29850.947</v>
      </c>
      <c r="R212" s="11"/>
    </row>
    <row r="213" spans="1:37" x14ac:dyDescent="0.2">
      <c r="A213" s="19" t="s">
        <v>69</v>
      </c>
      <c r="B213" s="47"/>
      <c r="C213" s="48">
        <v>44913.358</v>
      </c>
      <c r="D213" s="48"/>
      <c r="E213" s="2">
        <f t="shared" ref="E213:E276" si="30">(C213-C$7)/C$8</f>
        <v>-6756.9883079716128</v>
      </c>
      <c r="F213" s="2">
        <f t="shared" ref="F213:F276" si="31">ROUND(2*E213,0)/2</f>
        <v>-6757</v>
      </c>
      <c r="G213" s="31">
        <f t="shared" si="28"/>
        <v>1.0067399998661131E-2</v>
      </c>
      <c r="I213" s="2">
        <f t="shared" si="29"/>
        <v>1.0067399998661131E-2</v>
      </c>
      <c r="P213" s="17">
        <f t="shared" ref="P213:P276" si="32">+D$11+D$12*F213+D$13*F213^2</f>
        <v>3.1394193618863291E-3</v>
      </c>
      <c r="Q213" s="11">
        <f t="shared" ref="Q213:Q276" si="33">C213-15018.5</f>
        <v>29894.858</v>
      </c>
      <c r="R213" s="11"/>
      <c r="S213" s="2">
        <f>+(P213-G213)^2</f>
        <v>4.7996915703526588E-5</v>
      </c>
      <c r="AG213" s="2">
        <v>7</v>
      </c>
      <c r="AI213" s="2" t="s">
        <v>65</v>
      </c>
      <c r="AK213" s="2" t="s">
        <v>39</v>
      </c>
    </row>
    <row r="214" spans="1:37" x14ac:dyDescent="0.2">
      <c r="A214" s="19" t="s">
        <v>69</v>
      </c>
      <c r="B214" s="47"/>
      <c r="C214" s="48">
        <v>44913.362999999998</v>
      </c>
      <c r="D214" s="48"/>
      <c r="E214" s="2">
        <f t="shared" si="30"/>
        <v>-6756.9825010957638</v>
      </c>
      <c r="F214" s="2">
        <f t="shared" si="31"/>
        <v>-6757</v>
      </c>
      <c r="G214" s="31">
        <f t="shared" si="28"/>
        <v>1.5067399996041786E-2</v>
      </c>
      <c r="I214" s="2">
        <f t="shared" si="29"/>
        <v>1.5067399996041786E-2</v>
      </c>
      <c r="P214" s="17">
        <f t="shared" si="32"/>
        <v>3.1394193618863291E-3</v>
      </c>
      <c r="Q214" s="11">
        <f t="shared" si="33"/>
        <v>29894.862999999998</v>
      </c>
      <c r="R214" s="11"/>
      <c r="S214" s="2">
        <f>+(P214-G214)^2</f>
        <v>1.422767220087876E-4</v>
      </c>
      <c r="AG214" s="2">
        <v>8</v>
      </c>
      <c r="AI214" s="2" t="s">
        <v>55</v>
      </c>
      <c r="AK214" s="2" t="s">
        <v>39</v>
      </c>
    </row>
    <row r="215" spans="1:37" x14ac:dyDescent="0.2">
      <c r="A215" s="19" t="s">
        <v>69</v>
      </c>
      <c r="B215" s="47"/>
      <c r="C215" s="48">
        <v>44931.438000000002</v>
      </c>
      <c r="D215" s="48"/>
      <c r="E215" s="2">
        <f t="shared" si="30"/>
        <v>-6735.9906448907286</v>
      </c>
      <c r="F215" s="2">
        <f t="shared" si="31"/>
        <v>-6736</v>
      </c>
      <c r="G215" s="31">
        <f t="shared" si="28"/>
        <v>8.0551999999443069E-3</v>
      </c>
      <c r="I215" s="2">
        <f t="shared" si="29"/>
        <v>8.0551999999443069E-3</v>
      </c>
      <c r="P215" s="17">
        <f t="shared" si="32"/>
        <v>3.1238066350871112E-3</v>
      </c>
      <c r="Q215" s="11">
        <f t="shared" si="33"/>
        <v>29912.938000000002</v>
      </c>
      <c r="R215" s="11"/>
      <c r="S215" s="2">
        <f>+(P215-G215)^2</f>
        <v>2.4318640518957575E-5</v>
      </c>
      <c r="AG215" s="2">
        <v>7</v>
      </c>
      <c r="AI215" s="2" t="s">
        <v>55</v>
      </c>
      <c r="AK215" s="2" t="s">
        <v>39</v>
      </c>
    </row>
    <row r="216" spans="1:37" x14ac:dyDescent="0.2">
      <c r="A216" s="74" t="s">
        <v>648</v>
      </c>
      <c r="B216" s="75" t="s">
        <v>88</v>
      </c>
      <c r="C216" s="76">
        <v>44932.296600000001</v>
      </c>
      <c r="D216" s="48"/>
      <c r="E216" s="2">
        <f t="shared" si="30"/>
        <v>-6734.9934881694217</v>
      </c>
      <c r="F216" s="2">
        <f t="shared" si="31"/>
        <v>-6735</v>
      </c>
      <c r="G216" s="31">
        <f t="shared" si="28"/>
        <v>5.6069999991450459E-3</v>
      </c>
      <c r="J216" s="2">
        <f>+G216</f>
        <v>5.6069999991450459E-3</v>
      </c>
      <c r="O216" s="2">
        <f ca="1">C$11+C$12*F216</f>
        <v>8.6114535863128297E-3</v>
      </c>
      <c r="P216" s="17">
        <f t="shared" si="32"/>
        <v>3.1230640850424003E-3</v>
      </c>
      <c r="Q216" s="11">
        <f t="shared" si="33"/>
        <v>29913.796600000001</v>
      </c>
      <c r="R216" s="11"/>
    </row>
    <row r="217" spans="1:37" x14ac:dyDescent="0.2">
      <c r="A217" s="19" t="s">
        <v>70</v>
      </c>
      <c r="B217" s="47"/>
      <c r="C217" s="48">
        <v>45241.415000000001</v>
      </c>
      <c r="D217" s="48"/>
      <c r="E217" s="2">
        <f t="shared" si="30"/>
        <v>-6375.99105369479</v>
      </c>
      <c r="F217" s="2">
        <f t="shared" si="31"/>
        <v>-6376</v>
      </c>
      <c r="G217" s="31">
        <f t="shared" si="28"/>
        <v>7.7031999971950427E-3</v>
      </c>
      <c r="I217" s="2">
        <f>G217</f>
        <v>7.7031999971950427E-3</v>
      </c>
      <c r="P217" s="17">
        <f t="shared" si="32"/>
        <v>2.8618528791284703E-3</v>
      </c>
      <c r="Q217" s="11">
        <f t="shared" si="33"/>
        <v>30222.915000000001</v>
      </c>
      <c r="R217" s="11"/>
      <c r="S217" s="2">
        <f>+(P217-G217)^2</f>
        <v>2.3438641917611505E-5</v>
      </c>
      <c r="AG217" s="2">
        <v>8</v>
      </c>
      <c r="AI217" s="2" t="s">
        <v>55</v>
      </c>
      <c r="AK217" s="2" t="s">
        <v>39</v>
      </c>
    </row>
    <row r="218" spans="1:37" x14ac:dyDescent="0.2">
      <c r="A218" s="19" t="s">
        <v>35</v>
      </c>
      <c r="B218" s="47" t="s">
        <v>88</v>
      </c>
      <c r="C218" s="48">
        <v>45265.522799999999</v>
      </c>
      <c r="D218" s="48"/>
      <c r="E218" s="2">
        <f t="shared" si="30"/>
        <v>-6347.9928533617558</v>
      </c>
      <c r="F218" s="2">
        <f t="shared" si="31"/>
        <v>-6348</v>
      </c>
      <c r="G218" s="31">
        <f t="shared" si="28"/>
        <v>6.153599992103409E-3</v>
      </c>
      <c r="J218" s="2">
        <f>+G218</f>
        <v>6.153599992103409E-3</v>
      </c>
      <c r="P218" s="17">
        <f t="shared" si="32"/>
        <v>2.8419296213695374E-3</v>
      </c>
      <c r="Q218" s="11">
        <f t="shared" si="33"/>
        <v>30247.022799999999</v>
      </c>
      <c r="R218" s="11"/>
      <c r="S218" s="2">
        <f>+(P218-G218)^2</f>
        <v>1.0967160644396618E-5</v>
      </c>
    </row>
    <row r="219" spans="1:37" x14ac:dyDescent="0.2">
      <c r="A219" s="20" t="s">
        <v>35</v>
      </c>
      <c r="B219" s="49" t="s">
        <v>89</v>
      </c>
      <c r="C219" s="20">
        <v>45282.314899999998</v>
      </c>
      <c r="D219" s="20" t="s">
        <v>106</v>
      </c>
      <c r="E219" s="2">
        <f t="shared" si="30"/>
        <v>-6328.4909253628375</v>
      </c>
      <c r="F219" s="2">
        <f t="shared" si="31"/>
        <v>-6328.5</v>
      </c>
      <c r="G219" s="31">
        <f t="shared" si="28"/>
        <v>7.8136999945854768E-3</v>
      </c>
      <c r="J219" s="2">
        <f>+G219</f>
        <v>7.8136999945854768E-3</v>
      </c>
      <c r="O219" s="2">
        <f ca="1">C$11+C$12*F219</f>
        <v>8.0595914806478042E-3</v>
      </c>
      <c r="P219" s="17">
        <f t="shared" si="32"/>
        <v>2.828092940539784E-3</v>
      </c>
      <c r="Q219" s="11">
        <f t="shared" si="33"/>
        <v>30263.814899999998</v>
      </c>
      <c r="R219" s="11"/>
    </row>
    <row r="220" spans="1:37" x14ac:dyDescent="0.2">
      <c r="A220" s="19" t="s">
        <v>35</v>
      </c>
      <c r="B220" s="47"/>
      <c r="C220" s="48">
        <v>45284.4666</v>
      </c>
      <c r="D220" s="48"/>
      <c r="E220" s="2">
        <f t="shared" si="30"/>
        <v>-6325.9919944086796</v>
      </c>
      <c r="F220" s="2">
        <f t="shared" si="31"/>
        <v>-6326</v>
      </c>
      <c r="G220" s="31">
        <f t="shared" si="28"/>
        <v>6.8931999994674698E-3</v>
      </c>
      <c r="J220" s="2">
        <f>+G220</f>
        <v>6.8931999994674698E-3</v>
      </c>
      <c r="P220" s="17">
        <f t="shared" si="32"/>
        <v>2.8263212899405825E-3</v>
      </c>
      <c r="Q220" s="11">
        <f t="shared" si="33"/>
        <v>30265.9666</v>
      </c>
      <c r="R220" s="11"/>
      <c r="S220" s="2">
        <f>+(P220-G220)^2</f>
        <v>1.653950243800308E-5</v>
      </c>
    </row>
    <row r="221" spans="1:37" x14ac:dyDescent="0.2">
      <c r="A221" s="20" t="s">
        <v>35</v>
      </c>
      <c r="B221" s="49" t="s">
        <v>88</v>
      </c>
      <c r="C221" s="20">
        <v>45285.328399999999</v>
      </c>
      <c r="D221" s="20" t="s">
        <v>106</v>
      </c>
      <c r="E221" s="2">
        <f t="shared" si="30"/>
        <v>-6324.9911212868274</v>
      </c>
      <c r="F221" s="2">
        <f t="shared" si="31"/>
        <v>-6325</v>
      </c>
      <c r="G221" s="31">
        <f t="shared" si="28"/>
        <v>7.644999997864943E-3</v>
      </c>
      <c r="J221" s="2">
        <f>G221</f>
        <v>7.644999997864943E-3</v>
      </c>
      <c r="O221" s="2">
        <f ca="1">C$11+C$12*F221</f>
        <v>8.0548399004022261E-3</v>
      </c>
      <c r="P221" s="17">
        <f t="shared" si="32"/>
        <v>2.8256127749725704E-3</v>
      </c>
      <c r="Q221" s="11">
        <f t="shared" si="33"/>
        <v>30266.828399999999</v>
      </c>
      <c r="R221" s="11"/>
    </row>
    <row r="222" spans="1:37" x14ac:dyDescent="0.2">
      <c r="A222" s="74" t="s">
        <v>670</v>
      </c>
      <c r="B222" s="75" t="s">
        <v>88</v>
      </c>
      <c r="C222" s="76">
        <v>45322.356</v>
      </c>
      <c r="D222" s="48"/>
      <c r="E222" s="2">
        <f t="shared" si="30"/>
        <v>-6281.9881860272208</v>
      </c>
      <c r="F222" s="2">
        <f t="shared" si="31"/>
        <v>-6282</v>
      </c>
      <c r="G222" s="31">
        <f t="shared" si="28"/>
        <v>1.0172399997827597E-2</v>
      </c>
      <c r="I222" s="2">
        <f>G222</f>
        <v>1.0172399997827597E-2</v>
      </c>
      <c r="O222" s="2">
        <f ca="1">C$11+C$12*F222</f>
        <v>7.9964633430994071E-3</v>
      </c>
      <c r="P222" s="17">
        <f t="shared" si="32"/>
        <v>2.7952251610616164E-3</v>
      </c>
      <c r="Q222" s="11">
        <f t="shared" si="33"/>
        <v>30303.856</v>
      </c>
      <c r="R222" s="11"/>
    </row>
    <row r="223" spans="1:37" x14ac:dyDescent="0.2">
      <c r="A223" s="19" t="s">
        <v>71</v>
      </c>
      <c r="B223" s="47"/>
      <c r="C223" s="48">
        <v>45323.214</v>
      </c>
      <c r="D223" s="48"/>
      <c r="E223" s="2">
        <f t="shared" si="30"/>
        <v>-6280.9917261310147</v>
      </c>
      <c r="F223" s="2">
        <f t="shared" si="31"/>
        <v>-6281</v>
      </c>
      <c r="G223" s="31">
        <f t="shared" si="28"/>
        <v>7.1241999976336956E-3</v>
      </c>
      <c r="I223" s="2">
        <f>G223</f>
        <v>7.1241999976336956E-3</v>
      </c>
      <c r="P223" s="17">
        <f t="shared" si="32"/>
        <v>2.7945202986384213E-3</v>
      </c>
      <c r="Q223" s="11">
        <f t="shared" si="33"/>
        <v>30304.714</v>
      </c>
      <c r="R223" s="11"/>
      <c r="S223" s="2">
        <f>+(P223-G223)^2</f>
        <v>1.8746126295891808E-5</v>
      </c>
      <c r="AG223" s="2">
        <v>7</v>
      </c>
      <c r="AI223" s="2" t="s">
        <v>65</v>
      </c>
      <c r="AK223" s="2" t="s">
        <v>39</v>
      </c>
    </row>
    <row r="224" spans="1:37" x14ac:dyDescent="0.2">
      <c r="A224" s="19" t="s">
        <v>71</v>
      </c>
      <c r="B224" s="47"/>
      <c r="C224" s="48">
        <v>45335.266000000003</v>
      </c>
      <c r="D224" s="48"/>
      <c r="E224" s="2">
        <f t="shared" si="30"/>
        <v>-6266.9948325773166</v>
      </c>
      <c r="F224" s="2">
        <f t="shared" si="31"/>
        <v>-6267</v>
      </c>
      <c r="G224" s="31">
        <f t="shared" ref="G224:G255" si="34">C224-(C$7+F224*C$8)</f>
        <v>4.4494000030681491E-3</v>
      </c>
      <c r="I224" s="2">
        <f>G224</f>
        <v>4.4494000030681491E-3</v>
      </c>
      <c r="P224" s="17">
        <f t="shared" si="32"/>
        <v>2.7846609410138172E-3</v>
      </c>
      <c r="Q224" s="11">
        <f t="shared" si="33"/>
        <v>30316.766000000003</v>
      </c>
      <c r="R224" s="11"/>
      <c r="S224" s="2">
        <f>+(P224-G224)^2</f>
        <v>2.7713561447295368E-6</v>
      </c>
      <c r="AG224" s="2">
        <v>8</v>
      </c>
      <c r="AI224" s="2" t="s">
        <v>65</v>
      </c>
      <c r="AK224" s="2" t="s">
        <v>39</v>
      </c>
    </row>
    <row r="225" spans="1:37" x14ac:dyDescent="0.2">
      <c r="A225" s="74" t="s">
        <v>670</v>
      </c>
      <c r="B225" s="75" t="s">
        <v>88</v>
      </c>
      <c r="C225" s="76">
        <v>45341.3</v>
      </c>
      <c r="D225" s="48"/>
      <c r="E225" s="2">
        <f t="shared" si="30"/>
        <v>-6259.9870947991067</v>
      </c>
      <c r="F225" s="2">
        <f t="shared" si="31"/>
        <v>-6260</v>
      </c>
      <c r="G225" s="31">
        <f t="shared" si="34"/>
        <v>1.1112000000139233E-2</v>
      </c>
      <c r="O225" s="2">
        <f t="shared" ref="O225:O256" ca="1" si="35">C$11+C$12*F225</f>
        <v>7.9665962672700579E-3</v>
      </c>
      <c r="P225" s="17">
        <f t="shared" si="32"/>
        <v>2.7797373636116061E-3</v>
      </c>
      <c r="Q225" s="11">
        <f t="shared" si="33"/>
        <v>30322.800000000003</v>
      </c>
      <c r="R225" s="11"/>
    </row>
    <row r="226" spans="1:37" x14ac:dyDescent="0.2">
      <c r="A226" s="19" t="s">
        <v>72</v>
      </c>
      <c r="B226" s="47"/>
      <c r="C226" s="48">
        <v>45613.392</v>
      </c>
      <c r="D226" s="48"/>
      <c r="E226" s="2">
        <f t="shared" si="30"/>
        <v>-5943.9862019338789</v>
      </c>
      <c r="F226" s="2">
        <f t="shared" si="31"/>
        <v>-5944</v>
      </c>
      <c r="G226" s="31">
        <f t="shared" si="34"/>
        <v>1.1880799997015856E-2</v>
      </c>
      <c r="I226" s="2">
        <f>G226</f>
        <v>1.1880799997015856E-2</v>
      </c>
      <c r="O226" s="2">
        <f t="shared" ca="1" si="35"/>
        <v>7.5375964508121295E-3</v>
      </c>
      <c r="P226" s="17">
        <f t="shared" si="32"/>
        <v>2.5617094662246384E-3</v>
      </c>
      <c r="Q226" s="11">
        <f t="shared" si="33"/>
        <v>30594.892</v>
      </c>
      <c r="R226" s="11"/>
      <c r="S226" s="2">
        <f>+(P226-G226)^2</f>
        <v>8.6845448321082555E-5</v>
      </c>
      <c r="AG226" s="2">
        <v>7</v>
      </c>
      <c r="AI226" s="2" t="s">
        <v>55</v>
      </c>
      <c r="AK226" s="2" t="s">
        <v>39</v>
      </c>
    </row>
    <row r="227" spans="1:37" x14ac:dyDescent="0.2">
      <c r="A227" s="19" t="s">
        <v>72</v>
      </c>
      <c r="B227" s="47"/>
      <c r="C227" s="48">
        <v>45632.332000000002</v>
      </c>
      <c r="D227" s="48"/>
      <c r="E227" s="2">
        <f t="shared" si="30"/>
        <v>-5921.989756206448</v>
      </c>
      <c r="F227" s="2">
        <f t="shared" si="31"/>
        <v>-5922</v>
      </c>
      <c r="G227" s="31">
        <f t="shared" si="34"/>
        <v>8.8203999985125847E-3</v>
      </c>
      <c r="I227" s="2">
        <f>G227</f>
        <v>8.8203999985125847E-3</v>
      </c>
      <c r="O227" s="2">
        <f t="shared" ca="1" si="35"/>
        <v>7.5077293749827804E-3</v>
      </c>
      <c r="P227" s="17">
        <f t="shared" si="32"/>
        <v>2.5468389488486161E-3</v>
      </c>
      <c r="Q227" s="11">
        <f t="shared" si="33"/>
        <v>30613.832000000002</v>
      </c>
      <c r="R227" s="11"/>
      <c r="S227" s="2">
        <f>+(P227-G227)^2</f>
        <v>3.9357568243860877E-5</v>
      </c>
      <c r="AG227" s="2">
        <v>7</v>
      </c>
      <c r="AI227" s="2" t="s">
        <v>55</v>
      </c>
      <c r="AK227" s="2" t="s">
        <v>39</v>
      </c>
    </row>
    <row r="228" spans="1:37" x14ac:dyDescent="0.2">
      <c r="A228" s="74" t="s">
        <v>670</v>
      </c>
      <c r="B228" s="75" t="s">
        <v>88</v>
      </c>
      <c r="C228" s="76">
        <v>45681.41</v>
      </c>
      <c r="D228" s="48"/>
      <c r="E228" s="2">
        <f t="shared" si="30"/>
        <v>-5864.9917855934191</v>
      </c>
      <c r="F228" s="2">
        <f t="shared" si="31"/>
        <v>-5865</v>
      </c>
      <c r="G228" s="31">
        <f t="shared" si="34"/>
        <v>7.0730000006733462E-3</v>
      </c>
      <c r="I228" s="2">
        <f>G228</f>
        <v>7.0730000006733462E-3</v>
      </c>
      <c r="O228" s="2">
        <f t="shared" ca="1" si="35"/>
        <v>7.4303464966976474E-3</v>
      </c>
      <c r="P228" s="17">
        <f t="shared" si="32"/>
        <v>2.5084976925710645E-3</v>
      </c>
      <c r="Q228" s="11">
        <f t="shared" si="33"/>
        <v>30662.910000000003</v>
      </c>
      <c r="R228" s="11"/>
    </row>
    <row r="229" spans="1:37" x14ac:dyDescent="0.2">
      <c r="A229" s="19" t="s">
        <v>34</v>
      </c>
      <c r="B229" s="47" t="s">
        <v>89</v>
      </c>
      <c r="C229" s="48">
        <v>45987.512699999999</v>
      </c>
      <c r="D229" s="48"/>
      <c r="E229" s="2">
        <f t="shared" si="30"/>
        <v>-5509.4917102201753</v>
      </c>
      <c r="F229" s="2">
        <f t="shared" si="31"/>
        <v>-5509.5</v>
      </c>
      <c r="G229" s="31">
        <f t="shared" si="34"/>
        <v>7.1378999928128906E-3</v>
      </c>
      <c r="J229" s="2">
        <f>+G229</f>
        <v>7.1378999928128906E-3</v>
      </c>
      <c r="O229" s="2">
        <f t="shared" ca="1" si="35"/>
        <v>6.9477217031824771E-3</v>
      </c>
      <c r="P229" s="17">
        <f t="shared" si="32"/>
        <v>2.2754559545611619E-3</v>
      </c>
      <c r="Q229" s="11">
        <f t="shared" si="33"/>
        <v>30969.012699999999</v>
      </c>
      <c r="R229" s="11"/>
      <c r="S229" s="2">
        <f>+(P229-G229)^2</f>
        <v>2.3643362025129778E-5</v>
      </c>
    </row>
    <row r="230" spans="1:37" x14ac:dyDescent="0.2">
      <c r="A230" s="20" t="s">
        <v>34</v>
      </c>
      <c r="B230" s="49" t="s">
        <v>89</v>
      </c>
      <c r="C230" s="20">
        <v>45987.513399999996</v>
      </c>
      <c r="D230" s="20" t="s">
        <v>106</v>
      </c>
      <c r="E230" s="2">
        <f t="shared" si="30"/>
        <v>-5509.4908972575595</v>
      </c>
      <c r="F230" s="2">
        <f t="shared" si="31"/>
        <v>-5509.5</v>
      </c>
      <c r="G230" s="31">
        <f t="shared" si="34"/>
        <v>7.8378999896813184E-3</v>
      </c>
      <c r="J230" s="2">
        <f>+G230</f>
        <v>7.8378999896813184E-3</v>
      </c>
      <c r="O230" s="2">
        <f t="shared" ca="1" si="35"/>
        <v>6.9477217031824771E-3</v>
      </c>
      <c r="P230" s="17">
        <f t="shared" si="32"/>
        <v>2.2754559545611619E-3</v>
      </c>
      <c r="Q230" s="11">
        <f t="shared" si="33"/>
        <v>30969.013399999996</v>
      </c>
      <c r="R230" s="11"/>
    </row>
    <row r="231" spans="1:37" x14ac:dyDescent="0.2">
      <c r="A231" s="19" t="s">
        <v>34</v>
      </c>
      <c r="B231" s="47"/>
      <c r="C231" s="48">
        <v>46004.300799999997</v>
      </c>
      <c r="D231" s="48"/>
      <c r="E231" s="2">
        <f t="shared" si="30"/>
        <v>-5489.9944277219392</v>
      </c>
      <c r="F231" s="2">
        <f t="shared" si="31"/>
        <v>-5490</v>
      </c>
      <c r="G231" s="31">
        <f t="shared" si="34"/>
        <v>4.7979999944800511E-3</v>
      </c>
      <c r="J231" s="2">
        <f>+G231</f>
        <v>4.7979999944800511E-3</v>
      </c>
      <c r="O231" s="2">
        <f t="shared" ca="1" si="35"/>
        <v>6.9212486132428268E-3</v>
      </c>
      <c r="P231" s="17">
        <f t="shared" si="32"/>
        <v>2.2629765884395526E-3</v>
      </c>
      <c r="Q231" s="11">
        <f t="shared" si="33"/>
        <v>30985.800799999997</v>
      </c>
      <c r="R231" s="11"/>
      <c r="S231" s="2">
        <f>+(P231-G231)^2</f>
        <v>6.4263436691731705E-6</v>
      </c>
    </row>
    <row r="232" spans="1:37" x14ac:dyDescent="0.2">
      <c r="A232" s="19" t="s">
        <v>34</v>
      </c>
      <c r="B232" s="47"/>
      <c r="C232" s="48">
        <v>46004.301500000001</v>
      </c>
      <c r="D232" s="48"/>
      <c r="E232" s="2">
        <f t="shared" si="30"/>
        <v>-5489.9936147593153</v>
      </c>
      <c r="F232" s="2">
        <f t="shared" si="31"/>
        <v>-5490</v>
      </c>
      <c r="G232" s="31">
        <f t="shared" si="34"/>
        <v>5.4979999986244366E-3</v>
      </c>
      <c r="J232" s="2">
        <f>+G232</f>
        <v>5.4979999986244366E-3</v>
      </c>
      <c r="O232" s="2">
        <f t="shared" ca="1" si="35"/>
        <v>6.9212486132428268E-3</v>
      </c>
      <c r="P232" s="17">
        <f t="shared" si="32"/>
        <v>2.2629765884395526E-3</v>
      </c>
      <c r="Q232" s="11">
        <f t="shared" si="33"/>
        <v>30985.801500000001</v>
      </c>
      <c r="R232" s="11"/>
      <c r="S232" s="2">
        <f>+(P232-G232)^2</f>
        <v>1.0465376464444236E-5</v>
      </c>
    </row>
    <row r="233" spans="1:37" x14ac:dyDescent="0.2">
      <c r="A233" s="19" t="s">
        <v>73</v>
      </c>
      <c r="B233" s="47"/>
      <c r="C233" s="48">
        <v>46023.25</v>
      </c>
      <c r="D233" s="48"/>
      <c r="E233" s="2">
        <f t="shared" si="30"/>
        <v>-5467.9872973429401</v>
      </c>
      <c r="F233" s="2">
        <f t="shared" si="31"/>
        <v>-5468</v>
      </c>
      <c r="G233" s="31">
        <f t="shared" si="34"/>
        <v>1.0937599996395875E-2</v>
      </c>
      <c r="I233" s="2">
        <f>G233</f>
        <v>1.0937599996395875E-2</v>
      </c>
      <c r="O233" s="2">
        <f t="shared" ca="1" si="35"/>
        <v>6.8913815374134777E-3</v>
      </c>
      <c r="P233" s="17">
        <f t="shared" si="32"/>
        <v>2.2489351987368747E-3</v>
      </c>
      <c r="Q233" s="11">
        <f t="shared" si="33"/>
        <v>31004.75</v>
      </c>
      <c r="R233" s="11"/>
      <c r="S233" s="2">
        <f>+(P233-G233)^2</f>
        <v>7.5492895966078715E-5</v>
      </c>
      <c r="AG233" s="2">
        <v>8</v>
      </c>
      <c r="AI233" s="2" t="s">
        <v>65</v>
      </c>
      <c r="AK233" s="2" t="s">
        <v>39</v>
      </c>
    </row>
    <row r="234" spans="1:37" x14ac:dyDescent="0.2">
      <c r="A234" s="74" t="s">
        <v>700</v>
      </c>
      <c r="B234" s="75" t="s">
        <v>88</v>
      </c>
      <c r="C234" s="76">
        <v>46043.049400000004</v>
      </c>
      <c r="D234" s="48"/>
      <c r="E234" s="2">
        <f t="shared" si="30"/>
        <v>-5444.9927657940634</v>
      </c>
      <c r="F234" s="2">
        <f t="shared" si="31"/>
        <v>-5445</v>
      </c>
      <c r="G234" s="31">
        <f t="shared" si="34"/>
        <v>6.2289999987115152E-3</v>
      </c>
      <c r="J234" s="2">
        <f>+G234</f>
        <v>6.2289999987115152E-3</v>
      </c>
      <c r="O234" s="2">
        <f t="shared" ca="1" si="35"/>
        <v>6.8601568672282485E-3</v>
      </c>
      <c r="P234" s="17">
        <f t="shared" si="32"/>
        <v>2.2342985229554958E-3</v>
      </c>
      <c r="Q234" s="11">
        <f t="shared" si="33"/>
        <v>31024.549400000004</v>
      </c>
      <c r="R234" s="11"/>
    </row>
    <row r="235" spans="1:37" x14ac:dyDescent="0.2">
      <c r="A235" s="19" t="s">
        <v>74</v>
      </c>
      <c r="B235" s="47"/>
      <c r="C235" s="48">
        <v>46054.243999999999</v>
      </c>
      <c r="D235" s="48"/>
      <c r="E235" s="2">
        <f t="shared" si="30"/>
        <v>-5431.9916353114777</v>
      </c>
      <c r="F235" s="2">
        <f t="shared" si="31"/>
        <v>-5432</v>
      </c>
      <c r="G235" s="31">
        <f t="shared" si="34"/>
        <v>7.2023999964585528E-3</v>
      </c>
      <c r="I235" s="2">
        <f>G235</f>
        <v>7.2023999964585528E-3</v>
      </c>
      <c r="O235" s="2">
        <f t="shared" ca="1" si="35"/>
        <v>6.8425081406018147E-3</v>
      </c>
      <c r="P235" s="17">
        <f t="shared" si="32"/>
        <v>2.2260450441504106E-3</v>
      </c>
      <c r="Q235" s="11">
        <f t="shared" si="33"/>
        <v>31035.743999999999</v>
      </c>
      <c r="R235" s="11"/>
      <c r="S235" s="2">
        <f>+(P235-G235)^2</f>
        <v>2.4764108611361775E-5</v>
      </c>
      <c r="AG235" s="2">
        <v>7</v>
      </c>
      <c r="AI235" s="2" t="s">
        <v>65</v>
      </c>
      <c r="AK235" s="2" t="s">
        <v>39</v>
      </c>
    </row>
    <row r="236" spans="1:37" x14ac:dyDescent="0.2">
      <c r="A236" s="74" t="s">
        <v>706</v>
      </c>
      <c r="B236" s="75" t="s">
        <v>88</v>
      </c>
      <c r="C236" s="76">
        <v>46059.411999999997</v>
      </c>
      <c r="D236" s="48"/>
      <c r="E236" s="2">
        <f t="shared" si="30"/>
        <v>-5425.9896484308383</v>
      </c>
      <c r="F236" s="2">
        <f t="shared" si="31"/>
        <v>-5426</v>
      </c>
      <c r="G236" s="31">
        <f t="shared" si="34"/>
        <v>8.9131999920937233E-3</v>
      </c>
      <c r="I236" s="2">
        <f>G236</f>
        <v>8.9131999920937233E-3</v>
      </c>
      <c r="O236" s="2">
        <f t="shared" ca="1" si="35"/>
        <v>6.8343625744665378E-3</v>
      </c>
      <c r="P236" s="17">
        <f t="shared" si="32"/>
        <v>2.2222404779461565E-3</v>
      </c>
      <c r="Q236" s="11">
        <f t="shared" si="33"/>
        <v>31040.911999999997</v>
      </c>
      <c r="R236" s="11"/>
    </row>
    <row r="237" spans="1:37" x14ac:dyDescent="0.2">
      <c r="A237" s="19" t="s">
        <v>34</v>
      </c>
      <c r="B237" s="47"/>
      <c r="C237" s="48">
        <v>46322.459199999998</v>
      </c>
      <c r="D237" s="48"/>
      <c r="E237" s="2">
        <f t="shared" si="30"/>
        <v>-5120.493161706866</v>
      </c>
      <c r="F237" s="2">
        <f t="shared" si="31"/>
        <v>-5120.5</v>
      </c>
      <c r="G237" s="31">
        <f t="shared" si="34"/>
        <v>5.888099993171636E-3</v>
      </c>
      <c r="J237" s="2">
        <f>+G237</f>
        <v>5.888099993171636E-3</v>
      </c>
      <c r="O237" s="2">
        <f t="shared" ca="1" si="35"/>
        <v>6.4196174987453435E-3</v>
      </c>
      <c r="P237" s="17">
        <f t="shared" si="32"/>
        <v>2.032474512752745E-3</v>
      </c>
      <c r="Q237" s="11">
        <f t="shared" si="33"/>
        <v>31303.959199999998</v>
      </c>
      <c r="R237" s="11"/>
      <c r="S237" s="2">
        <f t="shared" ref="S237:S248" si="36">+(P237-G237)^2</f>
        <v>1.4865847845255404E-5</v>
      </c>
    </row>
    <row r="238" spans="1:37" x14ac:dyDescent="0.2">
      <c r="A238" s="19" t="s">
        <v>34</v>
      </c>
      <c r="B238" s="47"/>
      <c r="C238" s="48">
        <v>46326.3344</v>
      </c>
      <c r="D238" s="48"/>
      <c r="E238" s="2">
        <f t="shared" si="30"/>
        <v>-5115.9926006465184</v>
      </c>
      <c r="F238" s="2">
        <f t="shared" si="31"/>
        <v>-5116</v>
      </c>
      <c r="G238" s="31">
        <f t="shared" si="34"/>
        <v>6.3711999973747879E-3</v>
      </c>
      <c r="J238" s="2">
        <f>+G238</f>
        <v>6.3711999973747879E-3</v>
      </c>
      <c r="O238" s="2">
        <f t="shared" ca="1" si="35"/>
        <v>6.4135083241438863E-3</v>
      </c>
      <c r="P238" s="17">
        <f t="shared" si="32"/>
        <v>2.0297371705395037E-3</v>
      </c>
      <c r="Q238" s="11">
        <f t="shared" si="33"/>
        <v>31307.8344</v>
      </c>
      <c r="R238" s="11"/>
      <c r="S238" s="2">
        <f t="shared" si="36"/>
        <v>1.8848299476792618E-5</v>
      </c>
    </row>
    <row r="239" spans="1:37" x14ac:dyDescent="0.2">
      <c r="A239" s="19" t="s">
        <v>34</v>
      </c>
      <c r="B239" s="47"/>
      <c r="C239" s="48">
        <v>46331.500200000002</v>
      </c>
      <c r="D239" s="48"/>
      <c r="E239" s="2">
        <f t="shared" si="30"/>
        <v>-5109.9931687912485</v>
      </c>
      <c r="F239" s="2">
        <f t="shared" si="31"/>
        <v>-5110</v>
      </c>
      <c r="G239" s="31">
        <f t="shared" si="34"/>
        <v>5.8819999976549298E-3</v>
      </c>
      <c r="J239" s="2">
        <f>+G239</f>
        <v>5.8819999976549298E-3</v>
      </c>
      <c r="O239" s="2">
        <f t="shared" ca="1" si="35"/>
        <v>6.4053627580086085E-3</v>
      </c>
      <c r="P239" s="17">
        <f t="shared" si="32"/>
        <v>2.0260899958118874E-3</v>
      </c>
      <c r="Q239" s="11">
        <f t="shared" si="33"/>
        <v>31313.000200000002</v>
      </c>
      <c r="R239" s="11"/>
      <c r="S239" s="2">
        <f t="shared" si="36"/>
        <v>1.4868041942313211E-5</v>
      </c>
    </row>
    <row r="240" spans="1:37" x14ac:dyDescent="0.2">
      <c r="A240" s="19" t="s">
        <v>34</v>
      </c>
      <c r="B240" s="47"/>
      <c r="C240" s="48">
        <v>46331.500500000002</v>
      </c>
      <c r="D240" s="48"/>
      <c r="E240" s="2">
        <f t="shared" si="30"/>
        <v>-5109.9928203786976</v>
      </c>
      <c r="F240" s="2">
        <f t="shared" si="31"/>
        <v>-5110</v>
      </c>
      <c r="G240" s="31">
        <f t="shared" si="34"/>
        <v>6.1819999973522499E-3</v>
      </c>
      <c r="J240" s="2">
        <f>+G240</f>
        <v>6.1819999973522499E-3</v>
      </c>
      <c r="O240" s="2">
        <f t="shared" ca="1" si="35"/>
        <v>6.4053627580086085E-3</v>
      </c>
      <c r="P240" s="17">
        <f t="shared" si="32"/>
        <v>2.0260899958118874E-3</v>
      </c>
      <c r="Q240" s="11">
        <f t="shared" si="33"/>
        <v>31313.000500000002</v>
      </c>
      <c r="R240" s="11"/>
      <c r="S240" s="2">
        <f t="shared" si="36"/>
        <v>1.7271587940903212E-5</v>
      </c>
    </row>
    <row r="241" spans="1:37" x14ac:dyDescent="0.2">
      <c r="A241" s="19" t="s">
        <v>75</v>
      </c>
      <c r="B241" s="47"/>
      <c r="C241" s="48">
        <v>46413.298000000003</v>
      </c>
      <c r="D241" s="48"/>
      <c r="E241" s="2">
        <f t="shared" si="30"/>
        <v>-5014.9952348776769</v>
      </c>
      <c r="F241" s="2">
        <f t="shared" si="31"/>
        <v>-5015</v>
      </c>
      <c r="G241" s="31">
        <f t="shared" si="34"/>
        <v>4.102999999304302E-3</v>
      </c>
      <c r="I241" s="2">
        <f>G241</f>
        <v>4.102999999304302E-3</v>
      </c>
      <c r="O241" s="2">
        <f t="shared" ca="1" si="35"/>
        <v>6.2763912942000542E-3</v>
      </c>
      <c r="P241" s="17">
        <f t="shared" si="32"/>
        <v>1.9687413145282029E-3</v>
      </c>
      <c r="Q241" s="11">
        <f t="shared" si="33"/>
        <v>31394.798000000003</v>
      </c>
      <c r="R241" s="11"/>
      <c r="S241" s="2">
        <f t="shared" si="36"/>
        <v>4.5550601335422044E-6</v>
      </c>
      <c r="AG241" s="2">
        <v>6</v>
      </c>
      <c r="AI241" s="2" t="s">
        <v>65</v>
      </c>
      <c r="AK241" s="2" t="s">
        <v>39</v>
      </c>
    </row>
    <row r="242" spans="1:37" x14ac:dyDescent="0.2">
      <c r="A242" s="19" t="s">
        <v>34</v>
      </c>
      <c r="B242" s="47"/>
      <c r="C242" s="48">
        <v>46745.235699999997</v>
      </c>
      <c r="D242" s="48"/>
      <c r="E242" s="2">
        <f t="shared" si="30"/>
        <v>-4629.4910319770779</v>
      </c>
      <c r="F242" s="2">
        <f t="shared" si="31"/>
        <v>-4629.5</v>
      </c>
      <c r="G242" s="31">
        <f t="shared" si="34"/>
        <v>7.7218999940669164E-3</v>
      </c>
      <c r="J242" s="2">
        <f>+G242</f>
        <v>7.7218999940669164E-3</v>
      </c>
      <c r="O242" s="2">
        <f t="shared" ca="1" si="35"/>
        <v>5.7530386700084995E-3</v>
      </c>
      <c r="P242" s="17">
        <f t="shared" si="32"/>
        <v>1.743714708501144E-3</v>
      </c>
      <c r="Q242" s="11">
        <f t="shared" si="33"/>
        <v>31726.735699999997</v>
      </c>
      <c r="R242" s="11"/>
      <c r="S242" s="2">
        <f t="shared" si="36"/>
        <v>3.5738699308555124E-5</v>
      </c>
    </row>
    <row r="243" spans="1:37" x14ac:dyDescent="0.2">
      <c r="A243" s="19" t="s">
        <v>34</v>
      </c>
      <c r="B243" s="47"/>
      <c r="C243" s="48">
        <v>46745.237699999998</v>
      </c>
      <c r="D243" s="48"/>
      <c r="E243" s="2">
        <f t="shared" si="30"/>
        <v>-4629.4887092267372</v>
      </c>
      <c r="F243" s="2">
        <f t="shared" si="31"/>
        <v>-4629.5</v>
      </c>
      <c r="G243" s="31">
        <f t="shared" si="34"/>
        <v>9.72189999447437E-3</v>
      </c>
      <c r="J243" s="2">
        <f>+G243</f>
        <v>9.72189999447437E-3</v>
      </c>
      <c r="O243" s="2">
        <f t="shared" ca="1" si="35"/>
        <v>5.7530386700084995E-3</v>
      </c>
      <c r="P243" s="17">
        <f t="shared" si="32"/>
        <v>1.743714708501144E-3</v>
      </c>
      <c r="Q243" s="11">
        <f t="shared" si="33"/>
        <v>31726.737699999998</v>
      </c>
      <c r="R243" s="11"/>
      <c r="S243" s="2">
        <f t="shared" si="36"/>
        <v>6.3651440457319696E-5</v>
      </c>
    </row>
    <row r="244" spans="1:37" x14ac:dyDescent="0.2">
      <c r="A244" s="19" t="s">
        <v>34</v>
      </c>
      <c r="B244" s="47"/>
      <c r="C244" s="48">
        <v>46753.413</v>
      </c>
      <c r="D244" s="48"/>
      <c r="E244" s="2">
        <f t="shared" si="30"/>
        <v>-4619.9941187961404</v>
      </c>
      <c r="F244" s="2">
        <f t="shared" si="31"/>
        <v>-4620</v>
      </c>
      <c r="G244" s="31">
        <f t="shared" si="34"/>
        <v>5.0639999972190708E-3</v>
      </c>
      <c r="I244" s="2">
        <f>G244</f>
        <v>5.0639999972190708E-3</v>
      </c>
      <c r="O244" s="2">
        <f t="shared" ca="1" si="35"/>
        <v>5.7401415236276437E-3</v>
      </c>
      <c r="P244" s="17">
        <f t="shared" si="32"/>
        <v>1.7383250577406733E-3</v>
      </c>
      <c r="Q244" s="11">
        <f t="shared" si="33"/>
        <v>31734.913</v>
      </c>
      <c r="R244" s="11"/>
      <c r="S244" s="2">
        <f t="shared" si="36"/>
        <v>1.1060113803074644E-5</v>
      </c>
    </row>
    <row r="245" spans="1:37" x14ac:dyDescent="0.2">
      <c r="A245" s="19" t="s">
        <v>76</v>
      </c>
      <c r="B245" s="47"/>
      <c r="C245" s="48">
        <v>46760.303</v>
      </c>
      <c r="D245" s="48"/>
      <c r="E245" s="2">
        <f t="shared" si="30"/>
        <v>-4611.992243872066</v>
      </c>
      <c r="F245" s="2">
        <f t="shared" si="31"/>
        <v>-4612</v>
      </c>
      <c r="G245" s="31">
        <f t="shared" si="34"/>
        <v>6.6783999936887994E-3</v>
      </c>
      <c r="I245" s="2">
        <f>G245</f>
        <v>6.6783999936887994E-3</v>
      </c>
      <c r="O245" s="2">
        <f t="shared" ca="1" si="35"/>
        <v>5.7292807687806075E-3</v>
      </c>
      <c r="P245" s="17">
        <f t="shared" si="32"/>
        <v>1.7337922153354514E-3</v>
      </c>
      <c r="Q245" s="11">
        <f t="shared" si="33"/>
        <v>31741.803</v>
      </c>
      <c r="R245" s="11"/>
      <c r="S245" s="2">
        <f t="shared" si="36"/>
        <v>2.4449146081752434E-5</v>
      </c>
      <c r="AG245" s="2">
        <v>6</v>
      </c>
      <c r="AI245" s="2" t="s">
        <v>65</v>
      </c>
      <c r="AK245" s="2" t="s">
        <v>39</v>
      </c>
    </row>
    <row r="246" spans="1:37" x14ac:dyDescent="0.2">
      <c r="A246" s="19" t="s">
        <v>76</v>
      </c>
      <c r="B246" s="47"/>
      <c r="C246" s="48">
        <v>46760.305999999997</v>
      </c>
      <c r="D246" s="48"/>
      <c r="E246" s="2">
        <f t="shared" si="30"/>
        <v>-4611.9887597465577</v>
      </c>
      <c r="F246" s="2">
        <f t="shared" si="31"/>
        <v>-4612</v>
      </c>
      <c r="G246" s="31">
        <f t="shared" si="34"/>
        <v>9.6783999906620011E-3</v>
      </c>
      <c r="I246" s="2">
        <f>G246</f>
        <v>9.6783999906620011E-3</v>
      </c>
      <c r="O246" s="2">
        <f t="shared" ca="1" si="35"/>
        <v>5.7292807687806075E-3</v>
      </c>
      <c r="P246" s="17">
        <f t="shared" si="32"/>
        <v>1.7337922153354514E-3</v>
      </c>
      <c r="Q246" s="11">
        <f t="shared" si="33"/>
        <v>31741.805999999997</v>
      </c>
      <c r="R246" s="11"/>
      <c r="S246" s="2">
        <f t="shared" si="36"/>
        <v>6.3116792703779052E-5</v>
      </c>
      <c r="AG246" s="2">
        <v>8</v>
      </c>
      <c r="AI246" s="2" t="s">
        <v>55</v>
      </c>
      <c r="AK246" s="2" t="s">
        <v>39</v>
      </c>
    </row>
    <row r="247" spans="1:37" x14ac:dyDescent="0.2">
      <c r="A247" s="19" t="s">
        <v>78</v>
      </c>
      <c r="B247" s="47"/>
      <c r="C247" s="48">
        <v>47057.364999999998</v>
      </c>
      <c r="D247" s="48"/>
      <c r="E247" s="2">
        <f t="shared" si="30"/>
        <v>-4266.9918130018796</v>
      </c>
      <c r="F247" s="2">
        <f t="shared" si="31"/>
        <v>-4267</v>
      </c>
      <c r="G247" s="31">
        <f t="shared" si="34"/>
        <v>7.0493999955942854E-3</v>
      </c>
      <c r="I247" s="2">
        <f>G247</f>
        <v>7.0493999955942854E-3</v>
      </c>
      <c r="O247" s="2">
        <f t="shared" ca="1" si="35"/>
        <v>5.2609107160021731E-3</v>
      </c>
      <c r="P247" s="17">
        <f t="shared" si="32"/>
        <v>1.5433682180929558E-3</v>
      </c>
      <c r="Q247" s="11">
        <f t="shared" si="33"/>
        <v>32038.864999999998</v>
      </c>
      <c r="R247" s="11"/>
      <c r="S247" s="2">
        <f t="shared" si="36"/>
        <v>3.031638593485445E-5</v>
      </c>
      <c r="AG247" s="2">
        <v>7</v>
      </c>
      <c r="AI247" s="2" t="s">
        <v>77</v>
      </c>
      <c r="AK247" s="2" t="s">
        <v>39</v>
      </c>
    </row>
    <row r="248" spans="1:37" x14ac:dyDescent="0.2">
      <c r="A248" s="19" t="s">
        <v>78</v>
      </c>
      <c r="B248" s="47"/>
      <c r="C248" s="48">
        <v>47082.328999999998</v>
      </c>
      <c r="D248" s="48"/>
      <c r="E248" s="2">
        <f t="shared" si="30"/>
        <v>-4237.9992432479448</v>
      </c>
      <c r="F248" s="2">
        <f t="shared" si="31"/>
        <v>-4238</v>
      </c>
      <c r="G248" s="31">
        <f t="shared" si="34"/>
        <v>6.5159999212482944E-4</v>
      </c>
      <c r="I248" s="2">
        <f>G248</f>
        <v>6.5159999212482944E-4</v>
      </c>
      <c r="O248" s="2">
        <f t="shared" ca="1" si="35"/>
        <v>5.221540479681667E-3</v>
      </c>
      <c r="P248" s="17">
        <f t="shared" si="32"/>
        <v>1.5278117394009155E-3</v>
      </c>
      <c r="Q248" s="11">
        <f t="shared" si="33"/>
        <v>32063.828999999998</v>
      </c>
      <c r="R248" s="11"/>
      <c r="S248" s="2">
        <f t="shared" si="36"/>
        <v>7.6774702606461177E-7</v>
      </c>
      <c r="AF248" s="2" t="s">
        <v>79</v>
      </c>
      <c r="AG248" s="2">
        <v>8</v>
      </c>
      <c r="AI248" s="2" t="s">
        <v>77</v>
      </c>
      <c r="AK248" s="2" t="s">
        <v>39</v>
      </c>
    </row>
    <row r="249" spans="1:37" x14ac:dyDescent="0.2">
      <c r="A249" s="20" t="s">
        <v>6</v>
      </c>
      <c r="B249" s="49" t="s">
        <v>88</v>
      </c>
      <c r="C249" s="20">
        <v>47094.387199999997</v>
      </c>
      <c r="D249" s="20" t="s">
        <v>106</v>
      </c>
      <c r="E249" s="2">
        <f t="shared" si="30"/>
        <v>-4223.995149168195</v>
      </c>
      <c r="F249" s="2">
        <f t="shared" si="31"/>
        <v>-4224</v>
      </c>
      <c r="G249" s="31">
        <f t="shared" si="34"/>
        <v>4.1767999937292188E-3</v>
      </c>
      <c r="J249" s="2">
        <f>G249</f>
        <v>4.1767999937292188E-3</v>
      </c>
      <c r="O249" s="2">
        <f t="shared" ca="1" si="35"/>
        <v>5.202534158699354E-3</v>
      </c>
      <c r="P249" s="17">
        <f t="shared" si="32"/>
        <v>1.5203267019317981E-3</v>
      </c>
      <c r="Q249" s="11">
        <f t="shared" si="33"/>
        <v>32075.887199999997</v>
      </c>
      <c r="R249" s="11"/>
    </row>
    <row r="250" spans="1:37" x14ac:dyDescent="0.2">
      <c r="A250" s="20" t="s">
        <v>6</v>
      </c>
      <c r="B250" s="49" t="s">
        <v>88</v>
      </c>
      <c r="C250" s="20">
        <v>47094.387699999999</v>
      </c>
      <c r="D250" s="20" t="s">
        <v>106</v>
      </c>
      <c r="E250" s="2">
        <f t="shared" si="30"/>
        <v>-4223.9945684806071</v>
      </c>
      <c r="F250" s="2">
        <f t="shared" si="31"/>
        <v>-4224</v>
      </c>
      <c r="G250" s="31">
        <f t="shared" si="34"/>
        <v>4.6767999956500717E-3</v>
      </c>
      <c r="J250" s="2">
        <f>G250</f>
        <v>4.6767999956500717E-3</v>
      </c>
      <c r="O250" s="2">
        <f t="shared" ca="1" si="35"/>
        <v>5.202534158699354E-3</v>
      </c>
      <c r="P250" s="17">
        <f t="shared" si="32"/>
        <v>1.5203267019317981E-3</v>
      </c>
      <c r="Q250" s="11">
        <f t="shared" si="33"/>
        <v>32075.887699999999</v>
      </c>
      <c r="R250" s="11"/>
    </row>
    <row r="251" spans="1:37" x14ac:dyDescent="0.2">
      <c r="A251" s="19" t="s">
        <v>80</v>
      </c>
      <c r="B251" s="47"/>
      <c r="C251" s="48">
        <v>47113.326000000001</v>
      </c>
      <c r="D251" s="48"/>
      <c r="E251" s="2">
        <f t="shared" si="30"/>
        <v>-4202.0000970909668</v>
      </c>
      <c r="F251" s="2">
        <f t="shared" si="31"/>
        <v>-4202</v>
      </c>
      <c r="G251" s="31">
        <f t="shared" si="34"/>
        <v>-8.3600003563333303E-5</v>
      </c>
      <c r="I251" s="2">
        <f>G251</f>
        <v>-8.3600003563333303E-5</v>
      </c>
      <c r="O251" s="2">
        <f t="shared" ca="1" si="35"/>
        <v>5.172667082870004E-3</v>
      </c>
      <c r="P251" s="17">
        <f t="shared" si="32"/>
        <v>1.5085973730979622E-3</v>
      </c>
      <c r="Q251" s="11">
        <f t="shared" si="33"/>
        <v>32094.826000000001</v>
      </c>
      <c r="R251" s="11"/>
      <c r="S251" s="2">
        <f>+(P251-G251)^2</f>
        <v>2.5350924862471114E-6</v>
      </c>
      <c r="AF251" s="2" t="s">
        <v>79</v>
      </c>
      <c r="AG251" s="2">
        <v>7</v>
      </c>
      <c r="AI251" s="2" t="s">
        <v>77</v>
      </c>
      <c r="AK251" s="2" t="s">
        <v>39</v>
      </c>
    </row>
    <row r="252" spans="1:37" x14ac:dyDescent="0.2">
      <c r="A252" s="19" t="s">
        <v>81</v>
      </c>
      <c r="B252" s="47"/>
      <c r="C252" s="48">
        <v>47125.385999999999</v>
      </c>
      <c r="D252" s="48"/>
      <c r="E252" s="2">
        <f t="shared" si="30"/>
        <v>-4187.9939125359124</v>
      </c>
      <c r="F252" s="2">
        <f t="shared" si="31"/>
        <v>-4188</v>
      </c>
      <c r="G252" s="31">
        <f t="shared" si="34"/>
        <v>5.2415999962249771E-3</v>
      </c>
      <c r="I252" s="2">
        <f>G252</f>
        <v>5.2415999962249771E-3</v>
      </c>
      <c r="O252" s="2">
        <f t="shared" ca="1" si="35"/>
        <v>5.153660761887691E-3</v>
      </c>
      <c r="P252" s="17">
        <f t="shared" si="32"/>
        <v>1.5011541738694702E-3</v>
      </c>
      <c r="Q252" s="11">
        <f t="shared" si="33"/>
        <v>32106.885999999999</v>
      </c>
      <c r="R252" s="11"/>
      <c r="S252" s="2">
        <f>+(P252-G252)^2</f>
        <v>1.3990934949976764E-5</v>
      </c>
      <c r="AF252" s="2" t="s">
        <v>79</v>
      </c>
      <c r="AK252" s="2" t="s">
        <v>82</v>
      </c>
    </row>
    <row r="253" spans="1:37" x14ac:dyDescent="0.2">
      <c r="A253" s="19" t="s">
        <v>6</v>
      </c>
      <c r="B253" s="50"/>
      <c r="C253" s="48">
        <v>47410.393199999999</v>
      </c>
      <c r="D253" s="48"/>
      <c r="E253" s="2">
        <f t="shared" si="30"/>
        <v>-3856.993627069895</v>
      </c>
      <c r="F253" s="2">
        <v>-3857</v>
      </c>
      <c r="G253" s="31">
        <f t="shared" si="34"/>
        <v>5.4873999979463406E-3</v>
      </c>
      <c r="J253" s="2">
        <f>+G253</f>
        <v>5.4873999979463406E-3</v>
      </c>
      <c r="O253" s="2">
        <f t="shared" ca="1" si="35"/>
        <v>4.7042970300915695E-3</v>
      </c>
      <c r="P253" s="17">
        <f t="shared" si="32"/>
        <v>1.3299154773166806E-3</v>
      </c>
      <c r="Q253" s="11">
        <f t="shared" si="33"/>
        <v>32391.893199999999</v>
      </c>
      <c r="R253" s="11"/>
      <c r="S253" s="2">
        <f>+(P253-G253)^2</f>
        <v>1.7284677539275236E-5</v>
      </c>
    </row>
    <row r="254" spans="1:37" x14ac:dyDescent="0.2">
      <c r="A254" s="20" t="s">
        <v>6</v>
      </c>
      <c r="B254" s="49" t="s">
        <v>88</v>
      </c>
      <c r="C254" s="20">
        <v>47410.395600000003</v>
      </c>
      <c r="D254" s="20" t="s">
        <v>106</v>
      </c>
      <c r="E254" s="2">
        <f t="shared" si="30"/>
        <v>-3856.9908397694803</v>
      </c>
      <c r="F254" s="2">
        <f>ROUND(2*E254,0)/2</f>
        <v>-3857</v>
      </c>
      <c r="G254" s="31">
        <f t="shared" si="34"/>
        <v>7.8874000028008595E-3</v>
      </c>
      <c r="J254" s="2">
        <f>G254</f>
        <v>7.8874000028008595E-3</v>
      </c>
      <c r="O254" s="2">
        <f t="shared" ca="1" si="35"/>
        <v>4.7042970300915695E-3</v>
      </c>
      <c r="P254" s="17">
        <f t="shared" si="32"/>
        <v>1.3299154773166806E-3</v>
      </c>
      <c r="Q254" s="11">
        <f t="shared" si="33"/>
        <v>32391.895600000003</v>
      </c>
      <c r="R254" s="11"/>
    </row>
    <row r="255" spans="1:37" x14ac:dyDescent="0.2">
      <c r="A255" s="19" t="s">
        <v>6</v>
      </c>
      <c r="B255" s="47"/>
      <c r="C255" s="48">
        <v>47434.502099999998</v>
      </c>
      <c r="D255" s="48"/>
      <c r="E255" s="2">
        <f t="shared" si="30"/>
        <v>-3828.9941492241728</v>
      </c>
      <c r="F255" s="2">
        <v>-3829</v>
      </c>
      <c r="G255" s="31">
        <f t="shared" si="34"/>
        <v>5.0377999941702001E-3</v>
      </c>
      <c r="J255" s="2">
        <f>+G255</f>
        <v>5.0377999941702001E-3</v>
      </c>
      <c r="O255" s="2">
        <f t="shared" ca="1" si="35"/>
        <v>4.6662843881269435E-3</v>
      </c>
      <c r="P255" s="17">
        <f t="shared" si="32"/>
        <v>1.3158472488985918E-3</v>
      </c>
      <c r="Q255" s="11">
        <f t="shared" si="33"/>
        <v>32416.002099999998</v>
      </c>
      <c r="R255" s="11"/>
      <c r="S255" s="2">
        <f>+(P255-G255)^2</f>
        <v>1.3852932238034859E-5</v>
      </c>
    </row>
    <row r="256" spans="1:37" x14ac:dyDescent="0.2">
      <c r="A256" s="19" t="s">
        <v>83</v>
      </c>
      <c r="B256" s="47"/>
      <c r="C256" s="48">
        <v>47553.328000000001</v>
      </c>
      <c r="D256" s="48"/>
      <c r="E256" s="2">
        <f t="shared" si="30"/>
        <v>-3690.9926993634058</v>
      </c>
      <c r="F256" s="2">
        <f t="shared" ref="F256:F271" si="37">ROUND(2*E256,0)/2</f>
        <v>-3691</v>
      </c>
      <c r="G256" s="31">
        <f t="shared" ref="G256:G287" si="38">C256-(C$7+F256*C$8)</f>
        <v>6.2861999977030791E-3</v>
      </c>
      <c r="I256" s="2">
        <f>G256</f>
        <v>6.2861999977030791E-3</v>
      </c>
      <c r="O256" s="2">
        <f t="shared" ca="1" si="35"/>
        <v>4.4789363670155692E-3</v>
      </c>
      <c r="P256" s="17">
        <f t="shared" si="32"/>
        <v>1.2474618040922228E-3</v>
      </c>
      <c r="Q256" s="11">
        <f t="shared" si="33"/>
        <v>32534.828000000001</v>
      </c>
      <c r="R256" s="11"/>
      <c r="S256" s="2">
        <f>+(P256-G256)^2</f>
        <v>2.5388882583752797E-5</v>
      </c>
      <c r="AF256" s="2" t="s">
        <v>79</v>
      </c>
      <c r="AG256" s="2">
        <v>6</v>
      </c>
      <c r="AI256" s="2" t="s">
        <v>55</v>
      </c>
      <c r="AK256" s="2" t="s">
        <v>39</v>
      </c>
    </row>
    <row r="257" spans="1:37" x14ac:dyDescent="0.2">
      <c r="A257" s="74" t="s">
        <v>759</v>
      </c>
      <c r="B257" s="75" t="s">
        <v>88</v>
      </c>
      <c r="C257" s="76">
        <v>47856.423999999999</v>
      </c>
      <c r="D257" s="48"/>
      <c r="E257" s="2">
        <f t="shared" si="30"/>
        <v>-3338.9845307150099</v>
      </c>
      <c r="F257" s="2">
        <f t="shared" si="37"/>
        <v>-3339</v>
      </c>
      <c r="G257" s="31">
        <f t="shared" si="38"/>
        <v>1.3319799996679649E-2</v>
      </c>
      <c r="I257" s="2">
        <f>G257</f>
        <v>1.3319799996679649E-2</v>
      </c>
      <c r="O257" s="2">
        <f t="shared" ref="O257:O288" ca="1" si="39">C$11+C$12*F257</f>
        <v>4.0010631537459778E-3</v>
      </c>
      <c r="P257" s="17">
        <f t="shared" si="32"/>
        <v>1.080188353006165E-3</v>
      </c>
      <c r="Q257" s="11">
        <f t="shared" si="33"/>
        <v>32837.923999999999</v>
      </c>
      <c r="R257" s="11"/>
    </row>
    <row r="258" spans="1:37" x14ac:dyDescent="0.2">
      <c r="A258" s="19" t="s">
        <v>33</v>
      </c>
      <c r="B258" s="47"/>
      <c r="C258" s="48">
        <v>48531.475299999998</v>
      </c>
      <c r="D258" s="48"/>
      <c r="E258" s="2">
        <f t="shared" si="30"/>
        <v>-2554.9967121468981</v>
      </c>
      <c r="F258" s="2">
        <f t="shared" si="37"/>
        <v>-2555</v>
      </c>
      <c r="G258" s="31">
        <f t="shared" si="38"/>
        <v>2.8309999979683198E-3</v>
      </c>
      <c r="J258" s="2">
        <f>+G258</f>
        <v>2.8309999979683198E-3</v>
      </c>
      <c r="O258" s="2">
        <f t="shared" ca="1" si="39"/>
        <v>2.9367091787364332E-3</v>
      </c>
      <c r="P258" s="17">
        <f t="shared" si="32"/>
        <v>7.4459116734457414E-4</v>
      </c>
      <c r="Q258" s="11">
        <f t="shared" si="33"/>
        <v>33512.975299999998</v>
      </c>
      <c r="R258" s="11"/>
      <c r="S258" s="2">
        <f>+(P258-G258)^2</f>
        <v>4.3531018085047457E-6</v>
      </c>
    </row>
    <row r="259" spans="1:37" x14ac:dyDescent="0.2">
      <c r="A259" s="20" t="s">
        <v>33</v>
      </c>
      <c r="B259" s="49" t="s">
        <v>88</v>
      </c>
      <c r="C259" s="20">
        <v>48531.4758</v>
      </c>
      <c r="D259" s="20" t="s">
        <v>106</v>
      </c>
      <c r="E259" s="2">
        <f t="shared" si="30"/>
        <v>-2554.9961314593111</v>
      </c>
      <c r="F259" s="2">
        <f t="shared" si="37"/>
        <v>-2555</v>
      </c>
      <c r="G259" s="31">
        <f t="shared" si="38"/>
        <v>3.3309999998891726E-3</v>
      </c>
      <c r="J259" s="2">
        <f>G259</f>
        <v>3.3309999998891726E-3</v>
      </c>
      <c r="O259" s="2">
        <f t="shared" ca="1" si="39"/>
        <v>2.9367091787364332E-3</v>
      </c>
      <c r="P259" s="17">
        <f t="shared" si="32"/>
        <v>7.4459116734457414E-4</v>
      </c>
      <c r="Q259" s="11">
        <f t="shared" si="33"/>
        <v>33512.9758</v>
      </c>
      <c r="R259" s="11"/>
    </row>
    <row r="260" spans="1:37" x14ac:dyDescent="0.2">
      <c r="A260" s="20" t="s">
        <v>33</v>
      </c>
      <c r="B260" s="49" t="s">
        <v>89</v>
      </c>
      <c r="C260" s="20">
        <v>48541.3773</v>
      </c>
      <c r="D260" s="20" t="s">
        <v>106</v>
      </c>
      <c r="E260" s="2">
        <f t="shared" si="30"/>
        <v>-2543.4967752095677</v>
      </c>
      <c r="F260" s="2">
        <f t="shared" si="37"/>
        <v>-2543.5</v>
      </c>
      <c r="G260" s="31">
        <f t="shared" si="38"/>
        <v>2.7766999992309138E-3</v>
      </c>
      <c r="J260" s="2">
        <f>G260</f>
        <v>2.7766999992309138E-3</v>
      </c>
      <c r="O260" s="2">
        <f t="shared" ca="1" si="39"/>
        <v>2.9210968436438191E-3</v>
      </c>
      <c r="P260" s="17">
        <f t="shared" si="32"/>
        <v>7.4004821355739018E-4</v>
      </c>
      <c r="Q260" s="11">
        <f t="shared" si="33"/>
        <v>33522.8773</v>
      </c>
      <c r="R260" s="11"/>
    </row>
    <row r="261" spans="1:37" x14ac:dyDescent="0.2">
      <c r="A261" s="20" t="s">
        <v>33</v>
      </c>
      <c r="B261" s="49" t="s">
        <v>88</v>
      </c>
      <c r="C261" s="20">
        <v>48594.333299999998</v>
      </c>
      <c r="D261" s="20" t="s">
        <v>106</v>
      </c>
      <c r="E261" s="2">
        <f t="shared" si="30"/>
        <v>-2481.9949916857208</v>
      </c>
      <c r="F261" s="2">
        <f t="shared" si="37"/>
        <v>-2482</v>
      </c>
      <c r="G261" s="31">
        <f t="shared" si="38"/>
        <v>4.3123999930685386E-3</v>
      </c>
      <c r="J261" s="2">
        <f>G261</f>
        <v>4.3123999930685386E-3</v>
      </c>
      <c r="O261" s="2">
        <f t="shared" ca="1" si="39"/>
        <v>2.8376047907572284E-3</v>
      </c>
      <c r="P261" s="17">
        <f t="shared" si="32"/>
        <v>7.1593962882737761E-4</v>
      </c>
      <c r="Q261" s="11">
        <f t="shared" si="33"/>
        <v>33575.833299999998</v>
      </c>
      <c r="R261" s="11"/>
    </row>
    <row r="262" spans="1:37" x14ac:dyDescent="0.2">
      <c r="A262" s="19" t="s">
        <v>32</v>
      </c>
      <c r="B262" s="47" t="s">
        <v>89</v>
      </c>
      <c r="C262" s="48">
        <v>48888.375399999997</v>
      </c>
      <c r="D262" s="48">
        <v>5.9999999999999995E-4</v>
      </c>
      <c r="E262" s="2">
        <f t="shared" si="30"/>
        <v>-2140.5017976926333</v>
      </c>
      <c r="F262" s="2">
        <f t="shared" si="37"/>
        <v>-2140.5</v>
      </c>
      <c r="G262" s="31">
        <f t="shared" si="38"/>
        <v>-1.5479000066989101E-3</v>
      </c>
      <c r="J262" s="2">
        <f>+G262</f>
        <v>-1.5479000066989101E-3</v>
      </c>
      <c r="O262" s="2">
        <f t="shared" ca="1" si="39"/>
        <v>2.373986318224372E-3</v>
      </c>
      <c r="P262" s="17">
        <f t="shared" si="32"/>
        <v>5.8778065070850876E-4</v>
      </c>
      <c r="Q262" s="11">
        <f t="shared" si="33"/>
        <v>33869.875399999997</v>
      </c>
      <c r="R262" s="11"/>
      <c r="S262" s="2">
        <f t="shared" ref="S262:S273" si="40">+(P262-G262)^2</f>
        <v>4.5611318704241848E-6</v>
      </c>
    </row>
    <row r="263" spans="1:37" x14ac:dyDescent="0.2">
      <c r="A263" s="19" t="s">
        <v>32</v>
      </c>
      <c r="B263" s="47" t="s">
        <v>88</v>
      </c>
      <c r="C263" s="48">
        <v>48897.416100000002</v>
      </c>
      <c r="D263" s="48">
        <v>6.9999999999999999E-4</v>
      </c>
      <c r="E263" s="2">
        <f t="shared" si="30"/>
        <v>-2130.0021531895673</v>
      </c>
      <c r="F263" s="2">
        <f t="shared" si="37"/>
        <v>-2130</v>
      </c>
      <c r="G263" s="31">
        <f t="shared" si="38"/>
        <v>-1.8540000019129366E-3</v>
      </c>
      <c r="J263" s="2">
        <f>+G263</f>
        <v>-1.8540000019129366E-3</v>
      </c>
      <c r="O263" s="2">
        <f t="shared" ca="1" si="39"/>
        <v>2.359731577487637E-3</v>
      </c>
      <c r="P263" s="17">
        <f t="shared" si="32"/>
        <v>5.8399359120647331E-4</v>
      </c>
      <c r="Q263" s="11">
        <f t="shared" si="33"/>
        <v>33878.916100000002</v>
      </c>
      <c r="R263" s="11"/>
      <c r="S263" s="2">
        <f t="shared" si="40"/>
        <v>5.9438127600912901E-6</v>
      </c>
    </row>
    <row r="264" spans="1:37" x14ac:dyDescent="0.2">
      <c r="A264" s="19" t="s">
        <v>32</v>
      </c>
      <c r="B264" s="47" t="s">
        <v>89</v>
      </c>
      <c r="C264" s="48">
        <v>48913.345999999998</v>
      </c>
      <c r="D264" s="48">
        <v>5.9999999999999995E-4</v>
      </c>
      <c r="E264" s="2">
        <f t="shared" si="30"/>
        <v>-2111.5015628625733</v>
      </c>
      <c r="F264" s="2">
        <f t="shared" si="37"/>
        <v>-2111.5</v>
      </c>
      <c r="G264" s="31">
        <f t="shared" si="38"/>
        <v>-1.3457000022754073E-3</v>
      </c>
      <c r="I264" s="2">
        <f>G264</f>
        <v>-1.3457000022754073E-3</v>
      </c>
      <c r="O264" s="2">
        <f t="shared" ca="1" si="39"/>
        <v>2.3346160819038659E-3</v>
      </c>
      <c r="P264" s="17">
        <f t="shared" si="32"/>
        <v>5.7734342110774364E-4</v>
      </c>
      <c r="Q264" s="11">
        <f t="shared" si="33"/>
        <v>33894.845999999998</v>
      </c>
      <c r="R264" s="11"/>
      <c r="S264" s="2">
        <f t="shared" si="40"/>
        <v>3.6980960082171887E-6</v>
      </c>
    </row>
    <row r="265" spans="1:37" x14ac:dyDescent="0.2">
      <c r="A265" s="19" t="s">
        <v>84</v>
      </c>
      <c r="B265" s="47"/>
      <c r="C265" s="48">
        <v>49003.33</v>
      </c>
      <c r="D265" s="48">
        <v>5.0000000000000001E-3</v>
      </c>
      <c r="E265" s="2">
        <f t="shared" si="30"/>
        <v>-2006.9963795290455</v>
      </c>
      <c r="F265" s="2">
        <f t="shared" si="37"/>
        <v>-2007</v>
      </c>
      <c r="G265" s="31">
        <f t="shared" si="38"/>
        <v>3.1173999959719367E-3</v>
      </c>
      <c r="I265" s="2">
        <f>G265</f>
        <v>3.1173999959719367E-3</v>
      </c>
      <c r="O265" s="2">
        <f t="shared" ca="1" si="39"/>
        <v>2.1927474717144562E-3</v>
      </c>
      <c r="P265" s="17">
        <f t="shared" si="32"/>
        <v>5.403124465935301E-4</v>
      </c>
      <c r="Q265" s="11">
        <f t="shared" si="33"/>
        <v>33984.83</v>
      </c>
      <c r="R265" s="11"/>
      <c r="S265" s="2">
        <f t="shared" si="40"/>
        <v>6.6413802371612012E-6</v>
      </c>
      <c r="AF265" s="2" t="s">
        <v>79</v>
      </c>
      <c r="AG265" s="2">
        <v>9</v>
      </c>
      <c r="AI265" s="2" t="s">
        <v>55</v>
      </c>
      <c r="AK265" s="2" t="s">
        <v>39</v>
      </c>
    </row>
    <row r="266" spans="1:37" x14ac:dyDescent="0.2">
      <c r="A266" s="19" t="s">
        <v>31</v>
      </c>
      <c r="B266" s="47" t="s">
        <v>89</v>
      </c>
      <c r="C266" s="48">
        <v>50003.439729999998</v>
      </c>
      <c r="D266" s="48">
        <v>1.2999999999999999E-3</v>
      </c>
      <c r="E266" s="2">
        <f t="shared" si="30"/>
        <v>-845.4937714288294</v>
      </c>
      <c r="F266" s="2">
        <f t="shared" si="37"/>
        <v>-845.5</v>
      </c>
      <c r="G266" s="31">
        <f t="shared" si="38"/>
        <v>5.3630999973393045E-3</v>
      </c>
      <c r="J266" s="2">
        <f t="shared" ref="J266:J275" si="41">G266</f>
        <v>5.3630999973393045E-3</v>
      </c>
      <c r="O266" s="2">
        <f t="shared" ca="1" si="39"/>
        <v>6.1590162736039321E-4</v>
      </c>
      <c r="P266" s="17">
        <f t="shared" si="32"/>
        <v>1.8975251848105744E-4</v>
      </c>
      <c r="Q266" s="11">
        <f t="shared" si="33"/>
        <v>34984.939729999998</v>
      </c>
      <c r="R266" s="11"/>
      <c r="S266" s="2">
        <f t="shared" si="40"/>
        <v>2.6763524137008983E-5</v>
      </c>
    </row>
    <row r="267" spans="1:37" x14ac:dyDescent="0.2">
      <c r="A267" s="19" t="s">
        <v>31</v>
      </c>
      <c r="B267" s="47" t="s">
        <v>88</v>
      </c>
      <c r="C267" s="48">
        <v>50007.311179999997</v>
      </c>
      <c r="D267" s="48">
        <v>4.8000000000000001E-4</v>
      </c>
      <c r="E267" s="2">
        <f t="shared" si="30"/>
        <v>-840.99756552537508</v>
      </c>
      <c r="F267" s="2">
        <f t="shared" si="37"/>
        <v>-841</v>
      </c>
      <c r="G267" s="31">
        <f t="shared" si="38"/>
        <v>2.0961999907740392E-3</v>
      </c>
      <c r="J267" s="2">
        <f t="shared" si="41"/>
        <v>2.0961999907740392E-3</v>
      </c>
      <c r="O267" s="2">
        <f t="shared" ca="1" si="39"/>
        <v>6.0979245275893533E-4</v>
      </c>
      <c r="P267" s="17">
        <f t="shared" si="32"/>
        <v>1.8861212697025579E-4</v>
      </c>
      <c r="Q267" s="11">
        <f t="shared" si="33"/>
        <v>34988.811179999997</v>
      </c>
      <c r="R267" s="11"/>
      <c r="S267" s="2">
        <f t="shared" si="40"/>
        <v>3.6388914581314817E-6</v>
      </c>
    </row>
    <row r="268" spans="1:37" x14ac:dyDescent="0.2">
      <c r="A268" s="19" t="s">
        <v>87</v>
      </c>
      <c r="B268" s="47" t="s">
        <v>88</v>
      </c>
      <c r="C268" s="48">
        <v>50333.643400000001</v>
      </c>
      <c r="D268" s="48">
        <v>1E-4</v>
      </c>
      <c r="E268" s="2">
        <f t="shared" si="30"/>
        <v>-462.00342791495575</v>
      </c>
      <c r="F268" s="2">
        <f t="shared" si="37"/>
        <v>-462</v>
      </c>
      <c r="G268" s="31">
        <f t="shared" si="38"/>
        <v>-2.9515999995055608E-3</v>
      </c>
      <c r="J268" s="2">
        <f t="shared" si="41"/>
        <v>-2.9515999995055608E-3</v>
      </c>
      <c r="O268" s="2">
        <f t="shared" ca="1" si="39"/>
        <v>9.5264191880596984E-5</v>
      </c>
      <c r="P268" s="17">
        <f t="shared" si="32"/>
        <v>9.8598599331397519E-5</v>
      </c>
      <c r="Q268" s="11">
        <f t="shared" si="33"/>
        <v>35315.143400000001</v>
      </c>
      <c r="R268" s="11"/>
      <c r="S268" s="2">
        <f t="shared" si="40"/>
        <v>9.303711492346944E-6</v>
      </c>
    </row>
    <row r="269" spans="1:37" x14ac:dyDescent="0.2">
      <c r="A269" s="19" t="s">
        <v>87</v>
      </c>
      <c r="B269" s="47" t="s">
        <v>88</v>
      </c>
      <c r="C269" s="48">
        <v>50334.505100000002</v>
      </c>
      <c r="D269" s="48">
        <v>2.0000000000000001E-4</v>
      </c>
      <c r="E269" s="2">
        <f t="shared" si="30"/>
        <v>-461.00267093061819</v>
      </c>
      <c r="F269" s="2">
        <f t="shared" si="37"/>
        <v>-461</v>
      </c>
      <c r="G269" s="31">
        <f t="shared" si="38"/>
        <v>-2.2997999985818751E-3</v>
      </c>
      <c r="J269" s="2">
        <f t="shared" si="41"/>
        <v>-2.2997999985818751E-3</v>
      </c>
      <c r="O269" s="2">
        <f t="shared" ca="1" si="39"/>
        <v>9.3906597524717468E-5</v>
      </c>
      <c r="P269" s="17">
        <f t="shared" si="32"/>
        <v>9.8376868972566031E-5</v>
      </c>
      <c r="Q269" s="11">
        <f t="shared" si="33"/>
        <v>35316.005100000002</v>
      </c>
      <c r="R269" s="11"/>
      <c r="S269" s="2">
        <f t="shared" si="40"/>
        <v>5.751252288073232E-6</v>
      </c>
    </row>
    <row r="270" spans="1:37" x14ac:dyDescent="0.2">
      <c r="A270" s="19" t="s">
        <v>87</v>
      </c>
      <c r="B270" s="47" t="s">
        <v>89</v>
      </c>
      <c r="C270" s="48">
        <v>50652.6656</v>
      </c>
      <c r="D270" s="48">
        <v>1E-4</v>
      </c>
      <c r="E270" s="2">
        <f t="shared" si="30"/>
        <v>-91.498966027689249</v>
      </c>
      <c r="F270" s="2">
        <f t="shared" si="37"/>
        <v>-91.5</v>
      </c>
      <c r="G270" s="31">
        <f t="shared" si="38"/>
        <v>8.9029999799095094E-4</v>
      </c>
      <c r="J270" s="2">
        <f t="shared" si="41"/>
        <v>8.9029999799095094E-4</v>
      </c>
      <c r="O270" s="2">
        <f t="shared" ca="1" si="39"/>
        <v>-4.0772451697276542E-4</v>
      </c>
      <c r="P270" s="17">
        <f t="shared" si="32"/>
        <v>2.2129688568902028E-5</v>
      </c>
      <c r="Q270" s="11">
        <f t="shared" si="33"/>
        <v>35634.1656</v>
      </c>
      <c r="R270" s="11"/>
      <c r="S270" s="2">
        <f t="shared" si="40"/>
        <v>7.5371968616197613E-7</v>
      </c>
    </row>
    <row r="271" spans="1:37" x14ac:dyDescent="0.2">
      <c r="A271" s="19" t="s">
        <v>87</v>
      </c>
      <c r="B271" s="47" t="s">
        <v>88</v>
      </c>
      <c r="C271" s="48">
        <v>50655.676700000004</v>
      </c>
      <c r="D271" s="48">
        <v>1E-4</v>
      </c>
      <c r="E271" s="2">
        <f t="shared" si="30"/>
        <v>-88.001949252085581</v>
      </c>
      <c r="F271" s="2">
        <f t="shared" si="37"/>
        <v>-88</v>
      </c>
      <c r="G271" s="31">
        <f t="shared" si="38"/>
        <v>-1.6783999963081442E-3</v>
      </c>
      <c r="J271" s="2">
        <f t="shared" si="41"/>
        <v>-1.6783999963081442E-3</v>
      </c>
      <c r="O271" s="2">
        <f t="shared" ca="1" si="39"/>
        <v>-4.1247609721834373E-4</v>
      </c>
      <c r="P271" s="17">
        <f t="shared" si="32"/>
        <v>2.1461641798772825E-5</v>
      </c>
      <c r="Q271" s="11">
        <f t="shared" si="33"/>
        <v>35637.176700000004</v>
      </c>
      <c r="R271" s="11"/>
      <c r="S271" s="2">
        <f t="shared" si="40"/>
        <v>2.8895295887075311E-6</v>
      </c>
    </row>
    <row r="272" spans="1:37" x14ac:dyDescent="0.2">
      <c r="A272" s="19" t="s">
        <v>7</v>
      </c>
      <c r="B272" s="50" t="s">
        <v>89</v>
      </c>
      <c r="C272" s="48">
        <v>50715.526579999998</v>
      </c>
      <c r="D272" s="79">
        <v>1.14E-3</v>
      </c>
      <c r="E272" s="2">
        <f t="shared" si="30"/>
        <v>-18.493784668506748</v>
      </c>
      <c r="F272" s="2">
        <v>-18.5</v>
      </c>
      <c r="G272" s="31">
        <f t="shared" si="38"/>
        <v>5.3516999978455715E-3</v>
      </c>
      <c r="J272" s="2">
        <f t="shared" si="41"/>
        <v>5.3516999978455715E-3</v>
      </c>
      <c r="O272" s="2">
        <f t="shared" ca="1" si="39"/>
        <v>-5.0682890495197042E-4</v>
      </c>
      <c r="P272" s="17">
        <f t="shared" si="32"/>
        <v>8.4067233095927359E-6</v>
      </c>
      <c r="Q272" s="11">
        <f t="shared" si="33"/>
        <v>35697.026579999998</v>
      </c>
      <c r="R272" s="11"/>
      <c r="S272" s="2">
        <f t="shared" si="40"/>
        <v>2.8550783017701425E-5</v>
      </c>
    </row>
    <row r="273" spans="1:19" x14ac:dyDescent="0.2">
      <c r="A273" s="19" t="s">
        <v>7</v>
      </c>
      <c r="B273" s="50"/>
      <c r="C273" s="48">
        <v>50731.450620000003</v>
      </c>
      <c r="D273" s="48"/>
      <c r="E273" s="2">
        <f t="shared" si="30"/>
        <v>0</v>
      </c>
      <c r="F273" s="2">
        <v>0</v>
      </c>
      <c r="G273" s="31">
        <f t="shared" si="38"/>
        <v>0</v>
      </c>
      <c r="J273" s="2">
        <f t="shared" si="41"/>
        <v>0</v>
      </c>
      <c r="O273" s="2">
        <f t="shared" ca="1" si="39"/>
        <v>-5.3194440053574152E-4</v>
      </c>
      <c r="P273" s="17">
        <f t="shared" si="32"/>
        <v>4.9992451433765996E-6</v>
      </c>
      <c r="Q273" s="11">
        <f t="shared" si="33"/>
        <v>35712.950620000003</v>
      </c>
      <c r="R273" s="11"/>
      <c r="S273" s="2">
        <f t="shared" si="40"/>
        <v>2.4992452003574518E-11</v>
      </c>
    </row>
    <row r="274" spans="1:19" x14ac:dyDescent="0.2">
      <c r="A274" s="83" t="s">
        <v>8</v>
      </c>
      <c r="B274" s="86" t="s">
        <v>88</v>
      </c>
      <c r="C274" s="79">
        <v>50756.420100000003</v>
      </c>
      <c r="D274" s="79">
        <v>1E-4</v>
      </c>
      <c r="E274" s="2">
        <f t="shared" si="30"/>
        <v>28.99893408986831</v>
      </c>
      <c r="F274" s="2">
        <f t="shared" ref="F274:F305" si="42">ROUND(2*E274,0)/2</f>
        <v>29</v>
      </c>
      <c r="G274" s="31">
        <f t="shared" si="38"/>
        <v>-9.1780000366270542E-4</v>
      </c>
      <c r="J274" s="2">
        <f t="shared" si="41"/>
        <v>-9.1780000366270542E-4</v>
      </c>
      <c r="O274" s="2">
        <f t="shared" ca="1" si="39"/>
        <v>-5.713146368562476E-4</v>
      </c>
      <c r="P274" s="17">
        <f t="shared" si="32"/>
        <v>-2.8503233894292546E-7</v>
      </c>
      <c r="Q274" s="11">
        <f t="shared" si="33"/>
        <v>35737.920100000003</v>
      </c>
      <c r="R274" s="11"/>
    </row>
    <row r="275" spans="1:19" x14ac:dyDescent="0.2">
      <c r="A275" s="20" t="s">
        <v>93</v>
      </c>
      <c r="B275" s="85"/>
      <c r="C275" s="20">
        <v>51821.536200000002</v>
      </c>
      <c r="D275" s="20">
        <v>4.0000000000000002E-4</v>
      </c>
      <c r="E275" s="2">
        <f t="shared" si="30"/>
        <v>1265.9983262261032</v>
      </c>
      <c r="F275" s="2">
        <f t="shared" si="42"/>
        <v>1266</v>
      </c>
      <c r="G275" s="31">
        <f t="shared" si="38"/>
        <v>-1.4412000018637627E-3</v>
      </c>
      <c r="J275" s="2">
        <f t="shared" si="41"/>
        <v>-1.4412000018637627E-3</v>
      </c>
      <c r="O275" s="2">
        <f t="shared" ca="1" si="39"/>
        <v>-2.2506588550792145E-3</v>
      </c>
      <c r="P275" s="17">
        <f t="shared" si="32"/>
        <v>-1.6068636091238296E-4</v>
      </c>
      <c r="Q275" s="11">
        <f t="shared" si="33"/>
        <v>36803.036200000002</v>
      </c>
      <c r="R275" s="11"/>
      <c r="S275" s="2">
        <f>+(P275-G275)^2</f>
        <v>1.6397151846625589E-6</v>
      </c>
    </row>
    <row r="276" spans="1:19" x14ac:dyDescent="0.2">
      <c r="A276" s="77" t="s">
        <v>86</v>
      </c>
      <c r="B276" s="47"/>
      <c r="C276" s="90">
        <v>52607.673000000003</v>
      </c>
      <c r="D276" s="48">
        <v>1E-4</v>
      </c>
      <c r="E276" s="2">
        <f t="shared" si="30"/>
        <v>2178.9980862859934</v>
      </c>
      <c r="F276" s="2">
        <f t="shared" si="42"/>
        <v>2179</v>
      </c>
      <c r="G276" s="31">
        <f t="shared" si="38"/>
        <v>-1.6478000034112483E-3</v>
      </c>
      <c r="I276" s="2">
        <f>G276</f>
        <v>-1.6478000034112483E-3</v>
      </c>
      <c r="O276" s="2">
        <f t="shared" ca="1" si="39"/>
        <v>-3.4901425019972171E-3</v>
      </c>
      <c r="P276" s="17">
        <f t="shared" si="32"/>
        <v>-1.9760015253154429E-4</v>
      </c>
      <c r="Q276" s="11">
        <f t="shared" si="33"/>
        <v>37589.173000000003</v>
      </c>
      <c r="R276" s="11"/>
      <c r="S276" s="2">
        <f>+(P276-G276)^2</f>
        <v>2.1030796074915159E-6</v>
      </c>
    </row>
    <row r="277" spans="1:19" x14ac:dyDescent="0.2">
      <c r="A277" s="81" t="s">
        <v>94</v>
      </c>
      <c r="B277" s="85" t="s">
        <v>88</v>
      </c>
      <c r="C277" s="81">
        <v>52874.596799999999</v>
      </c>
      <c r="D277" s="81">
        <v>8.9999999999999998E-4</v>
      </c>
      <c r="E277" s="2">
        <f t="shared" ref="E277:E341" si="43">(C277-C$7)/C$8</f>
        <v>2488.9967599955448</v>
      </c>
      <c r="F277" s="2">
        <f t="shared" si="42"/>
        <v>2489</v>
      </c>
      <c r="G277" s="31">
        <f t="shared" si="38"/>
        <v>-2.789800004393328E-3</v>
      </c>
      <c r="K277" s="2">
        <f>G277</f>
        <v>-2.789800004393328E-3</v>
      </c>
      <c r="O277" s="2">
        <f t="shared" ca="1" si="39"/>
        <v>-3.9109967523198678E-3</v>
      </c>
      <c r="P277" s="17">
        <f t="shared" ref="P277:P341" si="44">+D$11+D$12*F277+D$13*F277^2</f>
        <v>-1.9439761829885294E-4</v>
      </c>
      <c r="Q277" s="11">
        <f t="shared" ref="Q277:Q341" si="45">C277-15018.5</f>
        <v>37856.096799999999</v>
      </c>
      <c r="R277" s="11"/>
      <c r="S277" s="2">
        <f>+(P277-G277)^2</f>
        <v>6.7361135457448944E-6</v>
      </c>
    </row>
    <row r="278" spans="1:19" x14ac:dyDescent="0.2">
      <c r="A278" s="81" t="s">
        <v>94</v>
      </c>
      <c r="B278" s="85" t="s">
        <v>88</v>
      </c>
      <c r="C278" s="81">
        <v>52874.597099999999</v>
      </c>
      <c r="D278" s="81">
        <v>8.0000000000000004E-4</v>
      </c>
      <c r="E278" s="2">
        <f t="shared" si="43"/>
        <v>2488.9971084080958</v>
      </c>
      <c r="F278" s="2">
        <f t="shared" si="42"/>
        <v>2489</v>
      </c>
      <c r="G278" s="31">
        <f t="shared" si="38"/>
        <v>-2.4898000046960078E-3</v>
      </c>
      <c r="K278" s="2">
        <f>G278</f>
        <v>-2.4898000046960078E-3</v>
      </c>
      <c r="O278" s="2">
        <f t="shared" ca="1" si="39"/>
        <v>-3.9109967523198678E-3</v>
      </c>
      <c r="P278" s="17">
        <f t="shared" si="44"/>
        <v>-1.9439761829885294E-4</v>
      </c>
      <c r="Q278" s="11">
        <f t="shared" si="45"/>
        <v>37856.097099999999</v>
      </c>
      <c r="R278" s="11"/>
      <c r="S278" s="2">
        <f>+(P278-G278)^2</f>
        <v>5.2688721154777539E-6</v>
      </c>
    </row>
    <row r="279" spans="1:19" x14ac:dyDescent="0.2">
      <c r="A279" s="74" t="s">
        <v>839</v>
      </c>
      <c r="B279" s="75" t="s">
        <v>88</v>
      </c>
      <c r="C279" s="76">
        <v>52875.462</v>
      </c>
      <c r="D279" s="48"/>
      <c r="E279" s="2">
        <f t="shared" si="43"/>
        <v>2490.0015817929775</v>
      </c>
      <c r="F279" s="2">
        <f t="shared" si="42"/>
        <v>2490</v>
      </c>
      <c r="G279" s="31">
        <f t="shared" si="38"/>
        <v>1.3619999954244122E-3</v>
      </c>
      <c r="I279" s="2">
        <f>G279</f>
        <v>1.3619999954244122E-3</v>
      </c>
      <c r="O279" s="2">
        <f t="shared" ca="1" si="39"/>
        <v>-3.9123543466757478E-3</v>
      </c>
      <c r="P279" s="17">
        <f t="shared" si="44"/>
        <v>-1.9437437911783259E-4</v>
      </c>
      <c r="Q279" s="11">
        <f t="shared" si="45"/>
        <v>37856.962</v>
      </c>
      <c r="R279" s="11"/>
    </row>
    <row r="280" spans="1:19" x14ac:dyDescent="0.2">
      <c r="A280" s="79" t="s">
        <v>103</v>
      </c>
      <c r="B280" s="50" t="s">
        <v>88</v>
      </c>
      <c r="C280" s="79">
        <v>52875.462670000001</v>
      </c>
      <c r="D280" s="79" t="s">
        <v>104</v>
      </c>
      <c r="E280" s="2">
        <f t="shared" si="43"/>
        <v>2490.0023599143433</v>
      </c>
      <c r="F280" s="2">
        <f t="shared" si="42"/>
        <v>2490</v>
      </c>
      <c r="G280" s="31">
        <f t="shared" si="38"/>
        <v>2.0319999966886826E-3</v>
      </c>
      <c r="K280" s="2">
        <f t="shared" ref="K280:K292" si="46">G280</f>
        <v>2.0319999966886826E-3</v>
      </c>
      <c r="O280" s="2">
        <f t="shared" ca="1" si="39"/>
        <v>-3.9123543466757478E-3</v>
      </c>
      <c r="P280" s="17">
        <f t="shared" si="44"/>
        <v>-1.9437437911783259E-4</v>
      </c>
      <c r="Q280" s="11">
        <f t="shared" si="45"/>
        <v>37856.962670000001</v>
      </c>
      <c r="R280" s="11"/>
      <c r="S280" s="2">
        <f>+(P280-G280)^2</f>
        <v>4.9567428612478493E-6</v>
      </c>
    </row>
    <row r="281" spans="1:19" x14ac:dyDescent="0.2">
      <c r="A281" s="78" t="s">
        <v>101</v>
      </c>
      <c r="B281" s="50" t="s">
        <v>89</v>
      </c>
      <c r="C281" s="79">
        <v>53273.697200000002</v>
      </c>
      <c r="D281" s="79">
        <v>2.0000000000000001E-4</v>
      </c>
      <c r="E281" s="2">
        <f t="shared" si="43"/>
        <v>2952.5020550533627</v>
      </c>
      <c r="F281" s="2">
        <f t="shared" si="42"/>
        <v>2952.5</v>
      </c>
      <c r="G281" s="31">
        <f t="shared" si="38"/>
        <v>1.7694999987725168E-3</v>
      </c>
      <c r="K281" s="2">
        <f t="shared" si="46"/>
        <v>1.7694999987725168E-3</v>
      </c>
      <c r="O281" s="2">
        <f t="shared" ca="1" si="39"/>
        <v>-4.5402417362700254E-3</v>
      </c>
      <c r="P281" s="17">
        <f t="shared" si="44"/>
        <v>-1.7472862759329013E-4</v>
      </c>
      <c r="Q281" s="11">
        <f t="shared" si="45"/>
        <v>38255.197200000002</v>
      </c>
      <c r="R281" s="11"/>
    </row>
    <row r="282" spans="1:19" x14ac:dyDescent="0.2">
      <c r="A282" s="78" t="s">
        <v>101</v>
      </c>
      <c r="B282" s="50" t="s">
        <v>88</v>
      </c>
      <c r="C282" s="79">
        <v>53283.5936</v>
      </c>
      <c r="D282" s="79">
        <v>2.9999999999999997E-4</v>
      </c>
      <c r="E282" s="2">
        <f t="shared" si="43"/>
        <v>2963.9954882897341</v>
      </c>
      <c r="F282" s="2">
        <f t="shared" si="42"/>
        <v>2964</v>
      </c>
      <c r="G282" s="31">
        <f t="shared" si="38"/>
        <v>-3.8848000040161423E-3</v>
      </c>
      <c r="K282" s="2">
        <f t="shared" si="46"/>
        <v>-3.8848000040161423E-3</v>
      </c>
      <c r="O282" s="2">
        <f t="shared" ca="1" si="39"/>
        <v>-4.5558540713626404E-3</v>
      </c>
      <c r="P282" s="17">
        <f t="shared" si="44"/>
        <v>-1.7401388838879638E-4</v>
      </c>
      <c r="Q282" s="11">
        <f t="shared" si="45"/>
        <v>38265.0936</v>
      </c>
      <c r="R282" s="11"/>
    </row>
    <row r="283" spans="1:19" x14ac:dyDescent="0.2">
      <c r="A283" s="78" t="s">
        <v>101</v>
      </c>
      <c r="B283" s="50" t="s">
        <v>89</v>
      </c>
      <c r="C283" s="79">
        <v>53286.605799999998</v>
      </c>
      <c r="D283" s="79">
        <v>1E-3</v>
      </c>
      <c r="E283" s="2">
        <f t="shared" si="43"/>
        <v>2967.4937825780185</v>
      </c>
      <c r="F283" s="2">
        <f t="shared" si="42"/>
        <v>2967.5</v>
      </c>
      <c r="G283" s="31">
        <f t="shared" si="38"/>
        <v>-5.3535000042757019E-3</v>
      </c>
      <c r="K283" s="2">
        <f t="shared" si="46"/>
        <v>-5.3535000042757019E-3</v>
      </c>
      <c r="O283" s="2">
        <f t="shared" ca="1" si="39"/>
        <v>-4.5606056516082185E-3</v>
      </c>
      <c r="P283" s="17">
        <f t="shared" si="44"/>
        <v>-1.7379417999065705E-4</v>
      </c>
      <c r="Q283" s="11">
        <f t="shared" si="45"/>
        <v>38268.105799999998</v>
      </c>
      <c r="R283" s="11"/>
    </row>
    <row r="284" spans="1:19" x14ac:dyDescent="0.2">
      <c r="A284" s="78" t="s">
        <v>101</v>
      </c>
      <c r="B284" s="50" t="s">
        <v>88</v>
      </c>
      <c r="C284" s="79">
        <v>53288.7592</v>
      </c>
      <c r="D284" s="79">
        <v>4.0000000000000002E-4</v>
      </c>
      <c r="E284" s="2">
        <f t="shared" si="43"/>
        <v>2969.994687869967</v>
      </c>
      <c r="F284" s="2">
        <f t="shared" si="42"/>
        <v>2970</v>
      </c>
      <c r="G284" s="31">
        <f t="shared" si="38"/>
        <v>-4.5740000059595332E-3</v>
      </c>
      <c r="K284" s="2">
        <f t="shared" si="46"/>
        <v>-4.5740000059595332E-3</v>
      </c>
      <c r="O284" s="2">
        <f t="shared" ca="1" si="39"/>
        <v>-4.5639996374979173E-3</v>
      </c>
      <c r="P284" s="17">
        <f t="shared" si="44"/>
        <v>-1.7363662282769102E-4</v>
      </c>
      <c r="Q284" s="11">
        <f t="shared" si="45"/>
        <v>38270.2592</v>
      </c>
      <c r="R284" s="11"/>
    </row>
    <row r="285" spans="1:19" x14ac:dyDescent="0.2">
      <c r="A285" s="78" t="s">
        <v>101</v>
      </c>
      <c r="B285" s="50" t="s">
        <v>88</v>
      </c>
      <c r="C285" s="79">
        <v>53289.621099999997</v>
      </c>
      <c r="D285" s="79">
        <v>4.0000000000000002E-4</v>
      </c>
      <c r="E285" s="2">
        <f t="shared" si="43"/>
        <v>2970.9956771293328</v>
      </c>
      <c r="F285" s="2">
        <f t="shared" si="42"/>
        <v>2971</v>
      </c>
      <c r="G285" s="31">
        <f t="shared" si="38"/>
        <v>-3.7222000100882724E-3</v>
      </c>
      <c r="K285" s="2">
        <f t="shared" si="46"/>
        <v>-3.7222000100882724E-3</v>
      </c>
      <c r="O285" s="2">
        <f t="shared" ca="1" si="39"/>
        <v>-4.5653572318537965E-3</v>
      </c>
      <c r="P285" s="17">
        <f t="shared" si="44"/>
        <v>-1.7357345469083576E-4</v>
      </c>
      <c r="Q285" s="11">
        <f t="shared" si="45"/>
        <v>38271.121099999997</v>
      </c>
      <c r="R285" s="11"/>
    </row>
    <row r="286" spans="1:19" x14ac:dyDescent="0.2">
      <c r="A286" s="78" t="s">
        <v>101</v>
      </c>
      <c r="B286" s="50" t="s">
        <v>88</v>
      </c>
      <c r="C286" s="79">
        <v>53294.788699999997</v>
      </c>
      <c r="D286" s="79">
        <v>5.9999999999999995E-4</v>
      </c>
      <c r="E286" s="2">
        <f t="shared" si="43"/>
        <v>2976.9971994599073</v>
      </c>
      <c r="F286" s="2">
        <f t="shared" si="42"/>
        <v>2977</v>
      </c>
      <c r="G286" s="31">
        <f t="shared" si="38"/>
        <v>-2.411400004348252E-3</v>
      </c>
      <c r="K286" s="2">
        <f t="shared" si="46"/>
        <v>-2.411400004348252E-3</v>
      </c>
      <c r="O286" s="2">
        <f t="shared" ca="1" si="39"/>
        <v>-4.5735027979890742E-3</v>
      </c>
      <c r="P286" s="17">
        <f t="shared" si="44"/>
        <v>-1.7319270260967836E-4</v>
      </c>
      <c r="Q286" s="11">
        <f t="shared" si="45"/>
        <v>38276.288699999997</v>
      </c>
      <c r="R286" s="11"/>
    </row>
    <row r="287" spans="1:19" x14ac:dyDescent="0.2">
      <c r="A287" s="78" t="s">
        <v>101</v>
      </c>
      <c r="B287" s="50" t="s">
        <v>89</v>
      </c>
      <c r="C287" s="79">
        <v>53298.6607</v>
      </c>
      <c r="D287" s="79">
        <v>5.9999999999999995E-4</v>
      </c>
      <c r="E287" s="2">
        <f t="shared" si="43"/>
        <v>2981.49404411971</v>
      </c>
      <c r="F287" s="2">
        <f t="shared" si="42"/>
        <v>2981.5</v>
      </c>
      <c r="G287" s="31">
        <f t="shared" si="38"/>
        <v>-5.1282999993418343E-3</v>
      </c>
      <c r="K287" s="2">
        <f t="shared" si="46"/>
        <v>-5.1282999993418343E-3</v>
      </c>
      <c r="O287" s="2">
        <f t="shared" ca="1" si="39"/>
        <v>-4.5796119725905315E-3</v>
      </c>
      <c r="P287" s="17">
        <f t="shared" si="44"/>
        <v>-1.7290517738128089E-4</v>
      </c>
      <c r="Q287" s="11">
        <f t="shared" si="45"/>
        <v>38280.1607</v>
      </c>
      <c r="R287" s="11"/>
    </row>
    <row r="288" spans="1:19" x14ac:dyDescent="0.2">
      <c r="A288" s="78" t="s">
        <v>101</v>
      </c>
      <c r="B288" s="50" t="s">
        <v>88</v>
      </c>
      <c r="C288" s="79">
        <v>53307.702899999997</v>
      </c>
      <c r="D288" s="79">
        <v>2.0000000000000001E-4</v>
      </c>
      <c r="E288" s="2">
        <f t="shared" si="43"/>
        <v>2991.9954306855216</v>
      </c>
      <c r="F288" s="2">
        <f t="shared" si="42"/>
        <v>2992</v>
      </c>
      <c r="G288" s="31">
        <f t="shared" ref="G288:G319" si="47">C288-(C$7+F288*C$8)</f>
        <v>-3.9344000033452176E-3</v>
      </c>
      <c r="K288" s="2">
        <f t="shared" si="46"/>
        <v>-3.9344000033452176E-3</v>
      </c>
      <c r="O288" s="2">
        <f t="shared" ca="1" si="39"/>
        <v>-4.5938667133272664E-3</v>
      </c>
      <c r="P288" s="17">
        <f t="shared" si="44"/>
        <v>-1.7222774795658919E-4</v>
      </c>
      <c r="Q288" s="11">
        <f t="shared" si="45"/>
        <v>38289.202899999997</v>
      </c>
      <c r="R288" s="11"/>
    </row>
    <row r="289" spans="1:21" x14ac:dyDescent="0.2">
      <c r="A289" s="78" t="s">
        <v>101</v>
      </c>
      <c r="B289" s="50" t="s">
        <v>89</v>
      </c>
      <c r="C289" s="79">
        <v>53311.575599999996</v>
      </c>
      <c r="D289" s="79">
        <v>1E-3</v>
      </c>
      <c r="E289" s="2">
        <f t="shared" si="43"/>
        <v>2996.4930883079405</v>
      </c>
      <c r="F289" s="2">
        <f t="shared" si="42"/>
        <v>2996.5</v>
      </c>
      <c r="G289" s="31">
        <f t="shared" si="47"/>
        <v>-5.9513000087463297E-3</v>
      </c>
      <c r="K289" s="2">
        <f t="shared" si="46"/>
        <v>-5.9513000087463297E-3</v>
      </c>
      <c r="O289" s="2">
        <f t="shared" ref="O289:O320" ca="1" si="48">C$11+C$12*F289</f>
        <v>-4.5999758879287245E-3</v>
      </c>
      <c r="P289" s="17">
        <f t="shared" si="44"/>
        <v>-1.7193461939239376E-4</v>
      </c>
      <c r="Q289" s="11">
        <f t="shared" si="45"/>
        <v>38293.075599999996</v>
      </c>
      <c r="R289" s="11"/>
    </row>
    <row r="290" spans="1:21" x14ac:dyDescent="0.2">
      <c r="A290" s="74" t="s">
        <v>883</v>
      </c>
      <c r="B290" s="75" t="s">
        <v>88</v>
      </c>
      <c r="C290" s="76">
        <v>53336.977099999996</v>
      </c>
      <c r="D290" s="48"/>
      <c r="E290" s="2">
        <f t="shared" si="43"/>
        <v>3025.9937596989262</v>
      </c>
      <c r="F290" s="2">
        <f t="shared" si="42"/>
        <v>3026</v>
      </c>
      <c r="G290" s="31">
        <f t="shared" si="47"/>
        <v>-5.373200008762069E-3</v>
      </c>
      <c r="K290" s="2">
        <f t="shared" si="46"/>
        <v>-5.373200008762069E-3</v>
      </c>
      <c r="O290" s="2">
        <f t="shared" ca="1" si="48"/>
        <v>-4.6400249214271702E-3</v>
      </c>
      <c r="P290" s="17">
        <f t="shared" si="44"/>
        <v>-1.6997136809522042E-4</v>
      </c>
      <c r="Q290" s="11">
        <f t="shared" si="45"/>
        <v>38318.477099999996</v>
      </c>
      <c r="R290" s="11"/>
    </row>
    <row r="291" spans="1:21" x14ac:dyDescent="0.2">
      <c r="A291" s="79" t="s">
        <v>99</v>
      </c>
      <c r="B291" s="86" t="s">
        <v>88</v>
      </c>
      <c r="C291" s="83">
        <v>53984.486599999997</v>
      </c>
      <c r="D291" s="83">
        <v>4.0000000000000002E-4</v>
      </c>
      <c r="E291" s="2">
        <f t="shared" si="43"/>
        <v>3777.9952155988399</v>
      </c>
      <c r="F291" s="2">
        <f t="shared" si="42"/>
        <v>3778</v>
      </c>
      <c r="G291" s="31">
        <f t="shared" si="47"/>
        <v>-4.1196000092895702E-3</v>
      </c>
      <c r="K291" s="2">
        <f t="shared" si="46"/>
        <v>-4.1196000092895702E-3</v>
      </c>
      <c r="O291" s="2">
        <f t="shared" ca="1" si="48"/>
        <v>-5.6609358770485698E-3</v>
      </c>
      <c r="P291" s="17">
        <f t="shared" si="44"/>
        <v>-9.5532407307008385E-5</v>
      </c>
      <c r="Q291" s="11">
        <f t="shared" si="45"/>
        <v>38965.986599999997</v>
      </c>
      <c r="R291" s="11"/>
    </row>
    <row r="292" spans="1:21" x14ac:dyDescent="0.2">
      <c r="A292" s="78" t="s">
        <v>97</v>
      </c>
      <c r="B292" s="86" t="s">
        <v>88</v>
      </c>
      <c r="C292" s="83">
        <v>53990.5121</v>
      </c>
      <c r="D292" s="79">
        <v>1E-4</v>
      </c>
      <c r="E292" s="2">
        <f t="shared" si="43"/>
        <v>3784.993081688106</v>
      </c>
      <c r="F292" s="2">
        <f t="shared" si="42"/>
        <v>3785</v>
      </c>
      <c r="G292" s="31">
        <f t="shared" si="47"/>
        <v>-5.9570000012172386E-3</v>
      </c>
      <c r="K292" s="2">
        <f t="shared" si="46"/>
        <v>-5.9570000012172386E-3</v>
      </c>
      <c r="O292" s="2">
        <f t="shared" ca="1" si="48"/>
        <v>-5.6704390375397267E-3</v>
      </c>
      <c r="P292" s="17">
        <f t="shared" si="44"/>
        <v>-9.461896905531167E-5</v>
      </c>
      <c r="Q292" s="11">
        <f t="shared" si="45"/>
        <v>38972.0121</v>
      </c>
      <c r="R292" s="11"/>
      <c r="S292" s="2">
        <f>+(P292-G292)^2</f>
        <v>3.4367511366251933E-5</v>
      </c>
    </row>
    <row r="293" spans="1:21" x14ac:dyDescent="0.2">
      <c r="A293" s="79" t="s">
        <v>100</v>
      </c>
      <c r="B293" s="86" t="s">
        <v>88</v>
      </c>
      <c r="C293" s="79">
        <v>54019.473899999997</v>
      </c>
      <c r="D293" s="79">
        <v>1E-3</v>
      </c>
      <c r="E293" s="2">
        <f t="shared" si="43"/>
        <v>3818.6285970982735</v>
      </c>
      <c r="F293" s="2">
        <f t="shared" si="42"/>
        <v>3818.5</v>
      </c>
      <c r="O293" s="2">
        <f t="shared" ca="1" si="48"/>
        <v>-5.7159184484616909E-3</v>
      </c>
      <c r="P293" s="17">
        <f t="shared" si="44"/>
        <v>-9.0191201040277732E-5</v>
      </c>
      <c r="Q293" s="11">
        <f t="shared" si="45"/>
        <v>39000.973899999997</v>
      </c>
      <c r="R293" s="11"/>
      <c r="U293" s="37">
        <v>0.11072829999466194</v>
      </c>
    </row>
    <row r="294" spans="1:21" x14ac:dyDescent="0.2">
      <c r="A294" s="74" t="s">
        <v>900</v>
      </c>
      <c r="B294" s="75" t="s">
        <v>88</v>
      </c>
      <c r="C294" s="76">
        <v>54023.0942</v>
      </c>
      <c r="D294" s="48"/>
      <c r="E294" s="2">
        <f t="shared" si="43"/>
        <v>3822.8331236276854</v>
      </c>
      <c r="F294" s="2">
        <f t="shared" si="42"/>
        <v>3823</v>
      </c>
      <c r="O294" s="2">
        <f t="shared" ca="1" si="48"/>
        <v>-5.7220276230631481E-3</v>
      </c>
      <c r="P294" s="17">
        <f t="shared" si="44"/>
        <v>-8.9589328673610625E-5</v>
      </c>
      <c r="Q294" s="11">
        <f t="shared" si="45"/>
        <v>39004.5942</v>
      </c>
      <c r="R294" s="11"/>
      <c r="U294" s="2">
        <f>C294-(C$7+F294*C$8)</f>
        <v>-0.14368860000104178</v>
      </c>
    </row>
    <row r="295" spans="1:21" x14ac:dyDescent="0.2">
      <c r="A295" s="74" t="s">
        <v>900</v>
      </c>
      <c r="B295" s="75" t="s">
        <v>89</v>
      </c>
      <c r="C295" s="76">
        <v>54040.023999999998</v>
      </c>
      <c r="D295" s="48"/>
      <c r="E295" s="2">
        <f t="shared" si="43"/>
        <v>3842.494972987568</v>
      </c>
      <c r="F295" s="2">
        <f t="shared" si="42"/>
        <v>3842.5</v>
      </c>
      <c r="G295" s="31">
        <f t="shared" ref="G295:G341" si="49">C295-(C$7+F295*C$8)</f>
        <v>-4.3285000065225177E-3</v>
      </c>
      <c r="I295" s="2">
        <f>G295</f>
        <v>-4.3285000065225177E-3</v>
      </c>
      <c r="O295" s="2">
        <f t="shared" ca="1" si="48"/>
        <v>-5.7485007130027993E-3</v>
      </c>
      <c r="P295" s="17">
        <f t="shared" si="44"/>
        <v>-8.6961790187286463E-5</v>
      </c>
      <c r="Q295" s="11">
        <f t="shared" si="45"/>
        <v>39021.523999999998</v>
      </c>
      <c r="R295" s="11"/>
    </row>
    <row r="296" spans="1:21" x14ac:dyDescent="0.2">
      <c r="A296" s="79" t="s">
        <v>103</v>
      </c>
      <c r="B296" s="50" t="s">
        <v>88</v>
      </c>
      <c r="C296" s="79">
        <v>54097.283539999997</v>
      </c>
      <c r="D296" s="79">
        <v>1.2999999999999999E-3</v>
      </c>
      <c r="E296" s="2">
        <f t="shared" si="43"/>
        <v>3908.9947810122517</v>
      </c>
      <c r="F296" s="2">
        <f t="shared" si="42"/>
        <v>3909</v>
      </c>
      <c r="G296" s="31">
        <f t="shared" si="49"/>
        <v>-4.4938000064576045E-3</v>
      </c>
      <c r="K296" s="2">
        <f t="shared" ref="K296:K304" si="50">G296</f>
        <v>-4.4938000064576045E-3</v>
      </c>
      <c r="O296" s="2">
        <f t="shared" ca="1" si="48"/>
        <v>-5.8387807376687872E-3</v>
      </c>
      <c r="P296" s="17">
        <f t="shared" si="44"/>
        <v>-7.7763836314223068E-5</v>
      </c>
      <c r="Q296" s="11">
        <f t="shared" si="45"/>
        <v>39078.783539999997</v>
      </c>
      <c r="R296" s="11"/>
      <c r="S296" s="2">
        <f>+(P296-G296)^2</f>
        <v>1.9501375456014622E-5</v>
      </c>
    </row>
    <row r="297" spans="1:21" x14ac:dyDescent="0.2">
      <c r="A297" s="74" t="s">
        <v>915</v>
      </c>
      <c r="B297" s="75" t="s">
        <v>88</v>
      </c>
      <c r="C297" s="76">
        <v>54369.373699999996</v>
      </c>
      <c r="D297" s="48"/>
      <c r="E297" s="2">
        <f t="shared" si="43"/>
        <v>4224.9935369471686</v>
      </c>
      <c r="F297" s="2">
        <f t="shared" si="42"/>
        <v>4225</v>
      </c>
      <c r="G297" s="31">
        <f t="shared" si="49"/>
        <v>-5.565000006754417E-3</v>
      </c>
      <c r="K297" s="2">
        <f t="shared" si="50"/>
        <v>-5.565000006754417E-3</v>
      </c>
      <c r="O297" s="2">
        <f t="shared" ca="1" si="48"/>
        <v>-6.2677805541267156E-3</v>
      </c>
      <c r="P297" s="17">
        <f t="shared" si="44"/>
        <v>-2.9039412712352376E-5</v>
      </c>
      <c r="Q297" s="11">
        <f t="shared" si="45"/>
        <v>39350.873699999996</v>
      </c>
      <c r="R297" s="11"/>
    </row>
    <row r="298" spans="1:21" x14ac:dyDescent="0.2">
      <c r="A298" s="74" t="s">
        <v>921</v>
      </c>
      <c r="B298" s="75" t="s">
        <v>89</v>
      </c>
      <c r="C298" s="76">
        <v>54845.962299999999</v>
      </c>
      <c r="D298" s="48"/>
      <c r="E298" s="2">
        <f t="shared" si="43"/>
        <v>4778.4917034841901</v>
      </c>
      <c r="F298" s="2">
        <f t="shared" si="42"/>
        <v>4778.5</v>
      </c>
      <c r="G298" s="31">
        <f t="shared" si="49"/>
        <v>-7.143700000597164E-3</v>
      </c>
      <c r="K298" s="2">
        <f t="shared" si="50"/>
        <v>-7.143700000597164E-3</v>
      </c>
      <c r="O298" s="2">
        <f t="shared" ca="1" si="48"/>
        <v>-7.0192090301060299E-3</v>
      </c>
      <c r="P298" s="17">
        <f t="shared" si="44"/>
        <v>7.6281036151088616E-5</v>
      </c>
      <c r="Q298" s="11">
        <f t="shared" si="45"/>
        <v>39827.462299999999</v>
      </c>
      <c r="R298" s="11"/>
    </row>
    <row r="299" spans="1:21" x14ac:dyDescent="0.2">
      <c r="A299" s="78" t="s">
        <v>108</v>
      </c>
      <c r="B299" s="50" t="s">
        <v>88</v>
      </c>
      <c r="C299" s="79">
        <v>55114.179485000001</v>
      </c>
      <c r="D299" s="79">
        <v>5.5999999999999999E-5</v>
      </c>
      <c r="E299" s="2">
        <f t="shared" si="43"/>
        <v>5089.9924824185182</v>
      </c>
      <c r="F299" s="2">
        <f t="shared" si="42"/>
        <v>5090</v>
      </c>
      <c r="G299" s="31">
        <f t="shared" si="49"/>
        <v>-6.4730000012787059E-3</v>
      </c>
      <c r="K299" s="2">
        <f t="shared" si="50"/>
        <v>-6.4730000012787059E-3</v>
      </c>
      <c r="O299" s="2">
        <f t="shared" ca="1" si="48"/>
        <v>-7.442099671962501E-3</v>
      </c>
      <c r="P299" s="17">
        <f t="shared" si="44"/>
        <v>1.4673725944461941E-4</v>
      </c>
      <c r="Q299" s="11">
        <f t="shared" si="45"/>
        <v>40095.679485000001</v>
      </c>
      <c r="R299" s="11"/>
    </row>
    <row r="300" spans="1:21" x14ac:dyDescent="0.2">
      <c r="A300" s="78" t="s">
        <v>108</v>
      </c>
      <c r="B300" s="50" t="s">
        <v>88</v>
      </c>
      <c r="C300" s="79">
        <v>55121.494809999997</v>
      </c>
      <c r="D300" s="79">
        <v>4.0000000000000002E-4</v>
      </c>
      <c r="E300" s="2">
        <f t="shared" si="43"/>
        <v>5098.4883192369407</v>
      </c>
      <c r="F300" s="2">
        <f t="shared" si="42"/>
        <v>5098.5</v>
      </c>
      <c r="G300" s="31">
        <f t="shared" si="49"/>
        <v>-1.0057700004836079E-2</v>
      </c>
      <c r="K300" s="2">
        <f t="shared" si="50"/>
        <v>-1.0057700004836079E-2</v>
      </c>
      <c r="O300" s="2">
        <f t="shared" ca="1" si="48"/>
        <v>-7.4536392239874768E-3</v>
      </c>
      <c r="P300" s="17">
        <f t="shared" si="44"/>
        <v>1.48772717754691E-4</v>
      </c>
      <c r="Q300" s="11">
        <f t="shared" si="45"/>
        <v>40102.994809999997</v>
      </c>
      <c r="R300" s="11"/>
    </row>
    <row r="301" spans="1:21" x14ac:dyDescent="0.2">
      <c r="A301" s="74" t="s">
        <v>921</v>
      </c>
      <c r="B301" s="75" t="s">
        <v>89</v>
      </c>
      <c r="C301" s="76">
        <v>55143.024400000002</v>
      </c>
      <c r="D301" s="48"/>
      <c r="E301" s="2">
        <f t="shared" si="43"/>
        <v>5123.4922504918986</v>
      </c>
      <c r="F301" s="2">
        <f t="shared" si="42"/>
        <v>5123.5</v>
      </c>
      <c r="G301" s="31">
        <f t="shared" si="49"/>
        <v>-6.6727000012178905E-3</v>
      </c>
      <c r="K301" s="2">
        <f t="shared" si="50"/>
        <v>-6.6727000012178905E-3</v>
      </c>
      <c r="O301" s="2">
        <f t="shared" ca="1" si="48"/>
        <v>-7.4875790828844652E-3</v>
      </c>
      <c r="P301" s="17">
        <f t="shared" si="44"/>
        <v>1.5479412127818019E-4</v>
      </c>
      <c r="Q301" s="11">
        <f t="shared" si="45"/>
        <v>40124.524400000002</v>
      </c>
      <c r="R301" s="11"/>
    </row>
    <row r="302" spans="1:21" x14ac:dyDescent="0.2">
      <c r="A302" s="20" t="s">
        <v>107</v>
      </c>
      <c r="B302" s="49" t="s">
        <v>88</v>
      </c>
      <c r="C302" s="20">
        <v>55483.568249999997</v>
      </c>
      <c r="D302" s="20">
        <v>8.1999999999999998E-4</v>
      </c>
      <c r="E302" s="2">
        <f t="shared" si="43"/>
        <v>5518.9914223152582</v>
      </c>
      <c r="F302" s="2">
        <f t="shared" si="42"/>
        <v>5519</v>
      </c>
      <c r="G302" s="31">
        <f t="shared" si="49"/>
        <v>-7.3858000105246902E-3</v>
      </c>
      <c r="K302" s="2">
        <f t="shared" si="50"/>
        <v>-7.3858000105246902E-3</v>
      </c>
      <c r="O302" s="2">
        <f t="shared" ca="1" si="48"/>
        <v>-8.0245076506348153E-3</v>
      </c>
      <c r="P302" s="17">
        <f t="shared" si="44"/>
        <v>2.569555262721165E-4</v>
      </c>
      <c r="Q302" s="11">
        <f t="shared" si="45"/>
        <v>40465.068249999997</v>
      </c>
      <c r="R302" s="11"/>
    </row>
    <row r="303" spans="1:21" x14ac:dyDescent="0.2">
      <c r="A303" s="78" t="s">
        <v>108</v>
      </c>
      <c r="B303" s="50" t="s">
        <v>88</v>
      </c>
      <c r="C303" s="79">
        <v>55528.342500999999</v>
      </c>
      <c r="D303" s="79">
        <v>8.4000000000000003E-4</v>
      </c>
      <c r="E303" s="2">
        <f t="shared" si="43"/>
        <v>5570.9911257000431</v>
      </c>
      <c r="F303" s="2">
        <f t="shared" si="42"/>
        <v>5571</v>
      </c>
      <c r="G303" s="31">
        <f t="shared" si="49"/>
        <v>-7.6412000053096563E-3</v>
      </c>
      <c r="K303" s="2">
        <f t="shared" si="50"/>
        <v>-7.6412000053096563E-3</v>
      </c>
      <c r="O303" s="2">
        <f t="shared" ca="1" si="48"/>
        <v>-8.0951025571405506E-3</v>
      </c>
      <c r="P303" s="17">
        <f t="shared" si="44"/>
        <v>2.7135346904230782E-4</v>
      </c>
      <c r="Q303" s="11">
        <f t="shared" si="45"/>
        <v>40509.842500999999</v>
      </c>
      <c r="R303" s="11"/>
    </row>
    <row r="304" spans="1:21" x14ac:dyDescent="0.2">
      <c r="A304" s="78" t="s">
        <v>108</v>
      </c>
      <c r="B304" s="50" t="s">
        <v>88</v>
      </c>
      <c r="C304" s="79">
        <v>55553.313236000002</v>
      </c>
      <c r="D304" s="79">
        <v>6.2E-4</v>
      </c>
      <c r="E304" s="2">
        <f t="shared" si="43"/>
        <v>5599.9915173157533</v>
      </c>
      <c r="F304" s="2">
        <f t="shared" si="42"/>
        <v>5600</v>
      </c>
      <c r="G304" s="31">
        <f t="shared" si="49"/>
        <v>-7.3039999988395721E-3</v>
      </c>
      <c r="K304" s="2">
        <f t="shared" si="50"/>
        <v>-7.3039999988395721E-3</v>
      </c>
      <c r="O304" s="2">
        <f t="shared" ca="1" si="48"/>
        <v>-8.1344727934610575E-3</v>
      </c>
      <c r="P304" s="17">
        <f t="shared" si="44"/>
        <v>2.794805890147232E-4</v>
      </c>
      <c r="Q304" s="11">
        <f t="shared" si="45"/>
        <v>40534.813236000002</v>
      </c>
      <c r="R304" s="11"/>
    </row>
    <row r="305" spans="1:18" x14ac:dyDescent="0.2">
      <c r="A305" s="74" t="s">
        <v>939</v>
      </c>
      <c r="B305" s="75" t="s">
        <v>88</v>
      </c>
      <c r="C305" s="76">
        <v>55850.375999999997</v>
      </c>
      <c r="D305" s="48"/>
      <c r="E305" s="2">
        <f t="shared" si="43"/>
        <v>5944.9928354765661</v>
      </c>
      <c r="F305" s="2">
        <f t="shared" si="42"/>
        <v>5945</v>
      </c>
      <c r="G305" s="31">
        <f t="shared" si="49"/>
        <v>-6.1690000075032003E-3</v>
      </c>
      <c r="I305" s="2">
        <f>G305</f>
        <v>-6.1690000075032003E-3</v>
      </c>
      <c r="O305" s="2">
        <f t="shared" ca="1" si="48"/>
        <v>-8.6028428462394911E-3</v>
      </c>
      <c r="P305" s="17">
        <f t="shared" si="44"/>
        <v>3.8152083597202814E-4</v>
      </c>
      <c r="Q305" s="11">
        <f t="shared" si="45"/>
        <v>40831.875999999997</v>
      </c>
      <c r="R305" s="11"/>
    </row>
    <row r="306" spans="1:18" x14ac:dyDescent="0.2">
      <c r="A306" s="74" t="s">
        <v>944</v>
      </c>
      <c r="B306" s="75" t="s">
        <v>88</v>
      </c>
      <c r="C306" s="76">
        <v>55889.982400000001</v>
      </c>
      <c r="D306" s="48"/>
      <c r="E306" s="2">
        <f t="shared" si="43"/>
        <v>5990.990725025611</v>
      </c>
      <c r="F306" s="2">
        <f t="shared" ref="F306:F337" si="51">ROUND(2*E306,0)/2</f>
        <v>5991</v>
      </c>
      <c r="G306" s="31">
        <f t="shared" si="49"/>
        <v>-7.9862000056891702E-3</v>
      </c>
      <c r="K306" s="2">
        <f t="shared" ref="K306:K313" si="52">G306</f>
        <v>-7.9862000056891702E-3</v>
      </c>
      <c r="O306" s="2">
        <f t="shared" ca="1" si="48"/>
        <v>-8.6652921866099495E-3</v>
      </c>
      <c r="P306" s="17">
        <f t="shared" si="44"/>
        <v>3.9587273258606453E-4</v>
      </c>
      <c r="Q306" s="11">
        <f t="shared" si="45"/>
        <v>40871.482400000001</v>
      </c>
      <c r="R306" s="11"/>
    </row>
    <row r="307" spans="1:18" x14ac:dyDescent="0.2">
      <c r="A307" s="80" t="s">
        <v>118</v>
      </c>
      <c r="B307" s="87" t="s">
        <v>88</v>
      </c>
      <c r="C307" s="80">
        <v>56152.600330000001</v>
      </c>
      <c r="D307" s="80">
        <v>3.6000000000000002E-4</v>
      </c>
      <c r="E307" s="2">
        <f t="shared" si="43"/>
        <v>6295.9886682301849</v>
      </c>
      <c r="F307" s="2">
        <f t="shared" si="51"/>
        <v>6296</v>
      </c>
      <c r="G307" s="31">
        <f t="shared" si="49"/>
        <v>-9.7572000013315119E-3</v>
      </c>
      <c r="K307" s="2">
        <f t="shared" si="52"/>
        <v>-9.7572000013315119E-3</v>
      </c>
      <c r="O307" s="2">
        <f t="shared" ca="1" si="48"/>
        <v>-9.0793584651532033E-3</v>
      </c>
      <c r="P307" s="17">
        <f t="shared" si="44"/>
        <v>4.9547549238001761E-4</v>
      </c>
      <c r="Q307" s="11">
        <f t="shared" si="45"/>
        <v>41134.100330000001</v>
      </c>
      <c r="R307" s="11"/>
    </row>
    <row r="308" spans="1:18" x14ac:dyDescent="0.2">
      <c r="A308" s="74" t="s">
        <v>954</v>
      </c>
      <c r="B308" s="75" t="s">
        <v>89</v>
      </c>
      <c r="C308" s="76">
        <v>56208.140200000002</v>
      </c>
      <c r="D308" s="48"/>
      <c r="E308" s="2">
        <f t="shared" si="43"/>
        <v>6360.4912942155834</v>
      </c>
      <c r="F308" s="2">
        <f t="shared" si="51"/>
        <v>6360.5</v>
      </c>
      <c r="G308" s="31">
        <f t="shared" si="49"/>
        <v>-7.496099999116268E-3</v>
      </c>
      <c r="K308" s="2">
        <f t="shared" si="52"/>
        <v>-7.496099999116268E-3</v>
      </c>
      <c r="O308" s="2">
        <f t="shared" ca="1" si="48"/>
        <v>-9.1669233011074311E-3</v>
      </c>
      <c r="P308" s="17">
        <f t="shared" si="44"/>
        <v>5.1752823350410316E-4</v>
      </c>
      <c r="Q308" s="11">
        <f t="shared" si="45"/>
        <v>41189.640200000002</v>
      </c>
      <c r="R308" s="11"/>
    </row>
    <row r="309" spans="1:18" x14ac:dyDescent="0.2">
      <c r="A309" s="74" t="s">
        <v>954</v>
      </c>
      <c r="B309" s="75" t="s">
        <v>89</v>
      </c>
      <c r="C309" s="76">
        <v>56208.141100000001</v>
      </c>
      <c r="D309" s="48"/>
      <c r="E309" s="2">
        <f t="shared" si="43"/>
        <v>6360.4923394532352</v>
      </c>
      <c r="F309" s="2">
        <f t="shared" si="51"/>
        <v>6360.5</v>
      </c>
      <c r="G309" s="31">
        <f t="shared" si="49"/>
        <v>-6.5961000000243075E-3</v>
      </c>
      <c r="K309" s="2">
        <f t="shared" si="52"/>
        <v>-6.5961000000243075E-3</v>
      </c>
      <c r="O309" s="2">
        <f t="shared" ca="1" si="48"/>
        <v>-9.1669233011074311E-3</v>
      </c>
      <c r="P309" s="17">
        <f t="shared" si="44"/>
        <v>5.1752823350410316E-4</v>
      </c>
      <c r="Q309" s="11">
        <f t="shared" si="45"/>
        <v>41189.641100000001</v>
      </c>
      <c r="R309" s="11"/>
    </row>
    <row r="310" spans="1:18" x14ac:dyDescent="0.2">
      <c r="A310" s="74" t="s">
        <v>954</v>
      </c>
      <c r="B310" s="75" t="s">
        <v>89</v>
      </c>
      <c r="C310" s="76">
        <v>56208.1417</v>
      </c>
      <c r="D310" s="48"/>
      <c r="E310" s="2">
        <f t="shared" si="43"/>
        <v>6360.4930362783371</v>
      </c>
      <c r="F310" s="2">
        <f t="shared" si="51"/>
        <v>6360.5</v>
      </c>
      <c r="G310" s="31">
        <f t="shared" si="49"/>
        <v>-5.9961000006296672E-3</v>
      </c>
      <c r="K310" s="2">
        <f t="shared" si="52"/>
        <v>-5.9961000006296672E-3</v>
      </c>
      <c r="O310" s="2">
        <f t="shared" ca="1" si="48"/>
        <v>-9.1669233011074311E-3</v>
      </c>
      <c r="P310" s="17">
        <f t="shared" si="44"/>
        <v>5.1752823350410316E-4</v>
      </c>
      <c r="Q310" s="11">
        <f t="shared" si="45"/>
        <v>41189.6417</v>
      </c>
      <c r="R310" s="11"/>
    </row>
    <row r="311" spans="1:18" x14ac:dyDescent="0.2">
      <c r="A311" s="74" t="s">
        <v>965</v>
      </c>
      <c r="B311" s="75" t="s">
        <v>89</v>
      </c>
      <c r="C311" s="76">
        <v>56962.414700000001</v>
      </c>
      <c r="D311" s="48"/>
      <c r="E311" s="2">
        <f t="shared" si="43"/>
        <v>7236.4869701835478</v>
      </c>
      <c r="F311" s="2">
        <f t="shared" si="51"/>
        <v>7236.5</v>
      </c>
      <c r="G311" s="31">
        <f t="shared" si="49"/>
        <v>-1.1219300002267119E-2</v>
      </c>
      <c r="K311" s="2">
        <f t="shared" si="52"/>
        <v>-1.1219300002267119E-2</v>
      </c>
      <c r="O311" s="2">
        <f t="shared" ca="1" si="48"/>
        <v>-1.0356175956857892E-2</v>
      </c>
      <c r="P311" s="17">
        <f t="shared" si="44"/>
        <v>8.5123126694411507E-4</v>
      </c>
      <c r="Q311" s="11">
        <f t="shared" si="45"/>
        <v>41943.914700000001</v>
      </c>
      <c r="R311" s="11"/>
    </row>
    <row r="312" spans="1:18" x14ac:dyDescent="0.2">
      <c r="A312" s="109" t="s">
        <v>1</v>
      </c>
      <c r="B312" s="111" t="s">
        <v>89</v>
      </c>
      <c r="C312" s="109">
        <v>56962.414799999999</v>
      </c>
      <c r="D312" s="109">
        <v>8.9999999999999998E-4</v>
      </c>
      <c r="E312" s="2">
        <f t="shared" si="43"/>
        <v>7236.4870863210617</v>
      </c>
      <c r="F312" s="2">
        <f t="shared" si="51"/>
        <v>7236.5</v>
      </c>
      <c r="G312" s="31">
        <f t="shared" si="49"/>
        <v>-1.1119300004793331E-2</v>
      </c>
      <c r="K312" s="2">
        <f t="shared" si="52"/>
        <v>-1.1119300004793331E-2</v>
      </c>
      <c r="O312" s="2">
        <f t="shared" ca="1" si="48"/>
        <v>-1.0356175956857892E-2</v>
      </c>
      <c r="P312" s="17">
        <f t="shared" si="44"/>
        <v>8.5123126694411507E-4</v>
      </c>
      <c r="Q312" s="11">
        <f t="shared" si="45"/>
        <v>41943.914799999999</v>
      </c>
      <c r="R312" s="11"/>
    </row>
    <row r="313" spans="1:18" x14ac:dyDescent="0.2">
      <c r="A313" s="74" t="s">
        <v>971</v>
      </c>
      <c r="B313" s="75" t="s">
        <v>88</v>
      </c>
      <c r="C313" s="76">
        <v>56974.039900000003</v>
      </c>
      <c r="D313" s="48"/>
      <c r="E313" s="2">
        <f t="shared" si="43"/>
        <v>7249.9881888145164</v>
      </c>
      <c r="F313" s="2">
        <f t="shared" si="51"/>
        <v>7250</v>
      </c>
      <c r="G313" s="31">
        <f t="shared" si="49"/>
        <v>-1.0170000001380686E-2</v>
      </c>
      <c r="K313" s="2">
        <f t="shared" si="52"/>
        <v>-1.0170000001380686E-2</v>
      </c>
      <c r="O313" s="2">
        <f t="shared" ca="1" si="48"/>
        <v>-1.0374503480662265E-2</v>
      </c>
      <c r="P313" s="17">
        <f t="shared" si="44"/>
        <v>8.5687236739787087E-4</v>
      </c>
      <c r="Q313" s="11">
        <f t="shared" si="45"/>
        <v>41955.539900000003</v>
      </c>
      <c r="R313" s="11"/>
    </row>
    <row r="314" spans="1:18" x14ac:dyDescent="0.2">
      <c r="A314" s="74" t="s">
        <v>971</v>
      </c>
      <c r="B314" s="75" t="s">
        <v>88</v>
      </c>
      <c r="C314" s="76">
        <v>56974.04</v>
      </c>
      <c r="D314" s="48"/>
      <c r="E314" s="2">
        <f t="shared" si="43"/>
        <v>7249.9883049520313</v>
      </c>
      <c r="F314" s="2">
        <f t="shared" si="51"/>
        <v>7250</v>
      </c>
      <c r="G314" s="31">
        <f t="shared" si="49"/>
        <v>-1.0070000003906898E-2</v>
      </c>
      <c r="I314" s="2">
        <f>G314</f>
        <v>-1.0070000003906898E-2</v>
      </c>
      <c r="O314" s="2">
        <f t="shared" ca="1" si="48"/>
        <v>-1.0374503480662265E-2</v>
      </c>
      <c r="P314" s="17">
        <f t="shared" si="44"/>
        <v>8.5687236739787087E-4</v>
      </c>
      <c r="Q314" s="11">
        <f t="shared" si="45"/>
        <v>41955.54</v>
      </c>
      <c r="R314" s="11"/>
    </row>
    <row r="315" spans="1:18" x14ac:dyDescent="0.2">
      <c r="A315" s="71" t="s">
        <v>971</v>
      </c>
      <c r="B315" s="72" t="s">
        <v>88</v>
      </c>
      <c r="C315" s="73">
        <v>56974.040099999998</v>
      </c>
      <c r="D315" s="52"/>
      <c r="E315" s="2">
        <f t="shared" si="43"/>
        <v>7249.9884210895452</v>
      </c>
      <c r="F315" s="2">
        <f t="shared" si="51"/>
        <v>7250</v>
      </c>
      <c r="G315" s="31">
        <f t="shared" si="49"/>
        <v>-9.9700000064331107E-3</v>
      </c>
      <c r="K315" s="2">
        <f t="shared" ref="K315:K341" si="53">G315</f>
        <v>-9.9700000064331107E-3</v>
      </c>
      <c r="O315" s="2">
        <f t="shared" ca="1" si="48"/>
        <v>-1.0374503480662265E-2</v>
      </c>
      <c r="P315" s="17">
        <f t="shared" si="44"/>
        <v>8.5687236739787087E-4</v>
      </c>
      <c r="Q315" s="11">
        <f t="shared" si="45"/>
        <v>41955.540099999998</v>
      </c>
      <c r="R315" s="11"/>
    </row>
    <row r="316" spans="1:18" x14ac:dyDescent="0.2">
      <c r="A316" s="101" t="s">
        <v>978</v>
      </c>
      <c r="B316" s="102" t="s">
        <v>88</v>
      </c>
      <c r="C316" s="103">
        <v>57287.460339999998</v>
      </c>
      <c r="D316" s="103">
        <v>2.0000000000000001E-4</v>
      </c>
      <c r="E316" s="2">
        <f t="shared" si="43"/>
        <v>7613.9869057272217</v>
      </c>
      <c r="F316" s="2">
        <f t="shared" si="51"/>
        <v>7614</v>
      </c>
      <c r="G316" s="31">
        <f t="shared" si="49"/>
        <v>-1.1274800002865959E-2</v>
      </c>
      <c r="K316" s="2">
        <f t="shared" si="53"/>
        <v>-1.1274800002865959E-2</v>
      </c>
      <c r="O316" s="2">
        <f t="shared" ca="1" si="48"/>
        <v>-1.0868667826202411E-2</v>
      </c>
      <c r="P316" s="17">
        <f t="shared" si="44"/>
        <v>1.0146765157214217E-3</v>
      </c>
      <c r="Q316" s="11">
        <f t="shared" si="45"/>
        <v>42268.960339999998</v>
      </c>
      <c r="R316" s="11"/>
    </row>
    <row r="317" spans="1:18" x14ac:dyDescent="0.2">
      <c r="A317" s="98" t="s">
        <v>977</v>
      </c>
      <c r="B317" s="99" t="s">
        <v>88</v>
      </c>
      <c r="C317" s="100">
        <v>57343.43</v>
      </c>
      <c r="D317" s="100">
        <v>1.1000000000000001E-3</v>
      </c>
      <c r="E317" s="2">
        <f t="shared" si="43"/>
        <v>7678.9886791471099</v>
      </c>
      <c r="F317" s="2">
        <f t="shared" si="51"/>
        <v>7679</v>
      </c>
      <c r="G317" s="31">
        <f t="shared" si="49"/>
        <v>-9.7478000025148503E-3</v>
      </c>
      <c r="K317" s="2">
        <f t="shared" si="53"/>
        <v>-9.7478000025148503E-3</v>
      </c>
      <c r="O317" s="2">
        <f t="shared" ca="1" si="48"/>
        <v>-1.0956911459334579E-2</v>
      </c>
      <c r="P317" s="17">
        <f t="shared" si="44"/>
        <v>1.0440132280607826E-3</v>
      </c>
      <c r="Q317" s="11">
        <f t="shared" si="45"/>
        <v>42324.93</v>
      </c>
      <c r="R317" s="11"/>
    </row>
    <row r="318" spans="1:18" x14ac:dyDescent="0.2">
      <c r="A318" s="108" t="s">
        <v>979</v>
      </c>
      <c r="B318" s="110" t="s">
        <v>88</v>
      </c>
      <c r="C318" s="112">
        <v>57356.341999999997</v>
      </c>
      <c r="D318" s="113">
        <v>2E-3</v>
      </c>
      <c r="E318" s="2">
        <f t="shared" si="43"/>
        <v>7693.9843553473465</v>
      </c>
      <c r="F318" s="2">
        <f t="shared" si="51"/>
        <v>7694</v>
      </c>
      <c r="G318" s="31">
        <f t="shared" si="49"/>
        <v>-1.3470800004142802E-2</v>
      </c>
      <c r="K318" s="2">
        <f t="shared" si="53"/>
        <v>-1.3470800004142802E-2</v>
      </c>
      <c r="O318" s="2">
        <f t="shared" ca="1" si="48"/>
        <v>-1.0977275374672772E-2</v>
      </c>
      <c r="P318" s="17">
        <f t="shared" si="44"/>
        <v>1.0508330460299515E-3</v>
      </c>
      <c r="Q318" s="11">
        <f t="shared" si="45"/>
        <v>42337.841999999997</v>
      </c>
      <c r="R318" s="11"/>
    </row>
    <row r="319" spans="1:18" x14ac:dyDescent="0.2">
      <c r="A319" s="106" t="s">
        <v>2</v>
      </c>
      <c r="B319" s="107" t="s">
        <v>89</v>
      </c>
      <c r="C319" s="106">
        <v>57677.086199999998</v>
      </c>
      <c r="D319" s="106" t="s">
        <v>39</v>
      </c>
      <c r="E319" s="2">
        <f t="shared" si="43"/>
        <v>8066.4887052780487</v>
      </c>
      <c r="F319" s="2">
        <f t="shared" si="51"/>
        <v>8066.5</v>
      </c>
      <c r="G319" s="31">
        <f t="shared" si="49"/>
        <v>-9.7253000058117323E-3</v>
      </c>
      <c r="K319" s="2">
        <f t="shared" si="53"/>
        <v>-9.7253000058117323E-3</v>
      </c>
      <c r="O319" s="2">
        <f t="shared" ca="1" si="48"/>
        <v>-1.1482979272237894E-2</v>
      </c>
      <c r="P319" s="17">
        <f t="shared" si="44"/>
        <v>1.226183018202061E-3</v>
      </c>
      <c r="Q319" s="11">
        <f t="shared" si="45"/>
        <v>42658.586199999998</v>
      </c>
    </row>
    <row r="320" spans="1:18" x14ac:dyDescent="0.2">
      <c r="A320" s="104" t="s">
        <v>0</v>
      </c>
      <c r="B320" s="105" t="s">
        <v>88</v>
      </c>
      <c r="C320" s="104">
        <v>57682.681199999999</v>
      </c>
      <c r="D320" s="104">
        <v>1E-4</v>
      </c>
      <c r="E320" s="2">
        <f t="shared" si="43"/>
        <v>8072.9865993564536</v>
      </c>
      <c r="F320" s="2">
        <f t="shared" si="51"/>
        <v>8073</v>
      </c>
      <c r="G320" s="31">
        <f t="shared" si="49"/>
        <v>-1.1538600003405008E-2</v>
      </c>
      <c r="K320" s="2">
        <f t="shared" si="53"/>
        <v>-1.1538600003405008E-2</v>
      </c>
      <c r="O320" s="2">
        <f t="shared" ca="1" si="48"/>
        <v>-1.149180363555111E-2</v>
      </c>
      <c r="P320" s="17">
        <f t="shared" si="44"/>
        <v>1.2293450668759581E-3</v>
      </c>
      <c r="Q320" s="11">
        <f t="shared" si="45"/>
        <v>42664.181199999999</v>
      </c>
      <c r="R320" s="11"/>
    </row>
    <row r="321" spans="1:18" x14ac:dyDescent="0.2">
      <c r="A321" s="114" t="s">
        <v>980</v>
      </c>
      <c r="B321" s="115" t="s">
        <v>88</v>
      </c>
      <c r="C321" s="116">
        <v>58755.545700000002</v>
      </c>
      <c r="D321" s="116">
        <v>1E-4</v>
      </c>
      <c r="E321" s="2">
        <f t="shared" si="43"/>
        <v>9318.9847908630418</v>
      </c>
      <c r="F321" s="2">
        <f t="shared" si="51"/>
        <v>9319</v>
      </c>
      <c r="G321" s="31">
        <f t="shared" si="49"/>
        <v>-1.3095800000883173E-2</v>
      </c>
      <c r="K321" s="2">
        <f t="shared" si="53"/>
        <v>-1.3095800000883173E-2</v>
      </c>
      <c r="O321" s="2">
        <f t="shared" ref="O321:O341" ca="1" si="54">C$11+C$12*F321</f>
        <v>-1.3183366202976993E-2</v>
      </c>
      <c r="P321" s="17">
        <f t="shared" si="44"/>
        <v>1.9002606586288422E-3</v>
      </c>
      <c r="Q321" s="11">
        <f t="shared" si="45"/>
        <v>43737.045700000002</v>
      </c>
      <c r="R321" s="11"/>
    </row>
    <row r="322" spans="1:18" x14ac:dyDescent="0.2">
      <c r="A322" s="120" t="s">
        <v>984</v>
      </c>
      <c r="B322" s="121" t="s">
        <v>88</v>
      </c>
      <c r="C322" s="122">
        <v>58755.545700000002</v>
      </c>
      <c r="D322" s="123">
        <v>1E-4</v>
      </c>
      <c r="E322" s="2">
        <f t="shared" si="43"/>
        <v>9318.9847908630418</v>
      </c>
      <c r="F322" s="2">
        <f t="shared" si="51"/>
        <v>9319</v>
      </c>
      <c r="G322" s="31">
        <f t="shared" si="49"/>
        <v>-1.3095800000883173E-2</v>
      </c>
      <c r="K322" s="2">
        <f t="shared" si="53"/>
        <v>-1.3095800000883173E-2</v>
      </c>
      <c r="O322" s="2">
        <f t="shared" ca="1" si="54"/>
        <v>-1.3183366202976993E-2</v>
      </c>
      <c r="P322" s="17">
        <f t="shared" si="44"/>
        <v>1.9002606586288422E-3</v>
      </c>
      <c r="Q322" s="11">
        <f t="shared" si="45"/>
        <v>43737.045700000002</v>
      </c>
    </row>
    <row r="323" spans="1:18" x14ac:dyDescent="0.2">
      <c r="A323" s="114" t="s">
        <v>981</v>
      </c>
      <c r="B323" s="115" t="s">
        <v>88</v>
      </c>
      <c r="C323" s="116">
        <v>58810.651700000002</v>
      </c>
      <c r="D323" s="116">
        <v>1E-4</v>
      </c>
      <c r="E323" s="2">
        <f t="shared" si="43"/>
        <v>9382.9835310032577</v>
      </c>
      <c r="F323" s="2">
        <f t="shared" si="51"/>
        <v>9383</v>
      </c>
      <c r="G323" s="31">
        <f t="shared" si="49"/>
        <v>-1.4180600002873689E-2</v>
      </c>
      <c r="K323" s="2">
        <f t="shared" si="53"/>
        <v>-1.4180600002873689E-2</v>
      </c>
      <c r="O323" s="2">
        <f t="shared" ca="1" si="54"/>
        <v>-1.3270252241753282E-2</v>
      </c>
      <c r="P323" s="17">
        <f t="shared" si="44"/>
        <v>1.9382016916808943E-3</v>
      </c>
      <c r="Q323" s="11">
        <f t="shared" si="45"/>
        <v>43792.151700000002</v>
      </c>
      <c r="R323" s="11"/>
    </row>
    <row r="324" spans="1:18" x14ac:dyDescent="0.2">
      <c r="A324" s="123" t="s">
        <v>985</v>
      </c>
      <c r="B324" s="121" t="s">
        <v>88</v>
      </c>
      <c r="C324" s="122">
        <v>58810.651700000002</v>
      </c>
      <c r="D324" s="123">
        <v>1E-4</v>
      </c>
      <c r="E324" s="2">
        <f t="shared" si="43"/>
        <v>9382.9835310032577</v>
      </c>
      <c r="F324" s="2">
        <f t="shared" si="51"/>
        <v>9383</v>
      </c>
      <c r="G324" s="31">
        <f t="shared" si="49"/>
        <v>-1.4180600002873689E-2</v>
      </c>
      <c r="K324" s="2">
        <f t="shared" si="53"/>
        <v>-1.4180600002873689E-2</v>
      </c>
      <c r="O324" s="2">
        <f t="shared" ca="1" si="54"/>
        <v>-1.3270252241753282E-2</v>
      </c>
      <c r="P324" s="17">
        <f t="shared" si="44"/>
        <v>1.9382016916808943E-3</v>
      </c>
      <c r="Q324" s="11">
        <f t="shared" si="45"/>
        <v>43792.151700000002</v>
      </c>
    </row>
    <row r="325" spans="1:18" x14ac:dyDescent="0.2">
      <c r="A325" s="114" t="s">
        <v>980</v>
      </c>
      <c r="B325" s="115" t="s">
        <v>88</v>
      </c>
      <c r="C325" s="116">
        <v>58843.370600000002</v>
      </c>
      <c r="D325" s="116">
        <v>2.9999999999999997E-4</v>
      </c>
      <c r="E325" s="2">
        <f t="shared" si="43"/>
        <v>9420.9824490661485</v>
      </c>
      <c r="F325" s="2">
        <f t="shared" si="51"/>
        <v>9421</v>
      </c>
      <c r="G325" s="31">
        <f t="shared" si="49"/>
        <v>-1.5112200002477039E-2</v>
      </c>
      <c r="K325" s="2">
        <f t="shared" si="53"/>
        <v>-1.5112200002477039E-2</v>
      </c>
      <c r="O325" s="2">
        <f t="shared" ca="1" si="54"/>
        <v>-1.3321840827276705E-2</v>
      </c>
      <c r="P325" s="17">
        <f t="shared" si="44"/>
        <v>1.9608900580522404E-3</v>
      </c>
      <c r="Q325" s="11">
        <f t="shared" si="45"/>
        <v>43824.870600000002</v>
      </c>
      <c r="R325" s="11"/>
    </row>
    <row r="326" spans="1:18" x14ac:dyDescent="0.2">
      <c r="A326" s="120" t="s">
        <v>984</v>
      </c>
      <c r="B326" s="121" t="s">
        <v>88</v>
      </c>
      <c r="C326" s="122">
        <v>58843.370600000002</v>
      </c>
      <c r="D326" s="123">
        <v>2.9999999999999997E-4</v>
      </c>
      <c r="E326" s="2">
        <f t="shared" si="43"/>
        <v>9420.9824490661485</v>
      </c>
      <c r="F326" s="2">
        <f t="shared" si="51"/>
        <v>9421</v>
      </c>
      <c r="G326" s="31">
        <f t="shared" si="49"/>
        <v>-1.5112200002477039E-2</v>
      </c>
      <c r="K326" s="2">
        <f t="shared" si="53"/>
        <v>-1.5112200002477039E-2</v>
      </c>
      <c r="O326" s="2">
        <f t="shared" ca="1" si="54"/>
        <v>-1.3321840827276705E-2</v>
      </c>
      <c r="P326" s="17">
        <f t="shared" si="44"/>
        <v>1.9608900580522404E-3</v>
      </c>
      <c r="Q326" s="11">
        <f t="shared" si="45"/>
        <v>43824.870600000002</v>
      </c>
    </row>
    <row r="327" spans="1:18" x14ac:dyDescent="0.2">
      <c r="A327" s="114" t="s">
        <v>982</v>
      </c>
      <c r="B327" s="115" t="s">
        <v>88</v>
      </c>
      <c r="C327" s="116">
        <v>59067.243000000002</v>
      </c>
      <c r="D327" s="116" t="s">
        <v>127</v>
      </c>
      <c r="E327" s="2">
        <f t="shared" si="43"/>
        <v>9680.9822957646265</v>
      </c>
      <c r="F327" s="2">
        <f t="shared" si="51"/>
        <v>9681</v>
      </c>
      <c r="G327" s="31">
        <f t="shared" si="49"/>
        <v>-1.5244200003508013E-2</v>
      </c>
      <c r="K327" s="2">
        <f t="shared" si="53"/>
        <v>-1.5244200003508013E-2</v>
      </c>
      <c r="O327" s="2">
        <f t="shared" ca="1" si="54"/>
        <v>-1.367481535980538E-2</v>
      </c>
      <c r="P327" s="17">
        <f t="shared" si="44"/>
        <v>2.1193421487002433E-3</v>
      </c>
      <c r="Q327" s="11">
        <f t="shared" si="45"/>
        <v>44048.743000000002</v>
      </c>
      <c r="R327" s="11"/>
    </row>
    <row r="328" spans="1:18" x14ac:dyDescent="0.2">
      <c r="A328" s="114" t="s">
        <v>982</v>
      </c>
      <c r="B328" s="115" t="s">
        <v>88</v>
      </c>
      <c r="C328" s="116">
        <v>59067.243499999997</v>
      </c>
      <c r="D328" s="116" t="s">
        <v>970</v>
      </c>
      <c r="E328" s="2">
        <f t="shared" si="43"/>
        <v>9680.9828764522044</v>
      </c>
      <c r="F328" s="2">
        <f t="shared" si="51"/>
        <v>9681</v>
      </c>
      <c r="G328" s="31">
        <f t="shared" si="49"/>
        <v>-1.4744200008863118E-2</v>
      </c>
      <c r="K328" s="2">
        <f t="shared" si="53"/>
        <v>-1.4744200008863118E-2</v>
      </c>
      <c r="O328" s="2">
        <f t="shared" ca="1" si="54"/>
        <v>-1.367481535980538E-2</v>
      </c>
      <c r="P328" s="17">
        <f t="shared" si="44"/>
        <v>2.1193421487002433E-3</v>
      </c>
      <c r="Q328" s="11">
        <f t="shared" si="45"/>
        <v>44048.743499999997</v>
      </c>
      <c r="R328" s="11"/>
    </row>
    <row r="329" spans="1:18" x14ac:dyDescent="0.2">
      <c r="A329" s="114" t="s">
        <v>982</v>
      </c>
      <c r="B329" s="115" t="s">
        <v>88</v>
      </c>
      <c r="C329" s="116">
        <v>59067.243699999999</v>
      </c>
      <c r="D329" s="116" t="s">
        <v>39</v>
      </c>
      <c r="E329" s="2">
        <f t="shared" si="43"/>
        <v>9680.9831087272414</v>
      </c>
      <c r="F329" s="2">
        <f t="shared" si="51"/>
        <v>9681</v>
      </c>
      <c r="G329" s="31">
        <f t="shared" si="49"/>
        <v>-1.4544200006639585E-2</v>
      </c>
      <c r="K329" s="2">
        <f t="shared" si="53"/>
        <v>-1.4544200006639585E-2</v>
      </c>
      <c r="O329" s="2">
        <f t="shared" ca="1" si="54"/>
        <v>-1.367481535980538E-2</v>
      </c>
      <c r="P329" s="17">
        <f t="shared" si="44"/>
        <v>2.1193421487002433E-3</v>
      </c>
      <c r="Q329" s="11">
        <f t="shared" si="45"/>
        <v>44048.743699999999</v>
      </c>
      <c r="R329" s="11"/>
    </row>
    <row r="330" spans="1:18" x14ac:dyDescent="0.2">
      <c r="A330" s="114" t="s">
        <v>982</v>
      </c>
      <c r="B330" s="115" t="s">
        <v>89</v>
      </c>
      <c r="C330" s="116">
        <v>59083.173199999997</v>
      </c>
      <c r="D330" s="116" t="s">
        <v>39</v>
      </c>
      <c r="E330" s="2">
        <f t="shared" si="43"/>
        <v>9699.4832345041705</v>
      </c>
      <c r="F330" s="2">
        <f t="shared" si="51"/>
        <v>9699.5</v>
      </c>
      <c r="G330" s="31">
        <f t="shared" si="49"/>
        <v>-1.4435900004173163E-2</v>
      </c>
      <c r="K330" s="2">
        <f t="shared" si="53"/>
        <v>-1.4435900004173163E-2</v>
      </c>
      <c r="O330" s="2">
        <f t="shared" ca="1" si="54"/>
        <v>-1.3699930855389151E-2</v>
      </c>
      <c r="P330" s="17">
        <f t="shared" si="44"/>
        <v>2.1308304746540437E-3</v>
      </c>
      <c r="Q330" s="11">
        <f t="shared" si="45"/>
        <v>44064.673199999997</v>
      </c>
      <c r="R330" s="11"/>
    </row>
    <row r="331" spans="1:18" x14ac:dyDescent="0.2">
      <c r="A331" s="114" t="s">
        <v>982</v>
      </c>
      <c r="B331" s="115" t="s">
        <v>89</v>
      </c>
      <c r="C331" s="116">
        <v>59083.173900000002</v>
      </c>
      <c r="D331" s="116" t="s">
        <v>970</v>
      </c>
      <c r="E331" s="2">
        <f t="shared" si="43"/>
        <v>9699.4840474667944</v>
      </c>
      <c r="F331" s="2">
        <f t="shared" si="51"/>
        <v>9699.5</v>
      </c>
      <c r="G331" s="31">
        <f t="shared" si="49"/>
        <v>-1.3735900000028778E-2</v>
      </c>
      <c r="K331" s="2">
        <f t="shared" si="53"/>
        <v>-1.3735900000028778E-2</v>
      </c>
      <c r="O331" s="2">
        <f t="shared" ca="1" si="54"/>
        <v>-1.3699930855389151E-2</v>
      </c>
      <c r="P331" s="17">
        <f t="shared" si="44"/>
        <v>2.1308304746540437E-3</v>
      </c>
      <c r="Q331" s="11">
        <f t="shared" si="45"/>
        <v>44064.673900000002</v>
      </c>
      <c r="R331" s="11"/>
    </row>
    <row r="332" spans="1:18" x14ac:dyDescent="0.2">
      <c r="A332" s="114" t="s">
        <v>982</v>
      </c>
      <c r="B332" s="115" t="s">
        <v>89</v>
      </c>
      <c r="C332" s="116">
        <v>59083.174899999998</v>
      </c>
      <c r="D332" s="116" t="s">
        <v>127</v>
      </c>
      <c r="E332" s="2">
        <f t="shared" si="43"/>
        <v>9699.4852088419611</v>
      </c>
      <c r="F332" s="2">
        <f t="shared" si="51"/>
        <v>9699.5</v>
      </c>
      <c r="G332" s="31">
        <f t="shared" si="49"/>
        <v>-1.273590000346303E-2</v>
      </c>
      <c r="K332" s="2">
        <f t="shared" si="53"/>
        <v>-1.273590000346303E-2</v>
      </c>
      <c r="O332" s="2">
        <f t="shared" ca="1" si="54"/>
        <v>-1.3699930855389151E-2</v>
      </c>
      <c r="P332" s="17">
        <f t="shared" si="44"/>
        <v>2.1308304746540437E-3</v>
      </c>
      <c r="Q332" s="11">
        <f t="shared" si="45"/>
        <v>44064.674899999998</v>
      </c>
      <c r="R332" s="11"/>
    </row>
    <row r="333" spans="1:18" x14ac:dyDescent="0.2">
      <c r="A333" s="114" t="s">
        <v>982</v>
      </c>
      <c r="B333" s="115" t="s">
        <v>88</v>
      </c>
      <c r="C333" s="116">
        <v>59086.186300000001</v>
      </c>
      <c r="D333" s="116" t="s">
        <v>127</v>
      </c>
      <c r="E333" s="2">
        <f t="shared" si="43"/>
        <v>9702.9825740301148</v>
      </c>
      <c r="F333" s="2">
        <f t="shared" si="51"/>
        <v>9703</v>
      </c>
      <c r="G333" s="31">
        <f t="shared" si="49"/>
        <v>-1.5004600005340762E-2</v>
      </c>
      <c r="K333" s="2">
        <f t="shared" si="53"/>
        <v>-1.5004600005340762E-2</v>
      </c>
      <c r="O333" s="2">
        <f t="shared" ca="1" si="54"/>
        <v>-1.3704682435634729E-2</v>
      </c>
      <c r="P333" s="17">
        <f t="shared" si="44"/>
        <v>2.1330071377030986E-3</v>
      </c>
      <c r="Q333" s="11">
        <f t="shared" si="45"/>
        <v>44067.686300000001</v>
      </c>
      <c r="R333" s="11"/>
    </row>
    <row r="334" spans="1:18" x14ac:dyDescent="0.2">
      <c r="A334" s="114" t="s">
        <v>982</v>
      </c>
      <c r="B334" s="115" t="s">
        <v>88</v>
      </c>
      <c r="C334" s="116">
        <v>59086.186500000003</v>
      </c>
      <c r="D334" s="116" t="s">
        <v>970</v>
      </c>
      <c r="E334" s="2">
        <f t="shared" si="43"/>
        <v>9702.9828063051518</v>
      </c>
      <c r="F334" s="2">
        <f t="shared" si="51"/>
        <v>9703</v>
      </c>
      <c r="G334" s="31">
        <f t="shared" si="49"/>
        <v>-1.480460000311723E-2</v>
      </c>
      <c r="K334" s="2">
        <f t="shared" si="53"/>
        <v>-1.480460000311723E-2</v>
      </c>
      <c r="O334" s="2">
        <f t="shared" ca="1" si="54"/>
        <v>-1.3704682435634729E-2</v>
      </c>
      <c r="P334" s="17">
        <f t="shared" si="44"/>
        <v>2.1330071377030986E-3</v>
      </c>
      <c r="Q334" s="11">
        <f t="shared" si="45"/>
        <v>44067.686500000003</v>
      </c>
      <c r="R334" s="11"/>
    </row>
    <row r="335" spans="1:18" x14ac:dyDescent="0.2">
      <c r="A335" s="114" t="s">
        <v>982</v>
      </c>
      <c r="B335" s="115" t="s">
        <v>88</v>
      </c>
      <c r="C335" s="116">
        <v>59086.186699999998</v>
      </c>
      <c r="D335" s="116" t="s">
        <v>39</v>
      </c>
      <c r="E335" s="2">
        <f t="shared" si="43"/>
        <v>9702.9830385801797</v>
      </c>
      <c r="F335" s="2">
        <f t="shared" si="51"/>
        <v>9703</v>
      </c>
      <c r="G335" s="31">
        <f t="shared" si="49"/>
        <v>-1.4604600008169655E-2</v>
      </c>
      <c r="K335" s="2">
        <f t="shared" si="53"/>
        <v>-1.4604600008169655E-2</v>
      </c>
      <c r="O335" s="2">
        <f t="shared" ca="1" si="54"/>
        <v>-1.3704682435634729E-2</v>
      </c>
      <c r="P335" s="17">
        <f t="shared" si="44"/>
        <v>2.1330071377030986E-3</v>
      </c>
      <c r="Q335" s="11">
        <f t="shared" si="45"/>
        <v>44067.686699999998</v>
      </c>
      <c r="R335" s="11"/>
    </row>
    <row r="336" spans="1:18" x14ac:dyDescent="0.2">
      <c r="A336" s="117" t="s">
        <v>983</v>
      </c>
      <c r="B336" s="118" t="s">
        <v>88</v>
      </c>
      <c r="C336" s="119">
        <v>59157.655500000001</v>
      </c>
      <c r="D336" s="119">
        <v>1E-3</v>
      </c>
      <c r="E336" s="2">
        <f t="shared" si="43"/>
        <v>9785.985128358665</v>
      </c>
      <c r="F336" s="2">
        <f t="shared" si="51"/>
        <v>9786</v>
      </c>
      <c r="G336" s="31">
        <f t="shared" si="49"/>
        <v>-1.2805200000002515E-2</v>
      </c>
      <c r="K336" s="2">
        <f t="shared" si="53"/>
        <v>-1.2805200000002515E-2</v>
      </c>
      <c r="O336" s="2">
        <f t="shared" ca="1" si="54"/>
        <v>-1.381736276717273E-2</v>
      </c>
      <c r="P336" s="17">
        <f t="shared" si="44"/>
        <v>2.1849231408510969E-3</v>
      </c>
      <c r="Q336" s="11">
        <f t="shared" si="45"/>
        <v>44139.155500000001</v>
      </c>
    </row>
    <row r="337" spans="1:17" x14ac:dyDescent="0.2">
      <c r="A337" s="123" t="s">
        <v>986</v>
      </c>
      <c r="B337" s="121" t="s">
        <v>88</v>
      </c>
      <c r="C337" s="122">
        <v>59172.291999999899</v>
      </c>
      <c r="D337" s="123">
        <v>2E-3</v>
      </c>
      <c r="E337" s="2">
        <f t="shared" si="43"/>
        <v>9802.9835960401469</v>
      </c>
      <c r="F337" s="2">
        <f t="shared" si="51"/>
        <v>9803</v>
      </c>
      <c r="G337" s="31">
        <f t="shared" si="49"/>
        <v>-1.4124600100331008E-2</v>
      </c>
      <c r="K337" s="2">
        <f t="shared" si="53"/>
        <v>-1.4124600100331008E-2</v>
      </c>
      <c r="O337" s="2">
        <f t="shared" ca="1" si="54"/>
        <v>-1.3840441871222681E-2</v>
      </c>
      <c r="P337" s="17">
        <f t="shared" si="44"/>
        <v>2.1956270996110923E-3</v>
      </c>
      <c r="Q337" s="11">
        <f t="shared" si="45"/>
        <v>44153.791999999899</v>
      </c>
    </row>
    <row r="338" spans="1:17" x14ac:dyDescent="0.2">
      <c r="A338" s="123" t="s">
        <v>987</v>
      </c>
      <c r="B338" s="121" t="s">
        <v>88</v>
      </c>
      <c r="C338" s="122">
        <v>59175.304100000001</v>
      </c>
      <c r="D338" s="123">
        <v>1.5E-3</v>
      </c>
      <c r="E338" s="2">
        <f t="shared" si="43"/>
        <v>9806.4817741910356</v>
      </c>
      <c r="F338" s="2">
        <f t="shared" ref="F338:F369" si="55">ROUND(2*E338,0)/2</f>
        <v>9806.5</v>
      </c>
      <c r="G338" s="31">
        <f t="shared" si="49"/>
        <v>-1.5693300003476907E-2</v>
      </c>
      <c r="K338" s="2">
        <f t="shared" si="53"/>
        <v>-1.5693300003476907E-2</v>
      </c>
      <c r="O338" s="2">
        <f t="shared" ca="1" si="54"/>
        <v>-1.3845193451468259E-2</v>
      </c>
      <c r="P338" s="17">
        <f t="shared" si="44"/>
        <v>2.1978338338955973E-3</v>
      </c>
      <c r="Q338" s="11">
        <f t="shared" si="45"/>
        <v>44156.804100000001</v>
      </c>
    </row>
    <row r="339" spans="1:17" x14ac:dyDescent="0.2">
      <c r="A339" s="123" t="s">
        <v>988</v>
      </c>
      <c r="B339" s="121" t="s">
        <v>88</v>
      </c>
      <c r="C339" s="122">
        <v>59518.00400000019</v>
      </c>
      <c r="D339" s="123" t="s">
        <v>970</v>
      </c>
      <c r="E339" s="2">
        <f t="shared" si="43"/>
        <v>10204.484928950767</v>
      </c>
      <c r="F339" s="2">
        <f t="shared" si="55"/>
        <v>10204.5</v>
      </c>
      <c r="G339" s="31">
        <f t="shared" si="49"/>
        <v>-1.2976899815839715E-2</v>
      </c>
      <c r="K339" s="2">
        <f t="shared" si="53"/>
        <v>-1.2976899815839715E-2</v>
      </c>
      <c r="O339" s="2">
        <f t="shared" ca="1" si="54"/>
        <v>-1.4385516005108309E-2</v>
      </c>
      <c r="P339" s="17">
        <f t="shared" si="44"/>
        <v>2.4554036116379093E-3</v>
      </c>
      <c r="Q339" s="11">
        <f t="shared" si="45"/>
        <v>44499.50400000019</v>
      </c>
    </row>
    <row r="340" spans="1:17" x14ac:dyDescent="0.2">
      <c r="A340" s="123" t="s">
        <v>988</v>
      </c>
      <c r="B340" s="121" t="s">
        <v>88</v>
      </c>
      <c r="C340" s="122">
        <v>59524.019199999981</v>
      </c>
      <c r="D340" s="123" t="s">
        <v>970</v>
      </c>
      <c r="E340" s="2">
        <f t="shared" si="43"/>
        <v>10211.470832875531</v>
      </c>
      <c r="F340" s="2">
        <f t="shared" si="55"/>
        <v>10211.5</v>
      </c>
      <c r="G340" s="31">
        <f t="shared" si="49"/>
        <v>-2.5114300020504743E-2</v>
      </c>
      <c r="K340" s="2">
        <f t="shared" si="53"/>
        <v>-2.5114300020504743E-2</v>
      </c>
      <c r="O340" s="2">
        <f t="shared" ca="1" si="54"/>
        <v>-1.4395019165599465E-2</v>
      </c>
      <c r="P340" s="17">
        <f t="shared" si="44"/>
        <v>2.4600514034087539E-3</v>
      </c>
      <c r="Q340" s="11">
        <f t="shared" si="45"/>
        <v>44505.519199999981</v>
      </c>
    </row>
    <row r="341" spans="1:17" x14ac:dyDescent="0.2">
      <c r="A341" s="120" t="s">
        <v>989</v>
      </c>
      <c r="B341" s="121" t="s">
        <v>88</v>
      </c>
      <c r="C341" s="122">
        <v>59593.343800000002</v>
      </c>
      <c r="D341" s="123">
        <v>1E-4</v>
      </c>
      <c r="E341" s="2">
        <f t="shared" si="43"/>
        <v>10291.98270201366</v>
      </c>
      <c r="F341" s="2">
        <f t="shared" si="55"/>
        <v>10292</v>
      </c>
      <c r="G341" s="31">
        <f t="shared" si="49"/>
        <v>-1.4894400002958719E-2</v>
      </c>
      <c r="K341" s="2">
        <f t="shared" si="53"/>
        <v>-1.4894400002958719E-2</v>
      </c>
      <c r="O341" s="2">
        <f t="shared" ca="1" si="54"/>
        <v>-1.4504305511247767E-2</v>
      </c>
      <c r="P341" s="17">
        <f t="shared" si="44"/>
        <v>2.5137933680070032E-3</v>
      </c>
      <c r="Q341" s="11">
        <f t="shared" si="45"/>
        <v>44574.843800000002</v>
      </c>
    </row>
    <row r="342" spans="1:17" x14ac:dyDescent="0.2">
      <c r="A342" s="124" t="s">
        <v>990</v>
      </c>
      <c r="B342" s="125" t="s">
        <v>89</v>
      </c>
      <c r="C342" s="126">
        <v>59833.143699999899</v>
      </c>
      <c r="D342" s="31"/>
      <c r="E342" s="2">
        <f t="shared" ref="E342:E343" si="56">(C342-C$7)/C$8</f>
        <v>10570.480351738608</v>
      </c>
      <c r="F342" s="2">
        <f t="shared" si="55"/>
        <v>10570.5</v>
      </c>
      <c r="G342" s="31">
        <f t="shared" ref="G342:G343" si="57">C342-(C$7+F342*C$8)</f>
        <v>-1.6918100103794131E-2</v>
      </c>
      <c r="K342" s="2">
        <f t="shared" ref="K342:K343" si="58">G342</f>
        <v>-1.6918100103794131E-2</v>
      </c>
      <c r="O342" s="2">
        <f t="shared" ref="O342:O343" ca="1" si="59">C$11+C$12*F342</f>
        <v>-1.4882395539360214E-2</v>
      </c>
      <c r="P342" s="17">
        <f t="shared" ref="P342:P343" si="60">+D$11+D$12*F342+D$13*F342^2</f>
        <v>2.703870388700725E-3</v>
      </c>
      <c r="Q342" s="11">
        <f t="shared" ref="Q342:Q343" si="61">C342-15018.5</f>
        <v>44814.643699999899</v>
      </c>
    </row>
    <row r="343" spans="1:17" x14ac:dyDescent="0.2">
      <c r="A343" s="124" t="s">
        <v>990</v>
      </c>
      <c r="B343" s="125" t="s">
        <v>89</v>
      </c>
      <c r="C343" s="126">
        <v>59895.997700000182</v>
      </c>
      <c r="D343" s="31"/>
      <c r="E343" s="2">
        <f t="shared" si="56"/>
        <v>10643.477426699432</v>
      </c>
      <c r="F343" s="2">
        <f t="shared" si="55"/>
        <v>10643.5</v>
      </c>
      <c r="G343" s="31">
        <f t="shared" si="57"/>
        <v>-1.9436699818470515E-2</v>
      </c>
      <c r="K343" s="2">
        <f t="shared" si="58"/>
        <v>-1.9436699818470515E-2</v>
      </c>
      <c r="O343" s="2">
        <f t="shared" ca="1" si="59"/>
        <v>-1.4981499927339418E-2</v>
      </c>
      <c r="P343" s="17">
        <f t="shared" si="60"/>
        <v>2.7547581188242429E-3</v>
      </c>
      <c r="Q343" s="11">
        <f t="shared" si="61"/>
        <v>44877.497700000182</v>
      </c>
    </row>
    <row r="344" spans="1:17" x14ac:dyDescent="0.2">
      <c r="A344" s="19"/>
      <c r="C344" s="31"/>
      <c r="D344" s="31"/>
    </row>
    <row r="345" spans="1:17" x14ac:dyDescent="0.2">
      <c r="A345" s="19"/>
      <c r="C345" s="31"/>
      <c r="D345" s="31"/>
    </row>
    <row r="346" spans="1:17" x14ac:dyDescent="0.2">
      <c r="A346" s="19"/>
      <c r="C346" s="31"/>
      <c r="D346" s="31"/>
    </row>
    <row r="347" spans="1:17" x14ac:dyDescent="0.2">
      <c r="A347" s="19"/>
      <c r="C347" s="31"/>
      <c r="D347" s="31"/>
    </row>
    <row r="348" spans="1:17" x14ac:dyDescent="0.2">
      <c r="A348" s="19"/>
      <c r="C348" s="31"/>
      <c r="D348" s="31"/>
    </row>
    <row r="349" spans="1:17" x14ac:dyDescent="0.2">
      <c r="A349" s="19"/>
      <c r="C349" s="31"/>
      <c r="D349" s="31"/>
    </row>
    <row r="350" spans="1:17" x14ac:dyDescent="0.2">
      <c r="A350" s="19"/>
      <c r="C350" s="31"/>
      <c r="D350" s="31"/>
    </row>
    <row r="351" spans="1:17" x14ac:dyDescent="0.2">
      <c r="A351" s="19"/>
      <c r="C351" s="31"/>
      <c r="D351" s="31"/>
    </row>
    <row r="352" spans="1:17" x14ac:dyDescent="0.2">
      <c r="A352" s="19"/>
      <c r="C352" s="31"/>
      <c r="D352" s="31"/>
    </row>
    <row r="353" spans="1:4" x14ac:dyDescent="0.2">
      <c r="A353" s="19"/>
      <c r="C353" s="31"/>
      <c r="D353" s="31"/>
    </row>
    <row r="354" spans="1:4" x14ac:dyDescent="0.2">
      <c r="A354" s="19"/>
      <c r="C354" s="31"/>
      <c r="D354" s="31"/>
    </row>
    <row r="355" spans="1:4" x14ac:dyDescent="0.2">
      <c r="A355" s="19"/>
      <c r="C355" s="31"/>
      <c r="D355" s="31"/>
    </row>
    <row r="356" spans="1:4" x14ac:dyDescent="0.2">
      <c r="A356" s="19"/>
      <c r="C356" s="31"/>
      <c r="D356" s="31"/>
    </row>
    <row r="357" spans="1:4" x14ac:dyDescent="0.2">
      <c r="A357" s="19"/>
      <c r="C357" s="31"/>
      <c r="D357" s="31"/>
    </row>
    <row r="358" spans="1:4" x14ac:dyDescent="0.2">
      <c r="A358" s="19"/>
      <c r="C358" s="31"/>
      <c r="D358" s="31"/>
    </row>
    <row r="359" spans="1:4" x14ac:dyDescent="0.2">
      <c r="A359" s="19"/>
      <c r="C359" s="31"/>
      <c r="D359" s="31"/>
    </row>
    <row r="360" spans="1:4" x14ac:dyDescent="0.2">
      <c r="A360" s="19"/>
      <c r="C360" s="31"/>
      <c r="D360" s="31"/>
    </row>
    <row r="361" spans="1:4" x14ac:dyDescent="0.2">
      <c r="A361" s="19"/>
      <c r="C361" s="31"/>
      <c r="D361" s="31"/>
    </row>
    <row r="362" spans="1:4" x14ac:dyDescent="0.2">
      <c r="A362" s="19"/>
      <c r="C362" s="31"/>
      <c r="D362" s="31"/>
    </row>
    <row r="363" spans="1:4" x14ac:dyDescent="0.2">
      <c r="A363" s="19"/>
      <c r="C363" s="31"/>
      <c r="D363" s="31"/>
    </row>
    <row r="364" spans="1:4" x14ac:dyDescent="0.2">
      <c r="A364" s="19"/>
      <c r="C364" s="31"/>
      <c r="D364" s="31"/>
    </row>
    <row r="365" spans="1:4" x14ac:dyDescent="0.2">
      <c r="A365" s="19"/>
      <c r="C365" s="31"/>
      <c r="D365" s="31"/>
    </row>
    <row r="366" spans="1:4" x14ac:dyDescent="0.2">
      <c r="A366" s="19"/>
      <c r="C366" s="31"/>
      <c r="D366" s="31"/>
    </row>
    <row r="367" spans="1:4" x14ac:dyDescent="0.2">
      <c r="A367" s="19"/>
      <c r="C367" s="31"/>
      <c r="D367" s="31"/>
    </row>
    <row r="368" spans="1:4" x14ac:dyDescent="0.2">
      <c r="A368" s="19"/>
      <c r="C368" s="31"/>
      <c r="D368" s="31"/>
    </row>
    <row r="369" spans="1:4" x14ac:dyDescent="0.2">
      <c r="A369" s="19"/>
      <c r="C369" s="31"/>
      <c r="D369" s="31"/>
    </row>
    <row r="370" spans="1:4" x14ac:dyDescent="0.2">
      <c r="A370" s="19"/>
      <c r="C370" s="31"/>
      <c r="D370" s="31"/>
    </row>
    <row r="371" spans="1:4" x14ac:dyDescent="0.2">
      <c r="A371" s="19"/>
      <c r="C371" s="31"/>
      <c r="D371" s="31"/>
    </row>
    <row r="372" spans="1:4" x14ac:dyDescent="0.2">
      <c r="A372" s="19"/>
      <c r="C372" s="31"/>
      <c r="D372" s="31"/>
    </row>
    <row r="373" spans="1:4" x14ac:dyDescent="0.2">
      <c r="A373" s="19"/>
      <c r="C373" s="31"/>
      <c r="D373" s="31"/>
    </row>
    <row r="374" spans="1:4" x14ac:dyDescent="0.2">
      <c r="A374" s="19"/>
      <c r="C374" s="31"/>
      <c r="D374" s="31"/>
    </row>
    <row r="375" spans="1:4" x14ac:dyDescent="0.2">
      <c r="A375" s="19"/>
      <c r="C375" s="31"/>
      <c r="D375" s="31"/>
    </row>
    <row r="376" spans="1:4" x14ac:dyDescent="0.2">
      <c r="A376" s="19"/>
      <c r="C376" s="31"/>
      <c r="D376" s="31"/>
    </row>
    <row r="377" spans="1:4" x14ac:dyDescent="0.2">
      <c r="A377" s="19"/>
      <c r="C377" s="31"/>
      <c r="D377" s="31"/>
    </row>
    <row r="378" spans="1:4" x14ac:dyDescent="0.2">
      <c r="A378" s="19"/>
      <c r="C378" s="31"/>
      <c r="D378" s="31"/>
    </row>
    <row r="379" spans="1:4" x14ac:dyDescent="0.2">
      <c r="A379" s="19"/>
      <c r="C379" s="31"/>
      <c r="D379" s="31"/>
    </row>
    <row r="380" spans="1:4" x14ac:dyDescent="0.2">
      <c r="A380" s="19"/>
      <c r="C380" s="31"/>
      <c r="D380" s="31"/>
    </row>
    <row r="381" spans="1:4" x14ac:dyDescent="0.2">
      <c r="A381" s="19"/>
      <c r="C381" s="31"/>
      <c r="D381" s="31"/>
    </row>
    <row r="382" spans="1:4" x14ac:dyDescent="0.2">
      <c r="A382" s="19"/>
      <c r="C382" s="31"/>
      <c r="D382" s="31"/>
    </row>
    <row r="383" spans="1:4" x14ac:dyDescent="0.2">
      <c r="A383" s="19"/>
      <c r="C383" s="31"/>
      <c r="D383" s="31"/>
    </row>
    <row r="384" spans="1:4" x14ac:dyDescent="0.2">
      <c r="A384" s="19"/>
      <c r="C384" s="31"/>
      <c r="D384" s="31"/>
    </row>
    <row r="385" spans="1:4" x14ac:dyDescent="0.2">
      <c r="A385" s="19"/>
      <c r="C385" s="31"/>
      <c r="D385" s="31"/>
    </row>
    <row r="386" spans="1:4" x14ac:dyDescent="0.2">
      <c r="A386" s="19"/>
      <c r="C386" s="31"/>
      <c r="D386" s="31"/>
    </row>
    <row r="387" spans="1:4" x14ac:dyDescent="0.2">
      <c r="A387" s="19"/>
      <c r="C387" s="31"/>
      <c r="D387" s="31"/>
    </row>
    <row r="388" spans="1:4" x14ac:dyDescent="0.2">
      <c r="A388" s="19"/>
      <c r="C388" s="31"/>
      <c r="D388" s="31"/>
    </row>
    <row r="389" spans="1:4" x14ac:dyDescent="0.2">
      <c r="A389" s="19"/>
      <c r="C389" s="31"/>
      <c r="D389" s="31"/>
    </row>
    <row r="390" spans="1:4" x14ac:dyDescent="0.2">
      <c r="A390" s="19"/>
      <c r="C390" s="31"/>
      <c r="D390" s="31"/>
    </row>
    <row r="391" spans="1:4" x14ac:dyDescent="0.2">
      <c r="A391" s="19"/>
      <c r="C391" s="31"/>
      <c r="D391" s="31"/>
    </row>
    <row r="392" spans="1:4" x14ac:dyDescent="0.2">
      <c r="A392" s="19"/>
      <c r="C392" s="31"/>
      <c r="D392" s="31"/>
    </row>
    <row r="393" spans="1:4" x14ac:dyDescent="0.2">
      <c r="A393" s="19"/>
      <c r="C393" s="31"/>
      <c r="D393" s="31"/>
    </row>
    <row r="394" spans="1:4" x14ac:dyDescent="0.2">
      <c r="A394" s="19"/>
      <c r="C394" s="31"/>
      <c r="D394" s="31"/>
    </row>
    <row r="395" spans="1:4" x14ac:dyDescent="0.2">
      <c r="A395" s="19"/>
      <c r="C395" s="31"/>
      <c r="D395" s="31"/>
    </row>
    <row r="396" spans="1:4" x14ac:dyDescent="0.2">
      <c r="A396" s="19"/>
      <c r="C396" s="31"/>
      <c r="D396" s="31"/>
    </row>
    <row r="397" spans="1:4" x14ac:dyDescent="0.2">
      <c r="A397" s="19"/>
      <c r="C397" s="31"/>
      <c r="D397" s="31"/>
    </row>
    <row r="398" spans="1:4" x14ac:dyDescent="0.2">
      <c r="A398" s="19"/>
      <c r="C398" s="31"/>
      <c r="D398" s="31"/>
    </row>
    <row r="399" spans="1:4" x14ac:dyDescent="0.2">
      <c r="A399" s="19"/>
      <c r="C399" s="31"/>
      <c r="D399" s="31"/>
    </row>
    <row r="400" spans="1:4" x14ac:dyDescent="0.2">
      <c r="A400" s="19"/>
      <c r="C400" s="31"/>
      <c r="D400" s="31"/>
    </row>
    <row r="401" spans="1:4" x14ac:dyDescent="0.2">
      <c r="A401" s="19"/>
      <c r="C401" s="31"/>
      <c r="D401" s="31"/>
    </row>
    <row r="402" spans="1:4" x14ac:dyDescent="0.2">
      <c r="A402" s="19"/>
      <c r="C402" s="31"/>
      <c r="D402" s="31"/>
    </row>
    <row r="403" spans="1:4" x14ac:dyDescent="0.2">
      <c r="A403" s="19"/>
      <c r="C403" s="31"/>
      <c r="D403" s="31"/>
    </row>
    <row r="404" spans="1:4" x14ac:dyDescent="0.2">
      <c r="A404" s="19"/>
      <c r="C404" s="31"/>
      <c r="D404" s="31"/>
    </row>
    <row r="405" spans="1:4" x14ac:dyDescent="0.2">
      <c r="A405" s="19"/>
      <c r="C405" s="31"/>
      <c r="D405" s="31"/>
    </row>
    <row r="406" spans="1:4" x14ac:dyDescent="0.2">
      <c r="A406" s="19"/>
      <c r="C406" s="31"/>
      <c r="D406" s="31"/>
    </row>
    <row r="407" spans="1:4" x14ac:dyDescent="0.2">
      <c r="A407" s="19"/>
      <c r="C407" s="31"/>
      <c r="D407" s="31"/>
    </row>
    <row r="408" spans="1:4" x14ac:dyDescent="0.2">
      <c r="A408" s="19"/>
      <c r="C408" s="31"/>
      <c r="D408" s="31"/>
    </row>
    <row r="409" spans="1:4" x14ac:dyDescent="0.2">
      <c r="A409" s="19"/>
      <c r="C409" s="31"/>
      <c r="D409" s="31"/>
    </row>
    <row r="410" spans="1:4" x14ac:dyDescent="0.2">
      <c r="A410" s="19"/>
      <c r="C410" s="31"/>
      <c r="D410" s="31"/>
    </row>
    <row r="411" spans="1:4" x14ac:dyDescent="0.2">
      <c r="A411" s="19"/>
      <c r="C411" s="31"/>
      <c r="D411" s="31"/>
    </row>
    <row r="412" spans="1:4" x14ac:dyDescent="0.2">
      <c r="A412" s="19"/>
      <c r="C412" s="31"/>
      <c r="D412" s="31"/>
    </row>
    <row r="413" spans="1:4" x14ac:dyDescent="0.2">
      <c r="A413" s="19"/>
      <c r="C413" s="31"/>
      <c r="D413" s="31"/>
    </row>
    <row r="414" spans="1:4" x14ac:dyDescent="0.2">
      <c r="A414" s="19"/>
      <c r="C414" s="31"/>
      <c r="D414" s="31"/>
    </row>
    <row r="415" spans="1:4" x14ac:dyDescent="0.2">
      <c r="A415" s="19"/>
      <c r="C415" s="31"/>
      <c r="D415" s="31"/>
    </row>
    <row r="416" spans="1:4" x14ac:dyDescent="0.2">
      <c r="A416" s="19"/>
      <c r="C416" s="31"/>
      <c r="D416" s="31"/>
    </row>
    <row r="417" spans="1:4" x14ac:dyDescent="0.2">
      <c r="A417" s="19"/>
      <c r="C417" s="31"/>
      <c r="D417" s="31"/>
    </row>
    <row r="418" spans="1:4" x14ac:dyDescent="0.2">
      <c r="A418" s="19"/>
      <c r="C418" s="31"/>
      <c r="D418" s="31"/>
    </row>
    <row r="419" spans="1:4" x14ac:dyDescent="0.2">
      <c r="A419" s="19"/>
      <c r="C419" s="31"/>
      <c r="D419" s="31"/>
    </row>
    <row r="420" spans="1:4" x14ac:dyDescent="0.2">
      <c r="A420" s="19"/>
      <c r="C420" s="31"/>
      <c r="D420" s="31"/>
    </row>
    <row r="421" spans="1:4" x14ac:dyDescent="0.2">
      <c r="A421" s="19"/>
      <c r="C421" s="31"/>
      <c r="D421" s="31"/>
    </row>
    <row r="422" spans="1:4" x14ac:dyDescent="0.2">
      <c r="A422" s="19"/>
      <c r="C422" s="31"/>
      <c r="D422" s="31"/>
    </row>
    <row r="423" spans="1:4" x14ac:dyDescent="0.2">
      <c r="A423" s="19"/>
      <c r="C423" s="31"/>
      <c r="D423" s="31"/>
    </row>
    <row r="424" spans="1:4" x14ac:dyDescent="0.2">
      <c r="A424" s="19"/>
      <c r="C424" s="31"/>
      <c r="D424" s="31"/>
    </row>
    <row r="425" spans="1:4" x14ac:dyDescent="0.2">
      <c r="A425" s="19"/>
      <c r="C425" s="31"/>
      <c r="D425" s="31"/>
    </row>
    <row r="426" spans="1:4" x14ac:dyDescent="0.2">
      <c r="A426" s="19"/>
      <c r="C426" s="31"/>
      <c r="D426" s="31"/>
    </row>
    <row r="427" spans="1:4" x14ac:dyDescent="0.2">
      <c r="A427" s="19"/>
      <c r="C427" s="31"/>
      <c r="D427" s="31"/>
    </row>
    <row r="428" spans="1:4" x14ac:dyDescent="0.2">
      <c r="A428" s="19"/>
      <c r="C428" s="31"/>
      <c r="D428" s="31"/>
    </row>
    <row r="429" spans="1:4" x14ac:dyDescent="0.2">
      <c r="A429" s="19"/>
      <c r="C429" s="31"/>
      <c r="D429" s="31"/>
    </row>
    <row r="430" spans="1:4" x14ac:dyDescent="0.2">
      <c r="A430" s="19"/>
      <c r="C430" s="31"/>
      <c r="D430" s="31"/>
    </row>
    <row r="431" spans="1:4" x14ac:dyDescent="0.2">
      <c r="A431" s="19"/>
      <c r="C431" s="31"/>
      <c r="D431" s="31"/>
    </row>
    <row r="432" spans="1:4" x14ac:dyDescent="0.2">
      <c r="A432" s="19"/>
      <c r="C432" s="31"/>
      <c r="D432" s="31"/>
    </row>
    <row r="433" spans="1:4" x14ac:dyDescent="0.2">
      <c r="A433" s="19"/>
      <c r="C433" s="31"/>
      <c r="D433" s="31"/>
    </row>
    <row r="434" spans="1:4" x14ac:dyDescent="0.2">
      <c r="A434" s="19"/>
      <c r="C434" s="31"/>
      <c r="D434" s="31"/>
    </row>
    <row r="435" spans="1:4" x14ac:dyDescent="0.2">
      <c r="A435" s="19"/>
      <c r="C435" s="31"/>
      <c r="D435" s="31"/>
    </row>
    <row r="436" spans="1:4" x14ac:dyDescent="0.2">
      <c r="A436" s="19"/>
      <c r="C436" s="31"/>
      <c r="D436" s="31"/>
    </row>
    <row r="437" spans="1:4" x14ac:dyDescent="0.2">
      <c r="A437" s="19"/>
      <c r="C437" s="31"/>
      <c r="D437" s="31"/>
    </row>
    <row r="438" spans="1:4" x14ac:dyDescent="0.2">
      <c r="A438" s="19"/>
      <c r="C438" s="31"/>
      <c r="D438" s="31"/>
    </row>
    <row r="439" spans="1:4" x14ac:dyDescent="0.2">
      <c r="A439" s="19"/>
      <c r="C439" s="31"/>
      <c r="D439" s="31"/>
    </row>
    <row r="440" spans="1:4" x14ac:dyDescent="0.2">
      <c r="A440" s="19"/>
      <c r="C440" s="31"/>
      <c r="D440" s="31"/>
    </row>
    <row r="441" spans="1:4" x14ac:dyDescent="0.2">
      <c r="A441" s="19"/>
      <c r="C441" s="31"/>
      <c r="D441" s="31"/>
    </row>
    <row r="442" spans="1:4" x14ac:dyDescent="0.2">
      <c r="A442" s="19"/>
      <c r="C442" s="31"/>
      <c r="D442" s="31"/>
    </row>
    <row r="443" spans="1:4" x14ac:dyDescent="0.2">
      <c r="A443" s="19"/>
      <c r="C443" s="31"/>
      <c r="D443" s="31"/>
    </row>
    <row r="444" spans="1:4" x14ac:dyDescent="0.2">
      <c r="A444" s="19"/>
      <c r="C444" s="31"/>
      <c r="D444" s="31"/>
    </row>
    <row r="445" spans="1:4" x14ac:dyDescent="0.2">
      <c r="A445" s="19"/>
      <c r="C445" s="31"/>
      <c r="D445" s="31"/>
    </row>
    <row r="446" spans="1:4" x14ac:dyDescent="0.2">
      <c r="A446" s="19"/>
      <c r="C446" s="31"/>
      <c r="D446" s="31"/>
    </row>
    <row r="447" spans="1:4" x14ac:dyDescent="0.2">
      <c r="A447" s="19"/>
      <c r="C447" s="31"/>
      <c r="D447" s="31"/>
    </row>
    <row r="448" spans="1:4" x14ac:dyDescent="0.2">
      <c r="A448" s="19"/>
      <c r="C448" s="31"/>
      <c r="D448" s="31"/>
    </row>
    <row r="449" spans="1:4" x14ac:dyDescent="0.2">
      <c r="A449" s="19"/>
      <c r="C449" s="31"/>
      <c r="D449" s="31"/>
    </row>
    <row r="450" spans="1:4" x14ac:dyDescent="0.2">
      <c r="A450" s="19"/>
      <c r="C450" s="31"/>
      <c r="D450" s="31"/>
    </row>
    <row r="451" spans="1:4" x14ac:dyDescent="0.2">
      <c r="A451" s="19"/>
      <c r="C451" s="31"/>
      <c r="D451" s="31"/>
    </row>
    <row r="452" spans="1:4" x14ac:dyDescent="0.2">
      <c r="A452" s="19"/>
      <c r="C452" s="31"/>
      <c r="D452" s="31"/>
    </row>
    <row r="453" spans="1:4" x14ac:dyDescent="0.2">
      <c r="A453" s="19"/>
      <c r="C453" s="31"/>
      <c r="D453" s="31"/>
    </row>
    <row r="454" spans="1:4" x14ac:dyDescent="0.2">
      <c r="A454" s="19"/>
      <c r="C454" s="31"/>
      <c r="D454" s="31"/>
    </row>
    <row r="455" spans="1:4" x14ac:dyDescent="0.2">
      <c r="A455" s="19"/>
      <c r="C455" s="31"/>
      <c r="D455" s="31"/>
    </row>
    <row r="456" spans="1:4" x14ac:dyDescent="0.2">
      <c r="A456" s="19"/>
      <c r="C456" s="31"/>
      <c r="D456" s="31"/>
    </row>
    <row r="457" spans="1:4" x14ac:dyDescent="0.2">
      <c r="A457" s="19"/>
      <c r="C457" s="31"/>
      <c r="D457" s="31"/>
    </row>
    <row r="458" spans="1:4" x14ac:dyDescent="0.2">
      <c r="A458" s="19"/>
      <c r="C458" s="31"/>
      <c r="D458" s="31"/>
    </row>
    <row r="459" spans="1:4" x14ac:dyDescent="0.2">
      <c r="A459" s="19"/>
      <c r="C459" s="31"/>
      <c r="D459" s="31"/>
    </row>
    <row r="460" spans="1:4" x14ac:dyDescent="0.2">
      <c r="A460" s="19"/>
      <c r="C460" s="31"/>
      <c r="D460" s="31"/>
    </row>
    <row r="461" spans="1:4" x14ac:dyDescent="0.2">
      <c r="A461" s="19"/>
      <c r="C461" s="31"/>
      <c r="D461" s="31"/>
    </row>
    <row r="462" spans="1:4" x14ac:dyDescent="0.2">
      <c r="A462" s="19"/>
      <c r="C462" s="31"/>
      <c r="D462" s="31"/>
    </row>
    <row r="463" spans="1:4" x14ac:dyDescent="0.2">
      <c r="A463" s="19"/>
      <c r="C463" s="31"/>
      <c r="D463" s="31"/>
    </row>
    <row r="464" spans="1:4" x14ac:dyDescent="0.2">
      <c r="A464" s="19"/>
      <c r="C464" s="31"/>
      <c r="D464" s="31"/>
    </row>
    <row r="465" spans="1:4" x14ac:dyDescent="0.2">
      <c r="A465" s="19"/>
      <c r="C465" s="31"/>
      <c r="D465" s="31"/>
    </row>
    <row r="466" spans="1:4" x14ac:dyDescent="0.2">
      <c r="A466" s="19"/>
      <c r="C466" s="31"/>
      <c r="D466" s="31"/>
    </row>
    <row r="467" spans="1:4" x14ac:dyDescent="0.2">
      <c r="A467" s="19"/>
      <c r="C467" s="31"/>
      <c r="D467" s="31"/>
    </row>
    <row r="468" spans="1:4" x14ac:dyDescent="0.2">
      <c r="A468" s="19"/>
      <c r="C468" s="31"/>
      <c r="D468" s="31"/>
    </row>
    <row r="469" spans="1:4" x14ac:dyDescent="0.2">
      <c r="A469" s="19"/>
      <c r="C469" s="31"/>
      <c r="D469" s="31"/>
    </row>
    <row r="470" spans="1:4" x14ac:dyDescent="0.2">
      <c r="A470" s="19"/>
      <c r="C470" s="31"/>
      <c r="D470" s="31"/>
    </row>
    <row r="471" spans="1:4" x14ac:dyDescent="0.2">
      <c r="A471" s="19"/>
      <c r="C471" s="31"/>
      <c r="D471" s="31"/>
    </row>
    <row r="472" spans="1:4" x14ac:dyDescent="0.2">
      <c r="A472" s="19"/>
      <c r="C472" s="31"/>
      <c r="D472" s="31"/>
    </row>
    <row r="473" spans="1:4" x14ac:dyDescent="0.2">
      <c r="A473" s="19"/>
      <c r="C473" s="31"/>
      <c r="D473" s="31"/>
    </row>
    <row r="474" spans="1:4" x14ac:dyDescent="0.2">
      <c r="A474" s="19"/>
      <c r="C474" s="31"/>
      <c r="D474" s="31"/>
    </row>
    <row r="475" spans="1:4" x14ac:dyDescent="0.2">
      <c r="A475" s="19"/>
      <c r="C475" s="31"/>
      <c r="D475" s="31"/>
    </row>
    <row r="476" spans="1:4" x14ac:dyDescent="0.2">
      <c r="A476" s="19"/>
      <c r="C476" s="31"/>
      <c r="D476" s="31"/>
    </row>
    <row r="477" spans="1:4" x14ac:dyDescent="0.2">
      <c r="A477" s="19"/>
      <c r="C477" s="31"/>
      <c r="D477" s="31"/>
    </row>
    <row r="478" spans="1:4" x14ac:dyDescent="0.2">
      <c r="A478" s="19"/>
      <c r="C478" s="31"/>
      <c r="D478" s="31"/>
    </row>
    <row r="479" spans="1:4" x14ac:dyDescent="0.2">
      <c r="A479" s="19"/>
      <c r="C479" s="31"/>
      <c r="D479" s="31"/>
    </row>
    <row r="480" spans="1:4" x14ac:dyDescent="0.2">
      <c r="A480" s="19"/>
      <c r="C480" s="31"/>
      <c r="D480" s="31"/>
    </row>
    <row r="481" spans="1:4" x14ac:dyDescent="0.2">
      <c r="A481" s="19"/>
      <c r="C481" s="31"/>
      <c r="D481" s="31"/>
    </row>
    <row r="482" spans="1:4" x14ac:dyDescent="0.2">
      <c r="A482" s="19"/>
      <c r="C482" s="31"/>
      <c r="D482" s="31"/>
    </row>
    <row r="483" spans="1:4" x14ac:dyDescent="0.2">
      <c r="A483" s="19"/>
      <c r="C483" s="31"/>
      <c r="D483" s="31"/>
    </row>
    <row r="484" spans="1:4" x14ac:dyDescent="0.2">
      <c r="A484" s="19"/>
      <c r="C484" s="31"/>
      <c r="D484" s="31"/>
    </row>
    <row r="485" spans="1:4" x14ac:dyDescent="0.2">
      <c r="A485" s="19"/>
      <c r="C485" s="31"/>
      <c r="D485" s="31"/>
    </row>
    <row r="486" spans="1:4" x14ac:dyDescent="0.2">
      <c r="A486" s="19"/>
      <c r="C486" s="31"/>
      <c r="D486" s="31"/>
    </row>
    <row r="487" spans="1:4" x14ac:dyDescent="0.2">
      <c r="A487" s="19"/>
      <c r="C487" s="31"/>
      <c r="D487" s="31"/>
    </row>
    <row r="488" spans="1:4" x14ac:dyDescent="0.2">
      <c r="A488" s="19"/>
      <c r="C488" s="31"/>
      <c r="D488" s="31"/>
    </row>
    <row r="489" spans="1:4" x14ac:dyDescent="0.2">
      <c r="A489" s="19"/>
      <c r="C489" s="31"/>
      <c r="D489" s="31"/>
    </row>
    <row r="490" spans="1:4" x14ac:dyDescent="0.2">
      <c r="A490" s="19"/>
      <c r="C490" s="31"/>
      <c r="D490" s="31"/>
    </row>
    <row r="491" spans="1:4" x14ac:dyDescent="0.2">
      <c r="A491" s="19"/>
      <c r="C491" s="31"/>
      <c r="D491" s="31"/>
    </row>
    <row r="492" spans="1:4" x14ac:dyDescent="0.2">
      <c r="A492" s="19"/>
      <c r="C492" s="31"/>
      <c r="D492" s="31"/>
    </row>
    <row r="493" spans="1:4" x14ac:dyDescent="0.2">
      <c r="A493" s="19"/>
      <c r="C493" s="31"/>
      <c r="D493" s="31"/>
    </row>
    <row r="494" spans="1:4" x14ac:dyDescent="0.2">
      <c r="A494" s="19"/>
      <c r="C494" s="31"/>
      <c r="D494" s="31"/>
    </row>
    <row r="495" spans="1:4" x14ac:dyDescent="0.2">
      <c r="A495" s="19"/>
      <c r="C495" s="31"/>
      <c r="D495" s="31"/>
    </row>
    <row r="496" spans="1:4" x14ac:dyDescent="0.2">
      <c r="A496" s="19"/>
      <c r="C496" s="31"/>
      <c r="D496" s="31"/>
    </row>
    <row r="497" spans="1:4" x14ac:dyDescent="0.2">
      <c r="A497" s="19"/>
      <c r="C497" s="31"/>
      <c r="D497" s="31"/>
    </row>
    <row r="498" spans="1:4" x14ac:dyDescent="0.2">
      <c r="A498" s="19"/>
      <c r="C498" s="31"/>
      <c r="D498" s="31"/>
    </row>
    <row r="499" spans="1:4" x14ac:dyDescent="0.2">
      <c r="A499" s="19"/>
      <c r="C499" s="31"/>
      <c r="D499" s="31"/>
    </row>
    <row r="500" spans="1:4" x14ac:dyDescent="0.2">
      <c r="A500" s="19"/>
      <c r="C500" s="31"/>
      <c r="D500" s="31"/>
    </row>
    <row r="501" spans="1:4" x14ac:dyDescent="0.2">
      <c r="A501" s="19"/>
      <c r="C501" s="31"/>
      <c r="D501" s="31"/>
    </row>
    <row r="502" spans="1:4" x14ac:dyDescent="0.2">
      <c r="A502" s="19"/>
      <c r="C502" s="31"/>
      <c r="D502" s="31"/>
    </row>
    <row r="503" spans="1:4" x14ac:dyDescent="0.2">
      <c r="A503" s="19"/>
      <c r="C503" s="31"/>
      <c r="D503" s="31"/>
    </row>
    <row r="504" spans="1:4" x14ac:dyDescent="0.2">
      <c r="A504" s="19"/>
      <c r="C504" s="31"/>
      <c r="D504" s="31"/>
    </row>
    <row r="505" spans="1:4" x14ac:dyDescent="0.2">
      <c r="A505" s="19"/>
      <c r="C505" s="31"/>
      <c r="D505" s="31"/>
    </row>
    <row r="506" spans="1:4" x14ac:dyDescent="0.2">
      <c r="A506" s="19"/>
      <c r="C506" s="31"/>
      <c r="D506" s="31"/>
    </row>
    <row r="507" spans="1:4" x14ac:dyDescent="0.2">
      <c r="A507" s="19"/>
      <c r="C507" s="31"/>
      <c r="D507" s="31"/>
    </row>
    <row r="508" spans="1:4" x14ac:dyDescent="0.2">
      <c r="A508" s="19"/>
      <c r="C508" s="31"/>
      <c r="D508" s="31"/>
    </row>
    <row r="509" spans="1:4" x14ac:dyDescent="0.2">
      <c r="A509" s="19"/>
      <c r="C509" s="31"/>
      <c r="D509" s="31"/>
    </row>
    <row r="510" spans="1:4" x14ac:dyDescent="0.2">
      <c r="A510" s="19"/>
      <c r="C510" s="31"/>
      <c r="D510" s="31"/>
    </row>
    <row r="511" spans="1:4" x14ac:dyDescent="0.2">
      <c r="A511" s="19"/>
      <c r="C511" s="31"/>
      <c r="D511" s="31"/>
    </row>
    <row r="512" spans="1:4" x14ac:dyDescent="0.2">
      <c r="A512" s="19"/>
      <c r="C512" s="31"/>
      <c r="D512" s="31"/>
    </row>
    <row r="513" spans="1:4" x14ac:dyDescent="0.2">
      <c r="A513" s="19"/>
      <c r="C513" s="31"/>
      <c r="D513" s="31"/>
    </row>
    <row r="514" spans="1:4" x14ac:dyDescent="0.2">
      <c r="A514" s="19"/>
      <c r="C514" s="31"/>
      <c r="D514" s="31"/>
    </row>
    <row r="515" spans="1:4" x14ac:dyDescent="0.2">
      <c r="A515" s="19"/>
      <c r="C515" s="31"/>
      <c r="D515" s="31"/>
    </row>
    <row r="516" spans="1:4" x14ac:dyDescent="0.2">
      <c r="A516" s="19"/>
      <c r="C516" s="31"/>
      <c r="D516" s="31"/>
    </row>
    <row r="517" spans="1:4" x14ac:dyDescent="0.2">
      <c r="A517" s="19"/>
      <c r="C517" s="31"/>
      <c r="D517" s="31"/>
    </row>
    <row r="518" spans="1:4" x14ac:dyDescent="0.2">
      <c r="A518" s="19"/>
      <c r="C518" s="31"/>
      <c r="D518" s="31"/>
    </row>
    <row r="519" spans="1:4" x14ac:dyDescent="0.2">
      <c r="A519" s="19"/>
      <c r="C519" s="31"/>
      <c r="D519" s="31"/>
    </row>
    <row r="520" spans="1:4" x14ac:dyDescent="0.2">
      <c r="A520" s="19"/>
      <c r="C520" s="31"/>
      <c r="D520" s="31"/>
    </row>
    <row r="521" spans="1:4" x14ac:dyDescent="0.2">
      <c r="A521" s="19"/>
      <c r="C521" s="31"/>
      <c r="D521" s="31"/>
    </row>
    <row r="522" spans="1:4" x14ac:dyDescent="0.2">
      <c r="A522" s="19"/>
      <c r="C522" s="31"/>
      <c r="D522" s="31"/>
    </row>
    <row r="523" spans="1:4" x14ac:dyDescent="0.2">
      <c r="A523" s="19"/>
      <c r="C523" s="31"/>
      <c r="D523" s="31"/>
    </row>
    <row r="524" spans="1:4" x14ac:dyDescent="0.2">
      <c r="A524" s="19"/>
      <c r="C524" s="31"/>
      <c r="D524" s="31"/>
    </row>
    <row r="525" spans="1:4" x14ac:dyDescent="0.2">
      <c r="A525" s="19"/>
      <c r="C525" s="31"/>
      <c r="D525" s="31"/>
    </row>
    <row r="526" spans="1:4" x14ac:dyDescent="0.2">
      <c r="A526" s="19"/>
      <c r="C526" s="31"/>
      <c r="D526" s="31"/>
    </row>
    <row r="527" spans="1:4" x14ac:dyDescent="0.2">
      <c r="A527" s="19"/>
      <c r="C527" s="31"/>
      <c r="D527" s="31"/>
    </row>
    <row r="528" spans="1:4" x14ac:dyDescent="0.2">
      <c r="A528" s="19"/>
      <c r="C528" s="31"/>
      <c r="D528" s="31"/>
    </row>
    <row r="529" spans="1:4" x14ac:dyDescent="0.2">
      <c r="A529" s="19"/>
      <c r="C529" s="31"/>
      <c r="D529" s="31"/>
    </row>
    <row r="530" spans="1:4" x14ac:dyDescent="0.2">
      <c r="A530" s="19"/>
      <c r="C530" s="31"/>
      <c r="D530" s="31"/>
    </row>
    <row r="531" spans="1:4" x14ac:dyDescent="0.2">
      <c r="A531" s="19"/>
      <c r="C531" s="31"/>
      <c r="D531" s="31"/>
    </row>
    <row r="532" spans="1:4" x14ac:dyDescent="0.2">
      <c r="A532" s="19"/>
      <c r="C532" s="31"/>
      <c r="D532" s="31"/>
    </row>
    <row r="533" spans="1:4" x14ac:dyDescent="0.2">
      <c r="A533" s="19"/>
      <c r="C533" s="31"/>
      <c r="D533" s="31"/>
    </row>
    <row r="534" spans="1:4" x14ac:dyDescent="0.2">
      <c r="A534" s="19"/>
      <c r="C534" s="31"/>
      <c r="D534" s="31"/>
    </row>
    <row r="535" spans="1:4" x14ac:dyDescent="0.2">
      <c r="A535" s="19"/>
      <c r="C535" s="31"/>
      <c r="D535" s="31"/>
    </row>
    <row r="536" spans="1:4" x14ac:dyDescent="0.2">
      <c r="A536" s="19"/>
      <c r="C536" s="31"/>
      <c r="D536" s="31"/>
    </row>
    <row r="537" spans="1:4" x14ac:dyDescent="0.2">
      <c r="A537" s="19"/>
      <c r="C537" s="31"/>
      <c r="D537" s="31"/>
    </row>
    <row r="538" spans="1:4" x14ac:dyDescent="0.2">
      <c r="A538" s="19"/>
      <c r="C538" s="31"/>
      <c r="D538" s="31"/>
    </row>
    <row r="539" spans="1:4" x14ac:dyDescent="0.2">
      <c r="A539" s="19"/>
      <c r="C539" s="31"/>
      <c r="D539" s="31"/>
    </row>
    <row r="540" spans="1:4" x14ac:dyDescent="0.2">
      <c r="A540" s="19"/>
      <c r="C540" s="31"/>
      <c r="D540" s="31"/>
    </row>
    <row r="541" spans="1:4" x14ac:dyDescent="0.2">
      <c r="A541" s="19"/>
      <c r="C541" s="31"/>
      <c r="D541" s="31"/>
    </row>
    <row r="542" spans="1:4" x14ac:dyDescent="0.2">
      <c r="A542" s="19"/>
      <c r="C542" s="31"/>
      <c r="D542" s="31"/>
    </row>
    <row r="543" spans="1:4" x14ac:dyDescent="0.2">
      <c r="A543" s="19"/>
      <c r="C543" s="31"/>
      <c r="D543" s="31"/>
    </row>
    <row r="544" spans="1:4" x14ac:dyDescent="0.2">
      <c r="A544" s="19"/>
      <c r="C544" s="31"/>
      <c r="D544" s="31"/>
    </row>
    <row r="545" spans="1:4" x14ac:dyDescent="0.2">
      <c r="A545" s="19"/>
      <c r="C545" s="31"/>
      <c r="D545" s="31"/>
    </row>
    <row r="546" spans="1:4" x14ac:dyDescent="0.2">
      <c r="A546" s="19"/>
      <c r="C546" s="31"/>
      <c r="D546" s="31"/>
    </row>
    <row r="547" spans="1:4" x14ac:dyDescent="0.2">
      <c r="A547" s="19"/>
      <c r="C547" s="31"/>
      <c r="D547" s="31"/>
    </row>
    <row r="548" spans="1:4" x14ac:dyDescent="0.2">
      <c r="A548" s="19"/>
      <c r="C548" s="31"/>
      <c r="D548" s="31"/>
    </row>
    <row r="549" spans="1:4" x14ac:dyDescent="0.2">
      <c r="A549" s="19"/>
      <c r="C549" s="31"/>
      <c r="D549" s="31"/>
    </row>
    <row r="550" spans="1:4" x14ac:dyDescent="0.2">
      <c r="A550" s="19"/>
      <c r="C550" s="31"/>
      <c r="D550" s="31"/>
    </row>
    <row r="551" spans="1:4" x14ac:dyDescent="0.2">
      <c r="A551" s="19"/>
      <c r="C551" s="31"/>
      <c r="D551" s="31"/>
    </row>
    <row r="552" spans="1:4" x14ac:dyDescent="0.2">
      <c r="A552" s="19"/>
      <c r="C552" s="31"/>
      <c r="D552" s="31"/>
    </row>
    <row r="553" spans="1:4" x14ac:dyDescent="0.2">
      <c r="A553" s="19"/>
      <c r="C553" s="31"/>
      <c r="D553" s="31"/>
    </row>
    <row r="554" spans="1:4" x14ac:dyDescent="0.2">
      <c r="A554" s="19"/>
      <c r="C554" s="31"/>
      <c r="D554" s="31"/>
    </row>
    <row r="555" spans="1:4" x14ac:dyDescent="0.2">
      <c r="A555" s="19"/>
      <c r="C555" s="31"/>
      <c r="D555" s="31"/>
    </row>
    <row r="556" spans="1:4" x14ac:dyDescent="0.2">
      <c r="A556" s="19"/>
      <c r="C556" s="31"/>
      <c r="D556" s="31"/>
    </row>
    <row r="557" spans="1:4" x14ac:dyDescent="0.2">
      <c r="A557" s="19"/>
      <c r="C557" s="31"/>
      <c r="D557" s="31"/>
    </row>
    <row r="558" spans="1:4" x14ac:dyDescent="0.2">
      <c r="A558" s="19"/>
      <c r="C558" s="31"/>
      <c r="D558" s="31"/>
    </row>
    <row r="559" spans="1:4" x14ac:dyDescent="0.2">
      <c r="A559" s="19"/>
      <c r="C559" s="31"/>
      <c r="D559" s="31"/>
    </row>
    <row r="560" spans="1:4" x14ac:dyDescent="0.2">
      <c r="A560" s="19"/>
      <c r="C560" s="31"/>
      <c r="D560" s="31"/>
    </row>
    <row r="561" spans="1:4" x14ac:dyDescent="0.2">
      <c r="A561" s="19"/>
      <c r="C561" s="31"/>
      <c r="D561" s="31"/>
    </row>
    <row r="562" spans="1:4" x14ac:dyDescent="0.2">
      <c r="A562" s="19"/>
      <c r="C562" s="31"/>
      <c r="D562" s="31"/>
    </row>
    <row r="563" spans="1:4" x14ac:dyDescent="0.2">
      <c r="A563" s="19"/>
      <c r="C563" s="31"/>
      <c r="D563" s="31"/>
    </row>
    <row r="564" spans="1:4" x14ac:dyDescent="0.2">
      <c r="A564" s="19"/>
      <c r="C564" s="31"/>
      <c r="D564" s="31"/>
    </row>
    <row r="565" spans="1:4" x14ac:dyDescent="0.2">
      <c r="A565" s="19"/>
      <c r="C565" s="31"/>
      <c r="D565" s="31"/>
    </row>
    <row r="566" spans="1:4" x14ac:dyDescent="0.2">
      <c r="A566" s="19"/>
      <c r="C566" s="31"/>
      <c r="D566" s="31"/>
    </row>
    <row r="567" spans="1:4" x14ac:dyDescent="0.2">
      <c r="A567" s="19"/>
      <c r="C567" s="31"/>
      <c r="D567" s="31"/>
    </row>
    <row r="568" spans="1:4" x14ac:dyDescent="0.2">
      <c r="A568" s="19"/>
      <c r="C568" s="31"/>
      <c r="D568" s="31"/>
    </row>
    <row r="569" spans="1:4" x14ac:dyDescent="0.2">
      <c r="A569" s="19"/>
      <c r="C569" s="31"/>
      <c r="D569" s="31"/>
    </row>
    <row r="570" spans="1:4" x14ac:dyDescent="0.2">
      <c r="A570" s="19"/>
      <c r="C570" s="31"/>
      <c r="D570" s="31"/>
    </row>
    <row r="571" spans="1:4" x14ac:dyDescent="0.2">
      <c r="A571" s="19"/>
      <c r="C571" s="31"/>
      <c r="D571" s="31"/>
    </row>
    <row r="572" spans="1:4" x14ac:dyDescent="0.2">
      <c r="A572" s="19"/>
      <c r="C572" s="31"/>
      <c r="D572" s="31"/>
    </row>
    <row r="573" spans="1:4" x14ac:dyDescent="0.2">
      <c r="A573" s="19"/>
      <c r="C573" s="31"/>
      <c r="D573" s="31"/>
    </row>
    <row r="574" spans="1:4" x14ac:dyDescent="0.2">
      <c r="A574" s="19"/>
      <c r="C574" s="31"/>
      <c r="D574" s="31"/>
    </row>
    <row r="575" spans="1:4" x14ac:dyDescent="0.2">
      <c r="A575" s="19"/>
      <c r="C575" s="31"/>
      <c r="D575" s="31"/>
    </row>
    <row r="576" spans="1:4" x14ac:dyDescent="0.2">
      <c r="A576" s="19"/>
      <c r="C576" s="31"/>
      <c r="D576" s="31"/>
    </row>
    <row r="577" spans="1:4" x14ac:dyDescent="0.2">
      <c r="A577" s="19"/>
      <c r="C577" s="31"/>
      <c r="D577" s="31"/>
    </row>
    <row r="578" spans="1:4" x14ac:dyDescent="0.2">
      <c r="A578" s="19"/>
      <c r="C578" s="31"/>
      <c r="D578" s="31"/>
    </row>
    <row r="579" spans="1:4" x14ac:dyDescent="0.2">
      <c r="A579" s="19"/>
      <c r="C579" s="31"/>
      <c r="D579" s="31"/>
    </row>
    <row r="580" spans="1:4" x14ac:dyDescent="0.2">
      <c r="A580" s="19"/>
      <c r="C580" s="31"/>
      <c r="D580" s="31"/>
    </row>
    <row r="581" spans="1:4" x14ac:dyDescent="0.2">
      <c r="A581" s="19"/>
      <c r="C581" s="31"/>
      <c r="D581" s="31"/>
    </row>
    <row r="582" spans="1:4" x14ac:dyDescent="0.2">
      <c r="A582" s="19"/>
      <c r="C582" s="31"/>
      <c r="D582" s="31"/>
    </row>
    <row r="583" spans="1:4" x14ac:dyDescent="0.2">
      <c r="A583" s="19"/>
      <c r="C583" s="31"/>
      <c r="D583" s="31"/>
    </row>
    <row r="584" spans="1:4" x14ac:dyDescent="0.2">
      <c r="A584" s="19"/>
      <c r="C584" s="31"/>
      <c r="D584" s="31"/>
    </row>
    <row r="585" spans="1:4" x14ac:dyDescent="0.2">
      <c r="A585" s="19"/>
      <c r="C585" s="31"/>
      <c r="D585" s="31"/>
    </row>
    <row r="586" spans="1:4" x14ac:dyDescent="0.2">
      <c r="A586" s="19"/>
      <c r="C586" s="31"/>
      <c r="D586" s="31"/>
    </row>
    <row r="587" spans="1:4" x14ac:dyDescent="0.2">
      <c r="A587" s="19"/>
      <c r="C587" s="31"/>
      <c r="D587" s="31"/>
    </row>
    <row r="588" spans="1:4" x14ac:dyDescent="0.2">
      <c r="A588" s="19"/>
      <c r="C588" s="31"/>
      <c r="D588" s="31"/>
    </row>
    <row r="589" spans="1:4" x14ac:dyDescent="0.2">
      <c r="A589" s="19"/>
      <c r="C589" s="31"/>
      <c r="D589" s="31"/>
    </row>
    <row r="590" spans="1:4" x14ac:dyDescent="0.2">
      <c r="A590" s="19"/>
      <c r="C590" s="31"/>
      <c r="D590" s="31"/>
    </row>
    <row r="591" spans="1:4" x14ac:dyDescent="0.2">
      <c r="A591" s="19"/>
      <c r="C591" s="31"/>
      <c r="D591" s="31"/>
    </row>
    <row r="592" spans="1:4" x14ac:dyDescent="0.2">
      <c r="A592" s="19"/>
      <c r="C592" s="31"/>
      <c r="D592" s="31"/>
    </row>
    <row r="593" spans="1:4" x14ac:dyDescent="0.2">
      <c r="A593" s="19"/>
      <c r="C593" s="31"/>
      <c r="D593" s="31"/>
    </row>
    <row r="594" spans="1:4" x14ac:dyDescent="0.2">
      <c r="A594" s="19"/>
      <c r="C594" s="31"/>
      <c r="D594" s="31"/>
    </row>
    <row r="595" spans="1:4" x14ac:dyDescent="0.2">
      <c r="A595" s="19"/>
      <c r="C595" s="31"/>
      <c r="D595" s="31"/>
    </row>
    <row r="596" spans="1:4" x14ac:dyDescent="0.2">
      <c r="A596" s="19"/>
      <c r="C596" s="31"/>
      <c r="D596" s="31"/>
    </row>
    <row r="597" spans="1:4" x14ac:dyDescent="0.2">
      <c r="A597" s="19"/>
      <c r="C597" s="31"/>
      <c r="D597" s="31"/>
    </row>
    <row r="598" spans="1:4" x14ac:dyDescent="0.2">
      <c r="A598" s="19"/>
      <c r="C598" s="31"/>
      <c r="D598" s="31"/>
    </row>
    <row r="599" spans="1:4" x14ac:dyDescent="0.2">
      <c r="A599" s="19"/>
      <c r="C599" s="31"/>
      <c r="D599" s="31"/>
    </row>
    <row r="600" spans="1:4" x14ac:dyDescent="0.2">
      <c r="A600" s="19"/>
      <c r="C600" s="31"/>
      <c r="D600" s="31"/>
    </row>
    <row r="601" spans="1:4" x14ac:dyDescent="0.2">
      <c r="A601" s="19"/>
      <c r="C601" s="31"/>
      <c r="D601" s="31"/>
    </row>
    <row r="602" spans="1:4" x14ac:dyDescent="0.2">
      <c r="A602" s="19"/>
      <c r="C602" s="31"/>
      <c r="D602" s="31"/>
    </row>
    <row r="603" spans="1:4" x14ac:dyDescent="0.2">
      <c r="A603" s="19"/>
      <c r="C603" s="31"/>
      <c r="D603" s="31"/>
    </row>
    <row r="604" spans="1:4" x14ac:dyDescent="0.2">
      <c r="A604" s="19"/>
      <c r="C604" s="31"/>
      <c r="D604" s="31"/>
    </row>
    <row r="605" spans="1:4" x14ac:dyDescent="0.2">
      <c r="A605" s="19"/>
      <c r="C605" s="31"/>
      <c r="D605" s="31"/>
    </row>
    <row r="606" spans="1:4" x14ac:dyDescent="0.2">
      <c r="A606" s="19"/>
      <c r="C606" s="31"/>
      <c r="D606" s="31"/>
    </row>
    <row r="607" spans="1:4" x14ac:dyDescent="0.2">
      <c r="A607" s="19"/>
      <c r="C607" s="31"/>
      <c r="D607" s="31"/>
    </row>
    <row r="608" spans="1:4" x14ac:dyDescent="0.2">
      <c r="A608" s="19"/>
      <c r="C608" s="31"/>
      <c r="D608" s="31"/>
    </row>
    <row r="609" spans="1:4" x14ac:dyDescent="0.2">
      <c r="A609" s="19"/>
      <c r="C609" s="31"/>
      <c r="D609" s="31"/>
    </row>
    <row r="610" spans="1:4" x14ac:dyDescent="0.2">
      <c r="A610" s="19"/>
      <c r="C610" s="31"/>
      <c r="D610" s="31"/>
    </row>
    <row r="611" spans="1:4" x14ac:dyDescent="0.2">
      <c r="A611" s="19"/>
      <c r="C611" s="31"/>
      <c r="D611" s="31"/>
    </row>
    <row r="612" spans="1:4" x14ac:dyDescent="0.2">
      <c r="A612" s="19"/>
      <c r="C612" s="31"/>
      <c r="D612" s="31"/>
    </row>
    <row r="613" spans="1:4" x14ac:dyDescent="0.2">
      <c r="A613" s="19"/>
      <c r="C613" s="31"/>
      <c r="D613" s="31"/>
    </row>
    <row r="614" spans="1:4" x14ac:dyDescent="0.2">
      <c r="A614" s="19"/>
      <c r="C614" s="31"/>
      <c r="D614" s="31"/>
    </row>
    <row r="615" spans="1:4" x14ac:dyDescent="0.2">
      <c r="A615" s="19"/>
      <c r="C615" s="31"/>
      <c r="D615" s="31"/>
    </row>
    <row r="616" spans="1:4" x14ac:dyDescent="0.2">
      <c r="A616" s="19"/>
      <c r="C616" s="31"/>
      <c r="D616" s="31"/>
    </row>
    <row r="617" spans="1:4" x14ac:dyDescent="0.2">
      <c r="A617" s="19"/>
      <c r="C617" s="31"/>
      <c r="D617" s="31"/>
    </row>
    <row r="618" spans="1:4" x14ac:dyDescent="0.2">
      <c r="A618" s="19"/>
      <c r="C618" s="31"/>
      <c r="D618" s="31"/>
    </row>
    <row r="619" spans="1:4" x14ac:dyDescent="0.2">
      <c r="A619" s="19"/>
      <c r="C619" s="31"/>
      <c r="D619" s="31"/>
    </row>
    <row r="620" spans="1:4" x14ac:dyDescent="0.2">
      <c r="A620" s="19"/>
      <c r="C620" s="31"/>
      <c r="D620" s="31"/>
    </row>
    <row r="621" spans="1:4" x14ac:dyDescent="0.2">
      <c r="A621" s="19"/>
      <c r="C621" s="31"/>
      <c r="D621" s="31"/>
    </row>
    <row r="622" spans="1:4" x14ac:dyDescent="0.2">
      <c r="A622" s="19"/>
      <c r="C622" s="31"/>
      <c r="D622" s="31"/>
    </row>
    <row r="623" spans="1:4" x14ac:dyDescent="0.2">
      <c r="A623" s="19"/>
      <c r="C623" s="31"/>
      <c r="D623" s="31"/>
    </row>
    <row r="624" spans="1:4" x14ac:dyDescent="0.2">
      <c r="A624" s="19"/>
      <c r="C624" s="31"/>
      <c r="D624" s="31"/>
    </row>
    <row r="625" spans="1:4" x14ac:dyDescent="0.2">
      <c r="A625" s="19"/>
      <c r="C625" s="31"/>
      <c r="D625" s="31"/>
    </row>
    <row r="626" spans="1:4" x14ac:dyDescent="0.2">
      <c r="A626" s="19"/>
      <c r="C626" s="31"/>
      <c r="D626" s="31"/>
    </row>
    <row r="627" spans="1:4" x14ac:dyDescent="0.2">
      <c r="A627" s="19"/>
      <c r="C627" s="31"/>
      <c r="D627" s="31"/>
    </row>
    <row r="628" spans="1:4" x14ac:dyDescent="0.2">
      <c r="A628" s="19"/>
      <c r="C628" s="31"/>
      <c r="D628" s="31"/>
    </row>
    <row r="629" spans="1:4" x14ac:dyDescent="0.2">
      <c r="A629" s="19"/>
      <c r="C629" s="31"/>
      <c r="D629" s="31"/>
    </row>
    <row r="630" spans="1:4" x14ac:dyDescent="0.2">
      <c r="A630" s="19"/>
      <c r="C630" s="31"/>
      <c r="D630" s="31"/>
    </row>
    <row r="631" spans="1:4" x14ac:dyDescent="0.2">
      <c r="A631" s="19"/>
      <c r="C631" s="31"/>
      <c r="D631" s="31"/>
    </row>
    <row r="632" spans="1:4" x14ac:dyDescent="0.2">
      <c r="A632" s="19"/>
      <c r="C632" s="31"/>
      <c r="D632" s="31"/>
    </row>
    <row r="633" spans="1:4" x14ac:dyDescent="0.2">
      <c r="A633" s="19"/>
      <c r="C633" s="31"/>
      <c r="D633" s="31"/>
    </row>
    <row r="634" spans="1:4" x14ac:dyDescent="0.2">
      <c r="A634" s="19"/>
      <c r="C634" s="31"/>
      <c r="D634" s="31"/>
    </row>
    <row r="635" spans="1:4" x14ac:dyDescent="0.2">
      <c r="A635" s="19"/>
      <c r="C635" s="31"/>
      <c r="D635" s="31"/>
    </row>
    <row r="636" spans="1:4" x14ac:dyDescent="0.2">
      <c r="A636" s="19"/>
      <c r="C636" s="31"/>
      <c r="D636" s="31"/>
    </row>
    <row r="637" spans="1:4" x14ac:dyDescent="0.2">
      <c r="A637" s="19"/>
      <c r="C637" s="31"/>
      <c r="D637" s="31"/>
    </row>
    <row r="638" spans="1:4" x14ac:dyDescent="0.2">
      <c r="A638" s="19"/>
      <c r="C638" s="31"/>
      <c r="D638" s="31"/>
    </row>
    <row r="639" spans="1:4" x14ac:dyDescent="0.2">
      <c r="A639" s="19"/>
      <c r="C639" s="31"/>
      <c r="D639" s="31"/>
    </row>
    <row r="640" spans="1:4" x14ac:dyDescent="0.2">
      <c r="A640" s="19"/>
      <c r="C640" s="31"/>
      <c r="D640" s="31"/>
    </row>
    <row r="641" spans="1:4" x14ac:dyDescent="0.2">
      <c r="A641" s="19"/>
      <c r="C641" s="31"/>
      <c r="D641" s="31"/>
    </row>
    <row r="642" spans="1:4" x14ac:dyDescent="0.2">
      <c r="A642" s="19"/>
      <c r="C642" s="31"/>
      <c r="D642" s="31"/>
    </row>
    <row r="643" spans="1:4" x14ac:dyDescent="0.2">
      <c r="A643" s="19"/>
      <c r="C643" s="31"/>
      <c r="D643" s="31"/>
    </row>
    <row r="644" spans="1:4" x14ac:dyDescent="0.2">
      <c r="A644" s="19"/>
      <c r="C644" s="31"/>
      <c r="D644" s="31"/>
    </row>
    <row r="645" spans="1:4" x14ac:dyDescent="0.2">
      <c r="A645" s="19"/>
      <c r="C645" s="31"/>
      <c r="D645" s="31"/>
    </row>
    <row r="646" spans="1:4" x14ac:dyDescent="0.2">
      <c r="A646" s="19"/>
      <c r="C646" s="31"/>
      <c r="D646" s="31"/>
    </row>
    <row r="647" spans="1:4" x14ac:dyDescent="0.2">
      <c r="A647" s="19"/>
      <c r="C647" s="31"/>
      <c r="D647" s="31"/>
    </row>
    <row r="648" spans="1:4" x14ac:dyDescent="0.2">
      <c r="A648" s="19"/>
      <c r="C648" s="31"/>
      <c r="D648" s="31"/>
    </row>
    <row r="649" spans="1:4" x14ac:dyDescent="0.2">
      <c r="A649" s="19"/>
      <c r="C649" s="31"/>
      <c r="D649" s="31"/>
    </row>
    <row r="650" spans="1:4" x14ac:dyDescent="0.2">
      <c r="A650" s="19"/>
      <c r="C650" s="31"/>
      <c r="D650" s="31"/>
    </row>
    <row r="651" spans="1:4" x14ac:dyDescent="0.2">
      <c r="A651" s="19"/>
      <c r="C651" s="31"/>
      <c r="D651" s="31"/>
    </row>
    <row r="652" spans="1:4" x14ac:dyDescent="0.2">
      <c r="A652" s="19"/>
      <c r="C652" s="31"/>
      <c r="D652" s="31"/>
    </row>
    <row r="653" spans="1:4" x14ac:dyDescent="0.2">
      <c r="A653" s="19"/>
      <c r="C653" s="31"/>
      <c r="D653" s="31"/>
    </row>
    <row r="654" spans="1:4" x14ac:dyDescent="0.2">
      <c r="A654" s="19"/>
      <c r="C654" s="31"/>
      <c r="D654" s="31"/>
    </row>
    <row r="655" spans="1:4" x14ac:dyDescent="0.2">
      <c r="A655" s="19"/>
      <c r="C655" s="31"/>
      <c r="D655" s="31"/>
    </row>
    <row r="656" spans="1:4" x14ac:dyDescent="0.2">
      <c r="A656" s="19"/>
      <c r="C656" s="31"/>
      <c r="D656" s="31"/>
    </row>
    <row r="657" spans="1:4" x14ac:dyDescent="0.2">
      <c r="A657" s="19"/>
      <c r="C657" s="31"/>
      <c r="D657" s="31"/>
    </row>
    <row r="658" spans="1:4" x14ac:dyDescent="0.2">
      <c r="A658" s="19"/>
      <c r="C658" s="31"/>
      <c r="D658" s="31"/>
    </row>
    <row r="659" spans="1:4" x14ac:dyDescent="0.2">
      <c r="A659" s="19"/>
      <c r="C659" s="31"/>
      <c r="D659" s="31"/>
    </row>
    <row r="660" spans="1:4" x14ac:dyDescent="0.2">
      <c r="A660" s="19"/>
      <c r="C660" s="31"/>
      <c r="D660" s="31"/>
    </row>
    <row r="661" spans="1:4" x14ac:dyDescent="0.2">
      <c r="A661" s="19"/>
      <c r="C661" s="31"/>
      <c r="D661" s="31"/>
    </row>
    <row r="662" spans="1:4" x14ac:dyDescent="0.2">
      <c r="A662" s="19"/>
      <c r="C662" s="31"/>
      <c r="D662" s="31"/>
    </row>
    <row r="663" spans="1:4" x14ac:dyDescent="0.2">
      <c r="A663" s="19"/>
      <c r="C663" s="31"/>
      <c r="D663" s="31"/>
    </row>
    <row r="664" spans="1:4" x14ac:dyDescent="0.2">
      <c r="A664" s="19"/>
      <c r="C664" s="31"/>
      <c r="D664" s="31"/>
    </row>
    <row r="665" spans="1:4" x14ac:dyDescent="0.2">
      <c r="A665" s="19"/>
      <c r="C665" s="31"/>
      <c r="D665" s="31"/>
    </row>
    <row r="666" spans="1:4" x14ac:dyDescent="0.2">
      <c r="A666" s="19"/>
      <c r="C666" s="31"/>
      <c r="D666" s="31"/>
    </row>
    <row r="667" spans="1:4" x14ac:dyDescent="0.2">
      <c r="A667" s="19"/>
      <c r="C667" s="31"/>
      <c r="D667" s="31"/>
    </row>
    <row r="668" spans="1:4" x14ac:dyDescent="0.2">
      <c r="A668" s="19"/>
      <c r="C668" s="31"/>
      <c r="D668" s="31"/>
    </row>
    <row r="669" spans="1:4" x14ac:dyDescent="0.2">
      <c r="A669" s="19"/>
      <c r="C669" s="31"/>
      <c r="D669" s="31"/>
    </row>
    <row r="670" spans="1:4" x14ac:dyDescent="0.2">
      <c r="A670" s="19"/>
      <c r="C670" s="31"/>
      <c r="D670" s="31"/>
    </row>
    <row r="671" spans="1:4" x14ac:dyDescent="0.2">
      <c r="A671" s="19"/>
      <c r="C671" s="31"/>
      <c r="D671" s="31"/>
    </row>
    <row r="672" spans="1:4" x14ac:dyDescent="0.2">
      <c r="A672" s="19"/>
      <c r="C672" s="31"/>
      <c r="D672" s="31"/>
    </row>
    <row r="673" spans="1:4" x14ac:dyDescent="0.2">
      <c r="A673" s="19"/>
      <c r="C673" s="31"/>
      <c r="D673" s="31"/>
    </row>
    <row r="674" spans="1:4" x14ac:dyDescent="0.2">
      <c r="A674" s="19"/>
      <c r="C674" s="31"/>
      <c r="D674" s="31"/>
    </row>
    <row r="675" spans="1:4" x14ac:dyDescent="0.2">
      <c r="A675" s="19"/>
      <c r="C675" s="31"/>
      <c r="D675" s="31"/>
    </row>
    <row r="676" spans="1:4" x14ac:dyDescent="0.2">
      <c r="A676" s="19"/>
      <c r="C676" s="31"/>
      <c r="D676" s="31"/>
    </row>
    <row r="677" spans="1:4" x14ac:dyDescent="0.2">
      <c r="A677" s="19"/>
      <c r="C677" s="31"/>
      <c r="D677" s="31"/>
    </row>
    <row r="678" spans="1:4" x14ac:dyDescent="0.2">
      <c r="A678" s="19"/>
      <c r="C678" s="31"/>
      <c r="D678" s="31"/>
    </row>
    <row r="679" spans="1:4" x14ac:dyDescent="0.2">
      <c r="A679" s="19"/>
      <c r="C679" s="31"/>
      <c r="D679" s="31"/>
    </row>
    <row r="680" spans="1:4" x14ac:dyDescent="0.2">
      <c r="A680" s="19"/>
      <c r="C680" s="31"/>
      <c r="D680" s="31"/>
    </row>
    <row r="681" spans="1:4" x14ac:dyDescent="0.2">
      <c r="A681" s="19"/>
      <c r="C681" s="31"/>
      <c r="D681" s="31"/>
    </row>
    <row r="682" spans="1:4" x14ac:dyDescent="0.2">
      <c r="A682" s="19"/>
      <c r="C682" s="31"/>
      <c r="D682" s="31"/>
    </row>
    <row r="683" spans="1:4" x14ac:dyDescent="0.2">
      <c r="A683" s="19"/>
      <c r="C683" s="31"/>
      <c r="D683" s="31"/>
    </row>
    <row r="684" spans="1:4" x14ac:dyDescent="0.2">
      <c r="A684" s="19"/>
      <c r="C684" s="31"/>
      <c r="D684" s="31"/>
    </row>
    <row r="685" spans="1:4" x14ac:dyDescent="0.2">
      <c r="A685" s="19"/>
      <c r="C685" s="31"/>
      <c r="D685" s="31"/>
    </row>
    <row r="686" spans="1:4" x14ac:dyDescent="0.2">
      <c r="A686" s="19"/>
      <c r="C686" s="31"/>
      <c r="D686" s="31"/>
    </row>
    <row r="687" spans="1:4" x14ac:dyDescent="0.2">
      <c r="A687" s="19"/>
      <c r="C687" s="31"/>
      <c r="D687" s="31"/>
    </row>
    <row r="688" spans="1:4" x14ac:dyDescent="0.2">
      <c r="A688" s="19"/>
      <c r="C688" s="31"/>
      <c r="D688" s="31"/>
    </row>
    <row r="689" spans="1:4" x14ac:dyDescent="0.2">
      <c r="A689" s="19"/>
      <c r="C689" s="31"/>
      <c r="D689" s="31"/>
    </row>
    <row r="690" spans="1:4" x14ac:dyDescent="0.2">
      <c r="A690" s="19"/>
      <c r="C690" s="31"/>
      <c r="D690" s="31"/>
    </row>
    <row r="691" spans="1:4" x14ac:dyDescent="0.2">
      <c r="A691" s="19"/>
      <c r="C691" s="31"/>
      <c r="D691" s="31"/>
    </row>
    <row r="692" spans="1:4" x14ac:dyDescent="0.2">
      <c r="A692" s="19"/>
      <c r="C692" s="31"/>
      <c r="D692" s="31"/>
    </row>
    <row r="693" spans="1:4" x14ac:dyDescent="0.2">
      <c r="A693" s="19"/>
      <c r="C693" s="31"/>
      <c r="D693" s="31"/>
    </row>
    <row r="694" spans="1:4" x14ac:dyDescent="0.2">
      <c r="A694" s="19"/>
      <c r="C694" s="31"/>
      <c r="D694" s="31"/>
    </row>
    <row r="695" spans="1:4" x14ac:dyDescent="0.2">
      <c r="A695" s="19"/>
      <c r="C695" s="31"/>
      <c r="D695" s="31"/>
    </row>
    <row r="696" spans="1:4" x14ac:dyDescent="0.2">
      <c r="A696" s="19"/>
      <c r="C696" s="31"/>
      <c r="D696" s="31"/>
    </row>
    <row r="697" spans="1:4" x14ac:dyDescent="0.2">
      <c r="A697" s="19"/>
      <c r="C697" s="31"/>
      <c r="D697" s="31"/>
    </row>
    <row r="698" spans="1:4" x14ac:dyDescent="0.2">
      <c r="A698" s="19"/>
      <c r="C698" s="31"/>
      <c r="D698" s="31"/>
    </row>
    <row r="699" spans="1:4" x14ac:dyDescent="0.2">
      <c r="A699" s="19"/>
      <c r="C699" s="31"/>
      <c r="D699" s="31"/>
    </row>
    <row r="700" spans="1:4" x14ac:dyDescent="0.2">
      <c r="A700" s="19"/>
      <c r="C700" s="31"/>
      <c r="D700" s="31"/>
    </row>
    <row r="701" spans="1:4" x14ac:dyDescent="0.2">
      <c r="A701" s="19"/>
      <c r="C701" s="31"/>
      <c r="D701" s="31"/>
    </row>
    <row r="702" spans="1:4" x14ac:dyDescent="0.2">
      <c r="A702" s="19"/>
      <c r="C702" s="31"/>
      <c r="D702" s="31"/>
    </row>
    <row r="703" spans="1:4" x14ac:dyDescent="0.2">
      <c r="A703" s="19"/>
      <c r="C703" s="31"/>
      <c r="D703" s="31"/>
    </row>
    <row r="704" spans="1:4" x14ac:dyDescent="0.2">
      <c r="A704" s="19"/>
      <c r="C704" s="31"/>
      <c r="D704" s="31"/>
    </row>
    <row r="705" spans="1:4" x14ac:dyDescent="0.2">
      <c r="A705" s="19"/>
      <c r="C705" s="31"/>
      <c r="D705" s="31"/>
    </row>
    <row r="706" spans="1:4" x14ac:dyDescent="0.2">
      <c r="A706" s="19"/>
      <c r="C706" s="31"/>
      <c r="D706" s="31"/>
    </row>
    <row r="707" spans="1:4" x14ac:dyDescent="0.2">
      <c r="A707" s="19"/>
      <c r="C707" s="31"/>
      <c r="D707" s="31"/>
    </row>
    <row r="708" spans="1:4" x14ac:dyDescent="0.2">
      <c r="A708" s="19"/>
      <c r="C708" s="31"/>
      <c r="D708" s="31"/>
    </row>
    <row r="709" spans="1:4" x14ac:dyDescent="0.2">
      <c r="A709" s="19"/>
      <c r="C709" s="31"/>
      <c r="D709" s="31"/>
    </row>
    <row r="710" spans="1:4" x14ac:dyDescent="0.2">
      <c r="A710" s="19"/>
      <c r="C710" s="31"/>
      <c r="D710" s="31"/>
    </row>
    <row r="711" spans="1:4" x14ac:dyDescent="0.2">
      <c r="A711" s="19"/>
      <c r="C711" s="31"/>
      <c r="D711" s="31"/>
    </row>
    <row r="712" spans="1:4" x14ac:dyDescent="0.2">
      <c r="A712" s="19"/>
      <c r="C712" s="31"/>
      <c r="D712" s="31"/>
    </row>
    <row r="713" spans="1:4" x14ac:dyDescent="0.2">
      <c r="A713" s="19"/>
      <c r="C713" s="31"/>
      <c r="D713" s="31"/>
    </row>
    <row r="714" spans="1:4" x14ac:dyDescent="0.2">
      <c r="A714" s="19"/>
      <c r="C714" s="31"/>
      <c r="D714" s="31"/>
    </row>
    <row r="715" spans="1:4" x14ac:dyDescent="0.2">
      <c r="A715" s="19"/>
      <c r="C715" s="31"/>
      <c r="D715" s="31"/>
    </row>
    <row r="716" spans="1:4" x14ac:dyDescent="0.2">
      <c r="A716" s="19"/>
      <c r="C716" s="31"/>
      <c r="D716" s="31"/>
    </row>
    <row r="717" spans="1:4" x14ac:dyDescent="0.2">
      <c r="A717" s="19"/>
      <c r="C717" s="31"/>
      <c r="D717" s="31"/>
    </row>
    <row r="718" spans="1:4" x14ac:dyDescent="0.2">
      <c r="A718" s="19"/>
      <c r="C718" s="31"/>
      <c r="D718" s="31"/>
    </row>
    <row r="719" spans="1:4" x14ac:dyDescent="0.2">
      <c r="A719" s="19"/>
      <c r="C719" s="31"/>
      <c r="D719" s="31"/>
    </row>
    <row r="720" spans="1:4" x14ac:dyDescent="0.2">
      <c r="A720" s="19"/>
      <c r="C720" s="31"/>
      <c r="D720" s="31"/>
    </row>
    <row r="721" spans="1:4" x14ac:dyDescent="0.2">
      <c r="A721" s="19"/>
      <c r="C721" s="31"/>
      <c r="D721" s="31"/>
    </row>
    <row r="722" spans="1:4" x14ac:dyDescent="0.2">
      <c r="A722" s="19"/>
      <c r="C722" s="31"/>
      <c r="D722" s="31"/>
    </row>
    <row r="723" spans="1:4" x14ac:dyDescent="0.2">
      <c r="A723" s="19"/>
      <c r="C723" s="31"/>
      <c r="D723" s="31"/>
    </row>
    <row r="724" spans="1:4" x14ac:dyDescent="0.2">
      <c r="A724" s="19"/>
      <c r="C724" s="31"/>
      <c r="D724" s="31"/>
    </row>
    <row r="725" spans="1:4" x14ac:dyDescent="0.2">
      <c r="A725" s="19"/>
      <c r="C725" s="31"/>
      <c r="D725" s="31"/>
    </row>
    <row r="726" spans="1:4" x14ac:dyDescent="0.2">
      <c r="A726" s="19"/>
      <c r="C726" s="31"/>
      <c r="D726" s="31"/>
    </row>
    <row r="727" spans="1:4" x14ac:dyDescent="0.2">
      <c r="A727" s="19"/>
      <c r="C727" s="31"/>
      <c r="D727" s="31"/>
    </row>
    <row r="728" spans="1:4" x14ac:dyDescent="0.2">
      <c r="A728" s="19"/>
      <c r="C728" s="31"/>
      <c r="D728" s="31"/>
    </row>
    <row r="729" spans="1:4" x14ac:dyDescent="0.2">
      <c r="A729" s="19"/>
      <c r="C729" s="31"/>
      <c r="D729" s="31"/>
    </row>
    <row r="730" spans="1:4" x14ac:dyDescent="0.2">
      <c r="A730" s="19"/>
      <c r="C730" s="31"/>
      <c r="D730" s="31"/>
    </row>
    <row r="731" spans="1:4" x14ac:dyDescent="0.2">
      <c r="A731" s="19"/>
      <c r="C731" s="31"/>
      <c r="D731" s="31"/>
    </row>
    <row r="732" spans="1:4" x14ac:dyDescent="0.2">
      <c r="A732" s="19"/>
      <c r="C732" s="31"/>
      <c r="D732" s="31"/>
    </row>
    <row r="733" spans="1:4" x14ac:dyDescent="0.2">
      <c r="A733" s="19"/>
      <c r="C733" s="31"/>
      <c r="D733" s="31"/>
    </row>
    <row r="734" spans="1:4" x14ac:dyDescent="0.2">
      <c r="A734" s="19"/>
      <c r="C734" s="31"/>
      <c r="D734" s="31"/>
    </row>
    <row r="735" spans="1:4" x14ac:dyDescent="0.2">
      <c r="A735" s="19"/>
      <c r="C735" s="31"/>
      <c r="D735" s="31"/>
    </row>
    <row r="736" spans="1:4" x14ac:dyDescent="0.2">
      <c r="A736" s="19"/>
      <c r="C736" s="31"/>
      <c r="D736" s="31"/>
    </row>
    <row r="737" spans="1:4" x14ac:dyDescent="0.2">
      <c r="A737" s="19"/>
      <c r="C737" s="31"/>
      <c r="D737" s="31"/>
    </row>
    <row r="738" spans="1:4" x14ac:dyDescent="0.2">
      <c r="A738" s="19"/>
      <c r="C738" s="31"/>
      <c r="D738" s="31"/>
    </row>
    <row r="739" spans="1:4" x14ac:dyDescent="0.2">
      <c r="A739" s="19"/>
      <c r="C739" s="31"/>
      <c r="D739" s="31"/>
    </row>
    <row r="740" spans="1:4" x14ac:dyDescent="0.2">
      <c r="A740" s="19"/>
      <c r="C740" s="31"/>
      <c r="D740" s="31"/>
    </row>
    <row r="741" spans="1:4" x14ac:dyDescent="0.2">
      <c r="A741" s="19"/>
      <c r="C741" s="31"/>
      <c r="D741" s="31"/>
    </row>
    <row r="742" spans="1:4" x14ac:dyDescent="0.2">
      <c r="A742" s="19"/>
      <c r="C742" s="31"/>
      <c r="D742" s="31"/>
    </row>
    <row r="743" spans="1:4" x14ac:dyDescent="0.2">
      <c r="A743" s="19"/>
      <c r="C743" s="31"/>
      <c r="D743" s="31"/>
    </row>
    <row r="744" spans="1:4" x14ac:dyDescent="0.2">
      <c r="A744" s="19"/>
      <c r="C744" s="31"/>
      <c r="D744" s="31"/>
    </row>
    <row r="745" spans="1:4" x14ac:dyDescent="0.2">
      <c r="A745" s="19"/>
      <c r="C745" s="31"/>
      <c r="D745" s="31"/>
    </row>
    <row r="746" spans="1:4" x14ac:dyDescent="0.2">
      <c r="A746" s="19"/>
      <c r="C746" s="31"/>
      <c r="D746" s="31"/>
    </row>
    <row r="747" spans="1:4" x14ac:dyDescent="0.2">
      <c r="A747" s="19"/>
      <c r="C747" s="31"/>
      <c r="D747" s="31"/>
    </row>
    <row r="748" spans="1:4" x14ac:dyDescent="0.2">
      <c r="A748" s="19"/>
      <c r="C748" s="31"/>
      <c r="D748" s="31"/>
    </row>
    <row r="749" spans="1:4" x14ac:dyDescent="0.2">
      <c r="A749" s="19"/>
      <c r="C749" s="31"/>
      <c r="D749" s="31"/>
    </row>
    <row r="750" spans="1:4" x14ac:dyDescent="0.2">
      <c r="A750" s="19"/>
      <c r="C750" s="31"/>
      <c r="D750" s="31"/>
    </row>
    <row r="751" spans="1:4" x14ac:dyDescent="0.2">
      <c r="A751" s="19"/>
      <c r="C751" s="31"/>
      <c r="D751" s="31"/>
    </row>
    <row r="752" spans="1:4" x14ac:dyDescent="0.2">
      <c r="A752" s="19"/>
      <c r="C752" s="31"/>
      <c r="D752" s="31"/>
    </row>
    <row r="753" spans="1:4" x14ac:dyDescent="0.2">
      <c r="A753" s="19"/>
      <c r="C753" s="31"/>
      <c r="D753" s="31"/>
    </row>
    <row r="754" spans="1:4" x14ac:dyDescent="0.2">
      <c r="A754" s="19"/>
      <c r="C754" s="31"/>
      <c r="D754" s="31"/>
    </row>
    <row r="755" spans="1:4" x14ac:dyDescent="0.2">
      <c r="A755" s="19"/>
      <c r="C755" s="31"/>
      <c r="D755" s="31"/>
    </row>
    <row r="756" spans="1:4" x14ac:dyDescent="0.2">
      <c r="A756" s="19"/>
      <c r="C756" s="31"/>
      <c r="D756" s="31"/>
    </row>
    <row r="757" spans="1:4" x14ac:dyDescent="0.2">
      <c r="A757" s="19"/>
      <c r="C757" s="31"/>
      <c r="D757" s="31"/>
    </row>
    <row r="758" spans="1:4" x14ac:dyDescent="0.2">
      <c r="A758" s="19"/>
      <c r="C758" s="31"/>
      <c r="D758" s="31"/>
    </row>
    <row r="759" spans="1:4" x14ac:dyDescent="0.2">
      <c r="A759" s="19"/>
      <c r="C759" s="31"/>
      <c r="D759" s="31"/>
    </row>
    <row r="760" spans="1:4" x14ac:dyDescent="0.2">
      <c r="A760" s="19"/>
      <c r="C760" s="31"/>
      <c r="D760" s="31"/>
    </row>
    <row r="761" spans="1:4" x14ac:dyDescent="0.2">
      <c r="A761" s="19"/>
      <c r="C761" s="31"/>
      <c r="D761" s="31"/>
    </row>
    <row r="762" spans="1:4" x14ac:dyDescent="0.2">
      <c r="A762" s="19"/>
      <c r="C762" s="31"/>
      <c r="D762" s="31"/>
    </row>
    <row r="763" spans="1:4" x14ac:dyDescent="0.2">
      <c r="A763" s="19"/>
      <c r="C763" s="31"/>
      <c r="D763" s="31"/>
    </row>
    <row r="764" spans="1:4" x14ac:dyDescent="0.2">
      <c r="A764" s="19"/>
      <c r="C764" s="31"/>
      <c r="D764" s="31"/>
    </row>
    <row r="765" spans="1:4" x14ac:dyDescent="0.2">
      <c r="A765" s="19"/>
      <c r="C765" s="31"/>
      <c r="D765" s="31"/>
    </row>
    <row r="766" spans="1:4" x14ac:dyDescent="0.2">
      <c r="A766" s="19"/>
      <c r="C766" s="31"/>
      <c r="D766" s="31"/>
    </row>
    <row r="767" spans="1:4" x14ac:dyDescent="0.2">
      <c r="A767" s="19"/>
      <c r="C767" s="31"/>
      <c r="D767" s="31"/>
    </row>
    <row r="768" spans="1:4" x14ac:dyDescent="0.2">
      <c r="A768" s="19"/>
      <c r="C768" s="31"/>
      <c r="D768" s="31"/>
    </row>
    <row r="769" spans="1:4" x14ac:dyDescent="0.2">
      <c r="A769" s="19"/>
      <c r="C769" s="31"/>
      <c r="D769" s="31"/>
    </row>
    <row r="770" spans="1:4" x14ac:dyDescent="0.2">
      <c r="A770" s="19"/>
      <c r="C770" s="31"/>
      <c r="D770" s="31"/>
    </row>
    <row r="771" spans="1:4" x14ac:dyDescent="0.2">
      <c r="A771" s="19"/>
      <c r="C771" s="31"/>
      <c r="D771" s="31"/>
    </row>
    <row r="772" spans="1:4" x14ac:dyDescent="0.2">
      <c r="A772" s="19"/>
      <c r="C772" s="31"/>
      <c r="D772" s="31"/>
    </row>
    <row r="773" spans="1:4" x14ac:dyDescent="0.2">
      <c r="A773" s="19"/>
      <c r="C773" s="31"/>
      <c r="D773" s="31"/>
    </row>
    <row r="774" spans="1:4" x14ac:dyDescent="0.2">
      <c r="A774" s="19"/>
      <c r="C774" s="31"/>
      <c r="D774" s="31"/>
    </row>
    <row r="775" spans="1:4" x14ac:dyDescent="0.2">
      <c r="A775" s="19"/>
      <c r="C775" s="31"/>
      <c r="D775" s="31"/>
    </row>
    <row r="776" spans="1:4" x14ac:dyDescent="0.2">
      <c r="A776" s="19"/>
      <c r="C776" s="31"/>
      <c r="D776" s="31"/>
    </row>
    <row r="777" spans="1:4" x14ac:dyDescent="0.2">
      <c r="A777" s="19"/>
      <c r="C777" s="31"/>
      <c r="D777" s="31"/>
    </row>
    <row r="778" spans="1:4" x14ac:dyDescent="0.2">
      <c r="A778" s="19"/>
      <c r="C778" s="31"/>
      <c r="D778" s="31"/>
    </row>
    <row r="779" spans="1:4" x14ac:dyDescent="0.2">
      <c r="A779" s="19"/>
      <c r="C779" s="31"/>
      <c r="D779" s="31"/>
    </row>
    <row r="780" spans="1:4" x14ac:dyDescent="0.2">
      <c r="A780" s="19"/>
      <c r="C780" s="31"/>
      <c r="D780" s="31"/>
    </row>
    <row r="781" spans="1:4" x14ac:dyDescent="0.2">
      <c r="A781" s="19"/>
      <c r="C781" s="31"/>
      <c r="D781" s="31"/>
    </row>
    <row r="782" spans="1:4" x14ac:dyDescent="0.2">
      <c r="A782" s="19"/>
      <c r="C782" s="31"/>
      <c r="D782" s="31"/>
    </row>
    <row r="783" spans="1:4" x14ac:dyDescent="0.2">
      <c r="A783" s="19"/>
      <c r="C783" s="31"/>
      <c r="D783" s="31"/>
    </row>
    <row r="784" spans="1:4" x14ac:dyDescent="0.2">
      <c r="A784" s="19"/>
      <c r="C784" s="31"/>
      <c r="D784" s="31"/>
    </row>
    <row r="785" spans="1:4" x14ac:dyDescent="0.2">
      <c r="A785" s="19"/>
      <c r="C785" s="31"/>
      <c r="D785" s="31"/>
    </row>
    <row r="786" spans="1:4" x14ac:dyDescent="0.2">
      <c r="A786" s="19"/>
      <c r="C786" s="31"/>
      <c r="D786" s="31"/>
    </row>
    <row r="787" spans="1:4" x14ac:dyDescent="0.2">
      <c r="A787" s="19"/>
      <c r="C787" s="31"/>
      <c r="D787" s="31"/>
    </row>
    <row r="788" spans="1:4" x14ac:dyDescent="0.2">
      <c r="A788" s="19"/>
      <c r="C788" s="31"/>
      <c r="D788" s="31"/>
    </row>
    <row r="789" spans="1:4" x14ac:dyDescent="0.2">
      <c r="A789" s="19"/>
      <c r="C789" s="31"/>
      <c r="D789" s="31"/>
    </row>
    <row r="790" spans="1:4" x14ac:dyDescent="0.2">
      <c r="A790" s="19"/>
      <c r="C790" s="31"/>
      <c r="D790" s="31"/>
    </row>
    <row r="791" spans="1:4" x14ac:dyDescent="0.2">
      <c r="A791" s="19"/>
      <c r="C791" s="31"/>
      <c r="D791" s="31"/>
    </row>
    <row r="792" spans="1:4" x14ac:dyDescent="0.2">
      <c r="A792" s="19"/>
      <c r="C792" s="31"/>
      <c r="D792" s="31"/>
    </row>
    <row r="793" spans="1:4" x14ac:dyDescent="0.2">
      <c r="A793" s="19"/>
      <c r="C793" s="31"/>
      <c r="D793" s="31"/>
    </row>
    <row r="794" spans="1:4" x14ac:dyDescent="0.2">
      <c r="A794" s="19"/>
      <c r="C794" s="31"/>
      <c r="D794" s="31"/>
    </row>
    <row r="795" spans="1:4" x14ac:dyDescent="0.2">
      <c r="A795" s="19"/>
      <c r="C795" s="31"/>
      <c r="D795" s="31"/>
    </row>
    <row r="796" spans="1:4" x14ac:dyDescent="0.2">
      <c r="A796" s="19"/>
      <c r="C796" s="31"/>
      <c r="D796" s="31"/>
    </row>
    <row r="797" spans="1:4" x14ac:dyDescent="0.2">
      <c r="A797" s="19"/>
      <c r="C797" s="31"/>
      <c r="D797" s="31"/>
    </row>
    <row r="798" spans="1:4" x14ac:dyDescent="0.2">
      <c r="A798" s="19"/>
      <c r="C798" s="31"/>
      <c r="D798" s="31"/>
    </row>
    <row r="799" spans="1:4" x14ac:dyDescent="0.2">
      <c r="A799" s="19"/>
      <c r="C799" s="31"/>
      <c r="D799" s="31"/>
    </row>
    <row r="800" spans="1:4" x14ac:dyDescent="0.2">
      <c r="A800" s="19"/>
      <c r="C800" s="31"/>
      <c r="D800" s="31"/>
    </row>
    <row r="801" spans="1:4" x14ac:dyDescent="0.2">
      <c r="A801" s="19"/>
      <c r="C801" s="31"/>
      <c r="D801" s="31"/>
    </row>
    <row r="802" spans="1:4" x14ac:dyDescent="0.2">
      <c r="A802" s="19"/>
      <c r="C802" s="31"/>
      <c r="D802" s="31"/>
    </row>
    <row r="803" spans="1:4" x14ac:dyDescent="0.2">
      <c r="A803" s="19"/>
      <c r="C803" s="31"/>
      <c r="D803" s="31"/>
    </row>
    <row r="804" spans="1:4" x14ac:dyDescent="0.2">
      <c r="A804" s="19"/>
      <c r="C804" s="31"/>
      <c r="D804" s="31"/>
    </row>
    <row r="805" spans="1:4" x14ac:dyDescent="0.2">
      <c r="A805" s="19"/>
      <c r="C805" s="31"/>
      <c r="D805" s="31"/>
    </row>
    <row r="806" spans="1:4" x14ac:dyDescent="0.2">
      <c r="A806" s="19"/>
      <c r="C806" s="31"/>
      <c r="D806" s="31"/>
    </row>
    <row r="807" spans="1:4" x14ac:dyDescent="0.2">
      <c r="A807" s="19"/>
      <c r="C807" s="31"/>
      <c r="D807" s="31"/>
    </row>
    <row r="808" spans="1:4" x14ac:dyDescent="0.2">
      <c r="A808" s="19"/>
      <c r="C808" s="31"/>
      <c r="D808" s="31"/>
    </row>
    <row r="809" spans="1:4" x14ac:dyDescent="0.2">
      <c r="A809" s="19"/>
      <c r="C809" s="31"/>
      <c r="D809" s="31"/>
    </row>
    <row r="810" spans="1:4" x14ac:dyDescent="0.2">
      <c r="A810" s="19"/>
      <c r="C810" s="31"/>
      <c r="D810" s="31"/>
    </row>
    <row r="811" spans="1:4" x14ac:dyDescent="0.2">
      <c r="A811" s="19"/>
      <c r="C811" s="31"/>
      <c r="D811" s="31"/>
    </row>
    <row r="812" spans="1:4" x14ac:dyDescent="0.2">
      <c r="A812" s="19"/>
      <c r="C812" s="31"/>
      <c r="D812" s="31"/>
    </row>
    <row r="813" spans="1:4" x14ac:dyDescent="0.2">
      <c r="A813" s="19"/>
      <c r="C813" s="31"/>
      <c r="D813" s="31"/>
    </row>
    <row r="814" spans="1:4" x14ac:dyDescent="0.2">
      <c r="A814" s="19"/>
      <c r="C814" s="31"/>
      <c r="D814" s="31"/>
    </row>
    <row r="815" spans="1:4" x14ac:dyDescent="0.2">
      <c r="A815" s="19"/>
      <c r="C815" s="31"/>
      <c r="D815" s="31"/>
    </row>
    <row r="816" spans="1:4" x14ac:dyDescent="0.2">
      <c r="A816" s="19"/>
      <c r="C816" s="31"/>
      <c r="D816" s="31"/>
    </row>
    <row r="817" spans="1:4" x14ac:dyDescent="0.2">
      <c r="A817" s="19"/>
      <c r="C817" s="31"/>
      <c r="D817" s="31"/>
    </row>
    <row r="818" spans="1:4" x14ac:dyDescent="0.2">
      <c r="A818" s="19"/>
      <c r="C818" s="31"/>
      <c r="D818" s="31"/>
    </row>
    <row r="819" spans="1:4" x14ac:dyDescent="0.2">
      <c r="A819" s="19"/>
      <c r="C819" s="31"/>
      <c r="D819" s="31"/>
    </row>
    <row r="820" spans="1:4" x14ac:dyDescent="0.2">
      <c r="A820" s="19"/>
      <c r="C820" s="31"/>
      <c r="D820" s="31"/>
    </row>
    <row r="821" spans="1:4" x14ac:dyDescent="0.2">
      <c r="A821" s="19"/>
      <c r="C821" s="31"/>
      <c r="D821" s="31"/>
    </row>
    <row r="822" spans="1:4" x14ac:dyDescent="0.2">
      <c r="A822" s="19"/>
      <c r="C822" s="31"/>
      <c r="D822" s="31"/>
    </row>
    <row r="823" spans="1:4" x14ac:dyDescent="0.2">
      <c r="A823" s="19"/>
      <c r="C823" s="31"/>
      <c r="D823" s="31"/>
    </row>
    <row r="824" spans="1:4" x14ac:dyDescent="0.2">
      <c r="A824" s="19"/>
      <c r="C824" s="31"/>
      <c r="D824" s="31"/>
    </row>
    <row r="825" spans="1:4" x14ac:dyDescent="0.2">
      <c r="A825" s="19"/>
      <c r="C825" s="31"/>
      <c r="D825" s="31"/>
    </row>
    <row r="826" spans="1:4" x14ac:dyDescent="0.2">
      <c r="A826" s="19"/>
      <c r="C826" s="31"/>
      <c r="D826" s="31"/>
    </row>
    <row r="827" spans="1:4" x14ac:dyDescent="0.2">
      <c r="A827" s="19"/>
      <c r="C827" s="31"/>
      <c r="D827" s="31"/>
    </row>
    <row r="828" spans="1:4" x14ac:dyDescent="0.2">
      <c r="A828" s="19"/>
      <c r="C828" s="31"/>
      <c r="D828" s="31"/>
    </row>
    <row r="829" spans="1:4" x14ac:dyDescent="0.2">
      <c r="A829" s="19"/>
      <c r="C829" s="31"/>
      <c r="D829" s="31"/>
    </row>
    <row r="830" spans="1:4" x14ac:dyDescent="0.2">
      <c r="A830" s="19"/>
      <c r="C830" s="31"/>
      <c r="D830" s="31"/>
    </row>
    <row r="831" spans="1:4" x14ac:dyDescent="0.2">
      <c r="A831" s="19"/>
      <c r="C831" s="31"/>
      <c r="D831" s="31"/>
    </row>
    <row r="832" spans="1:4" x14ac:dyDescent="0.2">
      <c r="A832" s="19"/>
      <c r="C832" s="31"/>
      <c r="D832" s="31"/>
    </row>
    <row r="833" spans="1:4" x14ac:dyDescent="0.2">
      <c r="A833" s="19"/>
      <c r="C833" s="31"/>
      <c r="D833" s="31"/>
    </row>
    <row r="834" spans="1:4" x14ac:dyDescent="0.2">
      <c r="A834" s="19"/>
      <c r="C834" s="31"/>
      <c r="D834" s="31"/>
    </row>
    <row r="835" spans="1:4" x14ac:dyDescent="0.2">
      <c r="A835" s="19"/>
      <c r="C835" s="31"/>
      <c r="D835" s="31"/>
    </row>
    <row r="836" spans="1:4" x14ac:dyDescent="0.2">
      <c r="A836" s="19"/>
      <c r="C836" s="31"/>
      <c r="D836" s="31"/>
    </row>
    <row r="837" spans="1:4" x14ac:dyDescent="0.2">
      <c r="A837" s="19"/>
      <c r="C837" s="31"/>
      <c r="D837" s="31"/>
    </row>
    <row r="838" spans="1:4" x14ac:dyDescent="0.2">
      <c r="A838" s="19"/>
      <c r="C838" s="31"/>
      <c r="D838" s="31"/>
    </row>
    <row r="839" spans="1:4" x14ac:dyDescent="0.2">
      <c r="A839" s="19"/>
      <c r="C839" s="31"/>
      <c r="D839" s="31"/>
    </row>
    <row r="840" spans="1:4" x14ac:dyDescent="0.2">
      <c r="A840" s="19"/>
      <c r="C840" s="31"/>
      <c r="D840" s="31"/>
    </row>
    <row r="841" spans="1:4" x14ac:dyDescent="0.2">
      <c r="A841" s="19"/>
      <c r="C841" s="31"/>
      <c r="D841" s="31"/>
    </row>
    <row r="842" spans="1:4" x14ac:dyDescent="0.2">
      <c r="A842" s="19"/>
      <c r="C842" s="31"/>
      <c r="D842" s="31"/>
    </row>
    <row r="843" spans="1:4" x14ac:dyDescent="0.2">
      <c r="A843" s="19"/>
      <c r="C843" s="31"/>
      <c r="D843" s="31"/>
    </row>
    <row r="844" spans="1:4" x14ac:dyDescent="0.2">
      <c r="A844" s="19"/>
      <c r="C844" s="31"/>
      <c r="D844" s="31"/>
    </row>
    <row r="845" spans="1:4" x14ac:dyDescent="0.2">
      <c r="A845" s="19"/>
      <c r="C845" s="31"/>
      <c r="D845" s="31"/>
    </row>
    <row r="846" spans="1:4" x14ac:dyDescent="0.2">
      <c r="A846" s="19"/>
      <c r="C846" s="31"/>
      <c r="D846" s="31"/>
    </row>
    <row r="847" spans="1:4" x14ac:dyDescent="0.2">
      <c r="A847" s="19"/>
      <c r="C847" s="31"/>
      <c r="D847" s="31"/>
    </row>
    <row r="848" spans="1:4" x14ac:dyDescent="0.2">
      <c r="A848" s="19"/>
      <c r="C848" s="31"/>
      <c r="D848" s="31"/>
    </row>
    <row r="849" spans="1:4" x14ac:dyDescent="0.2">
      <c r="A849" s="19"/>
      <c r="C849" s="31"/>
      <c r="D849" s="31"/>
    </row>
    <row r="850" spans="1:4" x14ac:dyDescent="0.2">
      <c r="A850" s="19"/>
      <c r="C850" s="31"/>
      <c r="D850" s="31"/>
    </row>
    <row r="851" spans="1:4" x14ac:dyDescent="0.2">
      <c r="A851" s="19"/>
      <c r="C851" s="31"/>
      <c r="D851" s="31"/>
    </row>
    <row r="852" spans="1:4" x14ac:dyDescent="0.2">
      <c r="A852" s="19"/>
      <c r="C852" s="31"/>
      <c r="D852" s="31"/>
    </row>
    <row r="853" spans="1:4" x14ac:dyDescent="0.2">
      <c r="A853" s="19"/>
      <c r="C853" s="31"/>
      <c r="D853" s="31"/>
    </row>
    <row r="854" spans="1:4" x14ac:dyDescent="0.2">
      <c r="A854" s="19"/>
      <c r="C854" s="31"/>
      <c r="D854" s="31"/>
    </row>
    <row r="855" spans="1:4" x14ac:dyDescent="0.2">
      <c r="A855" s="19"/>
      <c r="C855" s="31"/>
      <c r="D855" s="31"/>
    </row>
    <row r="856" spans="1:4" x14ac:dyDescent="0.2">
      <c r="A856" s="19"/>
      <c r="C856" s="31"/>
      <c r="D856" s="31"/>
    </row>
    <row r="857" spans="1:4" x14ac:dyDescent="0.2">
      <c r="A857" s="19"/>
      <c r="C857" s="31"/>
      <c r="D857" s="31"/>
    </row>
    <row r="858" spans="1:4" x14ac:dyDescent="0.2">
      <c r="A858" s="19"/>
      <c r="C858" s="31"/>
      <c r="D858" s="31"/>
    </row>
    <row r="859" spans="1:4" x14ac:dyDescent="0.2">
      <c r="A859" s="19"/>
      <c r="C859" s="31"/>
      <c r="D859" s="31"/>
    </row>
    <row r="860" spans="1:4" x14ac:dyDescent="0.2">
      <c r="A860" s="19"/>
      <c r="C860" s="31"/>
      <c r="D860" s="31"/>
    </row>
    <row r="861" spans="1:4" x14ac:dyDescent="0.2">
      <c r="A861" s="19"/>
      <c r="C861" s="31"/>
      <c r="D861" s="31"/>
    </row>
    <row r="862" spans="1:4" x14ac:dyDescent="0.2">
      <c r="A862" s="19"/>
      <c r="C862" s="31"/>
      <c r="D862" s="31"/>
    </row>
    <row r="863" spans="1:4" x14ac:dyDescent="0.2">
      <c r="A863" s="19"/>
      <c r="C863" s="31"/>
      <c r="D863" s="31"/>
    </row>
    <row r="864" spans="1:4" x14ac:dyDescent="0.2">
      <c r="A864" s="19"/>
      <c r="C864" s="31"/>
      <c r="D864" s="31"/>
    </row>
    <row r="865" spans="1:4" x14ac:dyDescent="0.2">
      <c r="A865" s="19"/>
      <c r="C865" s="31"/>
      <c r="D865" s="31"/>
    </row>
    <row r="866" spans="1:4" x14ac:dyDescent="0.2">
      <c r="A866" s="19"/>
      <c r="C866" s="31"/>
      <c r="D866" s="31"/>
    </row>
    <row r="867" spans="1:4" x14ac:dyDescent="0.2">
      <c r="A867" s="19"/>
      <c r="C867" s="31"/>
      <c r="D867" s="31"/>
    </row>
    <row r="868" spans="1:4" x14ac:dyDescent="0.2">
      <c r="A868" s="19"/>
      <c r="C868" s="31"/>
      <c r="D868" s="31"/>
    </row>
    <row r="869" spans="1:4" x14ac:dyDescent="0.2">
      <c r="A869" s="19"/>
      <c r="C869" s="31"/>
      <c r="D869" s="31"/>
    </row>
    <row r="870" spans="1:4" x14ac:dyDescent="0.2">
      <c r="A870" s="19"/>
      <c r="C870" s="31"/>
      <c r="D870" s="31"/>
    </row>
    <row r="871" spans="1:4" x14ac:dyDescent="0.2">
      <c r="A871" s="19"/>
      <c r="C871" s="31"/>
      <c r="D871" s="31"/>
    </row>
    <row r="872" spans="1:4" x14ac:dyDescent="0.2">
      <c r="A872" s="19"/>
      <c r="C872" s="31"/>
      <c r="D872" s="31"/>
    </row>
    <row r="873" spans="1:4" x14ac:dyDescent="0.2">
      <c r="A873" s="19"/>
      <c r="C873" s="31"/>
      <c r="D873" s="31"/>
    </row>
    <row r="874" spans="1:4" x14ac:dyDescent="0.2">
      <c r="A874" s="19"/>
      <c r="C874" s="31"/>
      <c r="D874" s="31"/>
    </row>
    <row r="875" spans="1:4" x14ac:dyDescent="0.2">
      <c r="A875" s="19"/>
      <c r="C875" s="31"/>
      <c r="D875" s="31"/>
    </row>
    <row r="876" spans="1:4" x14ac:dyDescent="0.2">
      <c r="A876" s="19"/>
      <c r="C876" s="31"/>
      <c r="D876" s="31"/>
    </row>
    <row r="877" spans="1:4" x14ac:dyDescent="0.2">
      <c r="A877" s="19"/>
      <c r="C877" s="31"/>
      <c r="D877" s="31"/>
    </row>
    <row r="878" spans="1:4" x14ac:dyDescent="0.2">
      <c r="A878" s="19"/>
      <c r="C878" s="31"/>
      <c r="D878" s="31"/>
    </row>
    <row r="879" spans="1:4" x14ac:dyDescent="0.2">
      <c r="A879" s="19"/>
      <c r="C879" s="31"/>
      <c r="D879" s="31"/>
    </row>
    <row r="880" spans="1:4" x14ac:dyDescent="0.2">
      <c r="A880" s="19"/>
      <c r="C880" s="31"/>
      <c r="D880" s="31"/>
    </row>
    <row r="881" spans="1:4" x14ac:dyDescent="0.2">
      <c r="A881" s="19"/>
      <c r="C881" s="31"/>
      <c r="D881" s="31"/>
    </row>
    <row r="882" spans="1:4" x14ac:dyDescent="0.2">
      <c r="A882" s="19"/>
      <c r="C882" s="31"/>
      <c r="D882" s="31"/>
    </row>
    <row r="883" spans="1:4" x14ac:dyDescent="0.2">
      <c r="A883" s="19"/>
      <c r="C883" s="31"/>
      <c r="D883" s="31"/>
    </row>
    <row r="884" spans="1:4" x14ac:dyDescent="0.2">
      <c r="A884" s="19"/>
      <c r="C884" s="31"/>
      <c r="D884" s="31"/>
    </row>
    <row r="885" spans="1:4" x14ac:dyDescent="0.2">
      <c r="A885" s="19"/>
      <c r="C885" s="31"/>
      <c r="D885" s="31"/>
    </row>
    <row r="886" spans="1:4" x14ac:dyDescent="0.2">
      <c r="A886" s="19"/>
      <c r="C886" s="31"/>
      <c r="D886" s="31"/>
    </row>
    <row r="887" spans="1:4" x14ac:dyDescent="0.2">
      <c r="A887" s="19"/>
      <c r="C887" s="31"/>
      <c r="D887" s="31"/>
    </row>
    <row r="888" spans="1:4" x14ac:dyDescent="0.2">
      <c r="A888" s="19"/>
      <c r="C888" s="31"/>
      <c r="D888" s="31"/>
    </row>
    <row r="889" spans="1:4" x14ac:dyDescent="0.2">
      <c r="A889" s="19"/>
      <c r="C889" s="31"/>
      <c r="D889" s="31"/>
    </row>
    <row r="890" spans="1:4" x14ac:dyDescent="0.2">
      <c r="A890" s="19"/>
      <c r="C890" s="31"/>
      <c r="D890" s="31"/>
    </row>
    <row r="891" spans="1:4" x14ac:dyDescent="0.2">
      <c r="A891" s="19"/>
      <c r="C891" s="31"/>
      <c r="D891" s="31"/>
    </row>
    <row r="892" spans="1:4" x14ac:dyDescent="0.2">
      <c r="A892" s="19"/>
      <c r="C892" s="31"/>
      <c r="D892" s="31"/>
    </row>
    <row r="893" spans="1:4" x14ac:dyDescent="0.2">
      <c r="A893" s="19"/>
      <c r="C893" s="31"/>
      <c r="D893" s="31"/>
    </row>
    <row r="894" spans="1:4" x14ac:dyDescent="0.2">
      <c r="A894" s="19"/>
      <c r="C894" s="31"/>
      <c r="D894" s="31"/>
    </row>
    <row r="895" spans="1:4" x14ac:dyDescent="0.2">
      <c r="A895" s="19"/>
      <c r="C895" s="31"/>
      <c r="D895" s="31"/>
    </row>
    <row r="896" spans="1:4" x14ac:dyDescent="0.2">
      <c r="A896" s="19"/>
      <c r="C896" s="31"/>
      <c r="D896" s="31"/>
    </row>
    <row r="897" spans="1:4" x14ac:dyDescent="0.2">
      <c r="A897" s="19"/>
      <c r="C897" s="31"/>
      <c r="D897" s="31"/>
    </row>
    <row r="898" spans="1:4" x14ac:dyDescent="0.2">
      <c r="A898" s="19"/>
      <c r="C898" s="31"/>
      <c r="D898" s="31"/>
    </row>
    <row r="899" spans="1:4" x14ac:dyDescent="0.2">
      <c r="A899" s="19"/>
      <c r="C899" s="31"/>
      <c r="D899" s="31"/>
    </row>
    <row r="900" spans="1:4" x14ac:dyDescent="0.2">
      <c r="A900" s="19"/>
      <c r="C900" s="31"/>
      <c r="D900" s="31"/>
    </row>
    <row r="901" spans="1:4" x14ac:dyDescent="0.2">
      <c r="A901" s="19"/>
      <c r="C901" s="31"/>
      <c r="D901" s="31"/>
    </row>
    <row r="902" spans="1:4" x14ac:dyDescent="0.2">
      <c r="A902" s="19"/>
      <c r="C902" s="31"/>
      <c r="D902" s="31"/>
    </row>
    <row r="903" spans="1:4" x14ac:dyDescent="0.2">
      <c r="A903" s="19"/>
      <c r="C903" s="31"/>
      <c r="D903" s="31"/>
    </row>
    <row r="904" spans="1:4" x14ac:dyDescent="0.2">
      <c r="A904" s="19"/>
      <c r="C904" s="31"/>
      <c r="D904" s="31"/>
    </row>
    <row r="905" spans="1:4" x14ac:dyDescent="0.2">
      <c r="A905" s="19"/>
      <c r="C905" s="31"/>
      <c r="D905" s="31"/>
    </row>
    <row r="906" spans="1:4" x14ac:dyDescent="0.2">
      <c r="A906" s="19"/>
      <c r="C906" s="31"/>
      <c r="D906" s="31"/>
    </row>
    <row r="907" spans="1:4" x14ac:dyDescent="0.2">
      <c r="A907" s="19"/>
      <c r="C907" s="31"/>
      <c r="D907" s="31"/>
    </row>
    <row r="908" spans="1:4" x14ac:dyDescent="0.2">
      <c r="A908" s="19"/>
      <c r="C908" s="31"/>
      <c r="D908" s="31"/>
    </row>
    <row r="909" spans="1:4" x14ac:dyDescent="0.2">
      <c r="A909" s="19"/>
      <c r="C909" s="31"/>
      <c r="D909" s="31"/>
    </row>
    <row r="910" spans="1:4" x14ac:dyDescent="0.2">
      <c r="A910" s="19"/>
      <c r="C910" s="31"/>
      <c r="D910" s="31"/>
    </row>
    <row r="911" spans="1:4" x14ac:dyDescent="0.2">
      <c r="A911" s="19"/>
      <c r="C911" s="31"/>
      <c r="D911" s="31"/>
    </row>
    <row r="912" spans="1:4" x14ac:dyDescent="0.2">
      <c r="A912" s="19"/>
      <c r="C912" s="31"/>
      <c r="D912" s="31"/>
    </row>
    <row r="913" spans="1:4" x14ac:dyDescent="0.2">
      <c r="A913" s="19"/>
      <c r="C913" s="31"/>
      <c r="D913" s="31"/>
    </row>
    <row r="914" spans="1:4" x14ac:dyDescent="0.2">
      <c r="A914" s="19"/>
      <c r="C914" s="31"/>
      <c r="D914" s="31"/>
    </row>
    <row r="915" spans="1:4" x14ac:dyDescent="0.2">
      <c r="C915" s="31"/>
      <c r="D915" s="31"/>
    </row>
    <row r="916" spans="1:4" x14ac:dyDescent="0.2">
      <c r="C916" s="31"/>
      <c r="D916" s="31"/>
    </row>
    <row r="917" spans="1:4" x14ac:dyDescent="0.2">
      <c r="C917" s="31"/>
      <c r="D917" s="31"/>
    </row>
    <row r="918" spans="1:4" x14ac:dyDescent="0.2">
      <c r="C918" s="31"/>
      <c r="D918" s="31"/>
    </row>
    <row r="919" spans="1:4" x14ac:dyDescent="0.2">
      <c r="C919" s="31"/>
      <c r="D919" s="31"/>
    </row>
    <row r="920" spans="1:4" x14ac:dyDescent="0.2">
      <c r="C920" s="31"/>
      <c r="D920" s="31"/>
    </row>
    <row r="921" spans="1:4" x14ac:dyDescent="0.2">
      <c r="C921" s="31"/>
      <c r="D921" s="31"/>
    </row>
    <row r="922" spans="1:4" x14ac:dyDescent="0.2">
      <c r="C922" s="31"/>
      <c r="D922" s="31"/>
    </row>
    <row r="923" spans="1:4" x14ac:dyDescent="0.2">
      <c r="C923" s="31"/>
      <c r="D923" s="31"/>
    </row>
    <row r="924" spans="1:4" x14ac:dyDescent="0.2">
      <c r="C924" s="31"/>
      <c r="D924" s="31"/>
    </row>
    <row r="925" spans="1:4" x14ac:dyDescent="0.2">
      <c r="C925" s="31"/>
      <c r="D925" s="31"/>
    </row>
    <row r="926" spans="1:4" x14ac:dyDescent="0.2">
      <c r="C926" s="31"/>
      <c r="D926" s="31"/>
    </row>
    <row r="927" spans="1:4" x14ac:dyDescent="0.2">
      <c r="C927" s="31"/>
      <c r="D927" s="31"/>
    </row>
    <row r="928" spans="1:4" x14ac:dyDescent="0.2">
      <c r="C928" s="31"/>
      <c r="D928" s="31"/>
    </row>
    <row r="929" spans="3:4" x14ac:dyDescent="0.2">
      <c r="C929" s="31"/>
      <c r="D929" s="31"/>
    </row>
    <row r="930" spans="3:4" x14ac:dyDescent="0.2">
      <c r="C930" s="31"/>
      <c r="D930" s="31"/>
    </row>
    <row r="931" spans="3:4" x14ac:dyDescent="0.2">
      <c r="C931" s="31"/>
      <c r="D931" s="31"/>
    </row>
    <row r="932" spans="3:4" x14ac:dyDescent="0.2">
      <c r="C932" s="31"/>
      <c r="D932" s="31"/>
    </row>
    <row r="933" spans="3:4" x14ac:dyDescent="0.2">
      <c r="C933" s="31"/>
      <c r="D933" s="31"/>
    </row>
    <row r="934" spans="3:4" x14ac:dyDescent="0.2">
      <c r="C934" s="31"/>
      <c r="D934" s="31"/>
    </row>
    <row r="935" spans="3:4" x14ac:dyDescent="0.2">
      <c r="C935" s="31"/>
      <c r="D935" s="31"/>
    </row>
    <row r="936" spans="3:4" x14ac:dyDescent="0.2">
      <c r="C936" s="31"/>
      <c r="D936" s="31"/>
    </row>
    <row r="937" spans="3:4" x14ac:dyDescent="0.2">
      <c r="C937" s="31"/>
      <c r="D937" s="31"/>
    </row>
    <row r="938" spans="3:4" x14ac:dyDescent="0.2">
      <c r="C938" s="31"/>
      <c r="D938" s="31"/>
    </row>
    <row r="939" spans="3:4" x14ac:dyDescent="0.2">
      <c r="C939" s="31"/>
      <c r="D939" s="31"/>
    </row>
    <row r="940" spans="3:4" x14ac:dyDescent="0.2">
      <c r="C940" s="31"/>
      <c r="D940" s="31"/>
    </row>
    <row r="941" spans="3:4" x14ac:dyDescent="0.2">
      <c r="C941" s="31"/>
      <c r="D941" s="31"/>
    </row>
    <row r="942" spans="3:4" x14ac:dyDescent="0.2">
      <c r="C942" s="31"/>
      <c r="D942" s="31"/>
    </row>
    <row r="943" spans="3:4" x14ac:dyDescent="0.2">
      <c r="C943" s="31"/>
      <c r="D943" s="31"/>
    </row>
    <row r="944" spans="3:4" x14ac:dyDescent="0.2">
      <c r="C944" s="31"/>
      <c r="D944" s="31"/>
    </row>
    <row r="945" spans="3:4" x14ac:dyDescent="0.2">
      <c r="C945" s="31"/>
      <c r="D945" s="31"/>
    </row>
    <row r="946" spans="3:4" x14ac:dyDescent="0.2">
      <c r="C946" s="31"/>
      <c r="D946" s="31"/>
    </row>
    <row r="947" spans="3:4" x14ac:dyDescent="0.2">
      <c r="C947" s="31"/>
      <c r="D947" s="31"/>
    </row>
    <row r="948" spans="3:4" x14ac:dyDescent="0.2">
      <c r="C948" s="31"/>
      <c r="D948" s="31"/>
    </row>
    <row r="949" spans="3:4" x14ac:dyDescent="0.2">
      <c r="C949" s="31"/>
      <c r="D949" s="31"/>
    </row>
    <row r="950" spans="3:4" x14ac:dyDescent="0.2">
      <c r="C950" s="31"/>
      <c r="D950" s="31"/>
    </row>
    <row r="951" spans="3:4" x14ac:dyDescent="0.2">
      <c r="C951" s="31"/>
      <c r="D951" s="31"/>
    </row>
    <row r="952" spans="3:4" x14ac:dyDescent="0.2">
      <c r="C952" s="31"/>
      <c r="D952" s="31"/>
    </row>
    <row r="953" spans="3:4" x14ac:dyDescent="0.2">
      <c r="C953" s="31"/>
      <c r="D953" s="31"/>
    </row>
    <row r="954" spans="3:4" x14ac:dyDescent="0.2">
      <c r="C954" s="31"/>
      <c r="D954" s="31"/>
    </row>
    <row r="955" spans="3:4" x14ac:dyDescent="0.2">
      <c r="C955" s="31"/>
      <c r="D955" s="31"/>
    </row>
    <row r="956" spans="3:4" x14ac:dyDescent="0.2">
      <c r="C956" s="31"/>
      <c r="D956" s="31"/>
    </row>
    <row r="957" spans="3:4" x14ac:dyDescent="0.2">
      <c r="C957" s="31"/>
      <c r="D957" s="31"/>
    </row>
    <row r="958" spans="3:4" x14ac:dyDescent="0.2">
      <c r="C958" s="31"/>
      <c r="D958" s="31"/>
    </row>
    <row r="959" spans="3:4" x14ac:dyDescent="0.2">
      <c r="C959" s="31"/>
      <c r="D959" s="31"/>
    </row>
    <row r="960" spans="3:4" x14ac:dyDescent="0.2">
      <c r="C960" s="31"/>
      <c r="D960" s="31"/>
    </row>
    <row r="961" spans="3:4" x14ac:dyDescent="0.2">
      <c r="C961" s="31"/>
      <c r="D961" s="31"/>
    </row>
    <row r="962" spans="3:4" x14ac:dyDescent="0.2">
      <c r="C962" s="31"/>
      <c r="D962" s="31"/>
    </row>
    <row r="963" spans="3:4" x14ac:dyDescent="0.2">
      <c r="C963" s="31"/>
      <c r="D963" s="31"/>
    </row>
    <row r="964" spans="3:4" x14ac:dyDescent="0.2">
      <c r="C964" s="31"/>
      <c r="D964" s="31"/>
    </row>
    <row r="965" spans="3:4" x14ac:dyDescent="0.2">
      <c r="C965" s="31"/>
      <c r="D965" s="31"/>
    </row>
    <row r="966" spans="3:4" x14ac:dyDescent="0.2">
      <c r="C966" s="31"/>
      <c r="D966" s="31"/>
    </row>
    <row r="967" spans="3:4" x14ac:dyDescent="0.2">
      <c r="C967" s="31"/>
      <c r="D967" s="31"/>
    </row>
    <row r="968" spans="3:4" x14ac:dyDescent="0.2">
      <c r="C968" s="31"/>
      <c r="D968" s="31"/>
    </row>
    <row r="969" spans="3:4" x14ac:dyDescent="0.2">
      <c r="C969" s="31"/>
      <c r="D969" s="31"/>
    </row>
    <row r="970" spans="3:4" x14ac:dyDescent="0.2">
      <c r="C970" s="31"/>
      <c r="D970" s="31"/>
    </row>
    <row r="971" spans="3:4" x14ac:dyDescent="0.2">
      <c r="C971" s="31"/>
      <c r="D971" s="31"/>
    </row>
    <row r="972" spans="3:4" x14ac:dyDescent="0.2">
      <c r="C972" s="31"/>
      <c r="D972" s="31"/>
    </row>
    <row r="973" spans="3:4" x14ac:dyDescent="0.2">
      <c r="C973" s="31"/>
      <c r="D973" s="31"/>
    </row>
    <row r="974" spans="3:4" x14ac:dyDescent="0.2">
      <c r="C974" s="31"/>
      <c r="D974" s="31"/>
    </row>
    <row r="975" spans="3:4" x14ac:dyDescent="0.2">
      <c r="C975" s="31"/>
      <c r="D975" s="31"/>
    </row>
    <row r="976" spans="3:4" x14ac:dyDescent="0.2">
      <c r="C976" s="31"/>
      <c r="D976" s="31"/>
    </row>
    <row r="977" spans="3:4" x14ac:dyDescent="0.2">
      <c r="C977" s="31"/>
      <c r="D977" s="31"/>
    </row>
    <row r="978" spans="3:4" x14ac:dyDescent="0.2">
      <c r="C978" s="31"/>
      <c r="D978" s="31"/>
    </row>
    <row r="979" spans="3:4" x14ac:dyDescent="0.2">
      <c r="C979" s="31"/>
      <c r="D979" s="31"/>
    </row>
    <row r="980" spans="3:4" x14ac:dyDescent="0.2">
      <c r="C980" s="31"/>
      <c r="D980" s="31"/>
    </row>
    <row r="981" spans="3:4" x14ac:dyDescent="0.2">
      <c r="C981" s="31"/>
      <c r="D981" s="31"/>
    </row>
    <row r="982" spans="3:4" x14ac:dyDescent="0.2">
      <c r="C982" s="31"/>
      <c r="D982" s="31"/>
    </row>
    <row r="983" spans="3:4" x14ac:dyDescent="0.2">
      <c r="C983" s="31"/>
      <c r="D983" s="31"/>
    </row>
    <row r="984" spans="3:4" x14ac:dyDescent="0.2">
      <c r="C984" s="31"/>
      <c r="D984" s="31"/>
    </row>
    <row r="985" spans="3:4" x14ac:dyDescent="0.2">
      <c r="C985" s="31"/>
      <c r="D985" s="31"/>
    </row>
    <row r="986" spans="3:4" x14ac:dyDescent="0.2">
      <c r="C986" s="31"/>
      <c r="D986" s="31"/>
    </row>
    <row r="987" spans="3:4" x14ac:dyDescent="0.2">
      <c r="C987" s="31"/>
      <c r="D987" s="31"/>
    </row>
    <row r="988" spans="3:4" x14ac:dyDescent="0.2">
      <c r="C988" s="31"/>
      <c r="D988" s="31"/>
    </row>
    <row r="989" spans="3:4" x14ac:dyDescent="0.2">
      <c r="C989" s="31"/>
      <c r="D989" s="31"/>
    </row>
    <row r="990" spans="3:4" x14ac:dyDescent="0.2">
      <c r="C990" s="31"/>
      <c r="D990" s="31"/>
    </row>
    <row r="991" spans="3:4" x14ac:dyDescent="0.2">
      <c r="C991" s="31"/>
      <c r="D991" s="31"/>
    </row>
    <row r="992" spans="3:4" x14ac:dyDescent="0.2">
      <c r="C992" s="31"/>
      <c r="D992" s="31"/>
    </row>
    <row r="993" spans="3:4" x14ac:dyDescent="0.2">
      <c r="C993" s="31"/>
      <c r="D993" s="31"/>
    </row>
    <row r="994" spans="3:4" x14ac:dyDescent="0.2">
      <c r="C994" s="31"/>
      <c r="D994" s="31"/>
    </row>
    <row r="995" spans="3:4" x14ac:dyDescent="0.2">
      <c r="C995" s="31"/>
      <c r="D995" s="31"/>
    </row>
    <row r="996" spans="3:4" x14ac:dyDescent="0.2">
      <c r="C996" s="31"/>
      <c r="D996" s="31"/>
    </row>
    <row r="997" spans="3:4" x14ac:dyDescent="0.2">
      <c r="C997" s="31"/>
      <c r="D997" s="31"/>
    </row>
    <row r="998" spans="3:4" x14ac:dyDescent="0.2">
      <c r="C998" s="31"/>
      <c r="D998" s="31"/>
    </row>
    <row r="999" spans="3:4" x14ac:dyDescent="0.2">
      <c r="C999" s="31"/>
      <c r="D999" s="31"/>
    </row>
    <row r="1000" spans="3:4" x14ac:dyDescent="0.2">
      <c r="C1000" s="31"/>
      <c r="D1000" s="31"/>
    </row>
    <row r="1001" spans="3:4" x14ac:dyDescent="0.2">
      <c r="C1001" s="31"/>
      <c r="D1001" s="31"/>
    </row>
    <row r="1002" spans="3:4" x14ac:dyDescent="0.2">
      <c r="C1002" s="31"/>
      <c r="D1002" s="31"/>
    </row>
    <row r="1003" spans="3:4" x14ac:dyDescent="0.2">
      <c r="C1003" s="31"/>
      <c r="D1003" s="31"/>
    </row>
    <row r="1004" spans="3:4" x14ac:dyDescent="0.2">
      <c r="C1004" s="31"/>
      <c r="D1004" s="31"/>
    </row>
    <row r="1005" spans="3:4" x14ac:dyDescent="0.2">
      <c r="C1005" s="31"/>
      <c r="D1005" s="31"/>
    </row>
    <row r="1006" spans="3:4" x14ac:dyDescent="0.2">
      <c r="C1006" s="31"/>
      <c r="D1006" s="31"/>
    </row>
    <row r="1007" spans="3:4" x14ac:dyDescent="0.2">
      <c r="C1007" s="31"/>
      <c r="D1007" s="31"/>
    </row>
    <row r="1008" spans="3:4" x14ac:dyDescent="0.2">
      <c r="C1008" s="31"/>
      <c r="D1008" s="31"/>
    </row>
    <row r="1009" spans="3:4" x14ac:dyDescent="0.2">
      <c r="C1009" s="31"/>
      <c r="D1009" s="31"/>
    </row>
    <row r="1010" spans="3:4" x14ac:dyDescent="0.2">
      <c r="C1010" s="31"/>
      <c r="D1010" s="31"/>
    </row>
    <row r="1011" spans="3:4" x14ac:dyDescent="0.2">
      <c r="C1011" s="31"/>
      <c r="D1011" s="31"/>
    </row>
    <row r="1012" spans="3:4" x14ac:dyDescent="0.2">
      <c r="C1012" s="31"/>
      <c r="D1012" s="31"/>
    </row>
    <row r="1013" spans="3:4" x14ac:dyDescent="0.2">
      <c r="C1013" s="31"/>
      <c r="D1013" s="31"/>
    </row>
    <row r="1014" spans="3:4" x14ac:dyDescent="0.2">
      <c r="C1014" s="31"/>
      <c r="D1014" s="31"/>
    </row>
    <row r="1015" spans="3:4" x14ac:dyDescent="0.2">
      <c r="C1015" s="31"/>
      <c r="D1015" s="31"/>
    </row>
    <row r="1016" spans="3:4" x14ac:dyDescent="0.2">
      <c r="C1016" s="31"/>
      <c r="D1016" s="31"/>
    </row>
    <row r="1017" spans="3:4" x14ac:dyDescent="0.2">
      <c r="C1017" s="31"/>
      <c r="D1017" s="31"/>
    </row>
    <row r="1018" spans="3:4" x14ac:dyDescent="0.2">
      <c r="C1018" s="31"/>
      <c r="D1018" s="31"/>
    </row>
    <row r="1019" spans="3:4" x14ac:dyDescent="0.2">
      <c r="C1019" s="31"/>
      <c r="D1019" s="31"/>
    </row>
    <row r="1020" spans="3:4" x14ac:dyDescent="0.2">
      <c r="C1020" s="31"/>
      <c r="D1020" s="31"/>
    </row>
    <row r="1021" spans="3:4" x14ac:dyDescent="0.2">
      <c r="C1021" s="31"/>
      <c r="D1021" s="31"/>
    </row>
    <row r="1022" spans="3:4" x14ac:dyDescent="0.2">
      <c r="C1022" s="31"/>
      <c r="D1022" s="31"/>
    </row>
    <row r="1023" spans="3:4" x14ac:dyDescent="0.2">
      <c r="C1023" s="31"/>
      <c r="D1023" s="31"/>
    </row>
    <row r="1024" spans="3:4" x14ac:dyDescent="0.2">
      <c r="C1024" s="31"/>
      <c r="D1024" s="31"/>
    </row>
    <row r="1025" spans="3:4" x14ac:dyDescent="0.2">
      <c r="C1025" s="31"/>
      <c r="D1025" s="31"/>
    </row>
    <row r="1026" spans="3:4" x14ac:dyDescent="0.2">
      <c r="C1026" s="31"/>
      <c r="D1026" s="31"/>
    </row>
    <row r="1027" spans="3:4" x14ac:dyDescent="0.2">
      <c r="C1027" s="31"/>
      <c r="D1027" s="31"/>
    </row>
    <row r="1028" spans="3:4" x14ac:dyDescent="0.2">
      <c r="C1028" s="31"/>
      <c r="D1028" s="31"/>
    </row>
    <row r="1029" spans="3:4" x14ac:dyDescent="0.2">
      <c r="C1029" s="31"/>
      <c r="D1029" s="31"/>
    </row>
    <row r="1030" spans="3:4" x14ac:dyDescent="0.2">
      <c r="C1030" s="31"/>
      <c r="D1030" s="31"/>
    </row>
    <row r="1031" spans="3:4" x14ac:dyDescent="0.2">
      <c r="C1031" s="31"/>
      <c r="D1031" s="31"/>
    </row>
    <row r="1032" spans="3:4" x14ac:dyDescent="0.2">
      <c r="C1032" s="31"/>
      <c r="D1032" s="31"/>
    </row>
    <row r="1033" spans="3:4" x14ac:dyDescent="0.2">
      <c r="C1033" s="31"/>
      <c r="D1033" s="31"/>
    </row>
    <row r="1034" spans="3:4" x14ac:dyDescent="0.2">
      <c r="C1034" s="31"/>
      <c r="D1034" s="31"/>
    </row>
    <row r="1035" spans="3:4" x14ac:dyDescent="0.2">
      <c r="C1035" s="31"/>
      <c r="D1035" s="31"/>
    </row>
    <row r="1036" spans="3:4" x14ac:dyDescent="0.2">
      <c r="C1036" s="31"/>
      <c r="D1036" s="31"/>
    </row>
    <row r="1037" spans="3:4" x14ac:dyDescent="0.2">
      <c r="C1037" s="31"/>
      <c r="D1037" s="31"/>
    </row>
    <row r="1038" spans="3:4" x14ac:dyDescent="0.2">
      <c r="C1038" s="31"/>
      <c r="D1038" s="31"/>
    </row>
    <row r="1039" spans="3:4" x14ac:dyDescent="0.2">
      <c r="C1039" s="31"/>
      <c r="D1039" s="31"/>
    </row>
    <row r="1040" spans="3:4" x14ac:dyDescent="0.2">
      <c r="C1040" s="31"/>
      <c r="D1040" s="31"/>
    </row>
    <row r="1041" spans="3:4" x14ac:dyDescent="0.2">
      <c r="C1041" s="31"/>
      <c r="D1041" s="31"/>
    </row>
    <row r="1042" spans="3:4" x14ac:dyDescent="0.2">
      <c r="C1042" s="31"/>
      <c r="D1042" s="31"/>
    </row>
    <row r="1043" spans="3:4" x14ac:dyDescent="0.2">
      <c r="C1043" s="31"/>
      <c r="D1043" s="31"/>
    </row>
    <row r="1044" spans="3:4" x14ac:dyDescent="0.2">
      <c r="C1044" s="31"/>
      <c r="D1044" s="31"/>
    </row>
    <row r="1045" spans="3:4" x14ac:dyDescent="0.2">
      <c r="C1045" s="31"/>
      <c r="D1045" s="31"/>
    </row>
    <row r="1046" spans="3:4" x14ac:dyDescent="0.2">
      <c r="C1046" s="31"/>
      <c r="D1046" s="31"/>
    </row>
    <row r="1047" spans="3:4" x14ac:dyDescent="0.2">
      <c r="C1047" s="31"/>
      <c r="D1047" s="31"/>
    </row>
    <row r="1048" spans="3:4" x14ac:dyDescent="0.2">
      <c r="C1048" s="31"/>
      <c r="D1048" s="31"/>
    </row>
    <row r="1049" spans="3:4" x14ac:dyDescent="0.2">
      <c r="C1049" s="31"/>
      <c r="D1049" s="31"/>
    </row>
    <row r="1050" spans="3:4" x14ac:dyDescent="0.2">
      <c r="C1050" s="31"/>
      <c r="D1050" s="31"/>
    </row>
    <row r="1051" spans="3:4" x14ac:dyDescent="0.2">
      <c r="C1051" s="31"/>
      <c r="D1051" s="31"/>
    </row>
    <row r="1052" spans="3:4" x14ac:dyDescent="0.2">
      <c r="C1052" s="31"/>
      <c r="D1052" s="31"/>
    </row>
    <row r="1053" spans="3:4" x14ac:dyDescent="0.2">
      <c r="C1053" s="31"/>
      <c r="D1053" s="31"/>
    </row>
    <row r="1054" spans="3:4" x14ac:dyDescent="0.2">
      <c r="C1054" s="31"/>
      <c r="D1054" s="31"/>
    </row>
    <row r="1055" spans="3:4" x14ac:dyDescent="0.2">
      <c r="C1055" s="31"/>
      <c r="D1055" s="31"/>
    </row>
    <row r="1056" spans="3:4" x14ac:dyDescent="0.2">
      <c r="C1056" s="31"/>
      <c r="D1056" s="31"/>
    </row>
    <row r="1057" spans="3:4" x14ac:dyDescent="0.2">
      <c r="C1057" s="31"/>
      <c r="D1057" s="31"/>
    </row>
    <row r="1058" spans="3:4" x14ac:dyDescent="0.2">
      <c r="C1058" s="31"/>
      <c r="D1058" s="31"/>
    </row>
    <row r="1059" spans="3:4" x14ac:dyDescent="0.2">
      <c r="C1059" s="31"/>
      <c r="D1059" s="31"/>
    </row>
    <row r="1060" spans="3:4" x14ac:dyDescent="0.2">
      <c r="C1060" s="31"/>
      <c r="D1060" s="31"/>
    </row>
    <row r="1061" spans="3:4" x14ac:dyDescent="0.2">
      <c r="C1061" s="31"/>
      <c r="D1061" s="31"/>
    </row>
    <row r="1062" spans="3:4" x14ac:dyDescent="0.2">
      <c r="C1062" s="31"/>
      <c r="D1062" s="31"/>
    </row>
    <row r="1063" spans="3:4" x14ac:dyDescent="0.2">
      <c r="C1063" s="31"/>
      <c r="D1063" s="31"/>
    </row>
    <row r="1064" spans="3:4" x14ac:dyDescent="0.2">
      <c r="C1064" s="31"/>
      <c r="D1064" s="31"/>
    </row>
    <row r="1065" spans="3:4" x14ac:dyDescent="0.2">
      <c r="C1065" s="31"/>
      <c r="D1065" s="31"/>
    </row>
    <row r="1066" spans="3:4" x14ac:dyDescent="0.2">
      <c r="C1066" s="31"/>
      <c r="D1066" s="31"/>
    </row>
    <row r="1067" spans="3:4" x14ac:dyDescent="0.2">
      <c r="C1067" s="31"/>
      <c r="D1067" s="31"/>
    </row>
    <row r="1068" spans="3:4" x14ac:dyDescent="0.2">
      <c r="C1068" s="31"/>
      <c r="D1068" s="31"/>
    </row>
    <row r="1069" spans="3:4" x14ac:dyDescent="0.2">
      <c r="C1069" s="31"/>
      <c r="D1069" s="31"/>
    </row>
    <row r="1070" spans="3:4" x14ac:dyDescent="0.2">
      <c r="C1070" s="31"/>
      <c r="D1070" s="31"/>
    </row>
    <row r="1071" spans="3:4" x14ac:dyDescent="0.2">
      <c r="C1071" s="31"/>
      <c r="D1071" s="31"/>
    </row>
    <row r="1072" spans="3:4" x14ac:dyDescent="0.2">
      <c r="C1072" s="31"/>
      <c r="D1072" s="31"/>
    </row>
    <row r="1073" spans="3:4" x14ac:dyDescent="0.2">
      <c r="C1073" s="31"/>
      <c r="D1073" s="31"/>
    </row>
    <row r="1074" spans="3:4" x14ac:dyDescent="0.2">
      <c r="C1074" s="31"/>
      <c r="D1074" s="31"/>
    </row>
    <row r="1075" spans="3:4" x14ac:dyDescent="0.2">
      <c r="C1075" s="31"/>
      <c r="D1075" s="31"/>
    </row>
    <row r="1076" spans="3:4" x14ac:dyDescent="0.2">
      <c r="C1076" s="31"/>
      <c r="D1076" s="31"/>
    </row>
    <row r="1077" spans="3:4" x14ac:dyDescent="0.2">
      <c r="C1077" s="31"/>
      <c r="D1077" s="31"/>
    </row>
    <row r="1078" spans="3:4" x14ac:dyDescent="0.2">
      <c r="C1078" s="31"/>
      <c r="D1078" s="31"/>
    </row>
    <row r="1079" spans="3:4" x14ac:dyDescent="0.2">
      <c r="C1079" s="31"/>
      <c r="D1079" s="31"/>
    </row>
    <row r="1080" spans="3:4" x14ac:dyDescent="0.2">
      <c r="C1080" s="31"/>
      <c r="D1080" s="31"/>
    </row>
    <row r="1081" spans="3:4" x14ac:dyDescent="0.2">
      <c r="C1081" s="31"/>
      <c r="D1081" s="31"/>
    </row>
    <row r="1082" spans="3:4" x14ac:dyDescent="0.2">
      <c r="C1082" s="31"/>
      <c r="D1082" s="31"/>
    </row>
    <row r="1083" spans="3:4" x14ac:dyDescent="0.2">
      <c r="C1083" s="31"/>
      <c r="D1083" s="31"/>
    </row>
    <row r="1084" spans="3:4" x14ac:dyDescent="0.2">
      <c r="C1084" s="31"/>
      <c r="D1084" s="31"/>
    </row>
    <row r="1085" spans="3:4" x14ac:dyDescent="0.2">
      <c r="C1085" s="31"/>
      <c r="D1085" s="31"/>
    </row>
    <row r="1086" spans="3:4" x14ac:dyDescent="0.2">
      <c r="C1086" s="31"/>
      <c r="D1086" s="31"/>
    </row>
    <row r="1087" spans="3:4" x14ac:dyDescent="0.2">
      <c r="C1087" s="31"/>
      <c r="D1087" s="31"/>
    </row>
    <row r="1088" spans="3:4" x14ac:dyDescent="0.2">
      <c r="C1088" s="31"/>
      <c r="D1088" s="31"/>
    </row>
    <row r="1089" spans="3:4" x14ac:dyDescent="0.2">
      <c r="C1089" s="31"/>
      <c r="D1089" s="31"/>
    </row>
    <row r="1090" spans="3:4" x14ac:dyDescent="0.2">
      <c r="C1090" s="31"/>
      <c r="D1090" s="31"/>
    </row>
    <row r="1091" spans="3:4" x14ac:dyDescent="0.2">
      <c r="C1091" s="31"/>
      <c r="D1091" s="31"/>
    </row>
    <row r="1092" spans="3:4" x14ac:dyDescent="0.2">
      <c r="C1092" s="31"/>
      <c r="D1092" s="31"/>
    </row>
    <row r="1093" spans="3:4" x14ac:dyDescent="0.2">
      <c r="C1093" s="31"/>
      <c r="D1093" s="31"/>
    </row>
    <row r="1094" spans="3:4" x14ac:dyDescent="0.2">
      <c r="C1094" s="31"/>
      <c r="D1094" s="31"/>
    </row>
    <row r="1095" spans="3:4" x14ac:dyDescent="0.2">
      <c r="C1095" s="31"/>
      <c r="D1095" s="31"/>
    </row>
    <row r="1096" spans="3:4" x14ac:dyDescent="0.2">
      <c r="C1096" s="31"/>
      <c r="D1096" s="31"/>
    </row>
    <row r="1097" spans="3:4" x14ac:dyDescent="0.2">
      <c r="C1097" s="31"/>
      <c r="D1097" s="31"/>
    </row>
    <row r="1098" spans="3:4" x14ac:dyDescent="0.2">
      <c r="C1098" s="31"/>
      <c r="D1098" s="31"/>
    </row>
    <row r="1099" spans="3:4" x14ac:dyDescent="0.2">
      <c r="C1099" s="31"/>
      <c r="D1099" s="31"/>
    </row>
    <row r="1100" spans="3:4" x14ac:dyDescent="0.2">
      <c r="C1100" s="31"/>
      <c r="D1100" s="31"/>
    </row>
    <row r="1101" spans="3:4" x14ac:dyDescent="0.2">
      <c r="C1101" s="31"/>
      <c r="D1101" s="31"/>
    </row>
    <row r="1102" spans="3:4" x14ac:dyDescent="0.2">
      <c r="C1102" s="31"/>
      <c r="D1102" s="31"/>
    </row>
    <row r="1103" spans="3:4" x14ac:dyDescent="0.2">
      <c r="C1103" s="31"/>
      <c r="D1103" s="31"/>
    </row>
    <row r="1104" spans="3:4" x14ac:dyDescent="0.2">
      <c r="C1104" s="31"/>
      <c r="D1104" s="31"/>
    </row>
    <row r="1105" spans="3:4" x14ac:dyDescent="0.2">
      <c r="C1105" s="31"/>
      <c r="D1105" s="31"/>
    </row>
    <row r="1106" spans="3:4" x14ac:dyDescent="0.2">
      <c r="C1106" s="31"/>
      <c r="D1106" s="31"/>
    </row>
    <row r="1107" spans="3:4" x14ac:dyDescent="0.2">
      <c r="C1107" s="31"/>
      <c r="D1107" s="31"/>
    </row>
    <row r="1108" spans="3:4" x14ac:dyDescent="0.2">
      <c r="C1108" s="31"/>
      <c r="D1108" s="31"/>
    </row>
    <row r="1109" spans="3:4" x14ac:dyDescent="0.2">
      <c r="C1109" s="31"/>
      <c r="D1109" s="31"/>
    </row>
    <row r="1110" spans="3:4" x14ac:dyDescent="0.2">
      <c r="C1110" s="31"/>
      <c r="D1110" s="31"/>
    </row>
    <row r="1111" spans="3:4" x14ac:dyDescent="0.2">
      <c r="C1111" s="31"/>
      <c r="D1111" s="31"/>
    </row>
    <row r="1112" spans="3:4" x14ac:dyDescent="0.2">
      <c r="C1112" s="31"/>
      <c r="D1112" s="31"/>
    </row>
    <row r="1113" spans="3:4" x14ac:dyDescent="0.2">
      <c r="C1113" s="31"/>
      <c r="D1113" s="31"/>
    </row>
    <row r="1114" spans="3:4" x14ac:dyDescent="0.2">
      <c r="C1114" s="31"/>
      <c r="D1114" s="31"/>
    </row>
    <row r="1115" spans="3:4" x14ac:dyDescent="0.2">
      <c r="C1115" s="31"/>
      <c r="D1115" s="31"/>
    </row>
    <row r="1116" spans="3:4" x14ac:dyDescent="0.2">
      <c r="C1116" s="31"/>
      <c r="D1116" s="31"/>
    </row>
    <row r="1117" spans="3:4" x14ac:dyDescent="0.2">
      <c r="C1117" s="31"/>
      <c r="D1117" s="31"/>
    </row>
    <row r="1118" spans="3:4" x14ac:dyDescent="0.2">
      <c r="C1118" s="31"/>
      <c r="D1118" s="31"/>
    </row>
    <row r="1119" spans="3:4" x14ac:dyDescent="0.2">
      <c r="C1119" s="31"/>
      <c r="D1119" s="31"/>
    </row>
    <row r="1120" spans="3:4" x14ac:dyDescent="0.2">
      <c r="C1120" s="31"/>
      <c r="D1120" s="31"/>
    </row>
    <row r="1121" spans="3:4" x14ac:dyDescent="0.2">
      <c r="C1121" s="31"/>
      <c r="D1121" s="31"/>
    </row>
    <row r="1122" spans="3:4" x14ac:dyDescent="0.2">
      <c r="C1122" s="31"/>
      <c r="D1122" s="31"/>
    </row>
    <row r="1123" spans="3:4" x14ac:dyDescent="0.2">
      <c r="C1123" s="31"/>
      <c r="D1123" s="31"/>
    </row>
    <row r="1124" spans="3:4" x14ac:dyDescent="0.2">
      <c r="C1124" s="31"/>
      <c r="D1124" s="31"/>
    </row>
    <row r="1125" spans="3:4" x14ac:dyDescent="0.2">
      <c r="C1125" s="31"/>
      <c r="D1125" s="31"/>
    </row>
    <row r="1126" spans="3:4" x14ac:dyDescent="0.2">
      <c r="C1126" s="31"/>
      <c r="D1126" s="31"/>
    </row>
    <row r="1127" spans="3:4" x14ac:dyDescent="0.2">
      <c r="C1127" s="31"/>
      <c r="D1127" s="31"/>
    </row>
    <row r="1128" spans="3:4" x14ac:dyDescent="0.2">
      <c r="C1128" s="31"/>
      <c r="D1128" s="31"/>
    </row>
    <row r="1129" spans="3:4" x14ac:dyDescent="0.2">
      <c r="C1129" s="31"/>
      <c r="D1129" s="31"/>
    </row>
    <row r="1130" spans="3:4" x14ac:dyDescent="0.2">
      <c r="C1130" s="31"/>
      <c r="D1130" s="31"/>
    </row>
    <row r="1131" spans="3:4" x14ac:dyDescent="0.2">
      <c r="C1131" s="31"/>
      <c r="D1131" s="31"/>
    </row>
    <row r="1132" spans="3:4" x14ac:dyDescent="0.2">
      <c r="C1132" s="31"/>
      <c r="D1132" s="31"/>
    </row>
    <row r="1133" spans="3:4" x14ac:dyDescent="0.2">
      <c r="C1133" s="31"/>
      <c r="D1133" s="31"/>
    </row>
    <row r="1134" spans="3:4" x14ac:dyDescent="0.2">
      <c r="C1134" s="31"/>
      <c r="D1134" s="31"/>
    </row>
    <row r="1135" spans="3:4" x14ac:dyDescent="0.2">
      <c r="C1135" s="31"/>
      <c r="D1135" s="31"/>
    </row>
    <row r="1136" spans="3:4" x14ac:dyDescent="0.2">
      <c r="C1136" s="31"/>
      <c r="D1136" s="31"/>
    </row>
    <row r="1137" spans="3:4" x14ac:dyDescent="0.2">
      <c r="C1137" s="31"/>
      <c r="D1137" s="31"/>
    </row>
    <row r="1138" spans="3:4" x14ac:dyDescent="0.2">
      <c r="C1138" s="31"/>
      <c r="D1138" s="31"/>
    </row>
    <row r="1139" spans="3:4" x14ac:dyDescent="0.2">
      <c r="C1139" s="31"/>
      <c r="D1139" s="31"/>
    </row>
    <row r="1140" spans="3:4" x14ac:dyDescent="0.2">
      <c r="C1140" s="31"/>
      <c r="D1140" s="31"/>
    </row>
    <row r="1141" spans="3:4" x14ac:dyDescent="0.2">
      <c r="C1141" s="31"/>
      <c r="D1141" s="31"/>
    </row>
    <row r="1142" spans="3:4" x14ac:dyDescent="0.2">
      <c r="C1142" s="31"/>
      <c r="D1142" s="31"/>
    </row>
    <row r="1143" spans="3:4" x14ac:dyDescent="0.2">
      <c r="C1143" s="31"/>
      <c r="D1143" s="31"/>
    </row>
    <row r="1144" spans="3:4" x14ac:dyDescent="0.2">
      <c r="C1144" s="31"/>
      <c r="D1144" s="31"/>
    </row>
    <row r="1145" spans="3:4" x14ac:dyDescent="0.2">
      <c r="C1145" s="31"/>
      <c r="D1145" s="31"/>
    </row>
    <row r="1146" spans="3:4" x14ac:dyDescent="0.2">
      <c r="C1146" s="31"/>
      <c r="D1146" s="31"/>
    </row>
    <row r="1147" spans="3:4" x14ac:dyDescent="0.2">
      <c r="C1147" s="31"/>
      <c r="D1147" s="31"/>
    </row>
    <row r="1148" spans="3:4" x14ac:dyDescent="0.2">
      <c r="C1148" s="31"/>
      <c r="D1148" s="31"/>
    </row>
    <row r="1149" spans="3:4" x14ac:dyDescent="0.2">
      <c r="C1149" s="31"/>
      <c r="D1149" s="31"/>
    </row>
    <row r="1150" spans="3:4" x14ac:dyDescent="0.2">
      <c r="C1150" s="31"/>
      <c r="D1150" s="31"/>
    </row>
    <row r="1151" spans="3:4" x14ac:dyDescent="0.2">
      <c r="C1151" s="31"/>
      <c r="D1151" s="31"/>
    </row>
    <row r="1152" spans="3:4" x14ac:dyDescent="0.2">
      <c r="C1152" s="31"/>
      <c r="D1152" s="31"/>
    </row>
    <row r="1153" spans="3:4" x14ac:dyDescent="0.2">
      <c r="C1153" s="31"/>
      <c r="D1153" s="31"/>
    </row>
    <row r="1154" spans="3:4" x14ac:dyDescent="0.2">
      <c r="C1154" s="31"/>
      <c r="D1154" s="31"/>
    </row>
    <row r="1155" spans="3:4" x14ac:dyDescent="0.2">
      <c r="C1155" s="31"/>
      <c r="D1155" s="31"/>
    </row>
    <row r="1156" spans="3:4" x14ac:dyDescent="0.2">
      <c r="C1156" s="31"/>
      <c r="D1156" s="31"/>
    </row>
    <row r="1157" spans="3:4" x14ac:dyDescent="0.2">
      <c r="C1157" s="31"/>
      <c r="D1157" s="31"/>
    </row>
    <row r="1158" spans="3:4" x14ac:dyDescent="0.2">
      <c r="C1158" s="31"/>
      <c r="D1158" s="31"/>
    </row>
    <row r="1159" spans="3:4" x14ac:dyDescent="0.2">
      <c r="C1159" s="31"/>
      <c r="D1159" s="31"/>
    </row>
    <row r="1160" spans="3:4" x14ac:dyDescent="0.2">
      <c r="C1160" s="31"/>
      <c r="D1160" s="31"/>
    </row>
    <row r="1161" spans="3:4" x14ac:dyDescent="0.2">
      <c r="C1161" s="31"/>
      <c r="D1161" s="31"/>
    </row>
    <row r="1162" spans="3:4" x14ac:dyDescent="0.2">
      <c r="C1162" s="31"/>
      <c r="D1162" s="31"/>
    </row>
    <row r="1163" spans="3:4" x14ac:dyDescent="0.2">
      <c r="C1163" s="31"/>
      <c r="D1163" s="31"/>
    </row>
    <row r="1164" spans="3:4" x14ac:dyDescent="0.2">
      <c r="C1164" s="31"/>
      <c r="D1164" s="31"/>
    </row>
    <row r="1165" spans="3:4" x14ac:dyDescent="0.2">
      <c r="C1165" s="31"/>
      <c r="D1165" s="31"/>
    </row>
    <row r="1166" spans="3:4" x14ac:dyDescent="0.2">
      <c r="C1166" s="31"/>
      <c r="D1166" s="31"/>
    </row>
    <row r="1167" spans="3:4" x14ac:dyDescent="0.2">
      <c r="C1167" s="31"/>
      <c r="D1167" s="31"/>
    </row>
    <row r="1168" spans="3:4" x14ac:dyDescent="0.2">
      <c r="C1168" s="31"/>
      <c r="D1168" s="31"/>
    </row>
    <row r="1169" spans="3:4" x14ac:dyDescent="0.2">
      <c r="C1169" s="31"/>
      <c r="D1169" s="31"/>
    </row>
    <row r="1170" spans="3:4" x14ac:dyDescent="0.2">
      <c r="C1170" s="31"/>
      <c r="D1170" s="31"/>
    </row>
    <row r="1171" spans="3:4" x14ac:dyDescent="0.2">
      <c r="C1171" s="31"/>
      <c r="D1171" s="31"/>
    </row>
    <row r="1172" spans="3:4" x14ac:dyDescent="0.2">
      <c r="C1172" s="31"/>
      <c r="D1172" s="31"/>
    </row>
    <row r="1173" spans="3:4" x14ac:dyDescent="0.2">
      <c r="C1173" s="31"/>
      <c r="D1173" s="31"/>
    </row>
    <row r="1174" spans="3:4" x14ac:dyDescent="0.2">
      <c r="C1174" s="31"/>
      <c r="D1174" s="31"/>
    </row>
    <row r="1175" spans="3:4" x14ac:dyDescent="0.2">
      <c r="C1175" s="31"/>
      <c r="D1175" s="31"/>
    </row>
    <row r="1176" spans="3:4" x14ac:dyDescent="0.2">
      <c r="C1176" s="31"/>
      <c r="D1176" s="31"/>
    </row>
    <row r="1177" spans="3:4" x14ac:dyDescent="0.2">
      <c r="C1177" s="31"/>
      <c r="D1177" s="31"/>
    </row>
    <row r="1178" spans="3:4" x14ac:dyDescent="0.2">
      <c r="C1178" s="31"/>
      <c r="D1178" s="31"/>
    </row>
    <row r="1179" spans="3:4" x14ac:dyDescent="0.2">
      <c r="C1179" s="31"/>
      <c r="D1179" s="31"/>
    </row>
    <row r="1180" spans="3:4" x14ac:dyDescent="0.2">
      <c r="C1180" s="31"/>
      <c r="D1180" s="31"/>
    </row>
    <row r="1181" spans="3:4" x14ac:dyDescent="0.2">
      <c r="C1181" s="31"/>
      <c r="D1181" s="31"/>
    </row>
    <row r="1182" spans="3:4" x14ac:dyDescent="0.2">
      <c r="C1182" s="31"/>
      <c r="D1182" s="31"/>
    </row>
    <row r="1183" spans="3:4" x14ac:dyDescent="0.2">
      <c r="C1183" s="31"/>
      <c r="D1183" s="31"/>
    </row>
    <row r="1184" spans="3:4" x14ac:dyDescent="0.2">
      <c r="C1184" s="31"/>
      <c r="D1184" s="31"/>
    </row>
    <row r="1185" spans="3:4" x14ac:dyDescent="0.2">
      <c r="C1185" s="31"/>
      <c r="D1185" s="31"/>
    </row>
    <row r="1186" spans="3:4" x14ac:dyDescent="0.2">
      <c r="C1186" s="31"/>
      <c r="D1186" s="31"/>
    </row>
    <row r="1187" spans="3:4" x14ac:dyDescent="0.2">
      <c r="C1187" s="31"/>
      <c r="D1187" s="31"/>
    </row>
    <row r="1188" spans="3:4" x14ac:dyDescent="0.2">
      <c r="C1188" s="31"/>
      <c r="D1188" s="31"/>
    </row>
    <row r="1189" spans="3:4" x14ac:dyDescent="0.2">
      <c r="C1189" s="31"/>
      <c r="D1189" s="31"/>
    </row>
    <row r="1190" spans="3:4" x14ac:dyDescent="0.2">
      <c r="C1190" s="31"/>
      <c r="D1190" s="31"/>
    </row>
    <row r="1191" spans="3:4" x14ac:dyDescent="0.2">
      <c r="C1191" s="31"/>
      <c r="D1191" s="31"/>
    </row>
    <row r="1192" spans="3:4" x14ac:dyDescent="0.2">
      <c r="C1192" s="31"/>
      <c r="D1192" s="31"/>
    </row>
    <row r="1193" spans="3:4" x14ac:dyDescent="0.2">
      <c r="C1193" s="31"/>
      <c r="D1193" s="31"/>
    </row>
    <row r="1194" spans="3:4" x14ac:dyDescent="0.2">
      <c r="C1194" s="31"/>
      <c r="D1194" s="31"/>
    </row>
    <row r="1195" spans="3:4" x14ac:dyDescent="0.2">
      <c r="C1195" s="31"/>
      <c r="D1195" s="31"/>
    </row>
    <row r="1196" spans="3:4" x14ac:dyDescent="0.2">
      <c r="C1196" s="31"/>
      <c r="D1196" s="31"/>
    </row>
    <row r="1197" spans="3:4" x14ac:dyDescent="0.2">
      <c r="C1197" s="31"/>
      <c r="D1197" s="31"/>
    </row>
    <row r="1198" spans="3:4" x14ac:dyDescent="0.2">
      <c r="C1198" s="31"/>
      <c r="D1198" s="31"/>
    </row>
    <row r="1199" spans="3:4" x14ac:dyDescent="0.2">
      <c r="C1199" s="31"/>
      <c r="D1199" s="31"/>
    </row>
    <row r="1200" spans="3:4" x14ac:dyDescent="0.2">
      <c r="C1200" s="31"/>
      <c r="D1200" s="31"/>
    </row>
    <row r="1201" spans="3:4" x14ac:dyDescent="0.2">
      <c r="C1201" s="31"/>
      <c r="D1201" s="31"/>
    </row>
    <row r="1202" spans="3:4" x14ac:dyDescent="0.2">
      <c r="C1202" s="31"/>
      <c r="D1202" s="31"/>
    </row>
    <row r="1203" spans="3:4" x14ac:dyDescent="0.2">
      <c r="C1203" s="31"/>
      <c r="D1203" s="31"/>
    </row>
    <row r="1204" spans="3:4" x14ac:dyDescent="0.2">
      <c r="C1204" s="31"/>
      <c r="D1204" s="31"/>
    </row>
    <row r="1205" spans="3:4" x14ac:dyDescent="0.2">
      <c r="C1205" s="31"/>
      <c r="D1205" s="31"/>
    </row>
    <row r="1206" spans="3:4" x14ac:dyDescent="0.2">
      <c r="C1206" s="31"/>
      <c r="D1206" s="31"/>
    </row>
    <row r="1207" spans="3:4" x14ac:dyDescent="0.2">
      <c r="C1207" s="31"/>
      <c r="D1207" s="31"/>
    </row>
    <row r="1208" spans="3:4" x14ac:dyDescent="0.2">
      <c r="C1208" s="31"/>
      <c r="D1208" s="31"/>
    </row>
    <row r="1209" spans="3:4" x14ac:dyDescent="0.2">
      <c r="C1209" s="31"/>
      <c r="D1209" s="31"/>
    </row>
    <row r="1210" spans="3:4" x14ac:dyDescent="0.2">
      <c r="C1210" s="31"/>
      <c r="D1210" s="31"/>
    </row>
    <row r="1211" spans="3:4" x14ac:dyDescent="0.2">
      <c r="C1211" s="31"/>
      <c r="D1211" s="31"/>
    </row>
    <row r="1212" spans="3:4" x14ac:dyDescent="0.2">
      <c r="C1212" s="31"/>
      <c r="D1212" s="31"/>
    </row>
    <row r="1213" spans="3:4" x14ac:dyDescent="0.2">
      <c r="C1213" s="31"/>
      <c r="D1213" s="31"/>
    </row>
    <row r="1214" spans="3:4" x14ac:dyDescent="0.2">
      <c r="C1214" s="31"/>
      <c r="D1214" s="31"/>
    </row>
    <row r="1215" spans="3:4" x14ac:dyDescent="0.2">
      <c r="C1215" s="31"/>
      <c r="D1215" s="31"/>
    </row>
    <row r="1216" spans="3:4" x14ac:dyDescent="0.2">
      <c r="C1216" s="31"/>
      <c r="D1216" s="31"/>
    </row>
    <row r="1217" spans="3:4" x14ac:dyDescent="0.2">
      <c r="C1217" s="31"/>
      <c r="D1217" s="31"/>
    </row>
    <row r="1218" spans="3:4" x14ac:dyDescent="0.2">
      <c r="C1218" s="31"/>
      <c r="D1218" s="31"/>
    </row>
    <row r="1219" spans="3:4" x14ac:dyDescent="0.2">
      <c r="C1219" s="31"/>
      <c r="D1219" s="31"/>
    </row>
    <row r="1220" spans="3:4" x14ac:dyDescent="0.2">
      <c r="C1220" s="31"/>
      <c r="D1220" s="31"/>
    </row>
    <row r="1221" spans="3:4" x14ac:dyDescent="0.2">
      <c r="C1221" s="31"/>
      <c r="D1221" s="31"/>
    </row>
    <row r="1222" spans="3:4" x14ac:dyDescent="0.2">
      <c r="C1222" s="31"/>
      <c r="D1222" s="31"/>
    </row>
    <row r="1223" spans="3:4" x14ac:dyDescent="0.2">
      <c r="C1223" s="31"/>
      <c r="D1223" s="31"/>
    </row>
    <row r="1224" spans="3:4" x14ac:dyDescent="0.2">
      <c r="C1224" s="31"/>
      <c r="D1224" s="31"/>
    </row>
    <row r="1225" spans="3:4" x14ac:dyDescent="0.2">
      <c r="C1225" s="31"/>
      <c r="D1225" s="31"/>
    </row>
    <row r="1226" spans="3:4" x14ac:dyDescent="0.2">
      <c r="C1226" s="31"/>
      <c r="D1226" s="31"/>
    </row>
    <row r="1227" spans="3:4" x14ac:dyDescent="0.2">
      <c r="C1227" s="31"/>
      <c r="D1227" s="31"/>
    </row>
    <row r="1228" spans="3:4" x14ac:dyDescent="0.2">
      <c r="C1228" s="31"/>
      <c r="D1228" s="31"/>
    </row>
    <row r="1229" spans="3:4" x14ac:dyDescent="0.2">
      <c r="C1229" s="31"/>
      <c r="D1229" s="31"/>
    </row>
    <row r="1230" spans="3:4" x14ac:dyDescent="0.2">
      <c r="C1230" s="31"/>
      <c r="D1230" s="31"/>
    </row>
    <row r="1231" spans="3:4" x14ac:dyDescent="0.2">
      <c r="C1231" s="31"/>
      <c r="D1231" s="31"/>
    </row>
    <row r="1232" spans="3:4" x14ac:dyDescent="0.2">
      <c r="C1232" s="31"/>
      <c r="D1232" s="31"/>
    </row>
    <row r="1233" spans="3:4" x14ac:dyDescent="0.2">
      <c r="C1233" s="31"/>
      <c r="D1233" s="31"/>
    </row>
    <row r="1234" spans="3:4" x14ac:dyDescent="0.2">
      <c r="C1234" s="31"/>
      <c r="D1234" s="31"/>
    </row>
    <row r="1235" spans="3:4" x14ac:dyDescent="0.2">
      <c r="C1235" s="31"/>
      <c r="D1235" s="31"/>
    </row>
    <row r="1236" spans="3:4" x14ac:dyDescent="0.2">
      <c r="C1236" s="31"/>
      <c r="D1236" s="31"/>
    </row>
    <row r="1237" spans="3:4" x14ac:dyDescent="0.2">
      <c r="C1237" s="31"/>
      <c r="D1237" s="31"/>
    </row>
    <row r="1238" spans="3:4" x14ac:dyDescent="0.2">
      <c r="C1238" s="31"/>
      <c r="D1238" s="31"/>
    </row>
    <row r="1239" spans="3:4" x14ac:dyDescent="0.2">
      <c r="C1239" s="31"/>
      <c r="D1239" s="31"/>
    </row>
    <row r="1240" spans="3:4" x14ac:dyDescent="0.2">
      <c r="C1240" s="31"/>
      <c r="D1240" s="31"/>
    </row>
    <row r="1241" spans="3:4" x14ac:dyDescent="0.2">
      <c r="C1241" s="31"/>
      <c r="D1241" s="31"/>
    </row>
    <row r="1242" spans="3:4" x14ac:dyDescent="0.2">
      <c r="C1242" s="31"/>
      <c r="D1242" s="31"/>
    </row>
    <row r="1243" spans="3:4" x14ac:dyDescent="0.2">
      <c r="C1243" s="31"/>
      <c r="D1243" s="31"/>
    </row>
    <row r="1244" spans="3:4" x14ac:dyDescent="0.2">
      <c r="C1244" s="31"/>
      <c r="D1244" s="31"/>
    </row>
    <row r="1245" spans="3:4" x14ac:dyDescent="0.2">
      <c r="C1245" s="31"/>
      <c r="D1245" s="31"/>
    </row>
    <row r="1246" spans="3:4" x14ac:dyDescent="0.2">
      <c r="C1246" s="31"/>
      <c r="D1246" s="31"/>
    </row>
    <row r="1247" spans="3:4" x14ac:dyDescent="0.2">
      <c r="C1247" s="31"/>
      <c r="D1247" s="31"/>
    </row>
    <row r="1248" spans="3:4" x14ac:dyDescent="0.2">
      <c r="C1248" s="31"/>
      <c r="D1248" s="31"/>
    </row>
    <row r="1249" spans="3:4" x14ac:dyDescent="0.2">
      <c r="C1249" s="31"/>
      <c r="D1249" s="31"/>
    </row>
    <row r="1250" spans="3:4" x14ac:dyDescent="0.2">
      <c r="C1250" s="31"/>
      <c r="D1250" s="31"/>
    </row>
    <row r="1251" spans="3:4" x14ac:dyDescent="0.2">
      <c r="C1251" s="31"/>
      <c r="D1251" s="31"/>
    </row>
    <row r="1252" spans="3:4" x14ac:dyDescent="0.2">
      <c r="C1252" s="31"/>
      <c r="D1252" s="31"/>
    </row>
    <row r="1253" spans="3:4" x14ac:dyDescent="0.2">
      <c r="C1253" s="31"/>
      <c r="D1253" s="31"/>
    </row>
    <row r="1254" spans="3:4" x14ac:dyDescent="0.2">
      <c r="C1254" s="31"/>
      <c r="D1254" s="31"/>
    </row>
    <row r="1255" spans="3:4" x14ac:dyDescent="0.2">
      <c r="C1255" s="31"/>
      <c r="D1255" s="31"/>
    </row>
    <row r="1256" spans="3:4" x14ac:dyDescent="0.2">
      <c r="C1256" s="31"/>
      <c r="D1256" s="31"/>
    </row>
    <row r="1257" spans="3:4" x14ac:dyDescent="0.2">
      <c r="C1257" s="31"/>
      <c r="D1257" s="31"/>
    </row>
    <row r="1258" spans="3:4" x14ac:dyDescent="0.2">
      <c r="C1258" s="31"/>
      <c r="D1258" s="31"/>
    </row>
    <row r="1259" spans="3:4" x14ac:dyDescent="0.2">
      <c r="C1259" s="31"/>
      <c r="D1259" s="31"/>
    </row>
    <row r="1260" spans="3:4" x14ac:dyDescent="0.2">
      <c r="C1260" s="31"/>
      <c r="D1260" s="31"/>
    </row>
    <row r="1261" spans="3:4" x14ac:dyDescent="0.2">
      <c r="C1261" s="31"/>
      <c r="D1261" s="31"/>
    </row>
    <row r="1262" spans="3:4" x14ac:dyDescent="0.2">
      <c r="C1262" s="31"/>
      <c r="D1262" s="31"/>
    </row>
    <row r="1263" spans="3:4" x14ac:dyDescent="0.2">
      <c r="C1263" s="31"/>
      <c r="D1263" s="31"/>
    </row>
    <row r="1264" spans="3:4" x14ac:dyDescent="0.2">
      <c r="C1264" s="31"/>
      <c r="D1264" s="31"/>
    </row>
    <row r="1265" spans="3:4" x14ac:dyDescent="0.2">
      <c r="C1265" s="31"/>
      <c r="D1265" s="31"/>
    </row>
    <row r="1266" spans="3:4" x14ac:dyDescent="0.2">
      <c r="C1266" s="31"/>
      <c r="D1266" s="31"/>
    </row>
    <row r="1267" spans="3:4" x14ac:dyDescent="0.2">
      <c r="C1267" s="31"/>
      <c r="D1267" s="31"/>
    </row>
    <row r="1268" spans="3:4" x14ac:dyDescent="0.2">
      <c r="C1268" s="31"/>
      <c r="D1268" s="31"/>
    </row>
    <row r="1269" spans="3:4" x14ac:dyDescent="0.2">
      <c r="C1269" s="31"/>
      <c r="D1269" s="31"/>
    </row>
    <row r="1270" spans="3:4" x14ac:dyDescent="0.2">
      <c r="C1270" s="31"/>
      <c r="D1270" s="31"/>
    </row>
    <row r="1271" spans="3:4" x14ac:dyDescent="0.2">
      <c r="C1271" s="31"/>
      <c r="D1271" s="31"/>
    </row>
    <row r="1272" spans="3:4" x14ac:dyDescent="0.2">
      <c r="C1272" s="31"/>
      <c r="D1272" s="31"/>
    </row>
    <row r="1273" spans="3:4" x14ac:dyDescent="0.2">
      <c r="C1273" s="31"/>
      <c r="D1273" s="31"/>
    </row>
    <row r="1274" spans="3:4" x14ac:dyDescent="0.2">
      <c r="C1274" s="31"/>
      <c r="D1274" s="31"/>
    </row>
    <row r="1275" spans="3:4" x14ac:dyDescent="0.2">
      <c r="C1275" s="31"/>
      <c r="D1275" s="31"/>
    </row>
    <row r="1276" spans="3:4" x14ac:dyDescent="0.2">
      <c r="C1276" s="31"/>
      <c r="D1276" s="31"/>
    </row>
    <row r="1277" spans="3:4" x14ac:dyDescent="0.2">
      <c r="C1277" s="31"/>
      <c r="D1277" s="31"/>
    </row>
    <row r="1278" spans="3:4" x14ac:dyDescent="0.2">
      <c r="C1278" s="31"/>
      <c r="D1278" s="31"/>
    </row>
    <row r="1279" spans="3:4" x14ac:dyDescent="0.2">
      <c r="C1279" s="31"/>
      <c r="D1279" s="31"/>
    </row>
    <row r="1280" spans="3:4" x14ac:dyDescent="0.2">
      <c r="C1280" s="31"/>
      <c r="D1280" s="31"/>
    </row>
    <row r="1281" spans="3:4" x14ac:dyDescent="0.2">
      <c r="C1281" s="31"/>
      <c r="D1281" s="31"/>
    </row>
    <row r="1282" spans="3:4" x14ac:dyDescent="0.2">
      <c r="C1282" s="31"/>
      <c r="D1282" s="31"/>
    </row>
    <row r="1283" spans="3:4" x14ac:dyDescent="0.2">
      <c r="C1283" s="31"/>
      <c r="D1283" s="31"/>
    </row>
    <row r="1284" spans="3:4" x14ac:dyDescent="0.2">
      <c r="C1284" s="31"/>
      <c r="D1284" s="31"/>
    </row>
    <row r="1285" spans="3:4" x14ac:dyDescent="0.2">
      <c r="C1285" s="31"/>
      <c r="D1285" s="31"/>
    </row>
    <row r="1286" spans="3:4" x14ac:dyDescent="0.2">
      <c r="C1286" s="31"/>
      <c r="D1286" s="31"/>
    </row>
    <row r="1287" spans="3:4" x14ac:dyDescent="0.2">
      <c r="C1287" s="31"/>
      <c r="D1287" s="31"/>
    </row>
    <row r="1288" spans="3:4" x14ac:dyDescent="0.2">
      <c r="C1288" s="31"/>
      <c r="D1288" s="31"/>
    </row>
    <row r="1289" spans="3:4" x14ac:dyDescent="0.2">
      <c r="C1289" s="31"/>
      <c r="D1289" s="31"/>
    </row>
    <row r="1290" spans="3:4" x14ac:dyDescent="0.2">
      <c r="C1290" s="31"/>
      <c r="D1290" s="31"/>
    </row>
    <row r="1291" spans="3:4" x14ac:dyDescent="0.2">
      <c r="C1291" s="31"/>
      <c r="D1291" s="31"/>
    </row>
    <row r="1292" spans="3:4" x14ac:dyDescent="0.2">
      <c r="C1292" s="31"/>
      <c r="D1292" s="31"/>
    </row>
    <row r="1293" spans="3:4" x14ac:dyDescent="0.2">
      <c r="C1293" s="31"/>
      <c r="D1293" s="31"/>
    </row>
    <row r="1294" spans="3:4" x14ac:dyDescent="0.2">
      <c r="C1294" s="31"/>
      <c r="D1294" s="31"/>
    </row>
    <row r="1295" spans="3:4" x14ac:dyDescent="0.2">
      <c r="C1295" s="31"/>
      <c r="D1295" s="31"/>
    </row>
    <row r="1296" spans="3:4" x14ac:dyDescent="0.2">
      <c r="C1296" s="31"/>
      <c r="D1296" s="31"/>
    </row>
    <row r="1297" spans="3:4" x14ac:dyDescent="0.2">
      <c r="C1297" s="31"/>
      <c r="D1297" s="31"/>
    </row>
    <row r="1298" spans="3:4" x14ac:dyDescent="0.2">
      <c r="C1298" s="31"/>
      <c r="D1298" s="31"/>
    </row>
    <row r="1299" spans="3:4" x14ac:dyDescent="0.2">
      <c r="C1299" s="31"/>
      <c r="D1299" s="31"/>
    </row>
    <row r="1300" spans="3:4" x14ac:dyDescent="0.2">
      <c r="C1300" s="31"/>
      <c r="D1300" s="31"/>
    </row>
    <row r="1301" spans="3:4" x14ac:dyDescent="0.2">
      <c r="C1301" s="31"/>
      <c r="D1301" s="31"/>
    </row>
    <row r="1302" spans="3:4" x14ac:dyDescent="0.2">
      <c r="C1302" s="31"/>
      <c r="D1302" s="31"/>
    </row>
    <row r="1303" spans="3:4" x14ac:dyDescent="0.2">
      <c r="C1303" s="31"/>
      <c r="D1303" s="31"/>
    </row>
    <row r="1304" spans="3:4" x14ac:dyDescent="0.2">
      <c r="C1304" s="31"/>
      <c r="D1304" s="31"/>
    </row>
    <row r="1305" spans="3:4" x14ac:dyDescent="0.2">
      <c r="C1305" s="31"/>
      <c r="D1305" s="31"/>
    </row>
    <row r="1306" spans="3:4" x14ac:dyDescent="0.2">
      <c r="C1306" s="31"/>
      <c r="D1306" s="31"/>
    </row>
    <row r="1307" spans="3:4" x14ac:dyDescent="0.2">
      <c r="C1307" s="31"/>
      <c r="D1307" s="31"/>
    </row>
    <row r="1308" spans="3:4" x14ac:dyDescent="0.2">
      <c r="C1308" s="31"/>
      <c r="D1308" s="31"/>
    </row>
    <row r="1309" spans="3:4" x14ac:dyDescent="0.2">
      <c r="C1309" s="31"/>
      <c r="D1309" s="31"/>
    </row>
    <row r="1310" spans="3:4" x14ac:dyDescent="0.2">
      <c r="C1310" s="31"/>
      <c r="D1310" s="31"/>
    </row>
    <row r="1311" spans="3:4" x14ac:dyDescent="0.2">
      <c r="C1311" s="31"/>
      <c r="D1311" s="31"/>
    </row>
    <row r="1312" spans="3:4" x14ac:dyDescent="0.2">
      <c r="C1312" s="31"/>
      <c r="D1312" s="31"/>
    </row>
    <row r="1313" spans="3:4" x14ac:dyDescent="0.2">
      <c r="C1313" s="31"/>
      <c r="D1313" s="31"/>
    </row>
    <row r="1314" spans="3:4" x14ac:dyDescent="0.2">
      <c r="C1314" s="31"/>
      <c r="D1314" s="31"/>
    </row>
    <row r="1315" spans="3:4" x14ac:dyDescent="0.2">
      <c r="C1315" s="31"/>
      <c r="D1315" s="31"/>
    </row>
    <row r="1316" spans="3:4" x14ac:dyDescent="0.2">
      <c r="C1316" s="31"/>
      <c r="D1316" s="31"/>
    </row>
    <row r="1317" spans="3:4" x14ac:dyDescent="0.2">
      <c r="C1317" s="31"/>
      <c r="D1317" s="31"/>
    </row>
    <row r="1318" spans="3:4" x14ac:dyDescent="0.2">
      <c r="C1318" s="31"/>
      <c r="D1318" s="31"/>
    </row>
    <row r="1319" spans="3:4" x14ac:dyDescent="0.2">
      <c r="C1319" s="31"/>
      <c r="D1319" s="31"/>
    </row>
    <row r="1320" spans="3:4" x14ac:dyDescent="0.2">
      <c r="C1320" s="31"/>
      <c r="D1320" s="31"/>
    </row>
    <row r="1321" spans="3:4" x14ac:dyDescent="0.2">
      <c r="C1321" s="31"/>
      <c r="D1321" s="31"/>
    </row>
    <row r="1322" spans="3:4" x14ac:dyDescent="0.2">
      <c r="C1322" s="31"/>
      <c r="D1322" s="31"/>
    </row>
    <row r="1323" spans="3:4" x14ac:dyDescent="0.2">
      <c r="C1323" s="31"/>
      <c r="D1323" s="31"/>
    </row>
    <row r="1324" spans="3:4" x14ac:dyDescent="0.2">
      <c r="C1324" s="31"/>
      <c r="D1324" s="31"/>
    </row>
    <row r="1325" spans="3:4" x14ac:dyDescent="0.2">
      <c r="C1325" s="31"/>
      <c r="D1325" s="31"/>
    </row>
    <row r="1326" spans="3:4" x14ac:dyDescent="0.2">
      <c r="C1326" s="31"/>
      <c r="D1326" s="31"/>
    </row>
    <row r="1327" spans="3:4" x14ac:dyDescent="0.2">
      <c r="C1327" s="31"/>
      <c r="D1327" s="31"/>
    </row>
    <row r="1328" spans="3:4" x14ac:dyDescent="0.2">
      <c r="C1328" s="31"/>
      <c r="D1328" s="31"/>
    </row>
    <row r="1329" spans="3:4" x14ac:dyDescent="0.2">
      <c r="C1329" s="31"/>
      <c r="D1329" s="31"/>
    </row>
    <row r="1330" spans="3:4" x14ac:dyDescent="0.2">
      <c r="C1330" s="31"/>
      <c r="D1330" s="31"/>
    </row>
    <row r="1331" spans="3:4" x14ac:dyDescent="0.2">
      <c r="C1331" s="31"/>
      <c r="D1331" s="31"/>
    </row>
    <row r="1332" spans="3:4" x14ac:dyDescent="0.2">
      <c r="C1332" s="31"/>
      <c r="D1332" s="31"/>
    </row>
    <row r="1333" spans="3:4" x14ac:dyDescent="0.2">
      <c r="C1333" s="31"/>
      <c r="D1333" s="31"/>
    </row>
    <row r="1334" spans="3:4" x14ac:dyDescent="0.2">
      <c r="C1334" s="31"/>
      <c r="D1334" s="31"/>
    </row>
    <row r="1335" spans="3:4" x14ac:dyDescent="0.2">
      <c r="C1335" s="31"/>
      <c r="D1335" s="31"/>
    </row>
    <row r="1336" spans="3:4" x14ac:dyDescent="0.2">
      <c r="C1336" s="31"/>
      <c r="D1336" s="31"/>
    </row>
    <row r="1337" spans="3:4" x14ac:dyDescent="0.2">
      <c r="C1337" s="31"/>
      <c r="D1337" s="31"/>
    </row>
    <row r="1338" spans="3:4" x14ac:dyDescent="0.2">
      <c r="C1338" s="31"/>
      <c r="D1338" s="31"/>
    </row>
    <row r="1339" spans="3:4" x14ac:dyDescent="0.2">
      <c r="C1339" s="31"/>
      <c r="D1339" s="31"/>
    </row>
    <row r="1340" spans="3:4" x14ac:dyDescent="0.2">
      <c r="C1340" s="31"/>
      <c r="D1340" s="31"/>
    </row>
    <row r="1341" spans="3:4" x14ac:dyDescent="0.2">
      <c r="C1341" s="31"/>
      <c r="D1341" s="31"/>
    </row>
    <row r="1342" spans="3:4" x14ac:dyDescent="0.2">
      <c r="C1342" s="31"/>
      <c r="D1342" s="31"/>
    </row>
    <row r="1343" spans="3:4" x14ac:dyDescent="0.2">
      <c r="C1343" s="31"/>
      <c r="D1343" s="31"/>
    </row>
    <row r="1344" spans="3:4" x14ac:dyDescent="0.2">
      <c r="C1344" s="31"/>
      <c r="D1344" s="31"/>
    </row>
    <row r="1345" spans="3:4" x14ac:dyDescent="0.2">
      <c r="C1345" s="31"/>
      <c r="D1345" s="31"/>
    </row>
    <row r="1346" spans="3:4" x14ac:dyDescent="0.2">
      <c r="C1346" s="31"/>
      <c r="D1346" s="31"/>
    </row>
    <row r="1347" spans="3:4" x14ac:dyDescent="0.2">
      <c r="C1347" s="31"/>
      <c r="D1347" s="31"/>
    </row>
    <row r="1348" spans="3:4" x14ac:dyDescent="0.2">
      <c r="C1348" s="31"/>
      <c r="D1348" s="31"/>
    </row>
    <row r="1349" spans="3:4" x14ac:dyDescent="0.2">
      <c r="C1349" s="31"/>
      <c r="D1349" s="31"/>
    </row>
    <row r="1350" spans="3:4" x14ac:dyDescent="0.2">
      <c r="C1350" s="31"/>
      <c r="D1350" s="31"/>
    </row>
    <row r="1351" spans="3:4" x14ac:dyDescent="0.2">
      <c r="C1351" s="31"/>
      <c r="D1351" s="31"/>
    </row>
    <row r="1352" spans="3:4" x14ac:dyDescent="0.2">
      <c r="C1352" s="31"/>
      <c r="D1352" s="31"/>
    </row>
    <row r="1353" spans="3:4" x14ac:dyDescent="0.2">
      <c r="C1353" s="31"/>
      <c r="D1353" s="31"/>
    </row>
    <row r="1354" spans="3:4" x14ac:dyDescent="0.2">
      <c r="C1354" s="31"/>
      <c r="D1354" s="31"/>
    </row>
    <row r="1355" spans="3:4" x14ac:dyDescent="0.2">
      <c r="C1355" s="31"/>
      <c r="D1355" s="31"/>
    </row>
    <row r="1356" spans="3:4" x14ac:dyDescent="0.2">
      <c r="C1356" s="31"/>
      <c r="D1356" s="31"/>
    </row>
    <row r="1357" spans="3:4" x14ac:dyDescent="0.2">
      <c r="C1357" s="31"/>
      <c r="D1357" s="31"/>
    </row>
    <row r="1358" spans="3:4" x14ac:dyDescent="0.2">
      <c r="C1358" s="31"/>
      <c r="D1358" s="31"/>
    </row>
    <row r="1359" spans="3:4" x14ac:dyDescent="0.2">
      <c r="C1359" s="31"/>
      <c r="D1359" s="31"/>
    </row>
    <row r="1360" spans="3:4" x14ac:dyDescent="0.2">
      <c r="C1360" s="31"/>
      <c r="D1360" s="31"/>
    </row>
    <row r="1361" spans="3:4" x14ac:dyDescent="0.2">
      <c r="C1361" s="31"/>
      <c r="D1361" s="31"/>
    </row>
    <row r="1362" spans="3:4" x14ac:dyDescent="0.2">
      <c r="C1362" s="31"/>
      <c r="D1362" s="31"/>
    </row>
    <row r="1363" spans="3:4" x14ac:dyDescent="0.2">
      <c r="C1363" s="31"/>
      <c r="D1363" s="31"/>
    </row>
    <row r="1364" spans="3:4" x14ac:dyDescent="0.2">
      <c r="C1364" s="31"/>
      <c r="D1364" s="31"/>
    </row>
    <row r="1365" spans="3:4" x14ac:dyDescent="0.2">
      <c r="C1365" s="31"/>
      <c r="D1365" s="31"/>
    </row>
    <row r="1366" spans="3:4" x14ac:dyDescent="0.2">
      <c r="C1366" s="31"/>
      <c r="D1366" s="31"/>
    </row>
    <row r="1367" spans="3:4" x14ac:dyDescent="0.2">
      <c r="C1367" s="31"/>
      <c r="D1367" s="31"/>
    </row>
    <row r="1368" spans="3:4" x14ac:dyDescent="0.2">
      <c r="C1368" s="31"/>
      <c r="D1368" s="31"/>
    </row>
    <row r="1369" spans="3:4" x14ac:dyDescent="0.2">
      <c r="C1369" s="31"/>
      <c r="D1369" s="31"/>
    </row>
    <row r="1370" spans="3:4" x14ac:dyDescent="0.2">
      <c r="C1370" s="31"/>
      <c r="D1370" s="31"/>
    </row>
    <row r="1371" spans="3:4" x14ac:dyDescent="0.2">
      <c r="C1371" s="31"/>
      <c r="D1371" s="31"/>
    </row>
    <row r="1372" spans="3:4" x14ac:dyDescent="0.2">
      <c r="C1372" s="31"/>
      <c r="D1372" s="31"/>
    </row>
    <row r="1373" spans="3:4" x14ac:dyDescent="0.2">
      <c r="C1373" s="31"/>
      <c r="D1373" s="31"/>
    </row>
    <row r="1374" spans="3:4" x14ac:dyDescent="0.2">
      <c r="C1374" s="31"/>
      <c r="D1374" s="31"/>
    </row>
    <row r="1375" spans="3:4" x14ac:dyDescent="0.2">
      <c r="C1375" s="31"/>
      <c r="D1375" s="31"/>
    </row>
    <row r="1376" spans="3:4" x14ac:dyDescent="0.2">
      <c r="C1376" s="31"/>
      <c r="D1376" s="31"/>
    </row>
    <row r="1377" spans="3:4" x14ac:dyDescent="0.2">
      <c r="C1377" s="31"/>
      <c r="D1377" s="31"/>
    </row>
    <row r="1378" spans="3:4" x14ac:dyDescent="0.2">
      <c r="C1378" s="31"/>
      <c r="D1378" s="31"/>
    </row>
    <row r="1379" spans="3:4" x14ac:dyDescent="0.2">
      <c r="C1379" s="31"/>
      <c r="D1379" s="31"/>
    </row>
    <row r="1380" spans="3:4" x14ac:dyDescent="0.2">
      <c r="C1380" s="31"/>
      <c r="D1380" s="31"/>
    </row>
    <row r="1381" spans="3:4" x14ac:dyDescent="0.2">
      <c r="C1381" s="31"/>
      <c r="D1381" s="31"/>
    </row>
    <row r="1382" spans="3:4" x14ac:dyDescent="0.2">
      <c r="C1382" s="31"/>
      <c r="D1382" s="31"/>
    </row>
    <row r="1383" spans="3:4" x14ac:dyDescent="0.2">
      <c r="C1383" s="31"/>
      <c r="D1383" s="31"/>
    </row>
    <row r="1384" spans="3:4" x14ac:dyDescent="0.2">
      <c r="C1384" s="31"/>
      <c r="D1384" s="31"/>
    </row>
    <row r="1385" spans="3:4" x14ac:dyDescent="0.2">
      <c r="C1385" s="31"/>
      <c r="D1385" s="31"/>
    </row>
    <row r="1386" spans="3:4" x14ac:dyDescent="0.2">
      <c r="C1386" s="31"/>
      <c r="D1386" s="31"/>
    </row>
    <row r="1387" spans="3:4" x14ac:dyDescent="0.2">
      <c r="C1387" s="31"/>
      <c r="D1387" s="31"/>
    </row>
    <row r="1388" spans="3:4" x14ac:dyDescent="0.2">
      <c r="C1388" s="31"/>
      <c r="D1388" s="31"/>
    </row>
    <row r="1389" spans="3:4" x14ac:dyDescent="0.2">
      <c r="C1389" s="31"/>
      <c r="D1389" s="31"/>
    </row>
    <row r="1390" spans="3:4" x14ac:dyDescent="0.2">
      <c r="C1390" s="31"/>
      <c r="D1390" s="31"/>
    </row>
    <row r="1391" spans="3:4" x14ac:dyDescent="0.2">
      <c r="C1391" s="31"/>
      <c r="D1391" s="31"/>
    </row>
    <row r="1392" spans="3:4" x14ac:dyDescent="0.2">
      <c r="C1392" s="31"/>
      <c r="D1392" s="31"/>
    </row>
    <row r="1393" spans="3:4" x14ac:dyDescent="0.2">
      <c r="C1393" s="31"/>
      <c r="D1393" s="31"/>
    </row>
    <row r="1394" spans="3:4" x14ac:dyDescent="0.2">
      <c r="C1394" s="31"/>
      <c r="D1394" s="31"/>
    </row>
    <row r="1395" spans="3:4" x14ac:dyDescent="0.2">
      <c r="C1395" s="31"/>
      <c r="D1395" s="31"/>
    </row>
    <row r="1396" spans="3:4" x14ac:dyDescent="0.2">
      <c r="C1396" s="31"/>
      <c r="D1396" s="31"/>
    </row>
    <row r="1397" spans="3:4" x14ac:dyDescent="0.2">
      <c r="C1397" s="31"/>
      <c r="D1397" s="31"/>
    </row>
    <row r="1398" spans="3:4" x14ac:dyDescent="0.2">
      <c r="C1398" s="31"/>
      <c r="D1398" s="31"/>
    </row>
    <row r="1399" spans="3:4" x14ac:dyDescent="0.2">
      <c r="C1399" s="31"/>
      <c r="D1399" s="31"/>
    </row>
    <row r="1400" spans="3:4" x14ac:dyDescent="0.2">
      <c r="C1400" s="31"/>
      <c r="D1400" s="31"/>
    </row>
    <row r="1401" spans="3:4" x14ac:dyDescent="0.2">
      <c r="C1401" s="31"/>
      <c r="D1401" s="31"/>
    </row>
    <row r="1402" spans="3:4" x14ac:dyDescent="0.2">
      <c r="C1402" s="31"/>
      <c r="D1402" s="31"/>
    </row>
    <row r="1403" spans="3:4" x14ac:dyDescent="0.2">
      <c r="C1403" s="31"/>
      <c r="D1403" s="31"/>
    </row>
    <row r="1404" spans="3:4" x14ac:dyDescent="0.2">
      <c r="C1404" s="31"/>
      <c r="D1404" s="31"/>
    </row>
    <row r="1405" spans="3:4" x14ac:dyDescent="0.2">
      <c r="C1405" s="31"/>
      <c r="D1405" s="31"/>
    </row>
    <row r="1406" spans="3:4" x14ac:dyDescent="0.2">
      <c r="C1406" s="31"/>
      <c r="D1406" s="31"/>
    </row>
    <row r="1407" spans="3:4" x14ac:dyDescent="0.2">
      <c r="C1407" s="31"/>
      <c r="D1407" s="31"/>
    </row>
    <row r="1408" spans="3:4" x14ac:dyDescent="0.2">
      <c r="C1408" s="31"/>
      <c r="D1408" s="31"/>
    </row>
    <row r="1409" spans="3:4" x14ac:dyDescent="0.2">
      <c r="C1409" s="31"/>
      <c r="D1409" s="31"/>
    </row>
    <row r="1410" spans="3:4" x14ac:dyDescent="0.2">
      <c r="C1410" s="31"/>
      <c r="D1410" s="31"/>
    </row>
    <row r="1411" spans="3:4" x14ac:dyDescent="0.2">
      <c r="C1411" s="31"/>
      <c r="D1411" s="31"/>
    </row>
    <row r="1412" spans="3:4" x14ac:dyDescent="0.2">
      <c r="C1412" s="31"/>
      <c r="D1412" s="31"/>
    </row>
    <row r="1413" spans="3:4" x14ac:dyDescent="0.2">
      <c r="C1413" s="31"/>
      <c r="D1413" s="31"/>
    </row>
    <row r="1414" spans="3:4" x14ac:dyDescent="0.2">
      <c r="C1414" s="31"/>
      <c r="D1414" s="31"/>
    </row>
    <row r="1415" spans="3:4" x14ac:dyDescent="0.2">
      <c r="C1415" s="31"/>
      <c r="D1415" s="31"/>
    </row>
    <row r="1416" spans="3:4" x14ac:dyDescent="0.2">
      <c r="C1416" s="31"/>
      <c r="D1416" s="31"/>
    </row>
    <row r="1417" spans="3:4" x14ac:dyDescent="0.2">
      <c r="C1417" s="31"/>
      <c r="D1417" s="31"/>
    </row>
    <row r="1418" spans="3:4" x14ac:dyDescent="0.2">
      <c r="C1418" s="31"/>
      <c r="D1418" s="31"/>
    </row>
    <row r="1419" spans="3:4" x14ac:dyDescent="0.2">
      <c r="C1419" s="31"/>
      <c r="D1419" s="31"/>
    </row>
    <row r="1420" spans="3:4" x14ac:dyDescent="0.2">
      <c r="C1420" s="31"/>
      <c r="D1420" s="31"/>
    </row>
    <row r="1421" spans="3:4" x14ac:dyDescent="0.2">
      <c r="C1421" s="31"/>
      <c r="D1421" s="31"/>
    </row>
    <row r="1422" spans="3:4" x14ac:dyDescent="0.2">
      <c r="C1422" s="31"/>
      <c r="D1422" s="31"/>
    </row>
    <row r="1423" spans="3:4" x14ac:dyDescent="0.2">
      <c r="C1423" s="31"/>
      <c r="D1423" s="31"/>
    </row>
    <row r="1424" spans="3:4" x14ac:dyDescent="0.2">
      <c r="C1424" s="31"/>
      <c r="D1424" s="31"/>
    </row>
    <row r="1425" spans="3:4" x14ac:dyDescent="0.2">
      <c r="C1425" s="31"/>
      <c r="D1425" s="31"/>
    </row>
    <row r="1426" spans="3:4" x14ac:dyDescent="0.2">
      <c r="C1426" s="31"/>
      <c r="D1426" s="31"/>
    </row>
    <row r="1427" spans="3:4" x14ac:dyDescent="0.2">
      <c r="C1427" s="31"/>
      <c r="D1427" s="31"/>
    </row>
    <row r="1428" spans="3:4" x14ac:dyDescent="0.2">
      <c r="C1428" s="31"/>
      <c r="D1428" s="31"/>
    </row>
    <row r="1429" spans="3:4" x14ac:dyDescent="0.2">
      <c r="C1429" s="31"/>
      <c r="D1429" s="31"/>
    </row>
    <row r="1430" spans="3:4" x14ac:dyDescent="0.2">
      <c r="C1430" s="31"/>
      <c r="D1430" s="31"/>
    </row>
    <row r="1431" spans="3:4" x14ac:dyDescent="0.2">
      <c r="C1431" s="31"/>
      <c r="D1431" s="31"/>
    </row>
    <row r="1432" spans="3:4" x14ac:dyDescent="0.2">
      <c r="C1432" s="31"/>
      <c r="D1432" s="31"/>
    </row>
    <row r="1433" spans="3:4" x14ac:dyDescent="0.2">
      <c r="C1433" s="31"/>
      <c r="D1433" s="31"/>
    </row>
    <row r="1434" spans="3:4" x14ac:dyDescent="0.2">
      <c r="C1434" s="31"/>
      <c r="D1434" s="31"/>
    </row>
    <row r="1435" spans="3:4" x14ac:dyDescent="0.2">
      <c r="C1435" s="31"/>
      <c r="D1435" s="31"/>
    </row>
    <row r="1436" spans="3:4" x14ac:dyDescent="0.2">
      <c r="C1436" s="31"/>
      <c r="D1436" s="31"/>
    </row>
    <row r="1437" spans="3:4" x14ac:dyDescent="0.2">
      <c r="C1437" s="31"/>
      <c r="D1437" s="31"/>
    </row>
    <row r="1438" spans="3:4" x14ac:dyDescent="0.2">
      <c r="C1438" s="31"/>
      <c r="D1438" s="31"/>
    </row>
    <row r="1439" spans="3:4" x14ac:dyDescent="0.2">
      <c r="C1439" s="31"/>
      <c r="D1439" s="31"/>
    </row>
    <row r="1440" spans="3:4" x14ac:dyDescent="0.2">
      <c r="C1440" s="31"/>
      <c r="D1440" s="31"/>
    </row>
    <row r="1441" spans="3:4" x14ac:dyDescent="0.2">
      <c r="C1441" s="31"/>
      <c r="D1441" s="31"/>
    </row>
    <row r="1442" spans="3:4" x14ac:dyDescent="0.2">
      <c r="C1442" s="31"/>
      <c r="D1442" s="31"/>
    </row>
    <row r="1443" spans="3:4" x14ac:dyDescent="0.2">
      <c r="C1443" s="31"/>
      <c r="D1443" s="31"/>
    </row>
    <row r="1444" spans="3:4" x14ac:dyDescent="0.2">
      <c r="C1444" s="31"/>
      <c r="D1444" s="31"/>
    </row>
    <row r="1445" spans="3:4" x14ac:dyDescent="0.2">
      <c r="C1445" s="31"/>
      <c r="D1445" s="31"/>
    </row>
    <row r="1446" spans="3:4" x14ac:dyDescent="0.2">
      <c r="C1446" s="31"/>
      <c r="D1446" s="31"/>
    </row>
    <row r="1447" spans="3:4" x14ac:dyDescent="0.2">
      <c r="C1447" s="31"/>
      <c r="D1447" s="31"/>
    </row>
    <row r="1448" spans="3:4" x14ac:dyDescent="0.2">
      <c r="C1448" s="31"/>
      <c r="D1448" s="31"/>
    </row>
    <row r="1449" spans="3:4" x14ac:dyDescent="0.2">
      <c r="C1449" s="31"/>
      <c r="D1449" s="31"/>
    </row>
    <row r="1450" spans="3:4" x14ac:dyDescent="0.2">
      <c r="C1450" s="31"/>
      <c r="D1450" s="31"/>
    </row>
    <row r="1451" spans="3:4" x14ac:dyDescent="0.2">
      <c r="C1451" s="31"/>
      <c r="D1451" s="31"/>
    </row>
    <row r="1452" spans="3:4" x14ac:dyDescent="0.2">
      <c r="C1452" s="31"/>
      <c r="D1452" s="31"/>
    </row>
    <row r="1453" spans="3:4" x14ac:dyDescent="0.2">
      <c r="C1453" s="31"/>
      <c r="D1453" s="31"/>
    </row>
    <row r="1454" spans="3:4" x14ac:dyDescent="0.2">
      <c r="C1454" s="31"/>
      <c r="D1454" s="31"/>
    </row>
    <row r="1455" spans="3:4" x14ac:dyDescent="0.2">
      <c r="C1455" s="31"/>
      <c r="D1455" s="31"/>
    </row>
    <row r="1456" spans="3:4" x14ac:dyDescent="0.2">
      <c r="C1456" s="31"/>
      <c r="D1456" s="31"/>
    </row>
    <row r="1457" spans="3:4" x14ac:dyDescent="0.2">
      <c r="C1457" s="31"/>
      <c r="D1457" s="31"/>
    </row>
    <row r="1458" spans="3:4" x14ac:dyDescent="0.2">
      <c r="C1458" s="31"/>
      <c r="D1458" s="31"/>
    </row>
    <row r="1459" spans="3:4" x14ac:dyDescent="0.2">
      <c r="C1459" s="31"/>
      <c r="D1459" s="31"/>
    </row>
    <row r="1460" spans="3:4" x14ac:dyDescent="0.2">
      <c r="C1460" s="31"/>
      <c r="D1460" s="31"/>
    </row>
    <row r="1461" spans="3:4" x14ac:dyDescent="0.2">
      <c r="C1461" s="31"/>
      <c r="D1461" s="31"/>
    </row>
    <row r="1462" spans="3:4" x14ac:dyDescent="0.2">
      <c r="C1462" s="31"/>
      <c r="D1462" s="31"/>
    </row>
    <row r="1463" spans="3:4" x14ac:dyDescent="0.2">
      <c r="C1463" s="31"/>
      <c r="D1463" s="31"/>
    </row>
    <row r="1464" spans="3:4" x14ac:dyDescent="0.2">
      <c r="C1464" s="31"/>
      <c r="D1464" s="31"/>
    </row>
    <row r="1465" spans="3:4" x14ac:dyDescent="0.2">
      <c r="C1465" s="31"/>
      <c r="D1465" s="31"/>
    </row>
    <row r="1466" spans="3:4" x14ac:dyDescent="0.2">
      <c r="C1466" s="31"/>
      <c r="D1466" s="31"/>
    </row>
    <row r="1467" spans="3:4" x14ac:dyDescent="0.2">
      <c r="C1467" s="31"/>
      <c r="D1467" s="31"/>
    </row>
    <row r="1468" spans="3:4" x14ac:dyDescent="0.2">
      <c r="C1468" s="31"/>
      <c r="D1468" s="31"/>
    </row>
    <row r="1469" spans="3:4" x14ac:dyDescent="0.2">
      <c r="C1469" s="31"/>
      <c r="D1469" s="31"/>
    </row>
    <row r="1470" spans="3:4" x14ac:dyDescent="0.2">
      <c r="C1470" s="31"/>
      <c r="D1470" s="31"/>
    </row>
    <row r="1471" spans="3:4" x14ac:dyDescent="0.2">
      <c r="C1471" s="31"/>
      <c r="D1471" s="31"/>
    </row>
    <row r="1472" spans="3:4" x14ac:dyDescent="0.2">
      <c r="C1472" s="31"/>
      <c r="D1472" s="31"/>
    </row>
    <row r="1473" spans="3:4" x14ac:dyDescent="0.2">
      <c r="C1473" s="31"/>
      <c r="D1473" s="31"/>
    </row>
    <row r="1474" spans="3:4" x14ac:dyDescent="0.2">
      <c r="C1474" s="31"/>
      <c r="D1474" s="31"/>
    </row>
    <row r="1475" spans="3:4" x14ac:dyDescent="0.2">
      <c r="C1475" s="31"/>
      <c r="D1475" s="31"/>
    </row>
    <row r="1476" spans="3:4" x14ac:dyDescent="0.2">
      <c r="C1476" s="31"/>
      <c r="D1476" s="31"/>
    </row>
    <row r="1477" spans="3:4" x14ac:dyDescent="0.2">
      <c r="C1477" s="31"/>
      <c r="D1477" s="31"/>
    </row>
    <row r="1478" spans="3:4" x14ac:dyDescent="0.2">
      <c r="C1478" s="31"/>
      <c r="D1478" s="31"/>
    </row>
    <row r="1479" spans="3:4" x14ac:dyDescent="0.2">
      <c r="C1479" s="31"/>
      <c r="D1479" s="31"/>
    </row>
    <row r="1480" spans="3:4" x14ac:dyDescent="0.2">
      <c r="C1480" s="31"/>
      <c r="D1480" s="31"/>
    </row>
    <row r="1481" spans="3:4" x14ac:dyDescent="0.2">
      <c r="C1481" s="31"/>
      <c r="D1481" s="31"/>
    </row>
    <row r="1482" spans="3:4" x14ac:dyDescent="0.2">
      <c r="C1482" s="31"/>
      <c r="D1482" s="31"/>
    </row>
    <row r="1483" spans="3:4" x14ac:dyDescent="0.2">
      <c r="C1483" s="31"/>
      <c r="D1483" s="31"/>
    </row>
    <row r="1484" spans="3:4" x14ac:dyDescent="0.2">
      <c r="C1484" s="31"/>
      <c r="D1484" s="31"/>
    </row>
    <row r="1485" spans="3:4" x14ac:dyDescent="0.2">
      <c r="C1485" s="31"/>
      <c r="D1485" s="31"/>
    </row>
    <row r="1486" spans="3:4" x14ac:dyDescent="0.2">
      <c r="C1486" s="31"/>
      <c r="D1486" s="31"/>
    </row>
    <row r="1487" spans="3:4" x14ac:dyDescent="0.2">
      <c r="C1487" s="31"/>
      <c r="D1487" s="31"/>
    </row>
    <row r="1488" spans="3:4" x14ac:dyDescent="0.2">
      <c r="C1488" s="31"/>
      <c r="D1488" s="31"/>
    </row>
    <row r="1489" spans="3:4" x14ac:dyDescent="0.2">
      <c r="C1489" s="31"/>
      <c r="D1489" s="31"/>
    </row>
    <row r="1490" spans="3:4" x14ac:dyDescent="0.2">
      <c r="C1490" s="31"/>
      <c r="D1490" s="31"/>
    </row>
    <row r="1491" spans="3:4" x14ac:dyDescent="0.2">
      <c r="C1491" s="31"/>
      <c r="D1491" s="31"/>
    </row>
    <row r="1492" spans="3:4" x14ac:dyDescent="0.2">
      <c r="C1492" s="31"/>
      <c r="D1492" s="31"/>
    </row>
    <row r="1493" spans="3:4" x14ac:dyDescent="0.2">
      <c r="C1493" s="31"/>
      <c r="D1493" s="31"/>
    </row>
    <row r="1494" spans="3:4" x14ac:dyDescent="0.2">
      <c r="C1494" s="31"/>
      <c r="D1494" s="31"/>
    </row>
    <row r="1495" spans="3:4" x14ac:dyDescent="0.2">
      <c r="C1495" s="31"/>
      <c r="D1495" s="31"/>
    </row>
    <row r="1496" spans="3:4" x14ac:dyDescent="0.2">
      <c r="C1496" s="31"/>
      <c r="D1496" s="31"/>
    </row>
    <row r="1497" spans="3:4" x14ac:dyDescent="0.2">
      <c r="C1497" s="31"/>
      <c r="D1497" s="31"/>
    </row>
    <row r="1498" spans="3:4" x14ac:dyDescent="0.2">
      <c r="C1498" s="31"/>
      <c r="D1498" s="31"/>
    </row>
    <row r="1499" spans="3:4" x14ac:dyDescent="0.2">
      <c r="C1499" s="31"/>
      <c r="D1499" s="31"/>
    </row>
    <row r="1500" spans="3:4" x14ac:dyDescent="0.2">
      <c r="C1500" s="31"/>
      <c r="D1500" s="31"/>
    </row>
    <row r="1501" spans="3:4" x14ac:dyDescent="0.2">
      <c r="C1501" s="31"/>
      <c r="D1501" s="31"/>
    </row>
    <row r="1502" spans="3:4" x14ac:dyDescent="0.2">
      <c r="C1502" s="31"/>
      <c r="D1502" s="31"/>
    </row>
    <row r="1503" spans="3:4" x14ac:dyDescent="0.2">
      <c r="C1503" s="31"/>
      <c r="D1503" s="31"/>
    </row>
    <row r="1504" spans="3:4" x14ac:dyDescent="0.2">
      <c r="C1504" s="31"/>
      <c r="D1504" s="31"/>
    </row>
    <row r="1505" spans="3:4" x14ac:dyDescent="0.2">
      <c r="C1505" s="31"/>
      <c r="D1505" s="31"/>
    </row>
    <row r="1506" spans="3:4" x14ac:dyDescent="0.2">
      <c r="C1506" s="31"/>
      <c r="D1506" s="31"/>
    </row>
    <row r="1507" spans="3:4" x14ac:dyDescent="0.2">
      <c r="C1507" s="31"/>
      <c r="D1507" s="31"/>
    </row>
    <row r="1508" spans="3:4" x14ac:dyDescent="0.2">
      <c r="C1508" s="31"/>
      <c r="D1508" s="31"/>
    </row>
    <row r="1509" spans="3:4" x14ac:dyDescent="0.2">
      <c r="C1509" s="31"/>
      <c r="D1509" s="31"/>
    </row>
    <row r="1510" spans="3:4" x14ac:dyDescent="0.2">
      <c r="C1510" s="31"/>
      <c r="D1510" s="31"/>
    </row>
    <row r="1511" spans="3:4" x14ac:dyDescent="0.2">
      <c r="C1511" s="31"/>
      <c r="D1511" s="31"/>
    </row>
    <row r="1512" spans="3:4" x14ac:dyDescent="0.2">
      <c r="C1512" s="31"/>
      <c r="D1512" s="31"/>
    </row>
    <row r="1513" spans="3:4" x14ac:dyDescent="0.2">
      <c r="C1513" s="31"/>
      <c r="D1513" s="31"/>
    </row>
    <row r="1514" spans="3:4" x14ac:dyDescent="0.2">
      <c r="C1514" s="31"/>
      <c r="D1514" s="31"/>
    </row>
    <row r="1515" spans="3:4" x14ac:dyDescent="0.2">
      <c r="C1515" s="31"/>
      <c r="D1515" s="31"/>
    </row>
    <row r="1516" spans="3:4" x14ac:dyDescent="0.2">
      <c r="C1516" s="31"/>
      <c r="D1516" s="31"/>
    </row>
    <row r="1517" spans="3:4" x14ac:dyDescent="0.2">
      <c r="C1517" s="31"/>
      <c r="D1517" s="31"/>
    </row>
    <row r="1518" spans="3:4" x14ac:dyDescent="0.2">
      <c r="C1518" s="31"/>
      <c r="D1518" s="31"/>
    </row>
    <row r="1519" spans="3:4" x14ac:dyDescent="0.2">
      <c r="C1519" s="31"/>
      <c r="D1519" s="31"/>
    </row>
    <row r="1520" spans="3:4" x14ac:dyDescent="0.2">
      <c r="C1520" s="31"/>
      <c r="D1520" s="31"/>
    </row>
    <row r="1521" spans="3:4" x14ac:dyDescent="0.2">
      <c r="C1521" s="31"/>
      <c r="D1521" s="31"/>
    </row>
    <row r="1522" spans="3:4" x14ac:dyDescent="0.2">
      <c r="C1522" s="31"/>
      <c r="D1522" s="31"/>
    </row>
    <row r="1523" spans="3:4" x14ac:dyDescent="0.2">
      <c r="C1523" s="31"/>
      <c r="D1523" s="31"/>
    </row>
    <row r="1524" spans="3:4" x14ac:dyDescent="0.2">
      <c r="C1524" s="31"/>
      <c r="D1524" s="31"/>
    </row>
    <row r="1525" spans="3:4" x14ac:dyDescent="0.2">
      <c r="C1525" s="31"/>
      <c r="D1525" s="31"/>
    </row>
    <row r="1526" spans="3:4" x14ac:dyDescent="0.2">
      <c r="C1526" s="31"/>
      <c r="D1526" s="31"/>
    </row>
    <row r="1527" spans="3:4" x14ac:dyDescent="0.2">
      <c r="C1527" s="31"/>
      <c r="D1527" s="31"/>
    </row>
    <row r="1528" spans="3:4" x14ac:dyDescent="0.2">
      <c r="C1528" s="31"/>
      <c r="D1528" s="31"/>
    </row>
    <row r="1529" spans="3:4" x14ac:dyDescent="0.2">
      <c r="C1529" s="31"/>
      <c r="D1529" s="31"/>
    </row>
    <row r="1530" spans="3:4" x14ac:dyDescent="0.2">
      <c r="C1530" s="31"/>
      <c r="D1530" s="31"/>
    </row>
    <row r="1531" spans="3:4" x14ac:dyDescent="0.2">
      <c r="C1531" s="31"/>
      <c r="D1531" s="31"/>
    </row>
    <row r="1532" spans="3:4" x14ac:dyDescent="0.2">
      <c r="C1532" s="31"/>
      <c r="D1532" s="31"/>
    </row>
    <row r="1533" spans="3:4" x14ac:dyDescent="0.2">
      <c r="C1533" s="31"/>
      <c r="D1533" s="31"/>
    </row>
    <row r="1534" spans="3:4" x14ac:dyDescent="0.2">
      <c r="C1534" s="31"/>
      <c r="D1534" s="31"/>
    </row>
    <row r="1535" spans="3:4" x14ac:dyDescent="0.2">
      <c r="C1535" s="31"/>
      <c r="D1535" s="31"/>
    </row>
    <row r="1536" spans="3:4" x14ac:dyDescent="0.2">
      <c r="C1536" s="31"/>
      <c r="D1536" s="31"/>
    </row>
    <row r="1537" spans="3:4" x14ac:dyDescent="0.2">
      <c r="C1537" s="31"/>
      <c r="D1537" s="31"/>
    </row>
    <row r="1538" spans="3:4" x14ac:dyDescent="0.2">
      <c r="C1538" s="31"/>
      <c r="D1538" s="31"/>
    </row>
    <row r="1539" spans="3:4" x14ac:dyDescent="0.2">
      <c r="C1539" s="31"/>
      <c r="D1539" s="31"/>
    </row>
    <row r="1540" spans="3:4" x14ac:dyDescent="0.2">
      <c r="C1540" s="31"/>
      <c r="D1540" s="31"/>
    </row>
    <row r="1541" spans="3:4" x14ac:dyDescent="0.2">
      <c r="C1541" s="31"/>
      <c r="D1541" s="31"/>
    </row>
    <row r="1542" spans="3:4" x14ac:dyDescent="0.2">
      <c r="C1542" s="31"/>
      <c r="D1542" s="31"/>
    </row>
    <row r="1543" spans="3:4" x14ac:dyDescent="0.2">
      <c r="C1543" s="31"/>
      <c r="D1543" s="31"/>
    </row>
    <row r="1544" spans="3:4" x14ac:dyDescent="0.2">
      <c r="C1544" s="31"/>
      <c r="D1544" s="31"/>
    </row>
    <row r="1545" spans="3:4" x14ac:dyDescent="0.2">
      <c r="C1545" s="31"/>
      <c r="D1545" s="31"/>
    </row>
    <row r="1546" spans="3:4" x14ac:dyDescent="0.2">
      <c r="C1546" s="31"/>
      <c r="D1546" s="31"/>
    </row>
    <row r="1547" spans="3:4" x14ac:dyDescent="0.2">
      <c r="C1547" s="31"/>
      <c r="D1547" s="31"/>
    </row>
    <row r="1548" spans="3:4" x14ac:dyDescent="0.2">
      <c r="C1548" s="31"/>
      <c r="D1548" s="31"/>
    </row>
    <row r="1549" spans="3:4" x14ac:dyDescent="0.2">
      <c r="C1549" s="31"/>
      <c r="D1549" s="31"/>
    </row>
    <row r="1550" spans="3:4" x14ac:dyDescent="0.2">
      <c r="C1550" s="31"/>
      <c r="D1550" s="31"/>
    </row>
    <row r="1551" spans="3:4" x14ac:dyDescent="0.2">
      <c r="C1551" s="31"/>
      <c r="D1551" s="31"/>
    </row>
    <row r="1552" spans="3:4" x14ac:dyDescent="0.2">
      <c r="C1552" s="31"/>
      <c r="D1552" s="31"/>
    </row>
    <row r="1553" spans="3:4" x14ac:dyDescent="0.2">
      <c r="C1553" s="31"/>
      <c r="D1553" s="31"/>
    </row>
    <row r="1554" spans="3:4" x14ac:dyDescent="0.2">
      <c r="C1554" s="31"/>
      <c r="D1554" s="31"/>
    </row>
    <row r="1555" spans="3:4" x14ac:dyDescent="0.2">
      <c r="C1555" s="31"/>
      <c r="D1555" s="31"/>
    </row>
    <row r="1556" spans="3:4" x14ac:dyDescent="0.2">
      <c r="C1556" s="31"/>
      <c r="D1556" s="31"/>
    </row>
    <row r="1557" spans="3:4" x14ac:dyDescent="0.2">
      <c r="C1557" s="31"/>
      <c r="D1557" s="31"/>
    </row>
    <row r="1558" spans="3:4" x14ac:dyDescent="0.2">
      <c r="C1558" s="31"/>
      <c r="D1558" s="31"/>
    </row>
    <row r="1559" spans="3:4" x14ac:dyDescent="0.2">
      <c r="C1559" s="31"/>
      <c r="D1559" s="31"/>
    </row>
    <row r="1560" spans="3:4" x14ac:dyDescent="0.2">
      <c r="C1560" s="31"/>
      <c r="D1560" s="31"/>
    </row>
    <row r="1561" spans="3:4" x14ac:dyDescent="0.2">
      <c r="C1561" s="31"/>
      <c r="D1561" s="31"/>
    </row>
    <row r="1562" spans="3:4" x14ac:dyDescent="0.2">
      <c r="C1562" s="31"/>
      <c r="D1562" s="31"/>
    </row>
    <row r="1563" spans="3:4" x14ac:dyDescent="0.2">
      <c r="C1563" s="31"/>
      <c r="D1563" s="31"/>
    </row>
    <row r="1564" spans="3:4" x14ac:dyDescent="0.2">
      <c r="C1564" s="31"/>
      <c r="D1564" s="31"/>
    </row>
    <row r="1565" spans="3:4" x14ac:dyDescent="0.2">
      <c r="C1565" s="31"/>
      <c r="D1565" s="31"/>
    </row>
    <row r="1566" spans="3:4" x14ac:dyDescent="0.2">
      <c r="C1566" s="31"/>
      <c r="D1566" s="31"/>
    </row>
    <row r="1567" spans="3:4" x14ac:dyDescent="0.2">
      <c r="C1567" s="31"/>
      <c r="D1567" s="31"/>
    </row>
    <row r="1568" spans="3:4" x14ac:dyDescent="0.2">
      <c r="C1568" s="31"/>
      <c r="D1568" s="31"/>
    </row>
    <row r="1569" spans="3:4" x14ac:dyDescent="0.2">
      <c r="C1569" s="31"/>
      <c r="D1569" s="31"/>
    </row>
    <row r="1570" spans="3:4" x14ac:dyDescent="0.2">
      <c r="C1570" s="31"/>
      <c r="D1570" s="31"/>
    </row>
    <row r="1571" spans="3:4" x14ac:dyDescent="0.2">
      <c r="C1571" s="31"/>
      <c r="D1571" s="31"/>
    </row>
    <row r="1572" spans="3:4" x14ac:dyDescent="0.2">
      <c r="C1572" s="31"/>
      <c r="D1572" s="31"/>
    </row>
    <row r="1573" spans="3:4" x14ac:dyDescent="0.2">
      <c r="C1573" s="31"/>
      <c r="D1573" s="31"/>
    </row>
    <row r="1574" spans="3:4" x14ac:dyDescent="0.2">
      <c r="C1574" s="31"/>
      <c r="D1574" s="31"/>
    </row>
    <row r="1575" spans="3:4" x14ac:dyDescent="0.2">
      <c r="C1575" s="31"/>
      <c r="D1575" s="31"/>
    </row>
    <row r="1576" spans="3:4" x14ac:dyDescent="0.2">
      <c r="C1576" s="31"/>
      <c r="D1576" s="31"/>
    </row>
    <row r="1577" spans="3:4" x14ac:dyDescent="0.2">
      <c r="C1577" s="31"/>
      <c r="D1577" s="31"/>
    </row>
    <row r="1578" spans="3:4" x14ac:dyDescent="0.2">
      <c r="C1578" s="31"/>
      <c r="D1578" s="31"/>
    </row>
    <row r="1579" spans="3:4" x14ac:dyDescent="0.2">
      <c r="C1579" s="31"/>
      <c r="D1579" s="31"/>
    </row>
    <row r="1580" spans="3:4" x14ac:dyDescent="0.2">
      <c r="C1580" s="31"/>
      <c r="D1580" s="31"/>
    </row>
    <row r="1581" spans="3:4" x14ac:dyDescent="0.2">
      <c r="C1581" s="31"/>
      <c r="D1581" s="31"/>
    </row>
    <row r="1582" spans="3:4" x14ac:dyDescent="0.2">
      <c r="C1582" s="31"/>
      <c r="D1582" s="31"/>
    </row>
    <row r="1583" spans="3:4" x14ac:dyDescent="0.2">
      <c r="C1583" s="31"/>
      <c r="D1583" s="31"/>
    </row>
    <row r="1584" spans="3:4" x14ac:dyDescent="0.2">
      <c r="C1584" s="31"/>
      <c r="D1584" s="31"/>
    </row>
    <row r="1585" spans="3:4" x14ac:dyDescent="0.2">
      <c r="C1585" s="31"/>
      <c r="D1585" s="31"/>
    </row>
    <row r="1586" spans="3:4" x14ac:dyDescent="0.2">
      <c r="C1586" s="31"/>
      <c r="D1586" s="31"/>
    </row>
    <row r="1587" spans="3:4" x14ac:dyDescent="0.2">
      <c r="C1587" s="31"/>
      <c r="D1587" s="31"/>
    </row>
    <row r="1588" spans="3:4" x14ac:dyDescent="0.2">
      <c r="C1588" s="31"/>
      <c r="D1588" s="31"/>
    </row>
    <row r="1589" spans="3:4" x14ac:dyDescent="0.2">
      <c r="C1589" s="31"/>
      <c r="D1589" s="31"/>
    </row>
    <row r="1590" spans="3:4" x14ac:dyDescent="0.2">
      <c r="C1590" s="31"/>
      <c r="D1590" s="31"/>
    </row>
    <row r="1591" spans="3:4" x14ac:dyDescent="0.2">
      <c r="C1591" s="31"/>
      <c r="D1591" s="31"/>
    </row>
    <row r="1592" spans="3:4" x14ac:dyDescent="0.2">
      <c r="C1592" s="31"/>
      <c r="D1592" s="31"/>
    </row>
    <row r="1593" spans="3:4" x14ac:dyDescent="0.2">
      <c r="C1593" s="31"/>
      <c r="D1593" s="31"/>
    </row>
    <row r="1594" spans="3:4" x14ac:dyDescent="0.2">
      <c r="C1594" s="31"/>
      <c r="D1594" s="31"/>
    </row>
    <row r="1595" spans="3:4" x14ac:dyDescent="0.2">
      <c r="C1595" s="31"/>
      <c r="D1595" s="31"/>
    </row>
    <row r="1596" spans="3:4" x14ac:dyDescent="0.2">
      <c r="C1596" s="31"/>
      <c r="D1596" s="31"/>
    </row>
    <row r="1597" spans="3:4" x14ac:dyDescent="0.2">
      <c r="C1597" s="31"/>
      <c r="D1597" s="31"/>
    </row>
    <row r="1598" spans="3:4" x14ac:dyDescent="0.2">
      <c r="C1598" s="31"/>
      <c r="D1598" s="31"/>
    </row>
    <row r="1599" spans="3:4" x14ac:dyDescent="0.2">
      <c r="C1599" s="31"/>
      <c r="D1599" s="31"/>
    </row>
    <row r="1600" spans="3:4" x14ac:dyDescent="0.2">
      <c r="C1600" s="31"/>
      <c r="D1600" s="31"/>
    </row>
    <row r="1601" spans="3:4" x14ac:dyDescent="0.2">
      <c r="C1601" s="31"/>
      <c r="D1601" s="31"/>
    </row>
    <row r="1602" spans="3:4" x14ac:dyDescent="0.2">
      <c r="C1602" s="31"/>
      <c r="D1602" s="31"/>
    </row>
    <row r="1603" spans="3:4" x14ac:dyDescent="0.2">
      <c r="C1603" s="31"/>
      <c r="D1603" s="31"/>
    </row>
    <row r="1604" spans="3:4" x14ac:dyDescent="0.2">
      <c r="C1604" s="31"/>
      <c r="D1604" s="31"/>
    </row>
    <row r="1605" spans="3:4" x14ac:dyDescent="0.2">
      <c r="C1605" s="31"/>
      <c r="D1605" s="31"/>
    </row>
    <row r="1606" spans="3:4" x14ac:dyDescent="0.2">
      <c r="C1606" s="31"/>
      <c r="D1606" s="31"/>
    </row>
    <row r="1607" spans="3:4" x14ac:dyDescent="0.2">
      <c r="C1607" s="31"/>
      <c r="D1607" s="31"/>
    </row>
    <row r="1608" spans="3:4" x14ac:dyDescent="0.2">
      <c r="C1608" s="31"/>
      <c r="D1608" s="31"/>
    </row>
    <row r="1609" spans="3:4" x14ac:dyDescent="0.2">
      <c r="C1609" s="31"/>
      <c r="D1609" s="31"/>
    </row>
    <row r="1610" spans="3:4" x14ac:dyDescent="0.2">
      <c r="C1610" s="31"/>
      <c r="D1610" s="31"/>
    </row>
    <row r="1611" spans="3:4" x14ac:dyDescent="0.2">
      <c r="C1611" s="31"/>
      <c r="D1611" s="31"/>
    </row>
    <row r="1612" spans="3:4" x14ac:dyDescent="0.2">
      <c r="C1612" s="31"/>
      <c r="D1612" s="31"/>
    </row>
    <row r="1613" spans="3:4" x14ac:dyDescent="0.2">
      <c r="C1613" s="31"/>
      <c r="D1613" s="31"/>
    </row>
    <row r="1614" spans="3:4" x14ac:dyDescent="0.2">
      <c r="C1614" s="31"/>
      <c r="D1614" s="31"/>
    </row>
    <row r="1615" spans="3:4" x14ac:dyDescent="0.2">
      <c r="C1615" s="31"/>
      <c r="D1615" s="31"/>
    </row>
    <row r="1616" spans="3:4" x14ac:dyDescent="0.2">
      <c r="C1616" s="31"/>
      <c r="D1616" s="31"/>
    </row>
    <row r="1617" spans="3:4" x14ac:dyDescent="0.2">
      <c r="C1617" s="31"/>
      <c r="D1617" s="31"/>
    </row>
    <row r="1618" spans="3:4" x14ac:dyDescent="0.2">
      <c r="C1618" s="31"/>
      <c r="D1618" s="31"/>
    </row>
    <row r="1619" spans="3:4" x14ac:dyDescent="0.2">
      <c r="C1619" s="31"/>
      <c r="D1619" s="31"/>
    </row>
    <row r="1620" spans="3:4" x14ac:dyDescent="0.2">
      <c r="C1620" s="31"/>
      <c r="D1620" s="31"/>
    </row>
    <row r="1621" spans="3:4" x14ac:dyDescent="0.2">
      <c r="C1621" s="31"/>
      <c r="D1621" s="31"/>
    </row>
    <row r="1622" spans="3:4" x14ac:dyDescent="0.2">
      <c r="C1622" s="31"/>
      <c r="D1622" s="31"/>
    </row>
    <row r="1623" spans="3:4" x14ac:dyDescent="0.2">
      <c r="C1623" s="31"/>
      <c r="D1623" s="31"/>
    </row>
    <row r="1624" spans="3:4" x14ac:dyDescent="0.2">
      <c r="C1624" s="31"/>
      <c r="D1624" s="31"/>
    </row>
    <row r="1625" spans="3:4" x14ac:dyDescent="0.2">
      <c r="C1625" s="31"/>
      <c r="D1625" s="31"/>
    </row>
    <row r="1626" spans="3:4" x14ac:dyDescent="0.2">
      <c r="C1626" s="31"/>
      <c r="D1626" s="31"/>
    </row>
    <row r="1627" spans="3:4" x14ac:dyDescent="0.2">
      <c r="C1627" s="31"/>
      <c r="D1627" s="31"/>
    </row>
    <row r="1628" spans="3:4" x14ac:dyDescent="0.2">
      <c r="C1628" s="31"/>
      <c r="D1628" s="31"/>
    </row>
    <row r="1629" spans="3:4" x14ac:dyDescent="0.2">
      <c r="C1629" s="31"/>
      <c r="D1629" s="31"/>
    </row>
    <row r="1630" spans="3:4" x14ac:dyDescent="0.2">
      <c r="C1630" s="31"/>
      <c r="D1630" s="31"/>
    </row>
    <row r="1631" spans="3:4" x14ac:dyDescent="0.2">
      <c r="C1631" s="31"/>
      <c r="D1631" s="31"/>
    </row>
    <row r="1632" spans="3:4" x14ac:dyDescent="0.2">
      <c r="C1632" s="31"/>
      <c r="D1632" s="31"/>
    </row>
    <row r="1633" spans="3:4" x14ac:dyDescent="0.2">
      <c r="C1633" s="31"/>
      <c r="D1633" s="31"/>
    </row>
    <row r="1634" spans="3:4" x14ac:dyDescent="0.2">
      <c r="C1634" s="31"/>
      <c r="D1634" s="31"/>
    </row>
    <row r="1635" spans="3:4" x14ac:dyDescent="0.2">
      <c r="C1635" s="31"/>
      <c r="D1635" s="31"/>
    </row>
    <row r="1636" spans="3:4" x14ac:dyDescent="0.2">
      <c r="C1636" s="31"/>
      <c r="D1636" s="31"/>
    </row>
    <row r="1637" spans="3:4" x14ac:dyDescent="0.2">
      <c r="C1637" s="31"/>
      <c r="D1637" s="31"/>
    </row>
    <row r="1638" spans="3:4" x14ac:dyDescent="0.2">
      <c r="C1638" s="31"/>
      <c r="D1638" s="31"/>
    </row>
    <row r="1639" spans="3:4" x14ac:dyDescent="0.2">
      <c r="C1639" s="31"/>
      <c r="D1639" s="31"/>
    </row>
    <row r="1640" spans="3:4" x14ac:dyDescent="0.2">
      <c r="C1640" s="31"/>
      <c r="D1640" s="31"/>
    </row>
    <row r="1641" spans="3:4" x14ac:dyDescent="0.2">
      <c r="C1641" s="31"/>
      <c r="D1641" s="31"/>
    </row>
    <row r="1642" spans="3:4" x14ac:dyDescent="0.2">
      <c r="C1642" s="31"/>
      <c r="D1642" s="31"/>
    </row>
    <row r="1643" spans="3:4" x14ac:dyDescent="0.2">
      <c r="C1643" s="31"/>
      <c r="D1643" s="31"/>
    </row>
    <row r="1644" spans="3:4" x14ac:dyDescent="0.2">
      <c r="C1644" s="31"/>
      <c r="D1644" s="31"/>
    </row>
    <row r="1645" spans="3:4" x14ac:dyDescent="0.2">
      <c r="C1645" s="31"/>
      <c r="D1645" s="31"/>
    </row>
    <row r="1646" spans="3:4" x14ac:dyDescent="0.2">
      <c r="C1646" s="31"/>
      <c r="D1646" s="31"/>
    </row>
    <row r="1647" spans="3:4" x14ac:dyDescent="0.2">
      <c r="C1647" s="31"/>
      <c r="D1647" s="31"/>
    </row>
    <row r="1648" spans="3:4" x14ac:dyDescent="0.2">
      <c r="C1648" s="31"/>
      <c r="D1648" s="31"/>
    </row>
    <row r="1649" spans="3:4" x14ac:dyDescent="0.2">
      <c r="C1649" s="31"/>
      <c r="D1649" s="31"/>
    </row>
    <row r="1650" spans="3:4" x14ac:dyDescent="0.2">
      <c r="C1650" s="31"/>
      <c r="D1650" s="31"/>
    </row>
    <row r="1651" spans="3:4" x14ac:dyDescent="0.2">
      <c r="C1651" s="31"/>
      <c r="D1651" s="31"/>
    </row>
    <row r="1652" spans="3:4" x14ac:dyDescent="0.2">
      <c r="C1652" s="31"/>
      <c r="D1652" s="31"/>
    </row>
    <row r="1653" spans="3:4" x14ac:dyDescent="0.2">
      <c r="C1653" s="31"/>
      <c r="D1653" s="31"/>
    </row>
    <row r="1654" spans="3:4" x14ac:dyDescent="0.2">
      <c r="C1654" s="31"/>
      <c r="D1654" s="31"/>
    </row>
    <row r="1655" spans="3:4" x14ac:dyDescent="0.2">
      <c r="C1655" s="31"/>
      <c r="D1655" s="31"/>
    </row>
    <row r="1656" spans="3:4" x14ac:dyDescent="0.2">
      <c r="C1656" s="31"/>
      <c r="D1656" s="31"/>
    </row>
    <row r="1657" spans="3:4" x14ac:dyDescent="0.2">
      <c r="C1657" s="31"/>
      <c r="D1657" s="31"/>
    </row>
    <row r="1658" spans="3:4" x14ac:dyDescent="0.2">
      <c r="C1658" s="31"/>
      <c r="D1658" s="31"/>
    </row>
    <row r="1659" spans="3:4" x14ac:dyDescent="0.2">
      <c r="C1659" s="31"/>
      <c r="D1659" s="31"/>
    </row>
    <row r="1660" spans="3:4" x14ac:dyDescent="0.2">
      <c r="C1660" s="31"/>
      <c r="D1660" s="31"/>
    </row>
    <row r="1661" spans="3:4" x14ac:dyDescent="0.2">
      <c r="C1661" s="31"/>
      <c r="D1661" s="31"/>
    </row>
    <row r="1662" spans="3:4" x14ac:dyDescent="0.2">
      <c r="C1662" s="31"/>
      <c r="D1662" s="31"/>
    </row>
    <row r="1663" spans="3:4" x14ac:dyDescent="0.2">
      <c r="C1663" s="31"/>
      <c r="D1663" s="31"/>
    </row>
    <row r="1664" spans="3:4" x14ac:dyDescent="0.2">
      <c r="C1664" s="31"/>
      <c r="D1664" s="31"/>
    </row>
    <row r="1665" spans="3:4" x14ac:dyDescent="0.2">
      <c r="C1665" s="31"/>
      <c r="D1665" s="31"/>
    </row>
    <row r="1666" spans="3:4" x14ac:dyDescent="0.2">
      <c r="C1666" s="31"/>
      <c r="D1666" s="31"/>
    </row>
    <row r="1667" spans="3:4" x14ac:dyDescent="0.2">
      <c r="C1667" s="31"/>
      <c r="D1667" s="31"/>
    </row>
    <row r="1668" spans="3:4" x14ac:dyDescent="0.2">
      <c r="C1668" s="31"/>
      <c r="D1668" s="31"/>
    </row>
    <row r="1669" spans="3:4" x14ac:dyDescent="0.2">
      <c r="C1669" s="31"/>
      <c r="D1669" s="31"/>
    </row>
    <row r="1670" spans="3:4" x14ac:dyDescent="0.2">
      <c r="C1670" s="31"/>
      <c r="D1670" s="31"/>
    </row>
    <row r="1671" spans="3:4" x14ac:dyDescent="0.2">
      <c r="C1671" s="31"/>
      <c r="D1671" s="31"/>
    </row>
    <row r="1672" spans="3:4" x14ac:dyDescent="0.2">
      <c r="C1672" s="31"/>
      <c r="D1672" s="31"/>
    </row>
    <row r="1673" spans="3:4" x14ac:dyDescent="0.2">
      <c r="C1673" s="31"/>
      <c r="D1673" s="31"/>
    </row>
    <row r="1674" spans="3:4" x14ac:dyDescent="0.2">
      <c r="C1674" s="31"/>
      <c r="D1674" s="31"/>
    </row>
    <row r="1675" spans="3:4" x14ac:dyDescent="0.2">
      <c r="C1675" s="31"/>
      <c r="D1675" s="31"/>
    </row>
    <row r="1676" spans="3:4" x14ac:dyDescent="0.2">
      <c r="C1676" s="31"/>
      <c r="D1676" s="31"/>
    </row>
    <row r="1677" spans="3:4" x14ac:dyDescent="0.2">
      <c r="C1677" s="31"/>
      <c r="D1677" s="31"/>
    </row>
    <row r="1678" spans="3:4" x14ac:dyDescent="0.2">
      <c r="C1678" s="31"/>
      <c r="D1678" s="31"/>
    </row>
    <row r="1679" spans="3:4" x14ac:dyDescent="0.2">
      <c r="C1679" s="31"/>
      <c r="D1679" s="31"/>
    </row>
    <row r="1680" spans="3:4" x14ac:dyDescent="0.2">
      <c r="C1680" s="31"/>
      <c r="D1680" s="31"/>
    </row>
    <row r="1681" spans="3:4" x14ac:dyDescent="0.2">
      <c r="C1681" s="31"/>
      <c r="D1681" s="31"/>
    </row>
    <row r="1682" spans="3:4" x14ac:dyDescent="0.2">
      <c r="C1682" s="31"/>
      <c r="D1682" s="31"/>
    </row>
    <row r="1683" spans="3:4" x14ac:dyDescent="0.2">
      <c r="C1683" s="31"/>
      <c r="D1683" s="31"/>
    </row>
    <row r="1684" spans="3:4" x14ac:dyDescent="0.2">
      <c r="C1684" s="31"/>
      <c r="D1684" s="31"/>
    </row>
    <row r="1685" spans="3:4" x14ac:dyDescent="0.2">
      <c r="C1685" s="31"/>
      <c r="D1685" s="31"/>
    </row>
    <row r="1686" spans="3:4" x14ac:dyDescent="0.2">
      <c r="C1686" s="31"/>
      <c r="D1686" s="31"/>
    </row>
    <row r="1687" spans="3:4" x14ac:dyDescent="0.2">
      <c r="C1687" s="31"/>
      <c r="D1687" s="31"/>
    </row>
    <row r="1688" spans="3:4" x14ac:dyDescent="0.2">
      <c r="C1688" s="31"/>
      <c r="D1688" s="31"/>
    </row>
    <row r="1689" spans="3:4" x14ac:dyDescent="0.2">
      <c r="C1689" s="31"/>
      <c r="D1689" s="31"/>
    </row>
    <row r="1690" spans="3:4" x14ac:dyDescent="0.2">
      <c r="C1690" s="31"/>
      <c r="D1690" s="31"/>
    </row>
    <row r="1691" spans="3:4" x14ac:dyDescent="0.2">
      <c r="C1691" s="31"/>
      <c r="D1691" s="31"/>
    </row>
    <row r="1692" spans="3:4" x14ac:dyDescent="0.2">
      <c r="C1692" s="31"/>
      <c r="D1692" s="31"/>
    </row>
    <row r="1693" spans="3:4" x14ac:dyDescent="0.2">
      <c r="C1693" s="31"/>
      <c r="D1693" s="31"/>
    </row>
    <row r="1694" spans="3:4" x14ac:dyDescent="0.2">
      <c r="C1694" s="31"/>
      <c r="D1694" s="31"/>
    </row>
    <row r="1695" spans="3:4" x14ac:dyDescent="0.2">
      <c r="C1695" s="31"/>
      <c r="D1695" s="31"/>
    </row>
    <row r="1696" spans="3:4" x14ac:dyDescent="0.2">
      <c r="C1696" s="31"/>
      <c r="D1696" s="31"/>
    </row>
    <row r="1697" spans="3:4" x14ac:dyDescent="0.2">
      <c r="C1697" s="31"/>
      <c r="D1697" s="31"/>
    </row>
    <row r="1698" spans="3:4" x14ac:dyDescent="0.2">
      <c r="C1698" s="31"/>
      <c r="D1698" s="31"/>
    </row>
    <row r="1699" spans="3:4" x14ac:dyDescent="0.2">
      <c r="C1699" s="31"/>
      <c r="D1699" s="31"/>
    </row>
    <row r="1700" spans="3:4" x14ac:dyDescent="0.2">
      <c r="C1700" s="31"/>
      <c r="D1700" s="31"/>
    </row>
    <row r="1701" spans="3:4" x14ac:dyDescent="0.2">
      <c r="C1701" s="31"/>
      <c r="D1701" s="31"/>
    </row>
    <row r="1702" spans="3:4" x14ac:dyDescent="0.2">
      <c r="C1702" s="31"/>
      <c r="D1702" s="31"/>
    </row>
    <row r="1703" spans="3:4" x14ac:dyDescent="0.2">
      <c r="C1703" s="31"/>
      <c r="D1703" s="31"/>
    </row>
    <row r="1704" spans="3:4" x14ac:dyDescent="0.2">
      <c r="C1704" s="31"/>
      <c r="D1704" s="31"/>
    </row>
    <row r="1705" spans="3:4" x14ac:dyDescent="0.2">
      <c r="C1705" s="31"/>
      <c r="D1705" s="31"/>
    </row>
    <row r="1706" spans="3:4" x14ac:dyDescent="0.2">
      <c r="C1706" s="31"/>
      <c r="D1706" s="31"/>
    </row>
    <row r="1707" spans="3:4" x14ac:dyDescent="0.2">
      <c r="C1707" s="31"/>
      <c r="D1707" s="31"/>
    </row>
    <row r="1708" spans="3:4" x14ac:dyDescent="0.2">
      <c r="C1708" s="31"/>
      <c r="D1708" s="31"/>
    </row>
    <row r="1709" spans="3:4" x14ac:dyDescent="0.2">
      <c r="C1709" s="31"/>
      <c r="D1709" s="31"/>
    </row>
    <row r="1710" spans="3:4" x14ac:dyDescent="0.2">
      <c r="C1710" s="31"/>
      <c r="D1710" s="31"/>
    </row>
    <row r="1711" spans="3:4" x14ac:dyDescent="0.2">
      <c r="C1711" s="31"/>
      <c r="D1711" s="31"/>
    </row>
    <row r="1712" spans="3:4" x14ac:dyDescent="0.2">
      <c r="C1712" s="31"/>
      <c r="D1712" s="31"/>
    </row>
    <row r="1713" spans="3:4" x14ac:dyDescent="0.2">
      <c r="C1713" s="31"/>
      <c r="D1713" s="31"/>
    </row>
    <row r="1714" spans="3:4" x14ac:dyDescent="0.2">
      <c r="C1714" s="31"/>
      <c r="D1714" s="31"/>
    </row>
    <row r="1715" spans="3:4" x14ac:dyDescent="0.2">
      <c r="C1715" s="31"/>
      <c r="D1715" s="31"/>
    </row>
    <row r="1716" spans="3:4" x14ac:dyDescent="0.2">
      <c r="C1716" s="31"/>
      <c r="D1716" s="31"/>
    </row>
    <row r="1717" spans="3:4" x14ac:dyDescent="0.2">
      <c r="C1717" s="31"/>
      <c r="D1717" s="31"/>
    </row>
    <row r="1718" spans="3:4" x14ac:dyDescent="0.2">
      <c r="C1718" s="31"/>
      <c r="D1718" s="31"/>
    </row>
    <row r="1719" spans="3:4" x14ac:dyDescent="0.2">
      <c r="C1719" s="31"/>
      <c r="D1719" s="31"/>
    </row>
    <row r="1720" spans="3:4" x14ac:dyDescent="0.2">
      <c r="C1720" s="31"/>
      <c r="D1720" s="31"/>
    </row>
    <row r="1721" spans="3:4" x14ac:dyDescent="0.2">
      <c r="C1721" s="31"/>
      <c r="D1721" s="31"/>
    </row>
    <row r="1722" spans="3:4" x14ac:dyDescent="0.2">
      <c r="C1722" s="31"/>
      <c r="D1722" s="31"/>
    </row>
    <row r="1723" spans="3:4" x14ac:dyDescent="0.2">
      <c r="C1723" s="31"/>
      <c r="D1723" s="31"/>
    </row>
    <row r="1724" spans="3:4" x14ac:dyDescent="0.2">
      <c r="C1724" s="31"/>
      <c r="D1724" s="31"/>
    </row>
    <row r="1725" spans="3:4" x14ac:dyDescent="0.2">
      <c r="C1725" s="31"/>
      <c r="D1725" s="31"/>
    </row>
    <row r="1726" spans="3:4" x14ac:dyDescent="0.2">
      <c r="C1726" s="31"/>
      <c r="D1726" s="31"/>
    </row>
    <row r="1727" spans="3:4" x14ac:dyDescent="0.2">
      <c r="C1727" s="31"/>
      <c r="D1727" s="31"/>
    </row>
    <row r="1728" spans="3:4" x14ac:dyDescent="0.2">
      <c r="C1728" s="31"/>
      <c r="D1728" s="31"/>
    </row>
    <row r="1729" spans="3:4" x14ac:dyDescent="0.2">
      <c r="C1729" s="31"/>
      <c r="D1729" s="31"/>
    </row>
  </sheetData>
  <protectedRanges>
    <protectedRange sqref="A321:D332" name="Range1"/>
  </protectedRanges>
  <sortState xmlns:xlrd2="http://schemas.microsoft.com/office/spreadsheetml/2017/richdata2" ref="A21:AB341">
    <sortCondition ref="C21:C341"/>
  </sortState>
  <phoneticPr fontId="7" type="noConversion"/>
  <hyperlinks>
    <hyperlink ref="H63436" r:id="rId1" display="http://vsolj.cetus-net.org/bulletin.html" xr:uid="{00000000-0004-0000-0000-000000000000}"/>
    <hyperlink ref="H63429" r:id="rId2" display="https://www.aavso.org/ejaavso" xr:uid="{00000000-0004-0000-0000-000001000000}"/>
    <hyperlink ref="I63436" r:id="rId3" display="http://vsolj.cetus-net.org/bulletin.html" xr:uid="{00000000-0004-0000-0000-000002000000}"/>
    <hyperlink ref="AQ57087" r:id="rId4" display="http://cdsbib.u-strasbg.fr/cgi-bin/cdsbib?1990RMxAA..21..381G" xr:uid="{00000000-0004-0000-0000-000003000000}"/>
    <hyperlink ref="H63433" r:id="rId5" display="https://www.aavso.org/ejaavso" xr:uid="{00000000-0004-0000-0000-000004000000}"/>
    <hyperlink ref="AP4451" r:id="rId6" display="http://cdsbib.u-strasbg.fr/cgi-bin/cdsbib?1990RMxAA..21..381G" xr:uid="{00000000-0004-0000-0000-000005000000}"/>
    <hyperlink ref="AP4454" r:id="rId7" display="http://cdsbib.u-strasbg.fr/cgi-bin/cdsbib?1990RMxAA..21..381G" xr:uid="{00000000-0004-0000-0000-000006000000}"/>
    <hyperlink ref="AP4452" r:id="rId8" display="http://cdsbib.u-strasbg.fr/cgi-bin/cdsbib?1990RMxAA..21..381G" xr:uid="{00000000-0004-0000-0000-000007000000}"/>
    <hyperlink ref="AP4436" r:id="rId9" display="http://cdsbib.u-strasbg.fr/cgi-bin/cdsbib?1990RMxAA..21..381G" xr:uid="{00000000-0004-0000-0000-000008000000}"/>
    <hyperlink ref="AQ4665" r:id="rId10" display="http://cdsbib.u-strasbg.fr/cgi-bin/cdsbib?1990RMxAA..21..381G" xr:uid="{00000000-0004-0000-0000-000009000000}"/>
    <hyperlink ref="AQ4669" r:id="rId11" display="http://cdsbib.u-strasbg.fr/cgi-bin/cdsbib?1990RMxAA..21..381G" xr:uid="{00000000-0004-0000-0000-00000A000000}"/>
    <hyperlink ref="AQ64349" r:id="rId12" display="http://cdsbib.u-strasbg.fr/cgi-bin/cdsbib?1990RMxAA..21..381G" xr:uid="{00000000-0004-0000-0000-00000B000000}"/>
    <hyperlink ref="I1557" r:id="rId13" display="http://vsolj.cetus-net.org/bulletin.html" xr:uid="{00000000-0004-0000-0000-00000C000000}"/>
    <hyperlink ref="H1557" r:id="rId14" display="http://vsolj.cetus-net.org/bulletin.html" xr:uid="{00000000-0004-0000-0000-00000D000000}"/>
    <hyperlink ref="AQ65010" r:id="rId15" display="http://cdsbib.u-strasbg.fr/cgi-bin/cdsbib?1990RMxAA..21..381G" xr:uid="{00000000-0004-0000-0000-00000E000000}"/>
    <hyperlink ref="AQ65009" r:id="rId16" display="http://cdsbib.u-strasbg.fr/cgi-bin/cdsbib?1990RMxAA..21..381G" xr:uid="{00000000-0004-0000-0000-00000F000000}"/>
    <hyperlink ref="AP2727" r:id="rId17" display="http://cdsbib.u-strasbg.fr/cgi-bin/cdsbib?1990RMxAA..21..381G" xr:uid="{00000000-0004-0000-0000-000010000000}"/>
    <hyperlink ref="AP2745" r:id="rId18" display="http://cdsbib.u-strasbg.fr/cgi-bin/cdsbib?1990RMxAA..21..381G" xr:uid="{00000000-0004-0000-0000-000011000000}"/>
    <hyperlink ref="AP2746" r:id="rId19" display="http://cdsbib.u-strasbg.fr/cgi-bin/cdsbib?1990RMxAA..21..381G" xr:uid="{00000000-0004-0000-0000-000012000000}"/>
    <hyperlink ref="AP2742" r:id="rId20" display="http://cdsbib.u-strasbg.fr/cgi-bin/cdsbib?1990RMxAA..21..381G" xr:uid="{00000000-0004-0000-0000-000013000000}"/>
    <hyperlink ref="H63432" r:id="rId21" display="http://vsolj.cetus-net.org/bulletin.html" xr:uid="{00000000-0004-0000-0000-000014000000}"/>
    <hyperlink ref="H63425" r:id="rId22" display="https://www.aavso.org/ejaavso" xr:uid="{00000000-0004-0000-0000-000015000000}"/>
    <hyperlink ref="I63432" r:id="rId23" display="http://vsolj.cetus-net.org/bulletin.html" xr:uid="{00000000-0004-0000-0000-000016000000}"/>
    <hyperlink ref="AQ57083" r:id="rId24" display="http://cdsbib.u-strasbg.fr/cgi-bin/cdsbib?1990RMxAA..21..381G" xr:uid="{00000000-0004-0000-0000-000017000000}"/>
    <hyperlink ref="AP4447" r:id="rId25" display="http://cdsbib.u-strasbg.fr/cgi-bin/cdsbib?1990RMxAA..21..381G" xr:uid="{00000000-0004-0000-0000-000018000000}"/>
    <hyperlink ref="AP4450" r:id="rId26" display="http://cdsbib.u-strasbg.fr/cgi-bin/cdsbib?1990RMxAA..21..381G" xr:uid="{00000000-0004-0000-0000-000019000000}"/>
    <hyperlink ref="AP4448" r:id="rId27" display="http://cdsbib.u-strasbg.fr/cgi-bin/cdsbib?1990RMxAA..21..381G" xr:uid="{00000000-0004-0000-0000-00001A000000}"/>
    <hyperlink ref="AP4432" r:id="rId28" display="http://cdsbib.u-strasbg.fr/cgi-bin/cdsbib?1990RMxAA..21..381G" xr:uid="{00000000-0004-0000-0000-00001B000000}"/>
    <hyperlink ref="AQ4661" r:id="rId29" display="http://cdsbib.u-strasbg.fr/cgi-bin/cdsbib?1990RMxAA..21..381G" xr:uid="{00000000-0004-0000-0000-00001C000000}"/>
    <hyperlink ref="AQ64345" r:id="rId30" display="http://cdsbib.u-strasbg.fr/cgi-bin/cdsbib?1990RMxAA..21..381G" xr:uid="{00000000-0004-0000-0000-00001D000000}"/>
    <hyperlink ref="I1553" r:id="rId31" display="http://vsolj.cetus-net.org/bulletin.html" xr:uid="{00000000-0004-0000-0000-00001E000000}"/>
    <hyperlink ref="H1553" r:id="rId32" display="http://vsolj.cetus-net.org/bulletin.html" xr:uid="{00000000-0004-0000-0000-00001F000000}"/>
    <hyperlink ref="AQ65006" r:id="rId33" display="http://cdsbib.u-strasbg.fr/cgi-bin/cdsbib?1990RMxAA..21..381G" xr:uid="{00000000-0004-0000-0000-000020000000}"/>
    <hyperlink ref="AQ65005" r:id="rId34" display="http://cdsbib.u-strasbg.fr/cgi-bin/cdsbib?1990RMxAA..21..381G" xr:uid="{00000000-0004-0000-0000-000021000000}"/>
    <hyperlink ref="AP2723" r:id="rId35" display="http://cdsbib.u-strasbg.fr/cgi-bin/cdsbib?1990RMxAA..21..381G" xr:uid="{00000000-0004-0000-0000-000022000000}"/>
    <hyperlink ref="AP2741" r:id="rId36" display="http://cdsbib.u-strasbg.fr/cgi-bin/cdsbib?1990RMxAA..21..381G" xr:uid="{00000000-0004-0000-0000-000023000000}"/>
    <hyperlink ref="AP2738" r:id="rId37" display="http://cdsbib.u-strasbg.fr/cgi-bin/cdsbib?1990RMxAA..21..381G" xr:uid="{00000000-0004-0000-0000-000024000000}"/>
    <hyperlink ref="H63434" r:id="rId38" display="http://vsolj.cetus-net.org/bulletin.html" xr:uid="{00000000-0004-0000-0000-000025000000}"/>
    <hyperlink ref="H63427" r:id="rId39" display="https://www.aavso.org/ejaavso" xr:uid="{00000000-0004-0000-0000-000026000000}"/>
    <hyperlink ref="I63434" r:id="rId40" display="http://vsolj.cetus-net.org/bulletin.html" xr:uid="{00000000-0004-0000-0000-000027000000}"/>
    <hyperlink ref="AQ57085" r:id="rId41" display="http://cdsbib.u-strasbg.fr/cgi-bin/cdsbib?1990RMxAA..21..381G" xr:uid="{00000000-0004-0000-0000-000028000000}"/>
    <hyperlink ref="H63431" r:id="rId42" display="https://www.aavso.org/ejaavso" xr:uid="{00000000-0004-0000-0000-000029000000}"/>
    <hyperlink ref="AP4449" r:id="rId43" display="http://cdsbib.u-strasbg.fr/cgi-bin/cdsbib?1990RMxAA..21..381G" xr:uid="{00000000-0004-0000-0000-00002A000000}"/>
    <hyperlink ref="AP4434" r:id="rId44" display="http://cdsbib.u-strasbg.fr/cgi-bin/cdsbib?1990RMxAA..21..381G" xr:uid="{00000000-0004-0000-0000-00002B000000}"/>
    <hyperlink ref="AQ4663" r:id="rId45" display="http://cdsbib.u-strasbg.fr/cgi-bin/cdsbib?1990RMxAA..21..381G" xr:uid="{00000000-0004-0000-0000-00002C000000}"/>
    <hyperlink ref="AQ4667" r:id="rId46" display="http://cdsbib.u-strasbg.fr/cgi-bin/cdsbib?1990RMxAA..21..381G" xr:uid="{00000000-0004-0000-0000-00002D000000}"/>
    <hyperlink ref="AQ64347" r:id="rId47" display="http://cdsbib.u-strasbg.fr/cgi-bin/cdsbib?1990RMxAA..21..381G" xr:uid="{00000000-0004-0000-0000-00002E000000}"/>
    <hyperlink ref="I1555" r:id="rId48" display="http://vsolj.cetus-net.org/bulletin.html" xr:uid="{00000000-0004-0000-0000-00002F000000}"/>
    <hyperlink ref="H1555" r:id="rId49" display="http://vsolj.cetus-net.org/bulletin.html" xr:uid="{00000000-0004-0000-0000-000030000000}"/>
    <hyperlink ref="AQ65008" r:id="rId50" display="http://cdsbib.u-strasbg.fr/cgi-bin/cdsbib?1990RMxAA..21..381G" xr:uid="{00000000-0004-0000-0000-000031000000}"/>
    <hyperlink ref="AQ65007" r:id="rId51" display="http://cdsbib.u-strasbg.fr/cgi-bin/cdsbib?1990RMxAA..21..381G" xr:uid="{00000000-0004-0000-0000-000032000000}"/>
    <hyperlink ref="AP2725" r:id="rId52" display="http://cdsbib.u-strasbg.fr/cgi-bin/cdsbib?1990RMxAA..21..381G" xr:uid="{00000000-0004-0000-0000-000033000000}"/>
    <hyperlink ref="AP2743" r:id="rId53" display="http://cdsbib.u-strasbg.fr/cgi-bin/cdsbib?1990RMxAA..21..381G" xr:uid="{00000000-0004-0000-0000-000034000000}"/>
    <hyperlink ref="AP2744" r:id="rId54" display="http://cdsbib.u-strasbg.fr/cgi-bin/cdsbib?1990RMxAA..21..381G" xr:uid="{00000000-0004-0000-0000-000035000000}"/>
    <hyperlink ref="AP2740" r:id="rId55" display="http://cdsbib.u-strasbg.fr/cgi-bin/cdsbib?1990RMxAA..21..381G" xr:uid="{00000000-0004-0000-0000-000036000000}"/>
  </hyperlinks>
  <pageMargins left="0.75" right="0.75" top="1" bottom="1" header="0.5" footer="0.5"/>
  <pageSetup orientation="portrait" horizontalDpi="300" verticalDpi="300" r:id="rId56"/>
  <headerFooter alignWithMargins="0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227" workbookViewId="0">
      <selection activeCell="A116" sqref="A116:C273"/>
    </sheetView>
  </sheetViews>
  <sheetFormatPr defaultRowHeight="12.75" x14ac:dyDescent="0.2"/>
  <cols>
    <col min="1" max="1" width="19.7109375" style="58" customWidth="1"/>
    <col min="2" max="2" width="4.42578125" style="12" customWidth="1"/>
    <col min="3" max="3" width="12.7109375" style="58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58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57" t="s">
        <v>119</v>
      </c>
      <c r="I1" s="59" t="s">
        <v>120</v>
      </c>
      <c r="J1" s="60" t="s">
        <v>121</v>
      </c>
    </row>
    <row r="2" spans="1:16" x14ac:dyDescent="0.2">
      <c r="I2" s="61" t="s">
        <v>122</v>
      </c>
      <c r="J2" s="62" t="s">
        <v>106</v>
      </c>
    </row>
    <row r="3" spans="1:16" x14ac:dyDescent="0.2">
      <c r="A3" s="63" t="s">
        <v>123</v>
      </c>
      <c r="I3" s="61" t="s">
        <v>124</v>
      </c>
      <c r="J3" s="62" t="s">
        <v>125</v>
      </c>
    </row>
    <row r="4" spans="1:16" x14ac:dyDescent="0.2">
      <c r="I4" s="61" t="s">
        <v>126</v>
      </c>
      <c r="J4" s="62" t="s">
        <v>125</v>
      </c>
    </row>
    <row r="5" spans="1:16" ht="13.5" thickBot="1" x14ac:dyDescent="0.25">
      <c r="I5" s="64" t="s">
        <v>127</v>
      </c>
      <c r="J5" s="65" t="s">
        <v>104</v>
      </c>
    </row>
    <row r="10" spans="1:16" ht="13.5" thickBot="1" x14ac:dyDescent="0.25"/>
    <row r="11" spans="1:16" ht="12.75" customHeight="1" thickBot="1" x14ac:dyDescent="0.25">
      <c r="A11" s="58" t="str">
        <f t="shared" ref="A11:A74" si="0">P11</f>
        <v> ORI 121 </v>
      </c>
      <c r="B11" s="36" t="str">
        <f t="shared" ref="B11:B74" si="1">IF(H11=INT(H11),"I","II")</f>
        <v>I</v>
      </c>
      <c r="C11" s="58">
        <f t="shared" ref="C11:C74" si="2">1*G11</f>
        <v>40854.351000000002</v>
      </c>
      <c r="D11" s="12" t="str">
        <f t="shared" ref="D11:D74" si="3">VLOOKUP(F11,I$1:J$5,2,FALSE)</f>
        <v>vis</v>
      </c>
      <c r="E11" s="66">
        <f>VLOOKUP(C11,Active!C$21:E$956,3,FALSE)</f>
        <v>-11471.018254262653</v>
      </c>
      <c r="F11" s="36" t="s">
        <v>127</v>
      </c>
      <c r="G11" s="12" t="str">
        <f t="shared" ref="G11:G74" si="4">MID(I11,3,LEN(I11)-3)</f>
        <v>40854.351</v>
      </c>
      <c r="H11" s="58">
        <f t="shared" ref="H11:H74" si="5">1*K11</f>
        <v>-2964</v>
      </c>
      <c r="I11" s="67" t="s">
        <v>409</v>
      </c>
      <c r="J11" s="68" t="s">
        <v>410</v>
      </c>
      <c r="K11" s="67">
        <v>-2964</v>
      </c>
      <c r="L11" s="67" t="s">
        <v>411</v>
      </c>
      <c r="M11" s="68" t="s">
        <v>412</v>
      </c>
      <c r="N11" s="68"/>
      <c r="O11" s="69" t="s">
        <v>413</v>
      </c>
      <c r="P11" s="69" t="s">
        <v>414</v>
      </c>
    </row>
    <row r="12" spans="1:16" ht="12.75" customHeight="1" thickBot="1" x14ac:dyDescent="0.25">
      <c r="A12" s="58" t="str">
        <f t="shared" si="0"/>
        <v>IBVS 456 </v>
      </c>
      <c r="B12" s="36" t="str">
        <f t="shared" si="1"/>
        <v>I</v>
      </c>
      <c r="C12" s="58">
        <f t="shared" si="2"/>
        <v>40860.401400000002</v>
      </c>
      <c r="D12" s="12" t="str">
        <f t="shared" si="3"/>
        <v>vis</v>
      </c>
      <c r="E12" s="66">
        <f>VLOOKUP(C12,Active!C$21:E$956,3,FALSE)</f>
        <v>-11463.991469931649</v>
      </c>
      <c r="F12" s="36" t="s">
        <v>127</v>
      </c>
      <c r="G12" s="12" t="str">
        <f t="shared" si="4"/>
        <v>40860.4014</v>
      </c>
      <c r="H12" s="58">
        <f t="shared" si="5"/>
        <v>-2957</v>
      </c>
      <c r="I12" s="67" t="s">
        <v>415</v>
      </c>
      <c r="J12" s="68" t="s">
        <v>416</v>
      </c>
      <c r="K12" s="67">
        <v>-2957</v>
      </c>
      <c r="L12" s="67" t="s">
        <v>417</v>
      </c>
      <c r="M12" s="68" t="s">
        <v>396</v>
      </c>
      <c r="N12" s="68" t="s">
        <v>397</v>
      </c>
      <c r="O12" s="69" t="s">
        <v>418</v>
      </c>
      <c r="P12" s="70" t="s">
        <v>419</v>
      </c>
    </row>
    <row r="13" spans="1:16" ht="12.75" customHeight="1" thickBot="1" x14ac:dyDescent="0.25">
      <c r="A13" s="58" t="str">
        <f t="shared" si="0"/>
        <v> ORI 123 </v>
      </c>
      <c r="B13" s="36" t="str">
        <f t="shared" si="1"/>
        <v>I</v>
      </c>
      <c r="C13" s="58">
        <f t="shared" si="2"/>
        <v>40953.383999999998</v>
      </c>
      <c r="D13" s="12" t="str">
        <f t="shared" si="3"/>
        <v>vis</v>
      </c>
      <c r="E13" s="66">
        <f>VLOOKUP(C13,Active!C$21:E$956,3,FALSE)</f>
        <v>-11356.003787012161</v>
      </c>
      <c r="F13" s="36" t="s">
        <v>127</v>
      </c>
      <c r="G13" s="12" t="str">
        <f t="shared" si="4"/>
        <v>40953.384</v>
      </c>
      <c r="H13" s="58">
        <f t="shared" si="5"/>
        <v>-2849</v>
      </c>
      <c r="I13" s="67" t="s">
        <v>420</v>
      </c>
      <c r="J13" s="68" t="s">
        <v>421</v>
      </c>
      <c r="K13" s="67">
        <v>-2849</v>
      </c>
      <c r="L13" s="67" t="s">
        <v>250</v>
      </c>
      <c r="M13" s="68" t="s">
        <v>412</v>
      </c>
      <c r="N13" s="68"/>
      <c r="O13" s="69" t="s">
        <v>413</v>
      </c>
      <c r="P13" s="69" t="s">
        <v>422</v>
      </c>
    </row>
    <row r="14" spans="1:16" ht="12.75" customHeight="1" thickBot="1" x14ac:dyDescent="0.25">
      <c r="A14" s="58" t="str">
        <f t="shared" si="0"/>
        <v>IBVS 647 </v>
      </c>
      <c r="B14" s="36" t="str">
        <f t="shared" si="1"/>
        <v>I</v>
      </c>
      <c r="C14" s="58">
        <f t="shared" si="2"/>
        <v>41163.493300000002</v>
      </c>
      <c r="D14" s="12" t="str">
        <f t="shared" si="3"/>
        <v>vis</v>
      </c>
      <c r="E14" s="66">
        <f>VLOOKUP(C14,Active!C$21:E$956,3,FALSE)</f>
        <v>-11111.988062921449</v>
      </c>
      <c r="F14" s="36" t="s">
        <v>127</v>
      </c>
      <c r="G14" s="12" t="str">
        <f t="shared" si="4"/>
        <v>41163.4933</v>
      </c>
      <c r="H14" s="58">
        <f t="shared" si="5"/>
        <v>-2605</v>
      </c>
      <c r="I14" s="67" t="s">
        <v>423</v>
      </c>
      <c r="J14" s="68" t="s">
        <v>424</v>
      </c>
      <c r="K14" s="67">
        <v>-2605</v>
      </c>
      <c r="L14" s="67" t="s">
        <v>425</v>
      </c>
      <c r="M14" s="68" t="s">
        <v>396</v>
      </c>
      <c r="N14" s="68" t="s">
        <v>397</v>
      </c>
      <c r="O14" s="69" t="s">
        <v>426</v>
      </c>
      <c r="P14" s="70" t="s">
        <v>427</v>
      </c>
    </row>
    <row r="15" spans="1:16" ht="12.75" customHeight="1" thickBot="1" x14ac:dyDescent="0.25">
      <c r="A15" s="58" t="str">
        <f t="shared" si="0"/>
        <v> ORI 129 </v>
      </c>
      <c r="B15" s="36" t="str">
        <f t="shared" si="1"/>
        <v>I</v>
      </c>
      <c r="C15" s="58">
        <f t="shared" si="2"/>
        <v>41276.281000000003</v>
      </c>
      <c r="D15" s="12" t="str">
        <f t="shared" si="3"/>
        <v>vis</v>
      </c>
      <c r="E15" s="66">
        <f>VLOOKUP(C15,Active!C$21:E$956,3,FALSE)</f>
        <v>-10980.999228614612</v>
      </c>
      <c r="F15" s="36" t="s">
        <v>127</v>
      </c>
      <c r="G15" s="12" t="str">
        <f t="shared" si="4"/>
        <v>41276.281</v>
      </c>
      <c r="H15" s="58">
        <f t="shared" si="5"/>
        <v>-2474</v>
      </c>
      <c r="I15" s="67" t="s">
        <v>428</v>
      </c>
      <c r="J15" s="68" t="s">
        <v>429</v>
      </c>
      <c r="K15" s="67">
        <v>-2474</v>
      </c>
      <c r="L15" s="67" t="s">
        <v>390</v>
      </c>
      <c r="M15" s="68" t="s">
        <v>412</v>
      </c>
      <c r="N15" s="68"/>
      <c r="O15" s="69" t="s">
        <v>413</v>
      </c>
      <c r="P15" s="69" t="s">
        <v>430</v>
      </c>
    </row>
    <row r="16" spans="1:16" ht="12.75" customHeight="1" thickBot="1" x14ac:dyDescent="0.25">
      <c r="A16" s="58" t="str">
        <f t="shared" si="0"/>
        <v> ORI 129 </v>
      </c>
      <c r="B16" s="36" t="str">
        <f t="shared" si="1"/>
        <v>I</v>
      </c>
      <c r="C16" s="58">
        <f t="shared" si="2"/>
        <v>41282.303999999996</v>
      </c>
      <c r="D16" s="12" t="str">
        <f t="shared" si="3"/>
        <v>vis</v>
      </c>
      <c r="E16" s="66">
        <f>VLOOKUP(C16,Active!C$21:E$956,3,FALSE)</f>
        <v>-10974.004265963284</v>
      </c>
      <c r="F16" s="36" t="s">
        <v>127</v>
      </c>
      <c r="G16" s="12" t="str">
        <f t="shared" si="4"/>
        <v>41282.304</v>
      </c>
      <c r="H16" s="58">
        <f t="shared" si="5"/>
        <v>-2467</v>
      </c>
      <c r="I16" s="67" t="s">
        <v>431</v>
      </c>
      <c r="J16" s="68" t="s">
        <v>432</v>
      </c>
      <c r="K16" s="67">
        <v>-2467</v>
      </c>
      <c r="L16" s="67" t="s">
        <v>433</v>
      </c>
      <c r="M16" s="68" t="s">
        <v>412</v>
      </c>
      <c r="N16" s="68"/>
      <c r="O16" s="69" t="s">
        <v>413</v>
      </c>
      <c r="P16" s="69" t="s">
        <v>430</v>
      </c>
    </row>
    <row r="17" spans="1:16" ht="12.75" customHeight="1" thickBot="1" x14ac:dyDescent="0.25">
      <c r="A17" s="58" t="str">
        <f t="shared" si="0"/>
        <v> BBS 1 </v>
      </c>
      <c r="B17" s="36" t="str">
        <f t="shared" si="1"/>
        <v>I</v>
      </c>
      <c r="C17" s="58">
        <f t="shared" si="2"/>
        <v>41301.25</v>
      </c>
      <c r="D17" s="12" t="str">
        <f t="shared" si="3"/>
        <v>vis</v>
      </c>
      <c r="E17" s="66">
        <f>VLOOKUP(C17,Active!C$21:E$956,3,FALSE)</f>
        <v>-10952.000851984829</v>
      </c>
      <c r="F17" s="36" t="s">
        <v>127</v>
      </c>
      <c r="G17" s="12" t="str">
        <f t="shared" si="4"/>
        <v>41301.250</v>
      </c>
      <c r="H17" s="58">
        <f t="shared" si="5"/>
        <v>-2445</v>
      </c>
      <c r="I17" s="67" t="s">
        <v>434</v>
      </c>
      <c r="J17" s="68" t="s">
        <v>435</v>
      </c>
      <c r="K17" s="67">
        <v>-2445</v>
      </c>
      <c r="L17" s="67" t="s">
        <v>436</v>
      </c>
      <c r="M17" s="68" t="s">
        <v>412</v>
      </c>
      <c r="N17" s="68"/>
      <c r="O17" s="69" t="s">
        <v>413</v>
      </c>
      <c r="P17" s="69" t="s">
        <v>437</v>
      </c>
    </row>
    <row r="18" spans="1:16" ht="12.75" customHeight="1" thickBot="1" x14ac:dyDescent="0.25">
      <c r="A18" s="58" t="str">
        <f t="shared" si="0"/>
        <v> BBS 1 </v>
      </c>
      <c r="B18" s="36" t="str">
        <f t="shared" si="1"/>
        <v>I</v>
      </c>
      <c r="C18" s="58">
        <f t="shared" si="2"/>
        <v>41319.339999999997</v>
      </c>
      <c r="D18" s="12" t="str">
        <f t="shared" si="3"/>
        <v>vis</v>
      </c>
      <c r="E18" s="66">
        <f>VLOOKUP(C18,Active!C$21:E$956,3,FALSE)</f>
        <v>-10930.991575152246</v>
      </c>
      <c r="F18" s="36" t="s">
        <v>127</v>
      </c>
      <c r="G18" s="12" t="str">
        <f t="shared" si="4"/>
        <v>41319.340</v>
      </c>
      <c r="H18" s="58">
        <f t="shared" si="5"/>
        <v>-2424</v>
      </c>
      <c r="I18" s="67" t="s">
        <v>438</v>
      </c>
      <c r="J18" s="68" t="s">
        <v>439</v>
      </c>
      <c r="K18" s="67">
        <v>-2424</v>
      </c>
      <c r="L18" s="67" t="s">
        <v>323</v>
      </c>
      <c r="M18" s="68" t="s">
        <v>412</v>
      </c>
      <c r="N18" s="68"/>
      <c r="O18" s="69" t="s">
        <v>413</v>
      </c>
      <c r="P18" s="69" t="s">
        <v>437</v>
      </c>
    </row>
    <row r="19" spans="1:16" ht="12.75" customHeight="1" thickBot="1" x14ac:dyDescent="0.25">
      <c r="A19" s="58" t="str">
        <f t="shared" si="0"/>
        <v> BBS 1 </v>
      </c>
      <c r="B19" s="36" t="str">
        <f t="shared" si="1"/>
        <v>I</v>
      </c>
      <c r="C19" s="58">
        <f t="shared" si="2"/>
        <v>41350.332999999999</v>
      </c>
      <c r="D19" s="12" t="str">
        <f t="shared" si="3"/>
        <v>vis</v>
      </c>
      <c r="E19" s="66">
        <f>VLOOKUP(C19,Active!C$21:E$956,3,FALSE)</f>
        <v>-10894.99707449595</v>
      </c>
      <c r="F19" s="36" t="s">
        <v>127</v>
      </c>
      <c r="G19" s="12" t="str">
        <f t="shared" si="4"/>
        <v>41350.333</v>
      </c>
      <c r="H19" s="58">
        <f t="shared" si="5"/>
        <v>-2388</v>
      </c>
      <c r="I19" s="67" t="s">
        <v>440</v>
      </c>
      <c r="J19" s="68" t="s">
        <v>441</v>
      </c>
      <c r="K19" s="67">
        <v>-2388</v>
      </c>
      <c r="L19" s="67" t="s">
        <v>225</v>
      </c>
      <c r="M19" s="68" t="s">
        <v>412</v>
      </c>
      <c r="N19" s="68"/>
      <c r="O19" s="69" t="s">
        <v>413</v>
      </c>
      <c r="P19" s="69" t="s">
        <v>437</v>
      </c>
    </row>
    <row r="20" spans="1:16" ht="12.75" customHeight="1" thickBot="1" x14ac:dyDescent="0.25">
      <c r="A20" s="58" t="str">
        <f t="shared" si="0"/>
        <v> BBS 5 </v>
      </c>
      <c r="B20" s="36" t="str">
        <f t="shared" si="1"/>
        <v>I</v>
      </c>
      <c r="C20" s="58">
        <f t="shared" si="2"/>
        <v>41534.608999999997</v>
      </c>
      <c r="D20" s="12" t="str">
        <f t="shared" si="3"/>
        <v>vis</v>
      </c>
      <c r="E20" s="66">
        <f>VLOOKUP(C20,Active!C$21:E$956,3,FALSE)</f>
        <v>-10680.983503594811</v>
      </c>
      <c r="F20" s="36" t="s">
        <v>127</v>
      </c>
      <c r="G20" s="12" t="str">
        <f t="shared" si="4"/>
        <v>41534.609</v>
      </c>
      <c r="H20" s="58">
        <f t="shared" si="5"/>
        <v>-2174</v>
      </c>
      <c r="I20" s="67" t="s">
        <v>442</v>
      </c>
      <c r="J20" s="68" t="s">
        <v>443</v>
      </c>
      <c r="K20" s="67">
        <v>-2174</v>
      </c>
      <c r="L20" s="67" t="s">
        <v>444</v>
      </c>
      <c r="M20" s="68" t="s">
        <v>412</v>
      </c>
      <c r="N20" s="68"/>
      <c r="O20" s="69" t="s">
        <v>413</v>
      </c>
      <c r="P20" s="69" t="s">
        <v>445</v>
      </c>
    </row>
    <row r="21" spans="1:16" ht="12.75" customHeight="1" thickBot="1" x14ac:dyDescent="0.25">
      <c r="A21" s="58" t="str">
        <f t="shared" si="0"/>
        <v> BBS 5 </v>
      </c>
      <c r="B21" s="36" t="str">
        <f t="shared" si="1"/>
        <v>I</v>
      </c>
      <c r="C21" s="58">
        <f t="shared" si="2"/>
        <v>41565.61</v>
      </c>
      <c r="D21" s="12" t="str">
        <f t="shared" si="3"/>
        <v>vis</v>
      </c>
      <c r="E21" s="66">
        <f>VLOOKUP(C21,Active!C$21:E$956,3,FALSE)</f>
        <v>-10644.979711937151</v>
      </c>
      <c r="F21" s="36" t="s">
        <v>127</v>
      </c>
      <c r="G21" s="12" t="str">
        <f t="shared" si="4"/>
        <v>41565.610</v>
      </c>
      <c r="H21" s="58">
        <f t="shared" si="5"/>
        <v>-2138</v>
      </c>
      <c r="I21" s="67" t="s">
        <v>446</v>
      </c>
      <c r="J21" s="68" t="s">
        <v>447</v>
      </c>
      <c r="K21" s="67">
        <v>-2138</v>
      </c>
      <c r="L21" s="67" t="s">
        <v>253</v>
      </c>
      <c r="M21" s="68" t="s">
        <v>412</v>
      </c>
      <c r="N21" s="68"/>
      <c r="O21" s="69" t="s">
        <v>413</v>
      </c>
      <c r="P21" s="69" t="s">
        <v>445</v>
      </c>
    </row>
    <row r="22" spans="1:16" ht="12.75" customHeight="1" thickBot="1" x14ac:dyDescent="0.25">
      <c r="A22" s="58" t="str">
        <f t="shared" si="0"/>
        <v> BBS 5 </v>
      </c>
      <c r="B22" s="36" t="str">
        <f t="shared" si="1"/>
        <v>I</v>
      </c>
      <c r="C22" s="58">
        <f t="shared" si="2"/>
        <v>41571.629999999997</v>
      </c>
      <c r="D22" s="12" t="str">
        <f t="shared" si="3"/>
        <v>vis</v>
      </c>
      <c r="E22" s="66">
        <f>VLOOKUP(C22,Active!C$21:E$956,3,FALSE)</f>
        <v>-10637.98823341133</v>
      </c>
      <c r="F22" s="36" t="s">
        <v>127</v>
      </c>
      <c r="G22" s="12" t="str">
        <f t="shared" si="4"/>
        <v>41571.630</v>
      </c>
      <c r="H22" s="58">
        <f t="shared" si="5"/>
        <v>-2131</v>
      </c>
      <c r="I22" s="67" t="s">
        <v>448</v>
      </c>
      <c r="J22" s="68" t="s">
        <v>449</v>
      </c>
      <c r="K22" s="67">
        <v>-2131</v>
      </c>
      <c r="L22" s="67" t="s">
        <v>242</v>
      </c>
      <c r="M22" s="68" t="s">
        <v>412</v>
      </c>
      <c r="N22" s="68"/>
      <c r="O22" s="69" t="s">
        <v>413</v>
      </c>
      <c r="P22" s="69" t="s">
        <v>445</v>
      </c>
    </row>
    <row r="23" spans="1:16" ht="12.75" customHeight="1" thickBot="1" x14ac:dyDescent="0.25">
      <c r="A23" s="58" t="str">
        <f t="shared" si="0"/>
        <v> BBS 6 </v>
      </c>
      <c r="B23" s="36" t="str">
        <f t="shared" si="1"/>
        <v>I</v>
      </c>
      <c r="C23" s="58">
        <f t="shared" si="2"/>
        <v>41598.332999999999</v>
      </c>
      <c r="D23" s="12" t="str">
        <f t="shared" si="3"/>
        <v>vis</v>
      </c>
      <c r="E23" s="66">
        <f>VLOOKUP(C23,Active!C$21:E$956,3,FALSE)</f>
        <v>-10606.976032236063</v>
      </c>
      <c r="F23" s="36" t="s">
        <v>127</v>
      </c>
      <c r="G23" s="12" t="str">
        <f t="shared" si="4"/>
        <v>41598.333</v>
      </c>
      <c r="H23" s="58">
        <f t="shared" si="5"/>
        <v>-2100</v>
      </c>
      <c r="I23" s="67" t="s">
        <v>450</v>
      </c>
      <c r="J23" s="68" t="s">
        <v>451</v>
      </c>
      <c r="K23" s="67">
        <v>-2100</v>
      </c>
      <c r="L23" s="67" t="s">
        <v>176</v>
      </c>
      <c r="M23" s="68" t="s">
        <v>412</v>
      </c>
      <c r="N23" s="68"/>
      <c r="O23" s="69" t="s">
        <v>413</v>
      </c>
      <c r="P23" s="69" t="s">
        <v>452</v>
      </c>
    </row>
    <row r="24" spans="1:16" ht="12.75" customHeight="1" thickBot="1" x14ac:dyDescent="0.25">
      <c r="A24" s="58" t="str">
        <f t="shared" si="0"/>
        <v> BBS 6 </v>
      </c>
      <c r="B24" s="36" t="str">
        <f t="shared" si="1"/>
        <v>I</v>
      </c>
      <c r="C24" s="58">
        <f t="shared" si="2"/>
        <v>41610.374000000003</v>
      </c>
      <c r="D24" s="12" t="str">
        <f t="shared" si="3"/>
        <v>vis</v>
      </c>
      <c r="E24" s="66">
        <f>VLOOKUP(C24,Active!C$21:E$956,3,FALSE)</f>
        <v>-10592.991913809237</v>
      </c>
      <c r="F24" s="36" t="s">
        <v>127</v>
      </c>
      <c r="G24" s="12" t="str">
        <f t="shared" si="4"/>
        <v>41610.374</v>
      </c>
      <c r="H24" s="58">
        <f t="shared" si="5"/>
        <v>-2086</v>
      </c>
      <c r="I24" s="67" t="s">
        <v>453</v>
      </c>
      <c r="J24" s="68" t="s">
        <v>454</v>
      </c>
      <c r="K24" s="67">
        <v>-2086</v>
      </c>
      <c r="L24" s="67" t="s">
        <v>323</v>
      </c>
      <c r="M24" s="68" t="s">
        <v>412</v>
      </c>
      <c r="N24" s="68"/>
      <c r="O24" s="69" t="s">
        <v>413</v>
      </c>
      <c r="P24" s="69" t="s">
        <v>452</v>
      </c>
    </row>
    <row r="25" spans="1:16" ht="12.75" customHeight="1" thickBot="1" x14ac:dyDescent="0.25">
      <c r="A25" s="58" t="str">
        <f t="shared" si="0"/>
        <v> BBS 6 </v>
      </c>
      <c r="B25" s="36" t="str">
        <f t="shared" si="1"/>
        <v>I</v>
      </c>
      <c r="C25" s="58">
        <f t="shared" si="2"/>
        <v>41616.406999999999</v>
      </c>
      <c r="D25" s="12" t="str">
        <f t="shared" si="3"/>
        <v>vis</v>
      </c>
      <c r="E25" s="66">
        <f>VLOOKUP(C25,Active!C$21:E$956,3,FALSE)</f>
        <v>-10585.985337406202</v>
      </c>
      <c r="F25" s="36" t="s">
        <v>127</v>
      </c>
      <c r="G25" s="12" t="str">
        <f t="shared" si="4"/>
        <v>41616.407</v>
      </c>
      <c r="H25" s="58">
        <f t="shared" si="5"/>
        <v>-2079</v>
      </c>
      <c r="I25" s="67" t="s">
        <v>455</v>
      </c>
      <c r="J25" s="68" t="s">
        <v>456</v>
      </c>
      <c r="K25" s="67">
        <v>-2079</v>
      </c>
      <c r="L25" s="67" t="s">
        <v>457</v>
      </c>
      <c r="M25" s="68" t="s">
        <v>412</v>
      </c>
      <c r="N25" s="68"/>
      <c r="O25" s="69" t="s">
        <v>413</v>
      </c>
      <c r="P25" s="69" t="s">
        <v>452</v>
      </c>
    </row>
    <row r="26" spans="1:16" ht="12.75" customHeight="1" thickBot="1" x14ac:dyDescent="0.25">
      <c r="A26" s="58" t="str">
        <f t="shared" si="0"/>
        <v> BBS 6 </v>
      </c>
      <c r="B26" s="36" t="str">
        <f t="shared" si="1"/>
        <v>I</v>
      </c>
      <c r="C26" s="58">
        <f t="shared" si="2"/>
        <v>41622.432999999997</v>
      </c>
      <c r="D26" s="12" t="str">
        <f t="shared" si="3"/>
        <v>vis</v>
      </c>
      <c r="E26" s="66">
        <f>VLOOKUP(C26,Active!C$21:E$956,3,FALSE)</f>
        <v>-10578.986890629358</v>
      </c>
      <c r="F26" s="36" t="s">
        <v>127</v>
      </c>
      <c r="G26" s="12" t="str">
        <f t="shared" si="4"/>
        <v>41622.433</v>
      </c>
      <c r="H26" s="58">
        <f t="shared" si="5"/>
        <v>-2072</v>
      </c>
      <c r="I26" s="67" t="s">
        <v>458</v>
      </c>
      <c r="J26" s="68" t="s">
        <v>459</v>
      </c>
      <c r="K26" s="67">
        <v>-2072</v>
      </c>
      <c r="L26" s="67" t="s">
        <v>460</v>
      </c>
      <c r="M26" s="68" t="s">
        <v>412</v>
      </c>
      <c r="N26" s="68"/>
      <c r="O26" s="69" t="s">
        <v>413</v>
      </c>
      <c r="P26" s="69" t="s">
        <v>452</v>
      </c>
    </row>
    <row r="27" spans="1:16" ht="12.75" customHeight="1" thickBot="1" x14ac:dyDescent="0.25">
      <c r="A27" s="58" t="str">
        <f t="shared" si="0"/>
        <v> BBS 6 </v>
      </c>
      <c r="B27" s="36" t="str">
        <f t="shared" si="1"/>
        <v>I</v>
      </c>
      <c r="C27" s="58">
        <f t="shared" si="2"/>
        <v>41623.303</v>
      </c>
      <c r="D27" s="12" t="str">
        <f t="shared" si="3"/>
        <v>vis</v>
      </c>
      <c r="E27" s="66">
        <f>VLOOKUP(C27,Active!C$21:E$956,3,FALSE)</f>
        <v>-10577.976494231105</v>
      </c>
      <c r="F27" s="36" t="s">
        <v>127</v>
      </c>
      <c r="G27" s="12" t="str">
        <f t="shared" si="4"/>
        <v>41623.303</v>
      </c>
      <c r="H27" s="58">
        <f t="shared" si="5"/>
        <v>-2071</v>
      </c>
      <c r="I27" s="67" t="s">
        <v>461</v>
      </c>
      <c r="J27" s="68" t="s">
        <v>462</v>
      </c>
      <c r="K27" s="67">
        <v>-2071</v>
      </c>
      <c r="L27" s="67" t="s">
        <v>387</v>
      </c>
      <c r="M27" s="68" t="s">
        <v>412</v>
      </c>
      <c r="N27" s="68"/>
      <c r="O27" s="69" t="s">
        <v>413</v>
      </c>
      <c r="P27" s="69" t="s">
        <v>452</v>
      </c>
    </row>
    <row r="28" spans="1:16" ht="12.75" customHeight="1" thickBot="1" x14ac:dyDescent="0.25">
      <c r="A28" s="58" t="str">
        <f t="shared" si="0"/>
        <v> BBS 6 </v>
      </c>
      <c r="B28" s="36" t="str">
        <f t="shared" si="1"/>
        <v>I</v>
      </c>
      <c r="C28" s="58">
        <f t="shared" si="2"/>
        <v>41648.262999999999</v>
      </c>
      <c r="D28" s="12" t="str">
        <f t="shared" si="3"/>
        <v>vis</v>
      </c>
      <c r="E28" s="66">
        <f>VLOOKUP(C28,Active!C$21:E$956,3,FALSE)</f>
        <v>-10548.988569977852</v>
      </c>
      <c r="F28" s="36" t="s">
        <v>127</v>
      </c>
      <c r="G28" s="12" t="str">
        <f t="shared" si="4"/>
        <v>41648.263</v>
      </c>
      <c r="H28" s="58">
        <f t="shared" si="5"/>
        <v>-2042</v>
      </c>
      <c r="I28" s="67" t="s">
        <v>463</v>
      </c>
      <c r="J28" s="68" t="s">
        <v>464</v>
      </c>
      <c r="K28" s="67">
        <v>-2042</v>
      </c>
      <c r="L28" s="67" t="s">
        <v>242</v>
      </c>
      <c r="M28" s="68" t="s">
        <v>412</v>
      </c>
      <c r="N28" s="68"/>
      <c r="O28" s="69" t="s">
        <v>413</v>
      </c>
      <c r="P28" s="69" t="s">
        <v>452</v>
      </c>
    </row>
    <row r="29" spans="1:16" ht="12.75" customHeight="1" thickBot="1" x14ac:dyDescent="0.25">
      <c r="A29" s="58" t="str">
        <f t="shared" si="0"/>
        <v> BBS 10 </v>
      </c>
      <c r="B29" s="36" t="str">
        <f t="shared" si="1"/>
        <v>I</v>
      </c>
      <c r="C29" s="58">
        <f t="shared" si="2"/>
        <v>41894.525999999998</v>
      </c>
      <c r="D29" s="12" t="str">
        <f t="shared" si="3"/>
        <v>vis</v>
      </c>
      <c r="E29" s="66">
        <f>VLOOKUP(C29,Active!C$21:E$956,3,FALSE)</f>
        <v>-10262.984836388956</v>
      </c>
      <c r="F29" s="36" t="s">
        <v>127</v>
      </c>
      <c r="G29" s="12" t="str">
        <f t="shared" si="4"/>
        <v>41894.526</v>
      </c>
      <c r="H29" s="58">
        <f t="shared" si="5"/>
        <v>-1756</v>
      </c>
      <c r="I29" s="67" t="s">
        <v>470</v>
      </c>
      <c r="J29" s="68" t="s">
        <v>471</v>
      </c>
      <c r="K29" s="67">
        <v>-1756</v>
      </c>
      <c r="L29" s="67" t="s">
        <v>457</v>
      </c>
      <c r="M29" s="68" t="s">
        <v>412</v>
      </c>
      <c r="N29" s="68"/>
      <c r="O29" s="69" t="s">
        <v>413</v>
      </c>
      <c r="P29" s="69" t="s">
        <v>472</v>
      </c>
    </row>
    <row r="30" spans="1:16" ht="12.75" customHeight="1" thickBot="1" x14ac:dyDescent="0.25">
      <c r="A30" s="58" t="str">
        <f t="shared" si="0"/>
        <v> BBS 11 </v>
      </c>
      <c r="B30" s="36" t="str">
        <f t="shared" si="1"/>
        <v>I</v>
      </c>
      <c r="C30" s="58">
        <f t="shared" si="2"/>
        <v>41900.555</v>
      </c>
      <c r="D30" s="12" t="str">
        <f t="shared" si="3"/>
        <v>vis</v>
      </c>
      <c r="E30" s="66">
        <f>VLOOKUP(C30,Active!C$21:E$956,3,FALSE)</f>
        <v>-10255.982905486595</v>
      </c>
      <c r="F30" s="36" t="s">
        <v>127</v>
      </c>
      <c r="G30" s="12" t="str">
        <f t="shared" si="4"/>
        <v>41900.555</v>
      </c>
      <c r="H30" s="58">
        <f t="shared" si="5"/>
        <v>-1749</v>
      </c>
      <c r="I30" s="67" t="s">
        <v>473</v>
      </c>
      <c r="J30" s="68" t="s">
        <v>474</v>
      </c>
      <c r="K30" s="67">
        <v>-1749</v>
      </c>
      <c r="L30" s="67" t="s">
        <v>317</v>
      </c>
      <c r="M30" s="68" t="s">
        <v>412</v>
      </c>
      <c r="N30" s="68"/>
      <c r="O30" s="69" t="s">
        <v>413</v>
      </c>
      <c r="P30" s="69" t="s">
        <v>475</v>
      </c>
    </row>
    <row r="31" spans="1:16" ht="12.75" customHeight="1" thickBot="1" x14ac:dyDescent="0.25">
      <c r="A31" s="58" t="str">
        <f t="shared" si="0"/>
        <v> BBS 12 </v>
      </c>
      <c r="B31" s="36" t="str">
        <f t="shared" si="1"/>
        <v>I</v>
      </c>
      <c r="C31" s="58">
        <f t="shared" si="2"/>
        <v>41989.241000000002</v>
      </c>
      <c r="D31" s="12" t="str">
        <f t="shared" si="3"/>
        <v>vis</v>
      </c>
      <c r="E31" s="66">
        <f>VLOOKUP(C31,Active!C$21:E$956,3,FALSE)</f>
        <v>-10152.985187124254</v>
      </c>
      <c r="F31" s="36" t="s">
        <v>127</v>
      </c>
      <c r="G31" s="12" t="str">
        <f t="shared" si="4"/>
        <v>41989.241</v>
      </c>
      <c r="H31" s="58">
        <f t="shared" si="5"/>
        <v>-1646</v>
      </c>
      <c r="I31" s="67" t="s">
        <v>476</v>
      </c>
      <c r="J31" s="68" t="s">
        <v>477</v>
      </c>
      <c r="K31" s="67">
        <v>-1646</v>
      </c>
      <c r="L31" s="67" t="s">
        <v>457</v>
      </c>
      <c r="M31" s="68" t="s">
        <v>412</v>
      </c>
      <c r="N31" s="68"/>
      <c r="O31" s="69" t="s">
        <v>413</v>
      </c>
      <c r="P31" s="69" t="s">
        <v>478</v>
      </c>
    </row>
    <row r="32" spans="1:16" ht="12.75" customHeight="1" thickBot="1" x14ac:dyDescent="0.25">
      <c r="A32" s="58" t="str">
        <f t="shared" si="0"/>
        <v> BBS 13 </v>
      </c>
      <c r="B32" s="36" t="str">
        <f t="shared" si="1"/>
        <v>I</v>
      </c>
      <c r="C32" s="58">
        <f t="shared" si="2"/>
        <v>42020.222999999998</v>
      </c>
      <c r="D32" s="12" t="str">
        <f t="shared" si="3"/>
        <v>vis</v>
      </c>
      <c r="E32" s="66">
        <f>VLOOKUP(C32,Active!C$21:E$956,3,FALSE)</f>
        <v>-10117.003461594839</v>
      </c>
      <c r="F32" s="36" t="s">
        <v>127</v>
      </c>
      <c r="G32" s="12" t="str">
        <f t="shared" si="4"/>
        <v>42020.223</v>
      </c>
      <c r="H32" s="58">
        <f t="shared" si="5"/>
        <v>-1610</v>
      </c>
      <c r="I32" s="67" t="s">
        <v>479</v>
      </c>
      <c r="J32" s="68" t="s">
        <v>480</v>
      </c>
      <c r="K32" s="67">
        <v>-1610</v>
      </c>
      <c r="L32" s="67" t="s">
        <v>250</v>
      </c>
      <c r="M32" s="68" t="s">
        <v>412</v>
      </c>
      <c r="N32" s="68"/>
      <c r="O32" s="69" t="s">
        <v>413</v>
      </c>
      <c r="P32" s="69" t="s">
        <v>481</v>
      </c>
    </row>
    <row r="33" spans="1:16" ht="12.75" customHeight="1" thickBot="1" x14ac:dyDescent="0.25">
      <c r="A33" s="58" t="str">
        <f t="shared" si="0"/>
        <v> BBS 13 </v>
      </c>
      <c r="B33" s="36" t="str">
        <f t="shared" si="1"/>
        <v>I</v>
      </c>
      <c r="C33" s="58">
        <f t="shared" si="2"/>
        <v>42026.267999999996</v>
      </c>
      <c r="D33" s="12" t="str">
        <f t="shared" si="3"/>
        <v>vis</v>
      </c>
      <c r="E33" s="66">
        <f>VLOOKUP(C33,Active!C$21:E$956,3,FALSE)</f>
        <v>-10109.982948689756</v>
      </c>
      <c r="F33" s="36" t="s">
        <v>127</v>
      </c>
      <c r="G33" s="12" t="str">
        <f t="shared" si="4"/>
        <v>42026.268</v>
      </c>
      <c r="H33" s="58">
        <f t="shared" si="5"/>
        <v>-1603</v>
      </c>
      <c r="I33" s="67" t="s">
        <v>482</v>
      </c>
      <c r="J33" s="68" t="s">
        <v>483</v>
      </c>
      <c r="K33" s="67">
        <v>-1603</v>
      </c>
      <c r="L33" s="67" t="s">
        <v>317</v>
      </c>
      <c r="M33" s="68" t="s">
        <v>412</v>
      </c>
      <c r="N33" s="68"/>
      <c r="O33" s="69" t="s">
        <v>413</v>
      </c>
      <c r="P33" s="69" t="s">
        <v>481</v>
      </c>
    </row>
    <row r="34" spans="1:16" ht="12.75" customHeight="1" thickBot="1" x14ac:dyDescent="0.25">
      <c r="A34" s="58" t="str">
        <f t="shared" si="0"/>
        <v> BBS 13 </v>
      </c>
      <c r="B34" s="36" t="str">
        <f t="shared" si="1"/>
        <v>I</v>
      </c>
      <c r="C34" s="58">
        <f t="shared" si="2"/>
        <v>42044.339</v>
      </c>
      <c r="D34" s="12" t="str">
        <f t="shared" si="3"/>
        <v>vis</v>
      </c>
      <c r="E34" s="66">
        <f>VLOOKUP(C34,Active!C$21:E$956,3,FALSE)</f>
        <v>-10088.995737985402</v>
      </c>
      <c r="F34" s="36" t="s">
        <v>127</v>
      </c>
      <c r="G34" s="12" t="str">
        <f t="shared" si="4"/>
        <v>42044.339</v>
      </c>
      <c r="H34" s="58">
        <f t="shared" si="5"/>
        <v>-1582</v>
      </c>
      <c r="I34" s="67" t="s">
        <v>484</v>
      </c>
      <c r="J34" s="68" t="s">
        <v>485</v>
      </c>
      <c r="K34" s="67">
        <v>-1582</v>
      </c>
      <c r="L34" s="67" t="s">
        <v>356</v>
      </c>
      <c r="M34" s="68" t="s">
        <v>412</v>
      </c>
      <c r="N34" s="68"/>
      <c r="O34" s="69" t="s">
        <v>413</v>
      </c>
      <c r="P34" s="69" t="s">
        <v>481</v>
      </c>
    </row>
    <row r="35" spans="1:16" ht="12.75" customHeight="1" thickBot="1" x14ac:dyDescent="0.25">
      <c r="A35" s="58" t="str">
        <f t="shared" si="0"/>
        <v> BBS 17 </v>
      </c>
      <c r="B35" s="36" t="str">
        <f t="shared" si="1"/>
        <v>I</v>
      </c>
      <c r="C35" s="58">
        <f t="shared" si="2"/>
        <v>42272.523000000001</v>
      </c>
      <c r="D35" s="12" t="str">
        <f t="shared" si="3"/>
        <v>vis</v>
      </c>
      <c r="E35" s="66">
        <f>VLOOKUP(C35,Active!C$21:E$956,3,FALSE)</f>
        <v>-9823.988506102216</v>
      </c>
      <c r="F35" s="36" t="s">
        <v>127</v>
      </c>
      <c r="G35" s="12" t="str">
        <f t="shared" si="4"/>
        <v>42272.523</v>
      </c>
      <c r="H35" s="58">
        <f t="shared" si="5"/>
        <v>-1317</v>
      </c>
      <c r="I35" s="67" t="s">
        <v>486</v>
      </c>
      <c r="J35" s="68" t="s">
        <v>487</v>
      </c>
      <c r="K35" s="67">
        <v>-1317</v>
      </c>
      <c r="L35" s="67" t="s">
        <v>242</v>
      </c>
      <c r="M35" s="68" t="s">
        <v>412</v>
      </c>
      <c r="N35" s="68"/>
      <c r="O35" s="69" t="s">
        <v>413</v>
      </c>
      <c r="P35" s="69" t="s">
        <v>488</v>
      </c>
    </row>
    <row r="36" spans="1:16" ht="12.75" customHeight="1" thickBot="1" x14ac:dyDescent="0.25">
      <c r="A36" s="58" t="str">
        <f t="shared" si="0"/>
        <v> BBS 17 </v>
      </c>
      <c r="B36" s="36" t="str">
        <f t="shared" si="1"/>
        <v>I</v>
      </c>
      <c r="C36" s="58">
        <f t="shared" si="2"/>
        <v>42272.525000000001</v>
      </c>
      <c r="D36" s="12" t="str">
        <f t="shared" si="3"/>
        <v>vis</v>
      </c>
      <c r="E36" s="66">
        <f>VLOOKUP(C36,Active!C$21:E$956,3,FALSE)</f>
        <v>-9823.9861833518735</v>
      </c>
      <c r="F36" s="36" t="s">
        <v>127</v>
      </c>
      <c r="G36" s="12" t="str">
        <f t="shared" si="4"/>
        <v>42272.525</v>
      </c>
      <c r="H36" s="58">
        <f t="shared" si="5"/>
        <v>-1317</v>
      </c>
      <c r="I36" s="67" t="s">
        <v>489</v>
      </c>
      <c r="J36" s="68" t="s">
        <v>490</v>
      </c>
      <c r="K36" s="67">
        <v>-1317</v>
      </c>
      <c r="L36" s="67" t="s">
        <v>350</v>
      </c>
      <c r="M36" s="68" t="s">
        <v>412</v>
      </c>
      <c r="N36" s="68"/>
      <c r="O36" s="69" t="s">
        <v>491</v>
      </c>
      <c r="P36" s="69" t="s">
        <v>488</v>
      </c>
    </row>
    <row r="37" spans="1:16" ht="12.75" customHeight="1" thickBot="1" x14ac:dyDescent="0.25">
      <c r="A37" s="58" t="str">
        <f t="shared" si="0"/>
        <v> BBS 17 </v>
      </c>
      <c r="B37" s="36" t="str">
        <f t="shared" si="1"/>
        <v>I</v>
      </c>
      <c r="C37" s="58">
        <f t="shared" si="2"/>
        <v>42291.47</v>
      </c>
      <c r="D37" s="12" t="str">
        <f t="shared" si="3"/>
        <v>vis</v>
      </c>
      <c r="E37" s="66">
        <f>VLOOKUP(C37,Active!C$21:E$956,3,FALSE)</f>
        <v>-9801.9839307485945</v>
      </c>
      <c r="F37" s="36" t="s">
        <v>127</v>
      </c>
      <c r="G37" s="12" t="str">
        <f t="shared" si="4"/>
        <v>42291.470</v>
      </c>
      <c r="H37" s="58">
        <f t="shared" si="5"/>
        <v>-1295</v>
      </c>
      <c r="I37" s="67" t="s">
        <v>492</v>
      </c>
      <c r="J37" s="68" t="s">
        <v>493</v>
      </c>
      <c r="K37" s="67">
        <v>-1295</v>
      </c>
      <c r="L37" s="67" t="s">
        <v>444</v>
      </c>
      <c r="M37" s="68" t="s">
        <v>412</v>
      </c>
      <c r="N37" s="68"/>
      <c r="O37" s="69" t="s">
        <v>413</v>
      </c>
      <c r="P37" s="69" t="s">
        <v>488</v>
      </c>
    </row>
    <row r="38" spans="1:16" ht="12.75" customHeight="1" thickBot="1" x14ac:dyDescent="0.25">
      <c r="A38" s="58" t="str">
        <f t="shared" si="0"/>
        <v> BBS 18 </v>
      </c>
      <c r="B38" s="36" t="str">
        <f t="shared" si="1"/>
        <v>I</v>
      </c>
      <c r="C38" s="58">
        <f t="shared" si="2"/>
        <v>42365.517</v>
      </c>
      <c r="D38" s="12" t="str">
        <f t="shared" si="3"/>
        <v>vis</v>
      </c>
      <c r="E38" s="66">
        <f>VLOOKUP(C38,Active!C$21:E$956,3,FALSE)</f>
        <v>-9715.987583505781</v>
      </c>
      <c r="F38" s="36" t="s">
        <v>127</v>
      </c>
      <c r="G38" s="12" t="str">
        <f t="shared" si="4"/>
        <v>42365.517</v>
      </c>
      <c r="H38" s="58">
        <f t="shared" si="5"/>
        <v>-1209</v>
      </c>
      <c r="I38" s="67" t="s">
        <v>494</v>
      </c>
      <c r="J38" s="68" t="s">
        <v>495</v>
      </c>
      <c r="K38" s="67">
        <v>-1209</v>
      </c>
      <c r="L38" s="67" t="s">
        <v>460</v>
      </c>
      <c r="M38" s="68" t="s">
        <v>412</v>
      </c>
      <c r="N38" s="68"/>
      <c r="O38" s="69" t="s">
        <v>413</v>
      </c>
      <c r="P38" s="69" t="s">
        <v>496</v>
      </c>
    </row>
    <row r="39" spans="1:16" ht="12.75" customHeight="1" thickBot="1" x14ac:dyDescent="0.25">
      <c r="A39" s="58" t="str">
        <f t="shared" si="0"/>
        <v> BBS 19 </v>
      </c>
      <c r="B39" s="36" t="str">
        <f t="shared" si="1"/>
        <v>I</v>
      </c>
      <c r="C39" s="58">
        <f t="shared" si="2"/>
        <v>42385.315000000002</v>
      </c>
      <c r="D39" s="12" t="str">
        <f t="shared" si="3"/>
        <v>vis</v>
      </c>
      <c r="E39" s="66">
        <f>VLOOKUP(C39,Active!C$21:E$956,3,FALSE)</f>
        <v>-9692.994677882145</v>
      </c>
      <c r="F39" s="36" t="s">
        <v>127</v>
      </c>
      <c r="G39" s="12" t="str">
        <f t="shared" si="4"/>
        <v>42385.315</v>
      </c>
      <c r="H39" s="58">
        <f t="shared" si="5"/>
        <v>-1186</v>
      </c>
      <c r="I39" s="67" t="s">
        <v>497</v>
      </c>
      <c r="J39" s="68" t="s">
        <v>498</v>
      </c>
      <c r="K39" s="67">
        <v>-1186</v>
      </c>
      <c r="L39" s="67" t="s">
        <v>281</v>
      </c>
      <c r="M39" s="68" t="s">
        <v>412</v>
      </c>
      <c r="N39" s="68"/>
      <c r="O39" s="69" t="s">
        <v>491</v>
      </c>
      <c r="P39" s="69" t="s">
        <v>499</v>
      </c>
    </row>
    <row r="40" spans="1:16" ht="12.75" customHeight="1" thickBot="1" x14ac:dyDescent="0.25">
      <c r="A40" s="58" t="str">
        <f t="shared" si="0"/>
        <v> BBS 20 </v>
      </c>
      <c r="B40" s="36" t="str">
        <f t="shared" si="1"/>
        <v>I</v>
      </c>
      <c r="C40" s="58">
        <f t="shared" si="2"/>
        <v>42423.214</v>
      </c>
      <c r="D40" s="12" t="str">
        <f t="shared" si="3"/>
        <v>vis</v>
      </c>
      <c r="E40" s="66">
        <f>VLOOKUP(C40,Active!C$21:E$956,3,FALSE)</f>
        <v>-9648.9797202990521</v>
      </c>
      <c r="F40" s="36" t="s">
        <v>127</v>
      </c>
      <c r="G40" s="12" t="str">
        <f t="shared" si="4"/>
        <v>42423.214</v>
      </c>
      <c r="H40" s="58">
        <f t="shared" si="5"/>
        <v>-1142</v>
      </c>
      <c r="I40" s="67" t="s">
        <v>500</v>
      </c>
      <c r="J40" s="68" t="s">
        <v>501</v>
      </c>
      <c r="K40" s="67">
        <v>-1142</v>
      </c>
      <c r="L40" s="67" t="s">
        <v>253</v>
      </c>
      <c r="M40" s="68" t="s">
        <v>412</v>
      </c>
      <c r="N40" s="68"/>
      <c r="O40" s="69" t="s">
        <v>413</v>
      </c>
      <c r="P40" s="69" t="s">
        <v>502</v>
      </c>
    </row>
    <row r="41" spans="1:16" ht="12.75" customHeight="1" thickBot="1" x14ac:dyDescent="0.25">
      <c r="A41" s="58" t="str">
        <f t="shared" si="0"/>
        <v> BBS 20 </v>
      </c>
      <c r="B41" s="36" t="str">
        <f t="shared" si="1"/>
        <v>I</v>
      </c>
      <c r="C41" s="58">
        <f t="shared" si="2"/>
        <v>42429.231</v>
      </c>
      <c r="D41" s="12" t="str">
        <f t="shared" si="3"/>
        <v>vis</v>
      </c>
      <c r="E41" s="66">
        <f>VLOOKUP(C41,Active!C$21:E$956,3,FALSE)</f>
        <v>-9641.9917258987389</v>
      </c>
      <c r="F41" s="36" t="s">
        <v>127</v>
      </c>
      <c r="G41" s="12" t="str">
        <f t="shared" si="4"/>
        <v>42429.231</v>
      </c>
      <c r="H41" s="58">
        <f t="shared" si="5"/>
        <v>-1135</v>
      </c>
      <c r="I41" s="67" t="s">
        <v>503</v>
      </c>
      <c r="J41" s="68" t="s">
        <v>504</v>
      </c>
      <c r="K41" s="67">
        <v>-1135</v>
      </c>
      <c r="L41" s="67" t="s">
        <v>323</v>
      </c>
      <c r="M41" s="68" t="s">
        <v>412</v>
      </c>
      <c r="N41" s="68"/>
      <c r="O41" s="69" t="s">
        <v>413</v>
      </c>
      <c r="P41" s="69" t="s">
        <v>502</v>
      </c>
    </row>
    <row r="42" spans="1:16" ht="12.75" customHeight="1" thickBot="1" x14ac:dyDescent="0.25">
      <c r="A42" s="58" t="str">
        <f t="shared" si="0"/>
        <v> BBS 20 </v>
      </c>
      <c r="B42" s="36" t="str">
        <f t="shared" si="1"/>
        <v>I</v>
      </c>
      <c r="C42" s="58">
        <f t="shared" si="2"/>
        <v>42435.264999999999</v>
      </c>
      <c r="D42" s="12" t="str">
        <f t="shared" si="3"/>
        <v>vis</v>
      </c>
      <c r="E42" s="66">
        <f>VLOOKUP(C42,Active!C$21:E$956,3,FALSE)</f>
        <v>-9634.9839881205298</v>
      </c>
      <c r="F42" s="36" t="s">
        <v>127</v>
      </c>
      <c r="G42" s="12" t="str">
        <f t="shared" si="4"/>
        <v>42435.265</v>
      </c>
      <c r="H42" s="58">
        <f t="shared" si="5"/>
        <v>-1128</v>
      </c>
      <c r="I42" s="67" t="s">
        <v>505</v>
      </c>
      <c r="J42" s="68" t="s">
        <v>506</v>
      </c>
      <c r="K42" s="67">
        <v>-1128</v>
      </c>
      <c r="L42" s="67" t="s">
        <v>444</v>
      </c>
      <c r="M42" s="68" t="s">
        <v>412</v>
      </c>
      <c r="N42" s="68"/>
      <c r="O42" s="69" t="s">
        <v>413</v>
      </c>
      <c r="P42" s="69" t="s">
        <v>502</v>
      </c>
    </row>
    <row r="43" spans="1:16" ht="12.75" customHeight="1" thickBot="1" x14ac:dyDescent="0.25">
      <c r="A43" s="58" t="str">
        <f t="shared" si="0"/>
        <v> BBS 24 </v>
      </c>
      <c r="B43" s="36" t="str">
        <f t="shared" si="1"/>
        <v>I</v>
      </c>
      <c r="C43" s="58">
        <f t="shared" si="2"/>
        <v>42680.663</v>
      </c>
      <c r="D43" s="12" t="str">
        <f t="shared" si="3"/>
        <v>vis</v>
      </c>
      <c r="E43" s="66">
        <f>VLOOKUP(C43,Active!C$21:E$956,3,FALSE)</f>
        <v>-9349.9848440540281</v>
      </c>
      <c r="F43" s="36" t="s">
        <v>127</v>
      </c>
      <c r="G43" s="12" t="str">
        <f t="shared" si="4"/>
        <v>42680.663</v>
      </c>
      <c r="H43" s="58">
        <f t="shared" si="5"/>
        <v>-843</v>
      </c>
      <c r="I43" s="67" t="s">
        <v>507</v>
      </c>
      <c r="J43" s="68" t="s">
        <v>508</v>
      </c>
      <c r="K43" s="67">
        <v>-843</v>
      </c>
      <c r="L43" s="67" t="s">
        <v>457</v>
      </c>
      <c r="M43" s="68" t="s">
        <v>412</v>
      </c>
      <c r="N43" s="68"/>
      <c r="O43" s="69" t="s">
        <v>413</v>
      </c>
      <c r="P43" s="69" t="s">
        <v>509</v>
      </c>
    </row>
    <row r="44" spans="1:16" ht="12.75" customHeight="1" thickBot="1" x14ac:dyDescent="0.25">
      <c r="A44" s="58" t="str">
        <f t="shared" si="0"/>
        <v> BBS 24 </v>
      </c>
      <c r="B44" s="36" t="str">
        <f t="shared" si="1"/>
        <v>I</v>
      </c>
      <c r="C44" s="58">
        <f t="shared" si="2"/>
        <v>42681.523000000001</v>
      </c>
      <c r="D44" s="12" t="str">
        <f t="shared" si="3"/>
        <v>vis</v>
      </c>
      <c r="E44" s="66">
        <f>VLOOKUP(C44,Active!C$21:E$956,3,FALSE)</f>
        <v>-9348.9860614074823</v>
      </c>
      <c r="F44" s="36" t="s">
        <v>127</v>
      </c>
      <c r="G44" s="12" t="str">
        <f t="shared" si="4"/>
        <v>42681.523</v>
      </c>
      <c r="H44" s="58">
        <f t="shared" si="5"/>
        <v>-842</v>
      </c>
      <c r="I44" s="67" t="s">
        <v>510</v>
      </c>
      <c r="J44" s="68" t="s">
        <v>511</v>
      </c>
      <c r="K44" s="67">
        <v>-842</v>
      </c>
      <c r="L44" s="67" t="s">
        <v>350</v>
      </c>
      <c r="M44" s="68" t="s">
        <v>412</v>
      </c>
      <c r="N44" s="68"/>
      <c r="O44" s="69" t="s">
        <v>413</v>
      </c>
      <c r="P44" s="69" t="s">
        <v>509</v>
      </c>
    </row>
    <row r="45" spans="1:16" ht="12.75" customHeight="1" thickBot="1" x14ac:dyDescent="0.25">
      <c r="A45" s="58" t="str">
        <f t="shared" si="0"/>
        <v> BBS 24 </v>
      </c>
      <c r="B45" s="36" t="str">
        <f t="shared" si="1"/>
        <v>I</v>
      </c>
      <c r="C45" s="58">
        <f t="shared" si="2"/>
        <v>42738.353000000003</v>
      </c>
      <c r="D45" s="12" t="str">
        <f t="shared" si="3"/>
        <v>vis</v>
      </c>
      <c r="E45" s="66">
        <f>VLOOKUP(C45,Active!C$21:E$956,3,FALSE)</f>
        <v>-9282.9851104734898</v>
      </c>
      <c r="F45" s="36" t="s">
        <v>127</v>
      </c>
      <c r="G45" s="12" t="str">
        <f t="shared" si="4"/>
        <v>42738.353</v>
      </c>
      <c r="H45" s="58">
        <f t="shared" si="5"/>
        <v>-776</v>
      </c>
      <c r="I45" s="67" t="s">
        <v>516</v>
      </c>
      <c r="J45" s="68" t="s">
        <v>517</v>
      </c>
      <c r="K45" s="67">
        <v>-776</v>
      </c>
      <c r="L45" s="67" t="s">
        <v>457</v>
      </c>
      <c r="M45" s="68" t="s">
        <v>412</v>
      </c>
      <c r="N45" s="68"/>
      <c r="O45" s="69" t="s">
        <v>518</v>
      </c>
      <c r="P45" s="69" t="s">
        <v>509</v>
      </c>
    </row>
    <row r="46" spans="1:16" ht="12.75" customHeight="1" thickBot="1" x14ac:dyDescent="0.25">
      <c r="A46" s="58" t="str">
        <f t="shared" si="0"/>
        <v> BBS 25 </v>
      </c>
      <c r="B46" s="36" t="str">
        <f t="shared" si="1"/>
        <v>I</v>
      </c>
      <c r="C46" s="58">
        <f t="shared" si="2"/>
        <v>42776.24</v>
      </c>
      <c r="D46" s="12" t="str">
        <f t="shared" si="3"/>
        <v>vis</v>
      </c>
      <c r="E46" s="66">
        <f>VLOOKUP(C46,Active!C$21:E$956,3,FALSE)</f>
        <v>-9238.9840893924465</v>
      </c>
      <c r="F46" s="36" t="s">
        <v>127</v>
      </c>
      <c r="G46" s="12" t="str">
        <f t="shared" si="4"/>
        <v>42776.240</v>
      </c>
      <c r="H46" s="58">
        <f t="shared" si="5"/>
        <v>-732</v>
      </c>
      <c r="I46" s="67" t="s">
        <v>519</v>
      </c>
      <c r="J46" s="68" t="s">
        <v>520</v>
      </c>
      <c r="K46" s="67">
        <v>-732</v>
      </c>
      <c r="L46" s="67" t="s">
        <v>444</v>
      </c>
      <c r="M46" s="68" t="s">
        <v>412</v>
      </c>
      <c r="N46" s="68"/>
      <c r="O46" s="69" t="s">
        <v>518</v>
      </c>
      <c r="P46" s="69" t="s">
        <v>521</v>
      </c>
    </row>
    <row r="47" spans="1:16" ht="12.75" customHeight="1" thickBot="1" x14ac:dyDescent="0.25">
      <c r="A47" s="58" t="str">
        <f t="shared" si="0"/>
        <v> BBS 26 </v>
      </c>
      <c r="B47" s="36" t="str">
        <f t="shared" si="1"/>
        <v>I</v>
      </c>
      <c r="C47" s="58">
        <f t="shared" si="2"/>
        <v>42782.262000000002</v>
      </c>
      <c r="D47" s="12" t="str">
        <f t="shared" si="3"/>
        <v>vis</v>
      </c>
      <c r="E47" s="66">
        <f>VLOOKUP(C47,Active!C$21:E$956,3,FALSE)</f>
        <v>-9231.9902881162761</v>
      </c>
      <c r="F47" s="36" t="s">
        <v>127</v>
      </c>
      <c r="G47" s="12" t="str">
        <f t="shared" si="4"/>
        <v>42782.262</v>
      </c>
      <c r="H47" s="58">
        <f t="shared" si="5"/>
        <v>-725</v>
      </c>
      <c r="I47" s="67" t="s">
        <v>522</v>
      </c>
      <c r="J47" s="68" t="s">
        <v>523</v>
      </c>
      <c r="K47" s="67">
        <v>-725</v>
      </c>
      <c r="L47" s="67" t="s">
        <v>181</v>
      </c>
      <c r="M47" s="68" t="s">
        <v>412</v>
      </c>
      <c r="N47" s="68"/>
      <c r="O47" s="69" t="s">
        <v>518</v>
      </c>
      <c r="P47" s="69" t="s">
        <v>524</v>
      </c>
    </row>
    <row r="48" spans="1:16" ht="12.75" customHeight="1" thickBot="1" x14ac:dyDescent="0.25">
      <c r="A48" s="58" t="str">
        <f t="shared" si="0"/>
        <v> BBS 26 </v>
      </c>
      <c r="B48" s="36" t="str">
        <f t="shared" si="1"/>
        <v>I</v>
      </c>
      <c r="C48" s="58">
        <f t="shared" si="2"/>
        <v>42806.267999999996</v>
      </c>
      <c r="D48" s="12" t="str">
        <f t="shared" si="3"/>
        <v>vis</v>
      </c>
      <c r="E48" s="66">
        <f>VLOOKUP(C48,Active!C$21:E$956,3,FALSE)</f>
        <v>-9204.1103157755933</v>
      </c>
      <c r="F48" s="36" t="s">
        <v>127</v>
      </c>
      <c r="G48" s="12" t="str">
        <f t="shared" si="4"/>
        <v>42806.268</v>
      </c>
      <c r="H48" s="58">
        <f t="shared" si="5"/>
        <v>-697</v>
      </c>
      <c r="I48" s="67" t="s">
        <v>525</v>
      </c>
      <c r="J48" s="68" t="s">
        <v>526</v>
      </c>
      <c r="K48" s="67">
        <v>-697</v>
      </c>
      <c r="L48" s="67" t="s">
        <v>527</v>
      </c>
      <c r="M48" s="68" t="s">
        <v>412</v>
      </c>
      <c r="N48" s="68"/>
      <c r="O48" s="69" t="s">
        <v>518</v>
      </c>
      <c r="P48" s="69" t="s">
        <v>524</v>
      </c>
    </row>
    <row r="49" spans="1:16" ht="12.75" customHeight="1" thickBot="1" x14ac:dyDescent="0.25">
      <c r="A49" s="58" t="str">
        <f t="shared" si="0"/>
        <v> BBS 29 </v>
      </c>
      <c r="B49" s="36" t="str">
        <f t="shared" si="1"/>
        <v>I</v>
      </c>
      <c r="C49" s="58">
        <f t="shared" si="2"/>
        <v>43015.608</v>
      </c>
      <c r="D49" s="12" t="str">
        <f t="shared" si="3"/>
        <v>vis</v>
      </c>
      <c r="E49" s="66">
        <f>VLOOKUP(C49,Active!C$21:E$956,3,FALSE)</f>
        <v>-8960.9880376034725</v>
      </c>
      <c r="F49" s="36" t="s">
        <v>127</v>
      </c>
      <c r="G49" s="12" t="str">
        <f t="shared" si="4"/>
        <v>43015.608</v>
      </c>
      <c r="H49" s="58">
        <f t="shared" si="5"/>
        <v>-454</v>
      </c>
      <c r="I49" s="67" t="s">
        <v>528</v>
      </c>
      <c r="J49" s="68" t="s">
        <v>529</v>
      </c>
      <c r="K49" s="67">
        <v>-454</v>
      </c>
      <c r="L49" s="67" t="s">
        <v>242</v>
      </c>
      <c r="M49" s="68" t="s">
        <v>412</v>
      </c>
      <c r="N49" s="68"/>
      <c r="O49" s="69" t="s">
        <v>413</v>
      </c>
      <c r="P49" s="69" t="s">
        <v>530</v>
      </c>
    </row>
    <row r="50" spans="1:16" ht="12.75" customHeight="1" thickBot="1" x14ac:dyDescent="0.25">
      <c r="A50" s="58" t="str">
        <f t="shared" si="0"/>
        <v> BBS 30 </v>
      </c>
      <c r="B50" s="36" t="str">
        <f t="shared" si="1"/>
        <v>I</v>
      </c>
      <c r="C50" s="58">
        <f t="shared" si="2"/>
        <v>43041.442000000003</v>
      </c>
      <c r="D50" s="12" t="str">
        <f t="shared" si="3"/>
        <v>vis</v>
      </c>
      <c r="E50" s="66">
        <f>VLOOKUP(C50,Active!C$21:E$956,3,FALSE)</f>
        <v>-8930.985071451285</v>
      </c>
      <c r="F50" s="36" t="s">
        <v>127</v>
      </c>
      <c r="G50" s="12" t="str">
        <f t="shared" si="4"/>
        <v>43041.442</v>
      </c>
      <c r="H50" s="58">
        <f t="shared" si="5"/>
        <v>-424</v>
      </c>
      <c r="I50" s="67" t="s">
        <v>531</v>
      </c>
      <c r="J50" s="68" t="s">
        <v>532</v>
      </c>
      <c r="K50" s="67">
        <v>-424</v>
      </c>
      <c r="L50" s="67" t="s">
        <v>457</v>
      </c>
      <c r="M50" s="68" t="s">
        <v>412</v>
      </c>
      <c r="N50" s="68"/>
      <c r="O50" s="69" t="s">
        <v>518</v>
      </c>
      <c r="P50" s="69" t="s">
        <v>533</v>
      </c>
    </row>
    <row r="51" spans="1:16" ht="12.75" customHeight="1" thickBot="1" x14ac:dyDescent="0.25">
      <c r="A51" s="58" t="str">
        <f t="shared" si="0"/>
        <v> BBS 38 </v>
      </c>
      <c r="B51" s="36" t="str">
        <f t="shared" si="1"/>
        <v>I</v>
      </c>
      <c r="C51" s="58">
        <f t="shared" si="2"/>
        <v>43734.582000000002</v>
      </c>
      <c r="D51" s="12" t="str">
        <f t="shared" si="3"/>
        <v>vis</v>
      </c>
      <c r="E51" s="66">
        <f>VLOOKUP(C51,Active!C$21:E$956,3,FALSE)</f>
        <v>-8125.9894858383086</v>
      </c>
      <c r="F51" s="36" t="s">
        <v>127</v>
      </c>
      <c r="G51" s="12" t="str">
        <f t="shared" si="4"/>
        <v>43734.582</v>
      </c>
      <c r="H51" s="58">
        <f t="shared" si="5"/>
        <v>381</v>
      </c>
      <c r="I51" s="67" t="s">
        <v>575</v>
      </c>
      <c r="J51" s="68" t="s">
        <v>576</v>
      </c>
      <c r="K51" s="67">
        <v>381</v>
      </c>
      <c r="L51" s="67" t="s">
        <v>577</v>
      </c>
      <c r="M51" s="68" t="s">
        <v>412</v>
      </c>
      <c r="N51" s="68"/>
      <c r="O51" s="69" t="s">
        <v>413</v>
      </c>
      <c r="P51" s="69" t="s">
        <v>578</v>
      </c>
    </row>
    <row r="52" spans="1:16" ht="12.75" customHeight="1" thickBot="1" x14ac:dyDescent="0.25">
      <c r="A52" s="58" t="str">
        <f t="shared" si="0"/>
        <v> BBS 39 </v>
      </c>
      <c r="B52" s="36" t="str">
        <f t="shared" si="1"/>
        <v>I</v>
      </c>
      <c r="C52" s="58">
        <f t="shared" si="2"/>
        <v>43772.470999999998</v>
      </c>
      <c r="D52" s="12" t="str">
        <f t="shared" si="3"/>
        <v>vis</v>
      </c>
      <c r="E52" s="66">
        <f>VLOOKUP(C52,Active!C$21:E$956,3,FALSE)</f>
        <v>-8081.9861420069228</v>
      </c>
      <c r="F52" s="36" t="s">
        <v>127</v>
      </c>
      <c r="G52" s="12" t="str">
        <f t="shared" si="4"/>
        <v>43772.471</v>
      </c>
      <c r="H52" s="58">
        <f t="shared" si="5"/>
        <v>425</v>
      </c>
      <c r="I52" s="67" t="s">
        <v>579</v>
      </c>
      <c r="J52" s="68" t="s">
        <v>580</v>
      </c>
      <c r="K52" s="67">
        <v>425</v>
      </c>
      <c r="L52" s="67" t="s">
        <v>350</v>
      </c>
      <c r="M52" s="68" t="s">
        <v>412</v>
      </c>
      <c r="N52" s="68"/>
      <c r="O52" s="69" t="s">
        <v>518</v>
      </c>
      <c r="P52" s="69" t="s">
        <v>581</v>
      </c>
    </row>
    <row r="53" spans="1:16" ht="12.75" customHeight="1" thickBot="1" x14ac:dyDescent="0.25">
      <c r="A53" s="58" t="str">
        <f t="shared" si="0"/>
        <v>IBVS 1511 </v>
      </c>
      <c r="B53" s="36" t="str">
        <f t="shared" si="1"/>
        <v>I</v>
      </c>
      <c r="C53" s="58">
        <f t="shared" si="2"/>
        <v>43785.383500000004</v>
      </c>
      <c r="D53" s="12" t="str">
        <f t="shared" si="3"/>
        <v>vis</v>
      </c>
      <c r="E53" s="66">
        <f>VLOOKUP(C53,Active!C$21:E$956,3,FALSE)</f>
        <v>-8066.9898851190901</v>
      </c>
      <c r="F53" s="36" t="s">
        <v>127</v>
      </c>
      <c r="G53" s="12" t="str">
        <f t="shared" si="4"/>
        <v>43785.3835</v>
      </c>
      <c r="H53" s="58">
        <f t="shared" si="5"/>
        <v>440</v>
      </c>
      <c r="I53" s="67" t="s">
        <v>582</v>
      </c>
      <c r="J53" s="68" t="s">
        <v>583</v>
      </c>
      <c r="K53" s="67">
        <v>440</v>
      </c>
      <c r="L53" s="67" t="s">
        <v>536</v>
      </c>
      <c r="M53" s="68" t="s">
        <v>396</v>
      </c>
      <c r="N53" s="68" t="s">
        <v>397</v>
      </c>
      <c r="O53" s="69" t="s">
        <v>537</v>
      </c>
      <c r="P53" s="70" t="s">
        <v>538</v>
      </c>
    </row>
    <row r="54" spans="1:16" ht="12.75" customHeight="1" thickBot="1" x14ac:dyDescent="0.25">
      <c r="A54" s="58" t="str">
        <f t="shared" si="0"/>
        <v> BBS 39 </v>
      </c>
      <c r="B54" s="36" t="str">
        <f t="shared" si="1"/>
        <v>I</v>
      </c>
      <c r="C54" s="58">
        <f t="shared" si="2"/>
        <v>43791.408000000003</v>
      </c>
      <c r="D54" s="12" t="str">
        <f t="shared" si="3"/>
        <v>vis</v>
      </c>
      <c r="E54" s="66">
        <f>VLOOKUP(C54,Active!C$21:E$956,3,FALSE)</f>
        <v>-8059.9931804049993</v>
      </c>
      <c r="F54" s="36" t="s">
        <v>127</v>
      </c>
      <c r="G54" s="12" t="str">
        <f t="shared" si="4"/>
        <v>43791.408</v>
      </c>
      <c r="H54" s="58">
        <f t="shared" si="5"/>
        <v>447</v>
      </c>
      <c r="I54" s="67" t="s">
        <v>584</v>
      </c>
      <c r="J54" s="68" t="s">
        <v>585</v>
      </c>
      <c r="K54" s="67">
        <v>447</v>
      </c>
      <c r="L54" s="67" t="s">
        <v>128</v>
      </c>
      <c r="M54" s="68" t="s">
        <v>412</v>
      </c>
      <c r="N54" s="68"/>
      <c r="O54" s="69" t="s">
        <v>518</v>
      </c>
      <c r="P54" s="69" t="s">
        <v>581</v>
      </c>
    </row>
    <row r="55" spans="1:16" ht="12.75" customHeight="1" thickBot="1" x14ac:dyDescent="0.25">
      <c r="A55" s="58" t="str">
        <f t="shared" si="0"/>
        <v> BBS 39 </v>
      </c>
      <c r="B55" s="36" t="str">
        <f t="shared" si="1"/>
        <v>I</v>
      </c>
      <c r="C55" s="58">
        <f t="shared" si="2"/>
        <v>43803.472000000002</v>
      </c>
      <c r="D55" s="12" t="str">
        <f t="shared" si="3"/>
        <v>vis</v>
      </c>
      <c r="E55" s="66">
        <f>VLOOKUP(C55,Active!C$21:E$956,3,FALSE)</f>
        <v>-8045.9823503492617</v>
      </c>
      <c r="F55" s="36" t="s">
        <v>127</v>
      </c>
      <c r="G55" s="12" t="str">
        <f t="shared" si="4"/>
        <v>43803.472</v>
      </c>
      <c r="H55" s="58">
        <f t="shared" si="5"/>
        <v>461</v>
      </c>
      <c r="I55" s="67" t="s">
        <v>586</v>
      </c>
      <c r="J55" s="68" t="s">
        <v>587</v>
      </c>
      <c r="K55" s="67">
        <v>461</v>
      </c>
      <c r="L55" s="67" t="s">
        <v>317</v>
      </c>
      <c r="M55" s="68" t="s">
        <v>412</v>
      </c>
      <c r="N55" s="68"/>
      <c r="O55" s="69" t="s">
        <v>518</v>
      </c>
      <c r="P55" s="69" t="s">
        <v>581</v>
      </c>
    </row>
    <row r="56" spans="1:16" ht="12.75" customHeight="1" thickBot="1" x14ac:dyDescent="0.25">
      <c r="A56" s="58" t="str">
        <f t="shared" si="0"/>
        <v> BBS 39 </v>
      </c>
      <c r="B56" s="36" t="str">
        <f t="shared" si="1"/>
        <v>I</v>
      </c>
      <c r="C56" s="58">
        <f t="shared" si="2"/>
        <v>43809.489000000001</v>
      </c>
      <c r="D56" s="12" t="str">
        <f t="shared" si="3"/>
        <v>vis</v>
      </c>
      <c r="E56" s="66">
        <f>VLOOKUP(C56,Active!C$21:E$956,3,FALSE)</f>
        <v>-8038.9943559489484</v>
      </c>
      <c r="F56" s="36" t="s">
        <v>127</v>
      </c>
      <c r="G56" s="12" t="str">
        <f t="shared" si="4"/>
        <v>43809.489</v>
      </c>
      <c r="H56" s="58">
        <f t="shared" si="5"/>
        <v>468</v>
      </c>
      <c r="I56" s="67" t="s">
        <v>591</v>
      </c>
      <c r="J56" s="68" t="s">
        <v>592</v>
      </c>
      <c r="K56" s="67">
        <v>468</v>
      </c>
      <c r="L56" s="67" t="s">
        <v>281</v>
      </c>
      <c r="M56" s="68" t="s">
        <v>412</v>
      </c>
      <c r="N56" s="68"/>
      <c r="O56" s="69" t="s">
        <v>518</v>
      </c>
      <c r="P56" s="69" t="s">
        <v>581</v>
      </c>
    </row>
    <row r="57" spans="1:16" ht="12.75" customHeight="1" thickBot="1" x14ac:dyDescent="0.25">
      <c r="A57" s="58" t="str">
        <f t="shared" si="0"/>
        <v> BBS 40 </v>
      </c>
      <c r="B57" s="36" t="str">
        <f t="shared" si="1"/>
        <v>I</v>
      </c>
      <c r="C57" s="58">
        <f t="shared" si="2"/>
        <v>43821.548000000003</v>
      </c>
      <c r="D57" s="12" t="str">
        <f t="shared" si="3"/>
        <v>vis</v>
      </c>
      <c r="E57" s="66">
        <f>VLOOKUP(C57,Active!C$21:E$956,3,FALSE)</f>
        <v>-8024.9893327690606</v>
      </c>
      <c r="F57" s="36" t="s">
        <v>127</v>
      </c>
      <c r="G57" s="12" t="str">
        <f t="shared" si="4"/>
        <v>43821.548</v>
      </c>
      <c r="H57" s="58">
        <f t="shared" si="5"/>
        <v>482</v>
      </c>
      <c r="I57" s="67" t="s">
        <v>593</v>
      </c>
      <c r="J57" s="68" t="s">
        <v>594</v>
      </c>
      <c r="K57" s="67">
        <v>482</v>
      </c>
      <c r="L57" s="67" t="s">
        <v>577</v>
      </c>
      <c r="M57" s="68" t="s">
        <v>412</v>
      </c>
      <c r="N57" s="68"/>
      <c r="O57" s="69" t="s">
        <v>413</v>
      </c>
      <c r="P57" s="69" t="s">
        <v>595</v>
      </c>
    </row>
    <row r="58" spans="1:16" ht="12.75" customHeight="1" thickBot="1" x14ac:dyDescent="0.25">
      <c r="A58" s="58" t="str">
        <f t="shared" si="0"/>
        <v> BBS 40 </v>
      </c>
      <c r="B58" s="36" t="str">
        <f t="shared" si="1"/>
        <v>I</v>
      </c>
      <c r="C58" s="58">
        <f t="shared" si="2"/>
        <v>43835.324000000001</v>
      </c>
      <c r="D58" s="12" t="str">
        <f t="shared" si="3"/>
        <v>vis</v>
      </c>
      <c r="E58" s="66">
        <f>VLOOKUP(C58,Active!C$21:E$956,3,FALSE)</f>
        <v>-8008.9902284215941</v>
      </c>
      <c r="F58" s="36" t="s">
        <v>127</v>
      </c>
      <c r="G58" s="12" t="str">
        <f t="shared" si="4"/>
        <v>43835.324</v>
      </c>
      <c r="H58" s="58">
        <f t="shared" si="5"/>
        <v>498</v>
      </c>
      <c r="I58" s="67" t="s">
        <v>596</v>
      </c>
      <c r="J58" s="68" t="s">
        <v>597</v>
      </c>
      <c r="K58" s="67">
        <v>498</v>
      </c>
      <c r="L58" s="67" t="s">
        <v>181</v>
      </c>
      <c r="M58" s="68" t="s">
        <v>412</v>
      </c>
      <c r="N58" s="68"/>
      <c r="O58" s="69" t="s">
        <v>518</v>
      </c>
      <c r="P58" s="69" t="s">
        <v>595</v>
      </c>
    </row>
    <row r="59" spans="1:16" ht="12.75" customHeight="1" thickBot="1" x14ac:dyDescent="0.25">
      <c r="A59" s="58" t="str">
        <f t="shared" si="0"/>
        <v> BBS 40 </v>
      </c>
      <c r="B59" s="36" t="str">
        <f t="shared" si="1"/>
        <v>I</v>
      </c>
      <c r="C59" s="58">
        <f t="shared" si="2"/>
        <v>43841.345000000001</v>
      </c>
      <c r="D59" s="12" t="str">
        <f t="shared" si="3"/>
        <v>vis</v>
      </c>
      <c r="E59" s="66">
        <f>VLOOKUP(C59,Active!C$21:E$956,3,FALSE)</f>
        <v>-8001.9975885205986</v>
      </c>
      <c r="F59" s="36" t="s">
        <v>127</v>
      </c>
      <c r="G59" s="12" t="str">
        <f t="shared" si="4"/>
        <v>43841.345</v>
      </c>
      <c r="H59" s="58">
        <f t="shared" si="5"/>
        <v>505</v>
      </c>
      <c r="I59" s="67" t="s">
        <v>598</v>
      </c>
      <c r="J59" s="68" t="s">
        <v>599</v>
      </c>
      <c r="K59" s="67">
        <v>505</v>
      </c>
      <c r="L59" s="67" t="s">
        <v>600</v>
      </c>
      <c r="M59" s="68" t="s">
        <v>412</v>
      </c>
      <c r="N59" s="68"/>
      <c r="O59" s="69" t="s">
        <v>413</v>
      </c>
      <c r="P59" s="69" t="s">
        <v>595</v>
      </c>
    </row>
    <row r="60" spans="1:16" ht="12.75" customHeight="1" thickBot="1" x14ac:dyDescent="0.25">
      <c r="A60" s="58" t="str">
        <f t="shared" si="0"/>
        <v> BBS 41 </v>
      </c>
      <c r="B60" s="36" t="str">
        <f t="shared" si="1"/>
        <v>I</v>
      </c>
      <c r="C60" s="58">
        <f t="shared" si="2"/>
        <v>43848.241000000002</v>
      </c>
      <c r="D60" s="12" t="str">
        <f t="shared" si="3"/>
        <v>vis</v>
      </c>
      <c r="E60" s="66">
        <f>VLOOKUP(C60,Active!C$21:E$956,3,FALSE)</f>
        <v>-7993.9887453455003</v>
      </c>
      <c r="F60" s="36" t="s">
        <v>127</v>
      </c>
      <c r="G60" s="12" t="str">
        <f t="shared" si="4"/>
        <v>43848.241</v>
      </c>
      <c r="H60" s="58">
        <f t="shared" si="5"/>
        <v>513</v>
      </c>
      <c r="I60" s="67" t="s">
        <v>601</v>
      </c>
      <c r="J60" s="68" t="s">
        <v>602</v>
      </c>
      <c r="K60" s="67">
        <v>513</v>
      </c>
      <c r="L60" s="67" t="s">
        <v>242</v>
      </c>
      <c r="M60" s="68" t="s">
        <v>412</v>
      </c>
      <c r="N60" s="68"/>
      <c r="O60" s="69" t="s">
        <v>413</v>
      </c>
      <c r="P60" s="69" t="s">
        <v>603</v>
      </c>
    </row>
    <row r="61" spans="1:16" ht="12.75" customHeight="1" thickBot="1" x14ac:dyDescent="0.25">
      <c r="A61" s="58" t="str">
        <f t="shared" si="0"/>
        <v> BBS 45 </v>
      </c>
      <c r="B61" s="36" t="str">
        <f t="shared" si="1"/>
        <v>I</v>
      </c>
      <c r="C61" s="58">
        <f t="shared" si="2"/>
        <v>44144.445</v>
      </c>
      <c r="D61" s="12" t="str">
        <f t="shared" si="3"/>
        <v>vis</v>
      </c>
      <c r="E61" s="66">
        <f>VLOOKUP(C61,Active!C$21:E$956,3,FALSE)</f>
        <v>-7649.98477437152</v>
      </c>
      <c r="F61" s="36" t="s">
        <v>127</v>
      </c>
      <c r="G61" s="12" t="str">
        <f t="shared" si="4"/>
        <v>44144.445</v>
      </c>
      <c r="H61" s="58">
        <f t="shared" si="5"/>
        <v>857</v>
      </c>
      <c r="I61" s="67" t="s">
        <v>608</v>
      </c>
      <c r="J61" s="68" t="s">
        <v>609</v>
      </c>
      <c r="K61" s="67">
        <v>857</v>
      </c>
      <c r="L61" s="67" t="s">
        <v>457</v>
      </c>
      <c r="M61" s="68" t="s">
        <v>412</v>
      </c>
      <c r="N61" s="68"/>
      <c r="O61" s="69" t="s">
        <v>518</v>
      </c>
      <c r="P61" s="69" t="s">
        <v>610</v>
      </c>
    </row>
    <row r="62" spans="1:16" ht="12.75" customHeight="1" thickBot="1" x14ac:dyDescent="0.25">
      <c r="A62" s="58" t="str">
        <f t="shared" si="0"/>
        <v> BBS 45 </v>
      </c>
      <c r="B62" s="36" t="str">
        <f t="shared" si="1"/>
        <v>I</v>
      </c>
      <c r="C62" s="58">
        <f t="shared" si="2"/>
        <v>44157.345000000001</v>
      </c>
      <c r="D62" s="12" t="str">
        <f t="shared" si="3"/>
        <v>vis</v>
      </c>
      <c r="E62" s="66">
        <f>VLOOKUP(C62,Active!C$21:E$956,3,FALSE)</f>
        <v>-7635.003034673322</v>
      </c>
      <c r="F62" s="36" t="s">
        <v>127</v>
      </c>
      <c r="G62" s="12" t="str">
        <f t="shared" si="4"/>
        <v>44157.345</v>
      </c>
      <c r="H62" s="58">
        <f t="shared" si="5"/>
        <v>872</v>
      </c>
      <c r="I62" s="67" t="s">
        <v>611</v>
      </c>
      <c r="J62" s="68" t="s">
        <v>612</v>
      </c>
      <c r="K62" s="67">
        <v>872</v>
      </c>
      <c r="L62" s="67" t="s">
        <v>250</v>
      </c>
      <c r="M62" s="68" t="s">
        <v>412</v>
      </c>
      <c r="N62" s="68"/>
      <c r="O62" s="69" t="s">
        <v>613</v>
      </c>
      <c r="P62" s="69" t="s">
        <v>610</v>
      </c>
    </row>
    <row r="63" spans="1:16" ht="12.75" customHeight="1" thickBot="1" x14ac:dyDescent="0.25">
      <c r="A63" s="58" t="str">
        <f t="shared" si="0"/>
        <v> BBS 45 </v>
      </c>
      <c r="B63" s="36" t="str">
        <f t="shared" si="1"/>
        <v>I</v>
      </c>
      <c r="C63" s="58">
        <f t="shared" si="2"/>
        <v>44201.271999999997</v>
      </c>
      <c r="D63" s="12" t="str">
        <f t="shared" si="3"/>
        <v>vis</v>
      </c>
      <c r="E63" s="66">
        <f>VLOOKUP(C63,Active!C$21:E$956,3,FALSE)</f>
        <v>-7583.9873075630439</v>
      </c>
      <c r="F63" s="36" t="s">
        <v>127</v>
      </c>
      <c r="G63" s="12" t="str">
        <f t="shared" si="4"/>
        <v>44201.272</v>
      </c>
      <c r="H63" s="58">
        <f t="shared" si="5"/>
        <v>923</v>
      </c>
      <c r="I63" s="67" t="s">
        <v>618</v>
      </c>
      <c r="J63" s="68" t="s">
        <v>619</v>
      </c>
      <c r="K63" s="67">
        <v>923</v>
      </c>
      <c r="L63" s="67" t="s">
        <v>460</v>
      </c>
      <c r="M63" s="68" t="s">
        <v>412</v>
      </c>
      <c r="N63" s="68"/>
      <c r="O63" s="69" t="s">
        <v>613</v>
      </c>
      <c r="P63" s="69" t="s">
        <v>610</v>
      </c>
    </row>
    <row r="64" spans="1:16" ht="12.75" customHeight="1" thickBot="1" x14ac:dyDescent="0.25">
      <c r="A64" s="58" t="str">
        <f t="shared" si="0"/>
        <v> BBS 45 </v>
      </c>
      <c r="B64" s="36" t="str">
        <f t="shared" si="1"/>
        <v>I</v>
      </c>
      <c r="C64" s="58">
        <f t="shared" si="2"/>
        <v>44201.277000000002</v>
      </c>
      <c r="D64" s="12" t="str">
        <f t="shared" si="3"/>
        <v>vis</v>
      </c>
      <c r="E64" s="66">
        <f>VLOOKUP(C64,Active!C$21:E$956,3,FALSE)</f>
        <v>-7583.9815006871868</v>
      </c>
      <c r="F64" s="36" t="s">
        <v>127</v>
      </c>
      <c r="G64" s="12" t="str">
        <f t="shared" si="4"/>
        <v>44201.277</v>
      </c>
      <c r="H64" s="58">
        <f t="shared" si="5"/>
        <v>923</v>
      </c>
      <c r="I64" s="67" t="s">
        <v>620</v>
      </c>
      <c r="J64" s="68" t="s">
        <v>621</v>
      </c>
      <c r="K64" s="67">
        <v>923</v>
      </c>
      <c r="L64" s="67" t="s">
        <v>184</v>
      </c>
      <c r="M64" s="68" t="s">
        <v>412</v>
      </c>
      <c r="N64" s="68"/>
      <c r="O64" s="69" t="s">
        <v>518</v>
      </c>
      <c r="P64" s="69" t="s">
        <v>610</v>
      </c>
    </row>
    <row r="65" spans="1:16" ht="12.75" customHeight="1" thickBot="1" x14ac:dyDescent="0.25">
      <c r="A65" s="58" t="str">
        <f t="shared" si="0"/>
        <v> BBS 46 </v>
      </c>
      <c r="B65" s="36" t="str">
        <f t="shared" si="1"/>
        <v>I</v>
      </c>
      <c r="C65" s="58">
        <f t="shared" si="2"/>
        <v>44212.46</v>
      </c>
      <c r="D65" s="12" t="str">
        <f t="shared" si="3"/>
        <v>vis</v>
      </c>
      <c r="E65" s="66">
        <f>VLOOKUP(C65,Active!C$21:E$956,3,FALSE)</f>
        <v>-7570.9938421565757</v>
      </c>
      <c r="F65" s="36" t="s">
        <v>127</v>
      </c>
      <c r="G65" s="12" t="str">
        <f t="shared" si="4"/>
        <v>44212.460</v>
      </c>
      <c r="H65" s="58">
        <f t="shared" si="5"/>
        <v>936</v>
      </c>
      <c r="I65" s="67" t="s">
        <v>622</v>
      </c>
      <c r="J65" s="68" t="s">
        <v>623</v>
      </c>
      <c r="K65" s="67">
        <v>936</v>
      </c>
      <c r="L65" s="67" t="s">
        <v>281</v>
      </c>
      <c r="M65" s="68" t="s">
        <v>412</v>
      </c>
      <c r="N65" s="68"/>
      <c r="O65" s="69" t="s">
        <v>518</v>
      </c>
      <c r="P65" s="69" t="s">
        <v>624</v>
      </c>
    </row>
    <row r="66" spans="1:16" ht="12.75" customHeight="1" thickBot="1" x14ac:dyDescent="0.25">
      <c r="A66" s="58" t="str">
        <f t="shared" si="0"/>
        <v> BBS 52 </v>
      </c>
      <c r="B66" s="36" t="str">
        <f t="shared" si="1"/>
        <v>I</v>
      </c>
      <c r="C66" s="58">
        <f t="shared" si="2"/>
        <v>44603.385999999999</v>
      </c>
      <c r="D66" s="12" t="str">
        <f t="shared" si="3"/>
        <v>vis</v>
      </c>
      <c r="E66" s="66">
        <f>VLOOKUP(C66,Active!C$21:E$956,3,FALSE)</f>
        <v>-7116.9820922917024</v>
      </c>
      <c r="F66" s="36" t="s">
        <v>127</v>
      </c>
      <c r="G66" s="12" t="str">
        <f t="shared" si="4"/>
        <v>44603.386</v>
      </c>
      <c r="H66" s="58">
        <f t="shared" si="5"/>
        <v>1390</v>
      </c>
      <c r="I66" s="67" t="s">
        <v>629</v>
      </c>
      <c r="J66" s="68" t="s">
        <v>630</v>
      </c>
      <c r="K66" s="67">
        <v>1390</v>
      </c>
      <c r="L66" s="67" t="s">
        <v>184</v>
      </c>
      <c r="M66" s="68" t="s">
        <v>412</v>
      </c>
      <c r="N66" s="68"/>
      <c r="O66" s="69" t="s">
        <v>518</v>
      </c>
      <c r="P66" s="69" t="s">
        <v>631</v>
      </c>
    </row>
    <row r="67" spans="1:16" ht="12.75" customHeight="1" thickBot="1" x14ac:dyDescent="0.25">
      <c r="A67" s="58" t="str">
        <f t="shared" si="0"/>
        <v> BBS 56 </v>
      </c>
      <c r="B67" s="36" t="str">
        <f t="shared" si="1"/>
        <v>I</v>
      </c>
      <c r="C67" s="58">
        <f t="shared" si="2"/>
        <v>44831.552000000003</v>
      </c>
      <c r="D67" s="12" t="str">
        <f t="shared" si="3"/>
        <v>vis</v>
      </c>
      <c r="E67" s="66">
        <f>VLOOKUP(C67,Active!C$21:E$956,3,FALSE)</f>
        <v>-6851.9957651615787</v>
      </c>
      <c r="F67" s="36" t="s">
        <v>127</v>
      </c>
      <c r="G67" s="12" t="str">
        <f t="shared" si="4"/>
        <v>44831.552</v>
      </c>
      <c r="H67" s="58">
        <f t="shared" si="5"/>
        <v>1655</v>
      </c>
      <c r="I67" s="67" t="s">
        <v>632</v>
      </c>
      <c r="J67" s="68" t="s">
        <v>633</v>
      </c>
      <c r="K67" s="67">
        <v>1655</v>
      </c>
      <c r="L67" s="67" t="s">
        <v>356</v>
      </c>
      <c r="M67" s="68" t="s">
        <v>412</v>
      </c>
      <c r="N67" s="68"/>
      <c r="O67" s="69" t="s">
        <v>613</v>
      </c>
      <c r="P67" s="69" t="s">
        <v>634</v>
      </c>
    </row>
    <row r="68" spans="1:16" ht="12.75" customHeight="1" thickBot="1" x14ac:dyDescent="0.25">
      <c r="A68" s="58" t="str">
        <f t="shared" si="0"/>
        <v> BBS 57 </v>
      </c>
      <c r="B68" s="36" t="str">
        <f t="shared" si="1"/>
        <v>I</v>
      </c>
      <c r="C68" s="58">
        <f t="shared" si="2"/>
        <v>44913.358</v>
      </c>
      <c r="D68" s="12" t="str">
        <f t="shared" si="3"/>
        <v>vis</v>
      </c>
      <c r="E68" s="66">
        <f>VLOOKUP(C68,Active!C$21:E$956,3,FALSE)</f>
        <v>-6756.9883079716128</v>
      </c>
      <c r="F68" s="36" t="s">
        <v>127</v>
      </c>
      <c r="G68" s="12" t="str">
        <f t="shared" si="4"/>
        <v>44913.358</v>
      </c>
      <c r="H68" s="58">
        <f t="shared" si="5"/>
        <v>1750</v>
      </c>
      <c r="I68" s="67" t="s">
        <v>637</v>
      </c>
      <c r="J68" s="68" t="s">
        <v>638</v>
      </c>
      <c r="K68" s="67">
        <v>1750</v>
      </c>
      <c r="L68" s="67" t="s">
        <v>242</v>
      </c>
      <c r="M68" s="68" t="s">
        <v>412</v>
      </c>
      <c r="N68" s="68"/>
      <c r="O68" s="69" t="s">
        <v>613</v>
      </c>
      <c r="P68" s="69" t="s">
        <v>639</v>
      </c>
    </row>
    <row r="69" spans="1:16" ht="13.5" thickBot="1" x14ac:dyDescent="0.25">
      <c r="A69" s="58" t="str">
        <f t="shared" si="0"/>
        <v> BBS 57 </v>
      </c>
      <c r="B69" s="36" t="str">
        <f t="shared" si="1"/>
        <v>I</v>
      </c>
      <c r="C69" s="58">
        <f t="shared" si="2"/>
        <v>44913.362999999998</v>
      </c>
      <c r="D69" s="12" t="str">
        <f t="shared" si="3"/>
        <v>vis</v>
      </c>
      <c r="E69" s="66">
        <f>VLOOKUP(C69,Active!C$21:E$956,3,FALSE)</f>
        <v>-6756.9825010957638</v>
      </c>
      <c r="F69" s="36" t="s">
        <v>127</v>
      </c>
      <c r="G69" s="12" t="str">
        <f t="shared" si="4"/>
        <v>44913.363</v>
      </c>
      <c r="H69" s="58">
        <f t="shared" si="5"/>
        <v>1750</v>
      </c>
      <c r="I69" s="67" t="s">
        <v>640</v>
      </c>
      <c r="J69" s="68" t="s">
        <v>641</v>
      </c>
      <c r="K69" s="67">
        <v>1750</v>
      </c>
      <c r="L69" s="67" t="s">
        <v>317</v>
      </c>
      <c r="M69" s="68" t="s">
        <v>412</v>
      </c>
      <c r="N69" s="68"/>
      <c r="O69" s="69" t="s">
        <v>518</v>
      </c>
      <c r="P69" s="69" t="s">
        <v>639</v>
      </c>
    </row>
    <row r="70" spans="1:16" ht="13.5" thickBot="1" x14ac:dyDescent="0.25">
      <c r="A70" s="58" t="str">
        <f t="shared" si="0"/>
        <v> BBS 57 </v>
      </c>
      <c r="B70" s="36" t="str">
        <f t="shared" si="1"/>
        <v>I</v>
      </c>
      <c r="C70" s="58">
        <f t="shared" si="2"/>
        <v>44931.438000000002</v>
      </c>
      <c r="D70" s="12" t="str">
        <f t="shared" si="3"/>
        <v>vis</v>
      </c>
      <c r="E70" s="66">
        <f>VLOOKUP(C70,Active!C$21:E$956,3,FALSE)</f>
        <v>-6735.9906448907286</v>
      </c>
      <c r="F70" s="36" t="s">
        <v>127</v>
      </c>
      <c r="G70" s="12" t="str">
        <f t="shared" si="4"/>
        <v>44931.438</v>
      </c>
      <c r="H70" s="58">
        <f t="shared" si="5"/>
        <v>1771</v>
      </c>
      <c r="I70" s="67" t="s">
        <v>642</v>
      </c>
      <c r="J70" s="68" t="s">
        <v>643</v>
      </c>
      <c r="K70" s="67">
        <v>1771</v>
      </c>
      <c r="L70" s="67" t="s">
        <v>181</v>
      </c>
      <c r="M70" s="68" t="s">
        <v>412</v>
      </c>
      <c r="N70" s="68"/>
      <c r="O70" s="69" t="s">
        <v>518</v>
      </c>
      <c r="P70" s="69" t="s">
        <v>639</v>
      </c>
    </row>
    <row r="71" spans="1:16" ht="13.5" thickBot="1" x14ac:dyDescent="0.25">
      <c r="A71" s="58" t="str">
        <f t="shared" si="0"/>
        <v> BBS 62 </v>
      </c>
      <c r="B71" s="36" t="str">
        <f t="shared" si="1"/>
        <v>I</v>
      </c>
      <c r="C71" s="58">
        <f t="shared" si="2"/>
        <v>45241.415000000001</v>
      </c>
      <c r="D71" s="12" t="str">
        <f t="shared" si="3"/>
        <v>vis</v>
      </c>
      <c r="E71" s="66">
        <f>VLOOKUP(C71,Active!C$21:E$956,3,FALSE)</f>
        <v>-6375.99105369479</v>
      </c>
      <c r="F71" s="36" t="s">
        <v>127</v>
      </c>
      <c r="G71" s="12" t="str">
        <f t="shared" si="4"/>
        <v>45241.415</v>
      </c>
      <c r="H71" s="58">
        <f t="shared" si="5"/>
        <v>2131</v>
      </c>
      <c r="I71" s="67" t="s">
        <v>649</v>
      </c>
      <c r="J71" s="68" t="s">
        <v>650</v>
      </c>
      <c r="K71" s="67">
        <v>2131</v>
      </c>
      <c r="L71" s="67" t="s">
        <v>181</v>
      </c>
      <c r="M71" s="68" t="s">
        <v>412</v>
      </c>
      <c r="N71" s="68"/>
      <c r="O71" s="69" t="s">
        <v>518</v>
      </c>
      <c r="P71" s="69" t="s">
        <v>651</v>
      </c>
    </row>
    <row r="72" spans="1:16" ht="13.5" thickBot="1" x14ac:dyDescent="0.25">
      <c r="A72" s="58" t="str">
        <f t="shared" si="0"/>
        <v>IBVS 2385 </v>
      </c>
      <c r="B72" s="36" t="str">
        <f t="shared" si="1"/>
        <v>I</v>
      </c>
      <c r="C72" s="58">
        <f t="shared" si="2"/>
        <v>45265.522799999999</v>
      </c>
      <c r="D72" s="12" t="str">
        <f t="shared" si="3"/>
        <v>vis</v>
      </c>
      <c r="E72" s="66">
        <f>VLOOKUP(C72,Active!C$21:E$956,3,FALSE)</f>
        <v>-6347.9928533617558</v>
      </c>
      <c r="F72" s="36" t="s">
        <v>127</v>
      </c>
      <c r="G72" s="12" t="str">
        <f t="shared" si="4"/>
        <v>45265.5228</v>
      </c>
      <c r="H72" s="58">
        <f t="shared" si="5"/>
        <v>2159</v>
      </c>
      <c r="I72" s="67" t="s">
        <v>652</v>
      </c>
      <c r="J72" s="68" t="s">
        <v>653</v>
      </c>
      <c r="K72" s="67">
        <v>2159</v>
      </c>
      <c r="L72" s="67" t="s">
        <v>654</v>
      </c>
      <c r="M72" s="68" t="s">
        <v>396</v>
      </c>
      <c r="N72" s="68" t="s">
        <v>397</v>
      </c>
      <c r="O72" s="69" t="s">
        <v>655</v>
      </c>
      <c r="P72" s="70" t="s">
        <v>656</v>
      </c>
    </row>
    <row r="73" spans="1:16" ht="13.5" thickBot="1" x14ac:dyDescent="0.25">
      <c r="A73" s="58" t="str">
        <f t="shared" si="0"/>
        <v>IBVS 2385 </v>
      </c>
      <c r="B73" s="36" t="str">
        <f t="shared" si="1"/>
        <v>I</v>
      </c>
      <c r="C73" s="58">
        <f t="shared" si="2"/>
        <v>45284.4666</v>
      </c>
      <c r="D73" s="12" t="str">
        <f t="shared" si="3"/>
        <v>vis</v>
      </c>
      <c r="E73" s="66">
        <f>VLOOKUP(C73,Active!C$21:E$956,3,FALSE)</f>
        <v>-6325.9919944086796</v>
      </c>
      <c r="F73" s="36" t="s">
        <v>127</v>
      </c>
      <c r="G73" s="12" t="str">
        <f t="shared" si="4"/>
        <v>45284.4666</v>
      </c>
      <c r="H73" s="58">
        <f t="shared" si="5"/>
        <v>2181</v>
      </c>
      <c r="I73" s="67" t="s">
        <v>660</v>
      </c>
      <c r="J73" s="68" t="s">
        <v>661</v>
      </c>
      <c r="K73" s="67">
        <v>2181</v>
      </c>
      <c r="L73" s="67" t="s">
        <v>662</v>
      </c>
      <c r="M73" s="68" t="s">
        <v>396</v>
      </c>
      <c r="N73" s="68" t="s">
        <v>397</v>
      </c>
      <c r="O73" s="69" t="s">
        <v>663</v>
      </c>
      <c r="P73" s="70" t="s">
        <v>656</v>
      </c>
    </row>
    <row r="74" spans="1:16" ht="13.5" thickBot="1" x14ac:dyDescent="0.25">
      <c r="A74" s="58" t="str">
        <f t="shared" si="0"/>
        <v>IBVS 2385 </v>
      </c>
      <c r="B74" s="36" t="str">
        <f t="shared" si="1"/>
        <v>I</v>
      </c>
      <c r="C74" s="58">
        <f t="shared" si="2"/>
        <v>45285.328399999999</v>
      </c>
      <c r="D74" s="12" t="str">
        <f t="shared" si="3"/>
        <v>vis</v>
      </c>
      <c r="E74" s="66">
        <f>VLOOKUP(C74,Active!C$21:E$956,3,FALSE)</f>
        <v>-6324.9911212868274</v>
      </c>
      <c r="F74" s="36" t="s">
        <v>127</v>
      </c>
      <c r="G74" s="12" t="str">
        <f t="shared" si="4"/>
        <v>45285.3284</v>
      </c>
      <c r="H74" s="58">
        <f t="shared" si="5"/>
        <v>2182</v>
      </c>
      <c r="I74" s="67" t="s">
        <v>664</v>
      </c>
      <c r="J74" s="68" t="s">
        <v>665</v>
      </c>
      <c r="K74" s="67">
        <v>2182</v>
      </c>
      <c r="L74" s="67" t="s">
        <v>666</v>
      </c>
      <c r="M74" s="68" t="s">
        <v>396</v>
      </c>
      <c r="N74" s="68" t="s">
        <v>397</v>
      </c>
      <c r="O74" s="69" t="s">
        <v>667</v>
      </c>
      <c r="P74" s="70" t="s">
        <v>656</v>
      </c>
    </row>
    <row r="75" spans="1:16" ht="13.5" thickBot="1" x14ac:dyDescent="0.25">
      <c r="A75" s="58" t="str">
        <f t="shared" ref="A75:A138" si="6">P75</f>
        <v> BBS 64 </v>
      </c>
      <c r="B75" s="36" t="str">
        <f t="shared" ref="B75:B138" si="7">IF(H75=INT(H75),"I","II")</f>
        <v>I</v>
      </c>
      <c r="C75" s="58">
        <f t="shared" ref="C75:C138" si="8">1*G75</f>
        <v>45323.214</v>
      </c>
      <c r="D75" s="12" t="str">
        <f t="shared" ref="D75:D138" si="9">VLOOKUP(F75,I$1:J$5,2,FALSE)</f>
        <v>vis</v>
      </c>
      <c r="E75" s="66">
        <f>VLOOKUP(C75,Active!C$21:E$956,3,FALSE)</f>
        <v>-6280.9917261310147</v>
      </c>
      <c r="F75" s="36" t="s">
        <v>127</v>
      </c>
      <c r="G75" s="12" t="str">
        <f t="shared" ref="G75:G138" si="10">MID(I75,3,LEN(I75)-3)</f>
        <v>45323.214</v>
      </c>
      <c r="H75" s="58">
        <f t="shared" ref="H75:H138" si="11">1*K75</f>
        <v>2226</v>
      </c>
      <c r="I75" s="67" t="s">
        <v>671</v>
      </c>
      <c r="J75" s="68" t="s">
        <v>672</v>
      </c>
      <c r="K75" s="67">
        <v>2226</v>
      </c>
      <c r="L75" s="67" t="s">
        <v>323</v>
      </c>
      <c r="M75" s="68" t="s">
        <v>412</v>
      </c>
      <c r="N75" s="68"/>
      <c r="O75" s="69" t="s">
        <v>613</v>
      </c>
      <c r="P75" s="69" t="s">
        <v>673</v>
      </c>
    </row>
    <row r="76" spans="1:16" ht="13.5" thickBot="1" x14ac:dyDescent="0.25">
      <c r="A76" s="58" t="str">
        <f t="shared" si="6"/>
        <v> BBS 64 </v>
      </c>
      <c r="B76" s="36" t="str">
        <f t="shared" si="7"/>
        <v>I</v>
      </c>
      <c r="C76" s="58">
        <f t="shared" si="8"/>
        <v>45335.266000000003</v>
      </c>
      <c r="D76" s="12" t="str">
        <f t="shared" si="9"/>
        <v>vis</v>
      </c>
      <c r="E76" s="66">
        <f>VLOOKUP(C76,Active!C$21:E$956,3,FALSE)</f>
        <v>-6266.9948325773166</v>
      </c>
      <c r="F76" s="36" t="s">
        <v>127</v>
      </c>
      <c r="G76" s="12" t="str">
        <f t="shared" si="10"/>
        <v>45335.266</v>
      </c>
      <c r="H76" s="58">
        <f t="shared" si="11"/>
        <v>2240</v>
      </c>
      <c r="I76" s="67" t="s">
        <v>674</v>
      </c>
      <c r="J76" s="68" t="s">
        <v>675</v>
      </c>
      <c r="K76" s="67">
        <v>2240</v>
      </c>
      <c r="L76" s="67" t="s">
        <v>281</v>
      </c>
      <c r="M76" s="68" t="s">
        <v>412</v>
      </c>
      <c r="N76" s="68"/>
      <c r="O76" s="69" t="s">
        <v>613</v>
      </c>
      <c r="P76" s="69" t="s">
        <v>673</v>
      </c>
    </row>
    <row r="77" spans="1:16" ht="13.5" thickBot="1" x14ac:dyDescent="0.25">
      <c r="A77" s="58" t="str">
        <f t="shared" si="6"/>
        <v> BBS 69 </v>
      </c>
      <c r="B77" s="36" t="str">
        <f t="shared" si="7"/>
        <v>I</v>
      </c>
      <c r="C77" s="58">
        <f t="shared" si="8"/>
        <v>45613.392</v>
      </c>
      <c r="D77" s="12" t="str">
        <f t="shared" si="9"/>
        <v>vis</v>
      </c>
      <c r="E77" s="66">
        <f>VLOOKUP(C77,Active!C$21:E$956,3,FALSE)</f>
        <v>-5943.9862019338789</v>
      </c>
      <c r="F77" s="36" t="s">
        <v>127</v>
      </c>
      <c r="G77" s="12" t="str">
        <f t="shared" si="10"/>
        <v>45613.392</v>
      </c>
      <c r="H77" s="58">
        <f t="shared" si="11"/>
        <v>2563</v>
      </c>
      <c r="I77" s="67" t="s">
        <v>678</v>
      </c>
      <c r="J77" s="68" t="s">
        <v>679</v>
      </c>
      <c r="K77" s="67">
        <v>2563</v>
      </c>
      <c r="L77" s="67" t="s">
        <v>350</v>
      </c>
      <c r="M77" s="68" t="s">
        <v>412</v>
      </c>
      <c r="N77" s="68"/>
      <c r="O77" s="69" t="s">
        <v>518</v>
      </c>
      <c r="P77" s="69" t="s">
        <v>680</v>
      </c>
    </row>
    <row r="78" spans="1:16" ht="13.5" thickBot="1" x14ac:dyDescent="0.25">
      <c r="A78" s="58" t="str">
        <f t="shared" si="6"/>
        <v> BBS 69 </v>
      </c>
      <c r="B78" s="36" t="str">
        <f t="shared" si="7"/>
        <v>I</v>
      </c>
      <c r="C78" s="58">
        <f t="shared" si="8"/>
        <v>45632.332000000002</v>
      </c>
      <c r="D78" s="12" t="str">
        <f t="shared" si="9"/>
        <v>vis</v>
      </c>
      <c r="E78" s="66">
        <f>VLOOKUP(C78,Active!C$21:E$956,3,FALSE)</f>
        <v>-5921.989756206448</v>
      </c>
      <c r="F78" s="36" t="s">
        <v>127</v>
      </c>
      <c r="G78" s="12" t="str">
        <f t="shared" si="10"/>
        <v>45632.332</v>
      </c>
      <c r="H78" s="58">
        <f t="shared" si="11"/>
        <v>2585</v>
      </c>
      <c r="I78" s="67" t="s">
        <v>681</v>
      </c>
      <c r="J78" s="68" t="s">
        <v>682</v>
      </c>
      <c r="K78" s="67">
        <v>2585</v>
      </c>
      <c r="L78" s="67" t="s">
        <v>161</v>
      </c>
      <c r="M78" s="68" t="s">
        <v>412</v>
      </c>
      <c r="N78" s="68"/>
      <c r="O78" s="69" t="s">
        <v>518</v>
      </c>
      <c r="P78" s="69" t="s">
        <v>680</v>
      </c>
    </row>
    <row r="79" spans="1:16" ht="13.5" thickBot="1" x14ac:dyDescent="0.25">
      <c r="A79" s="58" t="str">
        <f t="shared" si="6"/>
        <v>IBVS 3078 </v>
      </c>
      <c r="B79" s="36" t="str">
        <f t="shared" si="7"/>
        <v>I</v>
      </c>
      <c r="C79" s="58">
        <f t="shared" si="8"/>
        <v>46004.300799999997</v>
      </c>
      <c r="D79" s="12" t="str">
        <f t="shared" si="9"/>
        <v>vis</v>
      </c>
      <c r="E79" s="66">
        <f>VLOOKUP(C79,Active!C$21:E$956,3,FALSE)</f>
        <v>-5489.9944277219392</v>
      </c>
      <c r="F79" s="36" t="s">
        <v>127</v>
      </c>
      <c r="G79" s="12" t="str">
        <f t="shared" si="10"/>
        <v>46004.3008</v>
      </c>
      <c r="H79" s="58">
        <f t="shared" si="11"/>
        <v>3017</v>
      </c>
      <c r="I79" s="67" t="s">
        <v>689</v>
      </c>
      <c r="J79" s="68" t="s">
        <v>690</v>
      </c>
      <c r="K79" s="67">
        <v>3017</v>
      </c>
      <c r="L79" s="67" t="s">
        <v>691</v>
      </c>
      <c r="M79" s="68" t="s">
        <v>396</v>
      </c>
      <c r="N79" s="68" t="s">
        <v>397</v>
      </c>
      <c r="O79" s="69" t="s">
        <v>692</v>
      </c>
      <c r="P79" s="70" t="s">
        <v>688</v>
      </c>
    </row>
    <row r="80" spans="1:16" ht="13.5" thickBot="1" x14ac:dyDescent="0.25">
      <c r="A80" s="58" t="str">
        <f t="shared" si="6"/>
        <v> BBS 74 </v>
      </c>
      <c r="B80" s="36" t="str">
        <f t="shared" si="7"/>
        <v>I</v>
      </c>
      <c r="C80" s="58">
        <f t="shared" si="8"/>
        <v>46023.25</v>
      </c>
      <c r="D80" s="12" t="str">
        <f t="shared" si="9"/>
        <v>vis</v>
      </c>
      <c r="E80" s="66">
        <f>VLOOKUP(C80,Active!C$21:E$956,3,FALSE)</f>
        <v>-5467.9872973429401</v>
      </c>
      <c r="F80" s="36" t="s">
        <v>127</v>
      </c>
      <c r="G80" s="12" t="str">
        <f t="shared" si="10"/>
        <v>46023.250</v>
      </c>
      <c r="H80" s="58">
        <f t="shared" si="11"/>
        <v>3039</v>
      </c>
      <c r="I80" s="67" t="s">
        <v>693</v>
      </c>
      <c r="J80" s="68" t="s">
        <v>694</v>
      </c>
      <c r="K80" s="67">
        <v>3039</v>
      </c>
      <c r="L80" s="67" t="s">
        <v>460</v>
      </c>
      <c r="M80" s="68" t="s">
        <v>412</v>
      </c>
      <c r="N80" s="68"/>
      <c r="O80" s="69" t="s">
        <v>613</v>
      </c>
      <c r="P80" s="69" t="s">
        <v>695</v>
      </c>
    </row>
    <row r="81" spans="1:16" ht="13.5" thickBot="1" x14ac:dyDescent="0.25">
      <c r="A81" s="58" t="str">
        <f t="shared" si="6"/>
        <v> BBS 75 </v>
      </c>
      <c r="B81" s="36" t="str">
        <f t="shared" si="7"/>
        <v>I</v>
      </c>
      <c r="C81" s="58">
        <f t="shared" si="8"/>
        <v>46054.243999999999</v>
      </c>
      <c r="D81" s="12" t="str">
        <f t="shared" si="9"/>
        <v>vis</v>
      </c>
      <c r="E81" s="66">
        <f>VLOOKUP(C81,Active!C$21:E$956,3,FALSE)</f>
        <v>-5431.9916353114777</v>
      </c>
      <c r="F81" s="36" t="s">
        <v>127</v>
      </c>
      <c r="G81" s="12" t="str">
        <f t="shared" si="10"/>
        <v>46054.244</v>
      </c>
      <c r="H81" s="58">
        <f t="shared" si="11"/>
        <v>3075</v>
      </c>
      <c r="I81" s="67" t="s">
        <v>701</v>
      </c>
      <c r="J81" s="68" t="s">
        <v>702</v>
      </c>
      <c r="K81" s="67">
        <v>3075</v>
      </c>
      <c r="L81" s="67" t="s">
        <v>323</v>
      </c>
      <c r="M81" s="68" t="s">
        <v>412</v>
      </c>
      <c r="N81" s="68"/>
      <c r="O81" s="69" t="s">
        <v>613</v>
      </c>
      <c r="P81" s="69" t="s">
        <v>703</v>
      </c>
    </row>
    <row r="82" spans="1:16" ht="13.5" thickBot="1" x14ac:dyDescent="0.25">
      <c r="A82" s="58" t="str">
        <f t="shared" si="6"/>
        <v>IBVS 3078 </v>
      </c>
      <c r="B82" s="36" t="str">
        <f t="shared" si="7"/>
        <v>II</v>
      </c>
      <c r="C82" s="58">
        <f t="shared" si="8"/>
        <v>46322.459199999998</v>
      </c>
      <c r="D82" s="12" t="str">
        <f t="shared" si="9"/>
        <v>vis</v>
      </c>
      <c r="E82" s="66">
        <f>VLOOKUP(C82,Active!C$21:E$956,3,FALSE)</f>
        <v>-5120.493161706866</v>
      </c>
      <c r="F82" s="36" t="s">
        <v>127</v>
      </c>
      <c r="G82" s="12" t="str">
        <f t="shared" si="10"/>
        <v>46322.4592</v>
      </c>
      <c r="H82" s="58">
        <f t="shared" si="11"/>
        <v>3386.5</v>
      </c>
      <c r="I82" s="67" t="s">
        <v>707</v>
      </c>
      <c r="J82" s="68" t="s">
        <v>708</v>
      </c>
      <c r="K82" s="67">
        <v>3386.5</v>
      </c>
      <c r="L82" s="67" t="s">
        <v>709</v>
      </c>
      <c r="M82" s="68" t="s">
        <v>396</v>
      </c>
      <c r="N82" s="68" t="s">
        <v>397</v>
      </c>
      <c r="O82" s="69" t="s">
        <v>710</v>
      </c>
      <c r="P82" s="70" t="s">
        <v>688</v>
      </c>
    </row>
    <row r="83" spans="1:16" ht="13.5" thickBot="1" x14ac:dyDescent="0.25">
      <c r="A83" s="58" t="str">
        <f t="shared" si="6"/>
        <v>IBVS 3078 </v>
      </c>
      <c r="B83" s="36" t="str">
        <f t="shared" si="7"/>
        <v>I</v>
      </c>
      <c r="C83" s="58">
        <f t="shared" si="8"/>
        <v>46326.3344</v>
      </c>
      <c r="D83" s="12" t="str">
        <f t="shared" si="9"/>
        <v>vis</v>
      </c>
      <c r="E83" s="66">
        <f>VLOOKUP(C83,Active!C$21:E$956,3,FALSE)</f>
        <v>-5115.9926006465184</v>
      </c>
      <c r="F83" s="36" t="s">
        <v>127</v>
      </c>
      <c r="G83" s="12" t="str">
        <f t="shared" si="10"/>
        <v>46326.3344</v>
      </c>
      <c r="H83" s="58">
        <f t="shared" si="11"/>
        <v>3391</v>
      </c>
      <c r="I83" s="67" t="s">
        <v>711</v>
      </c>
      <c r="J83" s="68" t="s">
        <v>712</v>
      </c>
      <c r="K83" s="67">
        <v>3391</v>
      </c>
      <c r="L83" s="67" t="s">
        <v>713</v>
      </c>
      <c r="M83" s="68" t="s">
        <v>396</v>
      </c>
      <c r="N83" s="68" t="s">
        <v>397</v>
      </c>
      <c r="O83" s="69" t="s">
        <v>714</v>
      </c>
      <c r="P83" s="70" t="s">
        <v>688</v>
      </c>
    </row>
    <row r="84" spans="1:16" ht="13.5" thickBot="1" x14ac:dyDescent="0.25">
      <c r="A84" s="58" t="str">
        <f t="shared" si="6"/>
        <v> BBS 79 </v>
      </c>
      <c r="B84" s="36" t="str">
        <f t="shared" si="7"/>
        <v>I</v>
      </c>
      <c r="C84" s="58">
        <f t="shared" si="8"/>
        <v>46413.298000000003</v>
      </c>
      <c r="D84" s="12" t="str">
        <f t="shared" si="9"/>
        <v>vis</v>
      </c>
      <c r="E84" s="66">
        <f>VLOOKUP(C84,Active!C$21:E$956,3,FALSE)</f>
        <v>-5014.9952348776769</v>
      </c>
      <c r="F84" s="36" t="s">
        <v>127</v>
      </c>
      <c r="G84" s="12" t="str">
        <f t="shared" si="10"/>
        <v>46413.298</v>
      </c>
      <c r="H84" s="58">
        <f t="shared" si="11"/>
        <v>3492</v>
      </c>
      <c r="I84" s="67" t="s">
        <v>718</v>
      </c>
      <c r="J84" s="68" t="s">
        <v>719</v>
      </c>
      <c r="K84" s="67">
        <v>3492</v>
      </c>
      <c r="L84" s="67" t="s">
        <v>356</v>
      </c>
      <c r="M84" s="68" t="s">
        <v>412</v>
      </c>
      <c r="N84" s="68"/>
      <c r="O84" s="69" t="s">
        <v>613</v>
      </c>
      <c r="P84" s="69" t="s">
        <v>720</v>
      </c>
    </row>
    <row r="85" spans="1:16" ht="13.5" thickBot="1" x14ac:dyDescent="0.25">
      <c r="A85" s="58" t="str">
        <f t="shared" si="6"/>
        <v>IBVS 3078 </v>
      </c>
      <c r="B85" s="36" t="str">
        <f t="shared" si="7"/>
        <v>I</v>
      </c>
      <c r="C85" s="58">
        <f t="shared" si="8"/>
        <v>46753.413</v>
      </c>
      <c r="D85" s="12" t="str">
        <f t="shared" si="9"/>
        <v>vis</v>
      </c>
      <c r="E85" s="66">
        <f>VLOOKUP(C85,Active!C$21:E$956,3,FALSE)</f>
        <v>-4619.9941187961404</v>
      </c>
      <c r="F85" s="36" t="s">
        <v>127</v>
      </c>
      <c r="G85" s="12" t="str">
        <f t="shared" si="10"/>
        <v>46753.4130</v>
      </c>
      <c r="H85" s="58">
        <f t="shared" si="11"/>
        <v>3887</v>
      </c>
      <c r="I85" s="67" t="s">
        <v>723</v>
      </c>
      <c r="J85" s="68" t="s">
        <v>724</v>
      </c>
      <c r="K85" s="67">
        <v>3887</v>
      </c>
      <c r="L85" s="67" t="s">
        <v>725</v>
      </c>
      <c r="M85" s="68" t="s">
        <v>396</v>
      </c>
      <c r="N85" s="68" t="s">
        <v>397</v>
      </c>
      <c r="O85" s="69" t="s">
        <v>726</v>
      </c>
      <c r="P85" s="70" t="s">
        <v>688</v>
      </c>
    </row>
    <row r="86" spans="1:16" ht="13.5" thickBot="1" x14ac:dyDescent="0.25">
      <c r="A86" s="58" t="str">
        <f t="shared" si="6"/>
        <v> BBS 82 </v>
      </c>
      <c r="B86" s="36" t="str">
        <f t="shared" si="7"/>
        <v>I</v>
      </c>
      <c r="C86" s="58">
        <f t="shared" si="8"/>
        <v>46760.303</v>
      </c>
      <c r="D86" s="12" t="str">
        <f t="shared" si="9"/>
        <v>vis</v>
      </c>
      <c r="E86" s="66">
        <f>VLOOKUP(C86,Active!C$21:E$956,3,FALSE)</f>
        <v>-4611.992243872066</v>
      </c>
      <c r="F86" s="36" t="s">
        <v>127</v>
      </c>
      <c r="G86" s="12" t="str">
        <f t="shared" si="10"/>
        <v>46760.303</v>
      </c>
      <c r="H86" s="58">
        <f t="shared" si="11"/>
        <v>3895</v>
      </c>
      <c r="I86" s="67" t="s">
        <v>727</v>
      </c>
      <c r="J86" s="68" t="s">
        <v>728</v>
      </c>
      <c r="K86" s="67">
        <v>3895</v>
      </c>
      <c r="L86" s="67" t="s">
        <v>323</v>
      </c>
      <c r="M86" s="68" t="s">
        <v>412</v>
      </c>
      <c r="N86" s="68"/>
      <c r="O86" s="69" t="s">
        <v>613</v>
      </c>
      <c r="P86" s="69" t="s">
        <v>729</v>
      </c>
    </row>
    <row r="87" spans="1:16" ht="13.5" thickBot="1" x14ac:dyDescent="0.25">
      <c r="A87" s="58" t="str">
        <f t="shared" si="6"/>
        <v> BBS 86 </v>
      </c>
      <c r="B87" s="36" t="str">
        <f t="shared" si="7"/>
        <v>I</v>
      </c>
      <c r="C87" s="58">
        <f t="shared" si="8"/>
        <v>47057.364999999998</v>
      </c>
      <c r="D87" s="12" t="str">
        <f t="shared" si="9"/>
        <v>vis</v>
      </c>
      <c r="E87" s="66">
        <f>VLOOKUP(C87,Active!C$21:E$956,3,FALSE)</f>
        <v>-4266.9918130018796</v>
      </c>
      <c r="F87" s="36" t="s">
        <v>127</v>
      </c>
      <c r="G87" s="12" t="str">
        <f t="shared" si="10"/>
        <v>47057.365</v>
      </c>
      <c r="H87" s="58">
        <f t="shared" si="11"/>
        <v>4240</v>
      </c>
      <c r="I87" s="67" t="s">
        <v>730</v>
      </c>
      <c r="J87" s="68" t="s">
        <v>731</v>
      </c>
      <c r="K87" s="67">
        <v>4240</v>
      </c>
      <c r="L87" s="67" t="s">
        <v>323</v>
      </c>
      <c r="M87" s="68" t="s">
        <v>412</v>
      </c>
      <c r="N87" s="68"/>
      <c r="O87" s="69" t="s">
        <v>732</v>
      </c>
      <c r="P87" s="69" t="s">
        <v>733</v>
      </c>
    </row>
    <row r="88" spans="1:16" ht="13.5" thickBot="1" x14ac:dyDescent="0.25">
      <c r="A88" s="58" t="str">
        <f t="shared" si="6"/>
        <v> BBS 86 </v>
      </c>
      <c r="B88" s="36" t="str">
        <f t="shared" si="7"/>
        <v>I</v>
      </c>
      <c r="C88" s="58">
        <f t="shared" si="8"/>
        <v>47082.328999999998</v>
      </c>
      <c r="D88" s="12" t="str">
        <f t="shared" si="9"/>
        <v>vis</v>
      </c>
      <c r="E88" s="66">
        <f>VLOOKUP(C88,Active!C$21:E$956,3,FALSE)</f>
        <v>-4237.9992432479448</v>
      </c>
      <c r="F88" s="36" t="s">
        <v>127</v>
      </c>
      <c r="G88" s="12" t="str">
        <f t="shared" si="10"/>
        <v>47082.329</v>
      </c>
      <c r="H88" s="58">
        <f t="shared" si="11"/>
        <v>4269</v>
      </c>
      <c r="I88" s="67" t="s">
        <v>734</v>
      </c>
      <c r="J88" s="68" t="s">
        <v>735</v>
      </c>
      <c r="K88" s="67">
        <v>4269</v>
      </c>
      <c r="L88" s="67" t="s">
        <v>390</v>
      </c>
      <c r="M88" s="68" t="s">
        <v>412</v>
      </c>
      <c r="N88" s="68"/>
      <c r="O88" s="69" t="s">
        <v>732</v>
      </c>
      <c r="P88" s="69" t="s">
        <v>733</v>
      </c>
    </row>
    <row r="89" spans="1:16" ht="13.5" thickBot="1" x14ac:dyDescent="0.25">
      <c r="A89" s="58" t="str">
        <f t="shared" si="6"/>
        <v> BRNO 30 </v>
      </c>
      <c r="B89" s="36" t="str">
        <f t="shared" si="7"/>
        <v>I</v>
      </c>
      <c r="C89" s="58">
        <f t="shared" si="8"/>
        <v>47125.385999999999</v>
      </c>
      <c r="D89" s="12" t="str">
        <f t="shared" si="9"/>
        <v>vis</v>
      </c>
      <c r="E89" s="66">
        <f>VLOOKUP(C89,Active!C$21:E$956,3,FALSE)</f>
        <v>-4187.9939125359124</v>
      </c>
      <c r="F89" s="36" t="s">
        <v>127</v>
      </c>
      <c r="G89" s="12" t="str">
        <f t="shared" si="10"/>
        <v>47125.386</v>
      </c>
      <c r="H89" s="58">
        <f t="shared" si="11"/>
        <v>4319</v>
      </c>
      <c r="I89" s="67" t="s">
        <v>744</v>
      </c>
      <c r="J89" s="68" t="s">
        <v>745</v>
      </c>
      <c r="K89" s="67">
        <v>4319</v>
      </c>
      <c r="L89" s="67" t="s">
        <v>281</v>
      </c>
      <c r="M89" s="68" t="s">
        <v>412</v>
      </c>
      <c r="N89" s="68"/>
      <c r="O89" s="69" t="s">
        <v>746</v>
      </c>
      <c r="P89" s="69" t="s">
        <v>747</v>
      </c>
    </row>
    <row r="90" spans="1:16" ht="13.5" thickBot="1" x14ac:dyDescent="0.25">
      <c r="A90" s="58" t="str">
        <f t="shared" si="6"/>
        <v>IBVS 3355 </v>
      </c>
      <c r="B90" s="36" t="str">
        <f t="shared" si="7"/>
        <v>I</v>
      </c>
      <c r="C90" s="58">
        <f t="shared" si="8"/>
        <v>47434.502099999998</v>
      </c>
      <c r="D90" s="12" t="str">
        <f t="shared" si="9"/>
        <v>vis</v>
      </c>
      <c r="E90" s="66">
        <f>VLOOKUP(C90,Active!C$21:E$956,3,FALSE)</f>
        <v>-3828.9941492241728</v>
      </c>
      <c r="F90" s="36" t="s">
        <v>127</v>
      </c>
      <c r="G90" s="12" t="str">
        <f t="shared" si="10"/>
        <v>47434.5021</v>
      </c>
      <c r="H90" s="58">
        <f t="shared" si="11"/>
        <v>4678</v>
      </c>
      <c r="I90" s="67" t="s">
        <v>751</v>
      </c>
      <c r="J90" s="68" t="s">
        <v>752</v>
      </c>
      <c r="K90" s="67">
        <v>4678</v>
      </c>
      <c r="L90" s="67" t="s">
        <v>725</v>
      </c>
      <c r="M90" s="68" t="s">
        <v>396</v>
      </c>
      <c r="N90" s="68" t="s">
        <v>397</v>
      </c>
      <c r="O90" s="69" t="s">
        <v>753</v>
      </c>
      <c r="P90" s="70" t="s">
        <v>740</v>
      </c>
    </row>
    <row r="91" spans="1:16" ht="13.5" thickBot="1" x14ac:dyDescent="0.25">
      <c r="A91" s="58" t="str">
        <f t="shared" si="6"/>
        <v> BBS 91 </v>
      </c>
      <c r="B91" s="36" t="str">
        <f t="shared" si="7"/>
        <v>I</v>
      </c>
      <c r="C91" s="58">
        <f t="shared" si="8"/>
        <v>47553.328000000001</v>
      </c>
      <c r="D91" s="12" t="str">
        <f t="shared" si="9"/>
        <v>vis</v>
      </c>
      <c r="E91" s="66">
        <f>VLOOKUP(C91,Active!C$21:E$956,3,FALSE)</f>
        <v>-3690.9926993634058</v>
      </c>
      <c r="F91" s="36" t="s">
        <v>127</v>
      </c>
      <c r="G91" s="12" t="str">
        <f t="shared" si="10"/>
        <v>47553.328</v>
      </c>
      <c r="H91" s="58">
        <f t="shared" si="11"/>
        <v>4816</v>
      </c>
      <c r="I91" s="67" t="s">
        <v>754</v>
      </c>
      <c r="J91" s="68" t="s">
        <v>755</v>
      </c>
      <c r="K91" s="67">
        <v>4816</v>
      </c>
      <c r="L91" s="67" t="s">
        <v>128</v>
      </c>
      <c r="M91" s="68" t="s">
        <v>412</v>
      </c>
      <c r="N91" s="68"/>
      <c r="O91" s="69" t="s">
        <v>518</v>
      </c>
      <c r="P91" s="69" t="s">
        <v>756</v>
      </c>
    </row>
    <row r="92" spans="1:16" ht="13.5" thickBot="1" x14ac:dyDescent="0.25">
      <c r="A92" s="58" t="str">
        <f t="shared" si="6"/>
        <v>IBVS 3760 </v>
      </c>
      <c r="B92" s="36" t="str">
        <f t="shared" si="7"/>
        <v>I</v>
      </c>
      <c r="C92" s="58">
        <f t="shared" si="8"/>
        <v>48531.475299999998</v>
      </c>
      <c r="D92" s="12" t="str">
        <f t="shared" si="9"/>
        <v>vis</v>
      </c>
      <c r="E92" s="66">
        <f>VLOOKUP(C92,Active!C$21:E$956,3,FALSE)</f>
        <v>-2554.9967121468981</v>
      </c>
      <c r="F92" s="36" t="s">
        <v>127</v>
      </c>
      <c r="G92" s="12" t="str">
        <f t="shared" si="10"/>
        <v>48531.4753</v>
      </c>
      <c r="H92" s="58">
        <f t="shared" si="11"/>
        <v>5952</v>
      </c>
      <c r="I92" s="67" t="s">
        <v>760</v>
      </c>
      <c r="J92" s="68" t="s">
        <v>761</v>
      </c>
      <c r="K92" s="67">
        <v>5952</v>
      </c>
      <c r="L92" s="67" t="s">
        <v>762</v>
      </c>
      <c r="M92" s="68" t="s">
        <v>396</v>
      </c>
      <c r="N92" s="68" t="s">
        <v>39</v>
      </c>
      <c r="O92" s="69" t="s">
        <v>726</v>
      </c>
      <c r="P92" s="70" t="s">
        <v>763</v>
      </c>
    </row>
    <row r="93" spans="1:16" ht="13.5" thickBot="1" x14ac:dyDescent="0.25">
      <c r="A93" s="58" t="str">
        <f t="shared" si="6"/>
        <v>IBVS 3760 </v>
      </c>
      <c r="B93" s="36" t="str">
        <f t="shared" si="7"/>
        <v>I</v>
      </c>
      <c r="C93" s="58">
        <f t="shared" si="8"/>
        <v>48531.4758</v>
      </c>
      <c r="D93" s="12" t="str">
        <f t="shared" si="9"/>
        <v>vis</v>
      </c>
      <c r="E93" s="66">
        <f>VLOOKUP(C93,Active!C$21:E$956,3,FALSE)</f>
        <v>-2554.9961314593111</v>
      </c>
      <c r="F93" s="36" t="s">
        <v>127</v>
      </c>
      <c r="G93" s="12" t="str">
        <f t="shared" si="10"/>
        <v>48531.4758</v>
      </c>
      <c r="H93" s="58">
        <f t="shared" si="11"/>
        <v>5952</v>
      </c>
      <c r="I93" s="67" t="s">
        <v>764</v>
      </c>
      <c r="J93" s="68" t="s">
        <v>765</v>
      </c>
      <c r="K93" s="67">
        <v>5952</v>
      </c>
      <c r="L93" s="67" t="s">
        <v>766</v>
      </c>
      <c r="M93" s="68" t="s">
        <v>396</v>
      </c>
      <c r="N93" s="68" t="s">
        <v>767</v>
      </c>
      <c r="O93" s="69" t="s">
        <v>726</v>
      </c>
      <c r="P93" s="70" t="s">
        <v>763</v>
      </c>
    </row>
    <row r="94" spans="1:16" ht="13.5" thickBot="1" x14ac:dyDescent="0.25">
      <c r="A94" s="58" t="str">
        <f t="shared" si="6"/>
        <v>IBVS 3760 </v>
      </c>
      <c r="B94" s="36" t="str">
        <f t="shared" si="7"/>
        <v>II</v>
      </c>
      <c r="C94" s="58">
        <f t="shared" si="8"/>
        <v>48541.3773</v>
      </c>
      <c r="D94" s="12" t="str">
        <f t="shared" si="9"/>
        <v>vis</v>
      </c>
      <c r="E94" s="66">
        <f>VLOOKUP(C94,Active!C$21:E$956,3,FALSE)</f>
        <v>-2543.4967752095677</v>
      </c>
      <c r="F94" s="36" t="s">
        <v>127</v>
      </c>
      <c r="G94" s="12" t="str">
        <f t="shared" si="10"/>
        <v>48541.3773</v>
      </c>
      <c r="H94" s="58">
        <f t="shared" si="11"/>
        <v>5963.5</v>
      </c>
      <c r="I94" s="67" t="s">
        <v>772</v>
      </c>
      <c r="J94" s="68" t="s">
        <v>773</v>
      </c>
      <c r="K94" s="67">
        <v>5963.5</v>
      </c>
      <c r="L94" s="67" t="s">
        <v>762</v>
      </c>
      <c r="M94" s="68" t="s">
        <v>396</v>
      </c>
      <c r="N94" s="68" t="s">
        <v>39</v>
      </c>
      <c r="O94" s="69" t="s">
        <v>771</v>
      </c>
      <c r="P94" s="70" t="s">
        <v>763</v>
      </c>
    </row>
    <row r="95" spans="1:16" ht="13.5" thickBot="1" x14ac:dyDescent="0.25">
      <c r="A95" s="58" t="str">
        <f t="shared" si="6"/>
        <v>IBVS 3760 </v>
      </c>
      <c r="B95" s="36" t="str">
        <f t="shared" si="7"/>
        <v>I</v>
      </c>
      <c r="C95" s="58">
        <f t="shared" si="8"/>
        <v>48594.333299999998</v>
      </c>
      <c r="D95" s="12" t="str">
        <f t="shared" si="9"/>
        <v>vis</v>
      </c>
      <c r="E95" s="66">
        <f>VLOOKUP(C95,Active!C$21:E$956,3,FALSE)</f>
        <v>-2481.9949916857208</v>
      </c>
      <c r="F95" s="36" t="s">
        <v>127</v>
      </c>
      <c r="G95" s="12" t="str">
        <f t="shared" si="10"/>
        <v>48594.3333</v>
      </c>
      <c r="H95" s="58">
        <f t="shared" si="11"/>
        <v>6025</v>
      </c>
      <c r="I95" s="67" t="s">
        <v>778</v>
      </c>
      <c r="J95" s="68" t="s">
        <v>779</v>
      </c>
      <c r="K95" s="67">
        <v>6025</v>
      </c>
      <c r="L95" s="67" t="s">
        <v>780</v>
      </c>
      <c r="M95" s="68" t="s">
        <v>396</v>
      </c>
      <c r="N95" s="68" t="s">
        <v>39</v>
      </c>
      <c r="O95" s="69" t="s">
        <v>777</v>
      </c>
      <c r="P95" s="70" t="s">
        <v>763</v>
      </c>
    </row>
    <row r="96" spans="1:16" ht="13.5" thickBot="1" x14ac:dyDescent="0.25">
      <c r="A96" s="58" t="str">
        <f t="shared" si="6"/>
        <v>IBVS 3896 </v>
      </c>
      <c r="B96" s="36" t="str">
        <f t="shared" si="7"/>
        <v>II</v>
      </c>
      <c r="C96" s="58">
        <f t="shared" si="8"/>
        <v>48888.375399999997</v>
      </c>
      <c r="D96" s="12" t="str">
        <f t="shared" si="9"/>
        <v>vis</v>
      </c>
      <c r="E96" s="66">
        <f>VLOOKUP(C96,Active!C$21:E$956,3,FALSE)</f>
        <v>-2140.5017976926333</v>
      </c>
      <c r="F96" s="36" t="s">
        <v>127</v>
      </c>
      <c r="G96" s="12" t="str">
        <f t="shared" si="10"/>
        <v>48888.3754</v>
      </c>
      <c r="H96" s="58">
        <f t="shared" si="11"/>
        <v>6366.5</v>
      </c>
      <c r="I96" s="67" t="s">
        <v>781</v>
      </c>
      <c r="J96" s="68" t="s">
        <v>782</v>
      </c>
      <c r="K96" s="67">
        <v>6366.5</v>
      </c>
      <c r="L96" s="67" t="s">
        <v>783</v>
      </c>
      <c r="M96" s="68" t="s">
        <v>396</v>
      </c>
      <c r="N96" s="68" t="s">
        <v>397</v>
      </c>
      <c r="O96" s="69" t="s">
        <v>784</v>
      </c>
      <c r="P96" s="70" t="s">
        <v>785</v>
      </c>
    </row>
    <row r="97" spans="1:16" ht="13.5" thickBot="1" x14ac:dyDescent="0.25">
      <c r="A97" s="58" t="str">
        <f t="shared" si="6"/>
        <v>IBVS 3896 </v>
      </c>
      <c r="B97" s="36" t="str">
        <f t="shared" si="7"/>
        <v>I</v>
      </c>
      <c r="C97" s="58">
        <f t="shared" si="8"/>
        <v>48897.416100000002</v>
      </c>
      <c r="D97" s="12" t="str">
        <f t="shared" si="9"/>
        <v>vis</v>
      </c>
      <c r="E97" s="66">
        <f>VLOOKUP(C97,Active!C$21:E$956,3,FALSE)</f>
        <v>-2130.0021531895673</v>
      </c>
      <c r="F97" s="36" t="s">
        <v>127</v>
      </c>
      <c r="G97" s="12" t="str">
        <f t="shared" si="10"/>
        <v>48897.4161</v>
      </c>
      <c r="H97" s="58">
        <f t="shared" si="11"/>
        <v>6377</v>
      </c>
      <c r="I97" s="67" t="s">
        <v>786</v>
      </c>
      <c r="J97" s="68" t="s">
        <v>787</v>
      </c>
      <c r="K97" s="67">
        <v>6377</v>
      </c>
      <c r="L97" s="67" t="s">
        <v>788</v>
      </c>
      <c r="M97" s="68" t="s">
        <v>396</v>
      </c>
      <c r="N97" s="68" t="s">
        <v>397</v>
      </c>
      <c r="O97" s="69" t="s">
        <v>784</v>
      </c>
      <c r="P97" s="70" t="s">
        <v>785</v>
      </c>
    </row>
    <row r="98" spans="1:16" ht="13.5" thickBot="1" x14ac:dyDescent="0.25">
      <c r="A98" s="58" t="str">
        <f t="shared" si="6"/>
        <v> BBS 103 </v>
      </c>
      <c r="B98" s="36" t="str">
        <f t="shared" si="7"/>
        <v>I</v>
      </c>
      <c r="C98" s="58">
        <f t="shared" si="8"/>
        <v>49003.33</v>
      </c>
      <c r="D98" s="12" t="str">
        <f t="shared" si="9"/>
        <v>vis</v>
      </c>
      <c r="E98" s="66">
        <f>VLOOKUP(C98,Active!C$21:E$956,3,FALSE)</f>
        <v>-2006.9963795290455</v>
      </c>
      <c r="F98" s="36" t="s">
        <v>127</v>
      </c>
      <c r="G98" s="12" t="str">
        <f t="shared" si="10"/>
        <v>49003.330</v>
      </c>
      <c r="H98" s="58">
        <f t="shared" si="11"/>
        <v>6500</v>
      </c>
      <c r="I98" s="67" t="s">
        <v>792</v>
      </c>
      <c r="J98" s="68" t="s">
        <v>793</v>
      </c>
      <c r="K98" s="67">
        <v>6500</v>
      </c>
      <c r="L98" s="67" t="s">
        <v>225</v>
      </c>
      <c r="M98" s="68" t="s">
        <v>412</v>
      </c>
      <c r="N98" s="68"/>
      <c r="O98" s="69" t="s">
        <v>518</v>
      </c>
      <c r="P98" s="69" t="s">
        <v>794</v>
      </c>
    </row>
    <row r="99" spans="1:16" ht="13.5" thickBot="1" x14ac:dyDescent="0.25">
      <c r="A99" s="58" t="str">
        <f t="shared" si="6"/>
        <v>BAVM 118 </v>
      </c>
      <c r="B99" s="36" t="str">
        <f t="shared" si="7"/>
        <v>I</v>
      </c>
      <c r="C99" s="58">
        <f t="shared" si="8"/>
        <v>50756.420100000003</v>
      </c>
      <c r="D99" s="12" t="str">
        <f t="shared" si="9"/>
        <v>vis</v>
      </c>
      <c r="E99" s="66">
        <f>VLOOKUP(C99,Active!C$21:E$956,3,FALSE)</f>
        <v>28.99893408986831</v>
      </c>
      <c r="F99" s="36" t="s">
        <v>127</v>
      </c>
      <c r="G99" s="12" t="str">
        <f t="shared" si="10"/>
        <v>50756.4201</v>
      </c>
      <c r="H99" s="58">
        <f t="shared" si="11"/>
        <v>8536</v>
      </c>
      <c r="I99" s="67" t="s">
        <v>811</v>
      </c>
      <c r="J99" s="68" t="s">
        <v>812</v>
      </c>
      <c r="K99" s="67">
        <v>8536</v>
      </c>
      <c r="L99" s="67" t="s">
        <v>813</v>
      </c>
      <c r="M99" s="68" t="s">
        <v>396</v>
      </c>
      <c r="N99" s="68" t="s">
        <v>814</v>
      </c>
      <c r="O99" s="69" t="s">
        <v>815</v>
      </c>
      <c r="P99" s="70" t="s">
        <v>816</v>
      </c>
    </row>
    <row r="100" spans="1:16" ht="13.5" thickBot="1" x14ac:dyDescent="0.25">
      <c r="A100" s="58" t="str">
        <f t="shared" si="6"/>
        <v>BAVM 152 </v>
      </c>
      <c r="B100" s="36" t="str">
        <f t="shared" si="7"/>
        <v>I</v>
      </c>
      <c r="C100" s="58">
        <f t="shared" si="8"/>
        <v>51821.536200000002</v>
      </c>
      <c r="D100" s="12" t="str">
        <f t="shared" si="9"/>
        <v>vis</v>
      </c>
      <c r="E100" s="66">
        <f>VLOOKUP(C100,Active!C$21:E$956,3,FALSE)</f>
        <v>1265.9983262261032</v>
      </c>
      <c r="F100" s="36" t="s">
        <v>127</v>
      </c>
      <c r="G100" s="12" t="str">
        <f t="shared" si="10"/>
        <v>51821.5362</v>
      </c>
      <c r="H100" s="58">
        <f t="shared" si="11"/>
        <v>9773</v>
      </c>
      <c r="I100" s="67" t="s">
        <v>817</v>
      </c>
      <c r="J100" s="68" t="s">
        <v>818</v>
      </c>
      <c r="K100" s="67">
        <v>9773</v>
      </c>
      <c r="L100" s="67" t="s">
        <v>819</v>
      </c>
      <c r="M100" s="68" t="s">
        <v>396</v>
      </c>
      <c r="N100" s="68" t="s">
        <v>820</v>
      </c>
      <c r="O100" s="69" t="s">
        <v>815</v>
      </c>
      <c r="P100" s="70" t="s">
        <v>821</v>
      </c>
    </row>
    <row r="101" spans="1:16" ht="13.5" thickBot="1" x14ac:dyDescent="0.25">
      <c r="A101" s="58" t="str">
        <f t="shared" si="6"/>
        <v>IBVS 5583 </v>
      </c>
      <c r="B101" s="36" t="str">
        <f t="shared" si="7"/>
        <v>I</v>
      </c>
      <c r="C101" s="58">
        <f t="shared" si="8"/>
        <v>52874.596799999999</v>
      </c>
      <c r="D101" s="12" t="str">
        <f t="shared" si="9"/>
        <v>vis</v>
      </c>
      <c r="E101" s="66">
        <f>VLOOKUP(C101,Active!C$21:E$956,3,FALSE)</f>
        <v>2488.9967599955448</v>
      </c>
      <c r="F101" s="36" t="s">
        <v>127</v>
      </c>
      <c r="G101" s="12" t="str">
        <f t="shared" si="10"/>
        <v>52874.5968</v>
      </c>
      <c r="H101" s="58">
        <f t="shared" si="11"/>
        <v>10996</v>
      </c>
      <c r="I101" s="67" t="s">
        <v>828</v>
      </c>
      <c r="J101" s="68" t="s">
        <v>829</v>
      </c>
      <c r="K101" s="67" t="s">
        <v>830</v>
      </c>
      <c r="L101" s="67" t="s">
        <v>831</v>
      </c>
      <c r="M101" s="68" t="s">
        <v>396</v>
      </c>
      <c r="N101" s="68" t="s">
        <v>832</v>
      </c>
      <c r="O101" s="69" t="s">
        <v>833</v>
      </c>
      <c r="P101" s="70" t="s">
        <v>834</v>
      </c>
    </row>
    <row r="102" spans="1:16" ht="13.5" thickBot="1" x14ac:dyDescent="0.25">
      <c r="A102" s="58" t="str">
        <f t="shared" si="6"/>
        <v>IBVS 5843 </v>
      </c>
      <c r="B102" s="36" t="str">
        <f t="shared" si="7"/>
        <v>II</v>
      </c>
      <c r="C102" s="58">
        <f t="shared" si="8"/>
        <v>53273.697200000002</v>
      </c>
      <c r="D102" s="12" t="str">
        <f t="shared" si="9"/>
        <v>vis</v>
      </c>
      <c r="E102" s="66">
        <f>VLOOKUP(C102,Active!C$21:E$956,3,FALSE)</f>
        <v>2952.5020550533627</v>
      </c>
      <c r="F102" s="36" t="s">
        <v>127</v>
      </c>
      <c r="G102" s="12" t="str">
        <f t="shared" si="10"/>
        <v>53273.6972</v>
      </c>
      <c r="H102" s="58">
        <f t="shared" si="11"/>
        <v>11459.5</v>
      </c>
      <c r="I102" s="67" t="s">
        <v>840</v>
      </c>
      <c r="J102" s="68" t="s">
        <v>841</v>
      </c>
      <c r="K102" s="67" t="s">
        <v>842</v>
      </c>
      <c r="L102" s="67" t="s">
        <v>843</v>
      </c>
      <c r="M102" s="68" t="s">
        <v>844</v>
      </c>
      <c r="N102" s="68" t="s">
        <v>820</v>
      </c>
      <c r="O102" s="69" t="s">
        <v>845</v>
      </c>
      <c r="P102" s="70" t="s">
        <v>846</v>
      </c>
    </row>
    <row r="103" spans="1:16" ht="13.5" thickBot="1" x14ac:dyDescent="0.25">
      <c r="A103" s="58" t="str">
        <f t="shared" si="6"/>
        <v>IBVS 5843 </v>
      </c>
      <c r="B103" s="36" t="str">
        <f t="shared" si="7"/>
        <v>I</v>
      </c>
      <c r="C103" s="58">
        <f t="shared" si="8"/>
        <v>53283.5936</v>
      </c>
      <c r="D103" s="12" t="str">
        <f t="shared" si="9"/>
        <v>vis</v>
      </c>
      <c r="E103" s="66">
        <f>VLOOKUP(C103,Active!C$21:E$956,3,FALSE)</f>
        <v>2963.9954882897341</v>
      </c>
      <c r="F103" s="36" t="s">
        <v>127</v>
      </c>
      <c r="G103" s="12" t="str">
        <f t="shared" si="10"/>
        <v>53283.5936</v>
      </c>
      <c r="H103" s="58">
        <f t="shared" si="11"/>
        <v>11471</v>
      </c>
      <c r="I103" s="67" t="s">
        <v>847</v>
      </c>
      <c r="J103" s="68" t="s">
        <v>848</v>
      </c>
      <c r="K103" s="67" t="s">
        <v>849</v>
      </c>
      <c r="L103" s="67" t="s">
        <v>850</v>
      </c>
      <c r="M103" s="68" t="s">
        <v>844</v>
      </c>
      <c r="N103" s="68" t="s">
        <v>820</v>
      </c>
      <c r="O103" s="69" t="s">
        <v>845</v>
      </c>
      <c r="P103" s="70" t="s">
        <v>846</v>
      </c>
    </row>
    <row r="104" spans="1:16" ht="13.5" thickBot="1" x14ac:dyDescent="0.25">
      <c r="A104" s="58" t="str">
        <f t="shared" si="6"/>
        <v>IBVS 5843 </v>
      </c>
      <c r="B104" s="36" t="str">
        <f t="shared" si="7"/>
        <v>II</v>
      </c>
      <c r="C104" s="58">
        <f t="shared" si="8"/>
        <v>53286.605799999998</v>
      </c>
      <c r="D104" s="12" t="str">
        <f t="shared" si="9"/>
        <v>vis</v>
      </c>
      <c r="E104" s="66">
        <f>VLOOKUP(C104,Active!C$21:E$956,3,FALSE)</f>
        <v>2967.4937825780185</v>
      </c>
      <c r="F104" s="36" t="s">
        <v>127</v>
      </c>
      <c r="G104" s="12" t="str">
        <f t="shared" si="10"/>
        <v>53286.6058</v>
      </c>
      <c r="H104" s="58">
        <f t="shared" si="11"/>
        <v>11474.5</v>
      </c>
      <c r="I104" s="67" t="s">
        <v>851</v>
      </c>
      <c r="J104" s="68" t="s">
        <v>852</v>
      </c>
      <c r="K104" s="67" t="s">
        <v>853</v>
      </c>
      <c r="L104" s="67" t="s">
        <v>854</v>
      </c>
      <c r="M104" s="68" t="s">
        <v>844</v>
      </c>
      <c r="N104" s="68" t="s">
        <v>820</v>
      </c>
      <c r="O104" s="69" t="s">
        <v>845</v>
      </c>
      <c r="P104" s="70" t="s">
        <v>846</v>
      </c>
    </row>
    <row r="105" spans="1:16" ht="13.5" thickBot="1" x14ac:dyDescent="0.25">
      <c r="A105" s="58" t="str">
        <f t="shared" si="6"/>
        <v>IBVS 5843 </v>
      </c>
      <c r="B105" s="36" t="str">
        <f t="shared" si="7"/>
        <v>I</v>
      </c>
      <c r="C105" s="58">
        <f t="shared" si="8"/>
        <v>53288.7592</v>
      </c>
      <c r="D105" s="12" t="str">
        <f t="shared" si="9"/>
        <v>vis</v>
      </c>
      <c r="E105" s="66">
        <f>VLOOKUP(C105,Active!C$21:E$956,3,FALSE)</f>
        <v>2969.994687869967</v>
      </c>
      <c r="F105" s="36" t="s">
        <v>127</v>
      </c>
      <c r="G105" s="12" t="str">
        <f t="shared" si="10"/>
        <v>53288.7592</v>
      </c>
      <c r="H105" s="58">
        <f t="shared" si="11"/>
        <v>11477</v>
      </c>
      <c r="I105" s="67" t="s">
        <v>855</v>
      </c>
      <c r="J105" s="68" t="s">
        <v>856</v>
      </c>
      <c r="K105" s="67" t="s">
        <v>857</v>
      </c>
      <c r="L105" s="67" t="s">
        <v>858</v>
      </c>
      <c r="M105" s="68" t="s">
        <v>844</v>
      </c>
      <c r="N105" s="68" t="s">
        <v>820</v>
      </c>
      <c r="O105" s="69" t="s">
        <v>845</v>
      </c>
      <c r="P105" s="70" t="s">
        <v>846</v>
      </c>
    </row>
    <row r="106" spans="1:16" ht="13.5" thickBot="1" x14ac:dyDescent="0.25">
      <c r="A106" s="58" t="str">
        <f t="shared" si="6"/>
        <v>IBVS 5843 </v>
      </c>
      <c r="B106" s="36" t="str">
        <f t="shared" si="7"/>
        <v>I</v>
      </c>
      <c r="C106" s="58">
        <f t="shared" si="8"/>
        <v>53289.621099999997</v>
      </c>
      <c r="D106" s="12" t="str">
        <f t="shared" si="9"/>
        <v>vis</v>
      </c>
      <c r="E106" s="66">
        <f>VLOOKUP(C106,Active!C$21:E$956,3,FALSE)</f>
        <v>2970.9956771293328</v>
      </c>
      <c r="F106" s="36" t="s">
        <v>127</v>
      </c>
      <c r="G106" s="12" t="str">
        <f t="shared" si="10"/>
        <v>53289.6211</v>
      </c>
      <c r="H106" s="58">
        <f t="shared" si="11"/>
        <v>11478</v>
      </c>
      <c r="I106" s="67" t="s">
        <v>859</v>
      </c>
      <c r="J106" s="68" t="s">
        <v>860</v>
      </c>
      <c r="K106" s="67" t="s">
        <v>861</v>
      </c>
      <c r="L106" s="67" t="s">
        <v>862</v>
      </c>
      <c r="M106" s="68" t="s">
        <v>844</v>
      </c>
      <c r="N106" s="68" t="s">
        <v>820</v>
      </c>
      <c r="O106" s="69" t="s">
        <v>845</v>
      </c>
      <c r="P106" s="70" t="s">
        <v>846</v>
      </c>
    </row>
    <row r="107" spans="1:16" ht="13.5" thickBot="1" x14ac:dyDescent="0.25">
      <c r="A107" s="58" t="str">
        <f t="shared" si="6"/>
        <v>IBVS 5843 </v>
      </c>
      <c r="B107" s="36" t="str">
        <f t="shared" si="7"/>
        <v>I</v>
      </c>
      <c r="C107" s="58">
        <f t="shared" si="8"/>
        <v>53294.788699999997</v>
      </c>
      <c r="D107" s="12" t="str">
        <f t="shared" si="9"/>
        <v>vis</v>
      </c>
      <c r="E107" s="66">
        <f>VLOOKUP(C107,Active!C$21:E$956,3,FALSE)</f>
        <v>2976.9971994599073</v>
      </c>
      <c r="F107" s="36" t="s">
        <v>127</v>
      </c>
      <c r="G107" s="12" t="str">
        <f t="shared" si="10"/>
        <v>53294.7887</v>
      </c>
      <c r="H107" s="58">
        <f t="shared" si="11"/>
        <v>11484</v>
      </c>
      <c r="I107" s="67" t="s">
        <v>863</v>
      </c>
      <c r="J107" s="68" t="s">
        <v>864</v>
      </c>
      <c r="K107" s="67" t="s">
        <v>865</v>
      </c>
      <c r="L107" s="67" t="s">
        <v>866</v>
      </c>
      <c r="M107" s="68" t="s">
        <v>844</v>
      </c>
      <c r="N107" s="68" t="s">
        <v>820</v>
      </c>
      <c r="O107" s="69" t="s">
        <v>845</v>
      </c>
      <c r="P107" s="70" t="s">
        <v>846</v>
      </c>
    </row>
    <row r="108" spans="1:16" ht="13.5" thickBot="1" x14ac:dyDescent="0.25">
      <c r="A108" s="58" t="str">
        <f t="shared" si="6"/>
        <v>IBVS 5843 </v>
      </c>
      <c r="B108" s="36" t="str">
        <f t="shared" si="7"/>
        <v>II</v>
      </c>
      <c r="C108" s="58">
        <f t="shared" si="8"/>
        <v>53298.6607</v>
      </c>
      <c r="D108" s="12" t="str">
        <f t="shared" si="9"/>
        <v>vis</v>
      </c>
      <c r="E108" s="66">
        <f>VLOOKUP(C108,Active!C$21:E$956,3,FALSE)</f>
        <v>2981.49404411971</v>
      </c>
      <c r="F108" s="36" t="s">
        <v>127</v>
      </c>
      <c r="G108" s="12" t="str">
        <f t="shared" si="10"/>
        <v>53298.6607</v>
      </c>
      <c r="H108" s="58">
        <f t="shared" si="11"/>
        <v>11488.5</v>
      </c>
      <c r="I108" s="67" t="s">
        <v>867</v>
      </c>
      <c r="J108" s="68" t="s">
        <v>868</v>
      </c>
      <c r="K108" s="67" t="s">
        <v>869</v>
      </c>
      <c r="L108" s="67" t="s">
        <v>870</v>
      </c>
      <c r="M108" s="68" t="s">
        <v>844</v>
      </c>
      <c r="N108" s="68" t="s">
        <v>820</v>
      </c>
      <c r="O108" s="69" t="s">
        <v>845</v>
      </c>
      <c r="P108" s="70" t="s">
        <v>846</v>
      </c>
    </row>
    <row r="109" spans="1:16" ht="13.5" thickBot="1" x14ac:dyDescent="0.25">
      <c r="A109" s="58" t="str">
        <f t="shared" si="6"/>
        <v>IBVS 5843 </v>
      </c>
      <c r="B109" s="36" t="str">
        <f t="shared" si="7"/>
        <v>I</v>
      </c>
      <c r="C109" s="58">
        <f t="shared" si="8"/>
        <v>53307.702899999997</v>
      </c>
      <c r="D109" s="12" t="str">
        <f t="shared" si="9"/>
        <v>vis</v>
      </c>
      <c r="E109" s="66">
        <f>VLOOKUP(C109,Active!C$21:E$956,3,FALSE)</f>
        <v>2991.9954306855216</v>
      </c>
      <c r="F109" s="36" t="s">
        <v>127</v>
      </c>
      <c r="G109" s="12" t="str">
        <f t="shared" si="10"/>
        <v>53307.7029</v>
      </c>
      <c r="H109" s="58">
        <f t="shared" si="11"/>
        <v>11499</v>
      </c>
      <c r="I109" s="67" t="s">
        <v>871</v>
      </c>
      <c r="J109" s="68" t="s">
        <v>872</v>
      </c>
      <c r="K109" s="67" t="s">
        <v>873</v>
      </c>
      <c r="L109" s="67" t="s">
        <v>874</v>
      </c>
      <c r="M109" s="68" t="s">
        <v>844</v>
      </c>
      <c r="N109" s="68" t="s">
        <v>820</v>
      </c>
      <c r="O109" s="69" t="s">
        <v>845</v>
      </c>
      <c r="P109" s="70" t="s">
        <v>846</v>
      </c>
    </row>
    <row r="110" spans="1:16" ht="13.5" thickBot="1" x14ac:dyDescent="0.25">
      <c r="A110" s="58" t="str">
        <f t="shared" si="6"/>
        <v>IBVS 5843 </v>
      </c>
      <c r="B110" s="36" t="str">
        <f t="shared" si="7"/>
        <v>II</v>
      </c>
      <c r="C110" s="58">
        <f t="shared" si="8"/>
        <v>53311.575599999996</v>
      </c>
      <c r="D110" s="12" t="str">
        <f t="shared" si="9"/>
        <v>vis</v>
      </c>
      <c r="E110" s="66">
        <f>VLOOKUP(C110,Active!C$21:E$956,3,FALSE)</f>
        <v>2996.4930883079405</v>
      </c>
      <c r="F110" s="36" t="s">
        <v>127</v>
      </c>
      <c r="G110" s="12" t="str">
        <f t="shared" si="10"/>
        <v>53311.5756</v>
      </c>
      <c r="H110" s="58">
        <f t="shared" si="11"/>
        <v>11503.5</v>
      </c>
      <c r="I110" s="67" t="s">
        <v>875</v>
      </c>
      <c r="J110" s="68" t="s">
        <v>876</v>
      </c>
      <c r="K110" s="67" t="s">
        <v>877</v>
      </c>
      <c r="L110" s="67" t="s">
        <v>878</v>
      </c>
      <c r="M110" s="68" t="s">
        <v>844</v>
      </c>
      <c r="N110" s="68" t="s">
        <v>820</v>
      </c>
      <c r="O110" s="69" t="s">
        <v>845</v>
      </c>
      <c r="P110" s="70" t="s">
        <v>846</v>
      </c>
    </row>
    <row r="111" spans="1:16" ht="13.5" thickBot="1" x14ac:dyDescent="0.25">
      <c r="A111" s="58" t="str">
        <f t="shared" si="6"/>
        <v>IBVS 5746 </v>
      </c>
      <c r="B111" s="36" t="str">
        <f t="shared" si="7"/>
        <v>I</v>
      </c>
      <c r="C111" s="58">
        <f t="shared" si="8"/>
        <v>53984.486599999997</v>
      </c>
      <c r="D111" s="12" t="str">
        <f t="shared" si="9"/>
        <v>vis</v>
      </c>
      <c r="E111" s="66">
        <f>VLOOKUP(C111,Active!C$21:E$956,3,FALSE)</f>
        <v>3777.9952155988399</v>
      </c>
      <c r="F111" s="36" t="s">
        <v>127</v>
      </c>
      <c r="G111" s="12" t="str">
        <f t="shared" si="10"/>
        <v>53984.4866</v>
      </c>
      <c r="H111" s="58">
        <f t="shared" si="11"/>
        <v>12285</v>
      </c>
      <c r="I111" s="67" t="s">
        <v>884</v>
      </c>
      <c r="J111" s="68" t="s">
        <v>885</v>
      </c>
      <c r="K111" s="67" t="s">
        <v>886</v>
      </c>
      <c r="L111" s="67" t="s">
        <v>887</v>
      </c>
      <c r="M111" s="68" t="s">
        <v>396</v>
      </c>
      <c r="N111" s="68" t="s">
        <v>397</v>
      </c>
      <c r="O111" s="69" t="s">
        <v>888</v>
      </c>
      <c r="P111" s="70" t="s">
        <v>889</v>
      </c>
    </row>
    <row r="112" spans="1:16" ht="13.5" thickBot="1" x14ac:dyDescent="0.25">
      <c r="A112" s="58" t="str">
        <f t="shared" si="6"/>
        <v>IBVS 5736 </v>
      </c>
      <c r="B112" s="36" t="str">
        <f t="shared" si="7"/>
        <v>I</v>
      </c>
      <c r="C112" s="58">
        <f t="shared" si="8"/>
        <v>53990.5121</v>
      </c>
      <c r="D112" s="12" t="str">
        <f t="shared" si="9"/>
        <v>vis</v>
      </c>
      <c r="E112" s="66">
        <f>VLOOKUP(C112,Active!C$21:E$956,3,FALSE)</f>
        <v>3784.993081688106</v>
      </c>
      <c r="F112" s="36" t="s">
        <v>127</v>
      </c>
      <c r="G112" s="12" t="str">
        <f t="shared" si="10"/>
        <v>53990.5121</v>
      </c>
      <c r="H112" s="58">
        <f t="shared" si="11"/>
        <v>12292</v>
      </c>
      <c r="I112" s="67" t="s">
        <v>890</v>
      </c>
      <c r="J112" s="68" t="s">
        <v>891</v>
      </c>
      <c r="K112" s="67" t="s">
        <v>892</v>
      </c>
      <c r="L112" s="67" t="s">
        <v>878</v>
      </c>
      <c r="M112" s="68" t="s">
        <v>396</v>
      </c>
      <c r="N112" s="68" t="s">
        <v>397</v>
      </c>
      <c r="O112" s="69" t="s">
        <v>893</v>
      </c>
      <c r="P112" s="70" t="s">
        <v>894</v>
      </c>
    </row>
    <row r="113" spans="1:16" ht="13.5" thickBot="1" x14ac:dyDescent="0.25">
      <c r="A113" s="58" t="str">
        <f t="shared" si="6"/>
        <v>OEJV 0074 </v>
      </c>
      <c r="B113" s="36" t="str">
        <f t="shared" si="7"/>
        <v>I</v>
      </c>
      <c r="C113" s="58">
        <f t="shared" si="8"/>
        <v>54097.283539999997</v>
      </c>
      <c r="D113" s="12" t="str">
        <f t="shared" si="9"/>
        <v>vis</v>
      </c>
      <c r="E113" s="66">
        <f>VLOOKUP(C113,Active!C$21:E$956,3,FALSE)</f>
        <v>3908.9947810122517</v>
      </c>
      <c r="F113" s="36" t="s">
        <v>127</v>
      </c>
      <c r="G113" s="12" t="str">
        <f t="shared" si="10"/>
        <v>54097.28354</v>
      </c>
      <c r="H113" s="58">
        <f t="shared" si="11"/>
        <v>12416</v>
      </c>
      <c r="I113" s="67" t="s">
        <v>905</v>
      </c>
      <c r="J113" s="68" t="s">
        <v>906</v>
      </c>
      <c r="K113" s="67" t="s">
        <v>907</v>
      </c>
      <c r="L113" s="67" t="s">
        <v>908</v>
      </c>
      <c r="M113" s="68" t="s">
        <v>844</v>
      </c>
      <c r="N113" s="68" t="s">
        <v>832</v>
      </c>
      <c r="O113" s="69" t="s">
        <v>909</v>
      </c>
      <c r="P113" s="70" t="s">
        <v>839</v>
      </c>
    </row>
    <row r="114" spans="1:16" ht="13.5" thickBot="1" x14ac:dyDescent="0.25">
      <c r="A114" s="58" t="str">
        <f t="shared" si="6"/>
        <v>IBVS 6007 </v>
      </c>
      <c r="B114" s="36" t="str">
        <f t="shared" si="7"/>
        <v>I</v>
      </c>
      <c r="C114" s="58">
        <f t="shared" si="8"/>
        <v>55483.568249999997</v>
      </c>
      <c r="D114" s="12" t="str">
        <f t="shared" si="9"/>
        <v>vis</v>
      </c>
      <c r="E114" s="66">
        <f>VLOOKUP(C114,Active!C$21:E$956,3,FALSE)</f>
        <v>5518.9914223152582</v>
      </c>
      <c r="F114" s="36" t="s">
        <v>127</v>
      </c>
      <c r="G114" s="12" t="str">
        <f t="shared" si="10"/>
        <v>55483.56825</v>
      </c>
      <c r="H114" s="58">
        <f t="shared" si="11"/>
        <v>14026</v>
      </c>
      <c r="I114" s="67" t="s">
        <v>928</v>
      </c>
      <c r="J114" s="68" t="s">
        <v>929</v>
      </c>
      <c r="K114" s="67" t="s">
        <v>930</v>
      </c>
      <c r="L114" s="67" t="s">
        <v>931</v>
      </c>
      <c r="M114" s="68" t="s">
        <v>844</v>
      </c>
      <c r="N114" s="68" t="s">
        <v>832</v>
      </c>
      <c r="O114" s="69" t="s">
        <v>932</v>
      </c>
      <c r="P114" s="70" t="s">
        <v>933</v>
      </c>
    </row>
    <row r="115" spans="1:16" ht="13.5" thickBot="1" x14ac:dyDescent="0.25">
      <c r="A115" s="58" t="str">
        <f t="shared" si="6"/>
        <v>IBVS 6114 </v>
      </c>
      <c r="B115" s="36" t="str">
        <f t="shared" si="7"/>
        <v>I</v>
      </c>
      <c r="C115" s="58">
        <f t="shared" si="8"/>
        <v>56152.600330000001</v>
      </c>
      <c r="D115" s="12" t="str">
        <f t="shared" si="9"/>
        <v>vis</v>
      </c>
      <c r="E115" s="66">
        <f>VLOOKUP(C115,Active!C$21:E$956,3,FALSE)</f>
        <v>6295.9886682301849</v>
      </c>
      <c r="F115" s="36" t="s">
        <v>127</v>
      </c>
      <c r="G115" s="12" t="str">
        <f t="shared" si="10"/>
        <v>56152.60033</v>
      </c>
      <c r="H115" s="58">
        <f t="shared" si="11"/>
        <v>14803</v>
      </c>
      <c r="I115" s="67" t="s">
        <v>945</v>
      </c>
      <c r="J115" s="68" t="s">
        <v>946</v>
      </c>
      <c r="K115" s="67" t="s">
        <v>947</v>
      </c>
      <c r="L115" s="67" t="s">
        <v>948</v>
      </c>
      <c r="M115" s="68" t="s">
        <v>844</v>
      </c>
      <c r="N115" s="68" t="s">
        <v>120</v>
      </c>
      <c r="O115" s="69" t="s">
        <v>932</v>
      </c>
      <c r="P115" s="70" t="s">
        <v>949</v>
      </c>
    </row>
    <row r="116" spans="1:16" ht="12.75" customHeight="1" thickBot="1" x14ac:dyDescent="0.25">
      <c r="A116" s="58" t="str">
        <f t="shared" si="6"/>
        <v> VB 7.72 </v>
      </c>
      <c r="B116" s="36" t="str">
        <f t="shared" si="7"/>
        <v>I</v>
      </c>
      <c r="C116" s="58">
        <f t="shared" si="8"/>
        <v>14666.49</v>
      </c>
      <c r="D116" s="12" t="str">
        <f t="shared" si="9"/>
        <v>vis</v>
      </c>
      <c r="E116" s="66">
        <f>VLOOKUP(C116,Active!C$21:E$956,3,FALSE)</f>
        <v>-41884.949785621764</v>
      </c>
      <c r="F116" s="36" t="s">
        <v>127</v>
      </c>
      <c r="G116" s="12" t="str">
        <f t="shared" si="10"/>
        <v>14666.490</v>
      </c>
      <c r="H116" s="58">
        <f t="shared" si="11"/>
        <v>-33378</v>
      </c>
      <c r="I116" s="67" t="s">
        <v>129</v>
      </c>
      <c r="J116" s="68" t="s">
        <v>130</v>
      </c>
      <c r="K116" s="67">
        <v>-33378</v>
      </c>
      <c r="L116" s="67" t="s">
        <v>131</v>
      </c>
      <c r="M116" s="68" t="s">
        <v>132</v>
      </c>
      <c r="N116" s="68"/>
      <c r="O116" s="69" t="s">
        <v>133</v>
      </c>
      <c r="P116" s="69" t="s">
        <v>134</v>
      </c>
    </row>
    <row r="117" spans="1:16" ht="12.75" customHeight="1" thickBot="1" x14ac:dyDescent="0.25">
      <c r="A117" s="58" t="str">
        <f t="shared" si="6"/>
        <v> VB 7.72 </v>
      </c>
      <c r="B117" s="36" t="str">
        <f t="shared" si="7"/>
        <v>I</v>
      </c>
      <c r="C117" s="58">
        <f t="shared" si="8"/>
        <v>14981.63</v>
      </c>
      <c r="D117" s="12" t="str">
        <f t="shared" si="9"/>
        <v>vis</v>
      </c>
      <c r="E117" s="66">
        <f>VLOOKUP(C117,Active!C$21:E$956,3,FALSE)</f>
        <v>-41518.954014421033</v>
      </c>
      <c r="F117" s="36" t="s">
        <v>127</v>
      </c>
      <c r="G117" s="12" t="str">
        <f t="shared" si="10"/>
        <v>14981.630</v>
      </c>
      <c r="H117" s="58">
        <f t="shared" si="11"/>
        <v>-33012</v>
      </c>
      <c r="I117" s="67" t="s">
        <v>135</v>
      </c>
      <c r="J117" s="68" t="s">
        <v>136</v>
      </c>
      <c r="K117" s="67">
        <v>-33012</v>
      </c>
      <c r="L117" s="67" t="s">
        <v>137</v>
      </c>
      <c r="M117" s="68" t="s">
        <v>132</v>
      </c>
      <c r="N117" s="68"/>
      <c r="O117" s="69" t="s">
        <v>133</v>
      </c>
      <c r="P117" s="69" t="s">
        <v>134</v>
      </c>
    </row>
    <row r="118" spans="1:16" ht="12.75" customHeight="1" thickBot="1" x14ac:dyDescent="0.25">
      <c r="A118" s="58" t="str">
        <f t="shared" si="6"/>
        <v> VB 7.72 </v>
      </c>
      <c r="B118" s="36" t="str">
        <f t="shared" si="7"/>
        <v>I</v>
      </c>
      <c r="C118" s="58">
        <f t="shared" si="8"/>
        <v>15372.539000000001</v>
      </c>
      <c r="D118" s="12" t="str">
        <f t="shared" si="9"/>
        <v>vis</v>
      </c>
      <c r="E118" s="66">
        <f>VLOOKUP(C118,Active!C$21:E$956,3,FALSE)</f>
        <v>-41064.962007934046</v>
      </c>
      <c r="F118" s="36" t="s">
        <v>127</v>
      </c>
      <c r="G118" s="12" t="str">
        <f t="shared" si="10"/>
        <v>15372.539</v>
      </c>
      <c r="H118" s="58">
        <f t="shared" si="11"/>
        <v>-32558</v>
      </c>
      <c r="I118" s="67" t="s">
        <v>138</v>
      </c>
      <c r="J118" s="68" t="s">
        <v>139</v>
      </c>
      <c r="K118" s="67">
        <v>-32558</v>
      </c>
      <c r="L118" s="67" t="s">
        <v>140</v>
      </c>
      <c r="M118" s="68" t="s">
        <v>132</v>
      </c>
      <c r="N118" s="68"/>
      <c r="O118" s="69" t="s">
        <v>133</v>
      </c>
      <c r="P118" s="69" t="s">
        <v>134</v>
      </c>
    </row>
    <row r="119" spans="1:16" ht="12.75" customHeight="1" thickBot="1" x14ac:dyDescent="0.25">
      <c r="A119" s="58" t="str">
        <f t="shared" si="6"/>
        <v> VB 7.72 </v>
      </c>
      <c r="B119" s="36" t="str">
        <f t="shared" si="7"/>
        <v>I</v>
      </c>
      <c r="C119" s="58">
        <f t="shared" si="8"/>
        <v>15434.531999999999</v>
      </c>
      <c r="D119" s="12" t="str">
        <f t="shared" si="9"/>
        <v>vis</v>
      </c>
      <c r="E119" s="66">
        <f>VLOOKUP(C119,Active!C$21:E$956,3,FALSE)</f>
        <v>-40992.964876995276</v>
      </c>
      <c r="F119" s="36" t="s">
        <v>127</v>
      </c>
      <c r="G119" s="12" t="str">
        <f t="shared" si="10"/>
        <v>15434.532</v>
      </c>
      <c r="H119" s="58">
        <f t="shared" si="11"/>
        <v>-32486</v>
      </c>
      <c r="I119" s="67" t="s">
        <v>141</v>
      </c>
      <c r="J119" s="68" t="s">
        <v>142</v>
      </c>
      <c r="K119" s="67">
        <v>-32486</v>
      </c>
      <c r="L119" s="67" t="s">
        <v>143</v>
      </c>
      <c r="M119" s="68" t="s">
        <v>132</v>
      </c>
      <c r="N119" s="68"/>
      <c r="O119" s="69" t="s">
        <v>133</v>
      </c>
      <c r="P119" s="69" t="s">
        <v>134</v>
      </c>
    </row>
    <row r="120" spans="1:16" ht="12.75" customHeight="1" thickBot="1" x14ac:dyDescent="0.25">
      <c r="A120" s="58" t="str">
        <f t="shared" si="6"/>
        <v> VB 7.72 </v>
      </c>
      <c r="B120" s="36" t="str">
        <f t="shared" si="7"/>
        <v>I</v>
      </c>
      <c r="C120" s="58">
        <f t="shared" si="8"/>
        <v>15668.769</v>
      </c>
      <c r="D120" s="12" t="str">
        <f t="shared" si="9"/>
        <v>vis</v>
      </c>
      <c r="E120" s="66">
        <f>VLOOKUP(C120,Active!C$21:E$956,3,FALSE)</f>
        <v>-40720.927841205637</v>
      </c>
      <c r="F120" s="36" t="s">
        <v>127</v>
      </c>
      <c r="G120" s="12" t="str">
        <f t="shared" si="10"/>
        <v>15668.769</v>
      </c>
      <c r="H120" s="58">
        <f t="shared" si="11"/>
        <v>-32214</v>
      </c>
      <c r="I120" s="67" t="s">
        <v>144</v>
      </c>
      <c r="J120" s="68" t="s">
        <v>145</v>
      </c>
      <c r="K120" s="67">
        <v>-32214</v>
      </c>
      <c r="L120" s="67" t="s">
        <v>146</v>
      </c>
      <c r="M120" s="68" t="s">
        <v>132</v>
      </c>
      <c r="N120" s="68"/>
      <c r="O120" s="69" t="s">
        <v>133</v>
      </c>
      <c r="P120" s="69" t="s">
        <v>134</v>
      </c>
    </row>
    <row r="121" spans="1:16" ht="12.75" customHeight="1" thickBot="1" x14ac:dyDescent="0.25">
      <c r="A121" s="58" t="str">
        <f t="shared" si="6"/>
        <v> VB 7.72 </v>
      </c>
      <c r="B121" s="36" t="str">
        <f t="shared" si="7"/>
        <v>I</v>
      </c>
      <c r="C121" s="58">
        <f t="shared" si="8"/>
        <v>15763.478999999999</v>
      </c>
      <c r="D121" s="12" t="str">
        <f t="shared" si="9"/>
        <v>vis</v>
      </c>
      <c r="E121" s="66">
        <f>VLOOKUP(C121,Active!C$21:E$956,3,FALSE)</f>
        <v>-40610.933998816792</v>
      </c>
      <c r="F121" s="36" t="s">
        <v>127</v>
      </c>
      <c r="G121" s="12" t="str">
        <f t="shared" si="10"/>
        <v>15763.479</v>
      </c>
      <c r="H121" s="58">
        <f t="shared" si="11"/>
        <v>-32104</v>
      </c>
      <c r="I121" s="67" t="s">
        <v>147</v>
      </c>
      <c r="J121" s="68" t="s">
        <v>148</v>
      </c>
      <c r="K121" s="67">
        <v>-32104</v>
      </c>
      <c r="L121" s="67" t="s">
        <v>149</v>
      </c>
      <c r="M121" s="68" t="s">
        <v>132</v>
      </c>
      <c r="N121" s="68"/>
      <c r="O121" s="69" t="s">
        <v>133</v>
      </c>
      <c r="P121" s="69" t="s">
        <v>134</v>
      </c>
    </row>
    <row r="122" spans="1:16" ht="12.75" customHeight="1" thickBot="1" x14ac:dyDescent="0.25">
      <c r="A122" s="58" t="str">
        <f t="shared" si="6"/>
        <v> VB 7.72 </v>
      </c>
      <c r="B122" s="36" t="str">
        <f t="shared" si="7"/>
        <v>I</v>
      </c>
      <c r="C122" s="58">
        <f t="shared" si="8"/>
        <v>16059.66</v>
      </c>
      <c r="D122" s="12" t="str">
        <f t="shared" si="9"/>
        <v>vis</v>
      </c>
      <c r="E122" s="66">
        <f>VLOOKUP(C122,Active!C$21:E$956,3,FALSE)</f>
        <v>-40266.956739471723</v>
      </c>
      <c r="F122" s="36" t="s">
        <v>127</v>
      </c>
      <c r="G122" s="12" t="str">
        <f t="shared" si="10"/>
        <v>16059.660</v>
      </c>
      <c r="H122" s="58">
        <f t="shared" si="11"/>
        <v>-31760</v>
      </c>
      <c r="I122" s="67" t="s">
        <v>150</v>
      </c>
      <c r="J122" s="68" t="s">
        <v>151</v>
      </c>
      <c r="K122" s="67">
        <v>-31760</v>
      </c>
      <c r="L122" s="67" t="s">
        <v>152</v>
      </c>
      <c r="M122" s="68" t="s">
        <v>132</v>
      </c>
      <c r="N122" s="68"/>
      <c r="O122" s="69" t="s">
        <v>133</v>
      </c>
      <c r="P122" s="69" t="s">
        <v>134</v>
      </c>
    </row>
    <row r="123" spans="1:16" ht="12.75" customHeight="1" thickBot="1" x14ac:dyDescent="0.25">
      <c r="A123" s="58" t="str">
        <f t="shared" si="6"/>
        <v> VB 7.72 </v>
      </c>
      <c r="B123" s="36" t="str">
        <f t="shared" si="7"/>
        <v>I</v>
      </c>
      <c r="C123" s="58">
        <f t="shared" si="8"/>
        <v>16134.584000000001</v>
      </c>
      <c r="D123" s="12" t="str">
        <f t="shared" si="9"/>
        <v>vis</v>
      </c>
      <c r="E123" s="66">
        <f>VLOOKUP(C123,Active!C$21:E$956,3,FALSE)</f>
        <v>-40179.94186620447</v>
      </c>
      <c r="F123" s="36" t="s">
        <v>127</v>
      </c>
      <c r="G123" s="12" t="str">
        <f t="shared" si="10"/>
        <v>16134.584</v>
      </c>
      <c r="H123" s="58">
        <f t="shared" si="11"/>
        <v>-31673</v>
      </c>
      <c r="I123" s="67" t="s">
        <v>153</v>
      </c>
      <c r="J123" s="68" t="s">
        <v>154</v>
      </c>
      <c r="K123" s="67">
        <v>-31673</v>
      </c>
      <c r="L123" s="67" t="s">
        <v>155</v>
      </c>
      <c r="M123" s="68" t="s">
        <v>132</v>
      </c>
      <c r="N123" s="68"/>
      <c r="O123" s="69" t="s">
        <v>133</v>
      </c>
      <c r="P123" s="69" t="s">
        <v>134</v>
      </c>
    </row>
    <row r="124" spans="1:16" ht="12.75" customHeight="1" thickBot="1" x14ac:dyDescent="0.25">
      <c r="A124" s="58" t="str">
        <f t="shared" si="6"/>
        <v> VB 7.72 </v>
      </c>
      <c r="B124" s="36" t="str">
        <f t="shared" si="7"/>
        <v>I</v>
      </c>
      <c r="C124" s="58">
        <f t="shared" si="8"/>
        <v>16746.774000000001</v>
      </c>
      <c r="D124" s="12" t="str">
        <f t="shared" si="9"/>
        <v>vis</v>
      </c>
      <c r="E124" s="66">
        <f>VLOOKUP(C124,Active!C$21:E$956,3,FALSE)</f>
        <v>-39468.959600635593</v>
      </c>
      <c r="F124" s="36" t="s">
        <v>127</v>
      </c>
      <c r="G124" s="12" t="str">
        <f t="shared" si="10"/>
        <v>16746.774</v>
      </c>
      <c r="H124" s="58">
        <f t="shared" si="11"/>
        <v>-30962</v>
      </c>
      <c r="I124" s="67" t="s">
        <v>156</v>
      </c>
      <c r="J124" s="68" t="s">
        <v>157</v>
      </c>
      <c r="K124" s="67">
        <v>-30962</v>
      </c>
      <c r="L124" s="67" t="s">
        <v>158</v>
      </c>
      <c r="M124" s="68" t="s">
        <v>132</v>
      </c>
      <c r="N124" s="68"/>
      <c r="O124" s="69" t="s">
        <v>133</v>
      </c>
      <c r="P124" s="69" t="s">
        <v>134</v>
      </c>
    </row>
    <row r="125" spans="1:16" ht="12.75" customHeight="1" thickBot="1" x14ac:dyDescent="0.25">
      <c r="A125" s="58" t="str">
        <f t="shared" si="6"/>
        <v> VB 7.72 </v>
      </c>
      <c r="B125" s="36" t="str">
        <f t="shared" si="7"/>
        <v>I</v>
      </c>
      <c r="C125" s="58">
        <f t="shared" si="8"/>
        <v>16859.544999999998</v>
      </c>
      <c r="D125" s="12" t="str">
        <f t="shared" si="9"/>
        <v>vis</v>
      </c>
      <c r="E125" s="66">
        <f>VLOOKUP(C125,Active!C$21:E$956,3,FALSE)</f>
        <v>-39337.99016129411</v>
      </c>
      <c r="F125" s="36" t="s">
        <v>127</v>
      </c>
      <c r="G125" s="12" t="str">
        <f t="shared" si="10"/>
        <v>16859.545</v>
      </c>
      <c r="H125" s="58">
        <f t="shared" si="11"/>
        <v>-30831</v>
      </c>
      <c r="I125" s="67" t="s">
        <v>159</v>
      </c>
      <c r="J125" s="68" t="s">
        <v>160</v>
      </c>
      <c r="K125" s="67">
        <v>-30831</v>
      </c>
      <c r="L125" s="67" t="s">
        <v>161</v>
      </c>
      <c r="M125" s="68" t="s">
        <v>132</v>
      </c>
      <c r="N125" s="68"/>
      <c r="O125" s="69" t="s">
        <v>133</v>
      </c>
      <c r="P125" s="69" t="s">
        <v>134</v>
      </c>
    </row>
    <row r="126" spans="1:16" ht="12.75" customHeight="1" thickBot="1" x14ac:dyDescent="0.25">
      <c r="A126" s="58" t="str">
        <f t="shared" si="6"/>
        <v> VB 7.72 </v>
      </c>
      <c r="B126" s="36" t="str">
        <f t="shared" si="7"/>
        <v>I</v>
      </c>
      <c r="C126" s="58">
        <f t="shared" si="8"/>
        <v>17212.63</v>
      </c>
      <c r="D126" s="12" t="str">
        <f t="shared" si="9"/>
        <v>vis</v>
      </c>
      <c r="E126" s="66">
        <f>VLOOKUP(C126,Active!C$21:E$956,3,FALSE)</f>
        <v>-38927.926009252442</v>
      </c>
      <c r="F126" s="36" t="s">
        <v>127</v>
      </c>
      <c r="G126" s="12" t="str">
        <f t="shared" si="10"/>
        <v>17212.630</v>
      </c>
      <c r="H126" s="58">
        <f t="shared" si="11"/>
        <v>-30421</v>
      </c>
      <c r="I126" s="67" t="s">
        <v>162</v>
      </c>
      <c r="J126" s="68" t="s">
        <v>163</v>
      </c>
      <c r="K126" s="67">
        <v>-30421</v>
      </c>
      <c r="L126" s="67" t="s">
        <v>164</v>
      </c>
      <c r="M126" s="68" t="s">
        <v>132</v>
      </c>
      <c r="N126" s="68"/>
      <c r="O126" s="69" t="s">
        <v>133</v>
      </c>
      <c r="P126" s="69" t="s">
        <v>134</v>
      </c>
    </row>
    <row r="127" spans="1:16" ht="12.75" customHeight="1" thickBot="1" x14ac:dyDescent="0.25">
      <c r="A127" s="58" t="str">
        <f t="shared" si="6"/>
        <v> VB 7.72 </v>
      </c>
      <c r="B127" s="36" t="str">
        <f t="shared" si="7"/>
        <v>II</v>
      </c>
      <c r="C127" s="58">
        <f t="shared" si="8"/>
        <v>17469.7</v>
      </c>
      <c r="D127" s="12" t="str">
        <f t="shared" si="9"/>
        <v>vis</v>
      </c>
      <c r="E127" s="66">
        <f>VLOOKUP(C127,Active!C$21:E$956,3,FALSE)</f>
        <v>-38629.371294197008</v>
      </c>
      <c r="F127" s="36" t="s">
        <v>127</v>
      </c>
      <c r="G127" s="12" t="str">
        <f t="shared" si="10"/>
        <v>17469.700</v>
      </c>
      <c r="H127" s="58">
        <f t="shared" si="11"/>
        <v>-30122.5</v>
      </c>
      <c r="I127" s="67" t="s">
        <v>165</v>
      </c>
      <c r="J127" s="68" t="s">
        <v>166</v>
      </c>
      <c r="K127" s="67">
        <v>-30122.5</v>
      </c>
      <c r="L127" s="67" t="s">
        <v>167</v>
      </c>
      <c r="M127" s="68" t="s">
        <v>132</v>
      </c>
      <c r="N127" s="68"/>
      <c r="O127" s="69" t="s">
        <v>133</v>
      </c>
      <c r="P127" s="69" t="s">
        <v>134</v>
      </c>
    </row>
    <row r="128" spans="1:16" ht="12.75" customHeight="1" thickBot="1" x14ac:dyDescent="0.25">
      <c r="A128" s="58" t="str">
        <f t="shared" si="6"/>
        <v> VB 7.72 </v>
      </c>
      <c r="B128" s="36" t="str">
        <f t="shared" si="7"/>
        <v>I</v>
      </c>
      <c r="C128" s="58">
        <f t="shared" si="8"/>
        <v>17969.476999999999</v>
      </c>
      <c r="D128" s="12" t="str">
        <f t="shared" si="9"/>
        <v>vis</v>
      </c>
      <c r="E128" s="66">
        <f>VLOOKUP(C128,Active!C$21:E$956,3,FALSE)</f>
        <v>-38048.942695658618</v>
      </c>
      <c r="F128" s="36" t="s">
        <v>127</v>
      </c>
      <c r="G128" s="12" t="str">
        <f t="shared" si="10"/>
        <v>17969.477</v>
      </c>
      <c r="H128" s="58">
        <f t="shared" si="11"/>
        <v>-29542</v>
      </c>
      <c r="I128" s="67" t="s">
        <v>168</v>
      </c>
      <c r="J128" s="68" t="s">
        <v>169</v>
      </c>
      <c r="K128" s="67">
        <v>-29542</v>
      </c>
      <c r="L128" s="67" t="s">
        <v>170</v>
      </c>
      <c r="M128" s="68" t="s">
        <v>132</v>
      </c>
      <c r="N128" s="68"/>
      <c r="O128" s="69" t="s">
        <v>133</v>
      </c>
      <c r="P128" s="69" t="s">
        <v>134</v>
      </c>
    </row>
    <row r="129" spans="1:16" ht="12.75" customHeight="1" thickBot="1" x14ac:dyDescent="0.25">
      <c r="A129" s="58" t="str">
        <f t="shared" si="6"/>
        <v> VB 7.72 </v>
      </c>
      <c r="B129" s="36" t="str">
        <f t="shared" si="7"/>
        <v>I</v>
      </c>
      <c r="C129" s="58">
        <f t="shared" si="8"/>
        <v>18227.780999999999</v>
      </c>
      <c r="D129" s="12" t="str">
        <f t="shared" si="9"/>
        <v>vis</v>
      </c>
      <c r="E129" s="66">
        <f>VLOOKUP(C129,Active!C$21:E$956,3,FALSE)</f>
        <v>-37748.954843642903</v>
      </c>
      <c r="F129" s="36" t="s">
        <v>127</v>
      </c>
      <c r="G129" s="12" t="str">
        <f t="shared" si="10"/>
        <v>18227.781</v>
      </c>
      <c r="H129" s="58">
        <f t="shared" si="11"/>
        <v>-29242</v>
      </c>
      <c r="I129" s="67" t="s">
        <v>171</v>
      </c>
      <c r="J129" s="68" t="s">
        <v>172</v>
      </c>
      <c r="K129" s="67">
        <v>-29242</v>
      </c>
      <c r="L129" s="67" t="s">
        <v>173</v>
      </c>
      <c r="M129" s="68" t="s">
        <v>132</v>
      </c>
      <c r="N129" s="68"/>
      <c r="O129" s="69" t="s">
        <v>133</v>
      </c>
      <c r="P129" s="69" t="s">
        <v>134</v>
      </c>
    </row>
    <row r="130" spans="1:16" ht="12.75" customHeight="1" thickBot="1" x14ac:dyDescent="0.25">
      <c r="A130" s="58" t="str">
        <f t="shared" si="6"/>
        <v> VB 7.72 </v>
      </c>
      <c r="B130" s="36" t="str">
        <f t="shared" si="7"/>
        <v>I</v>
      </c>
      <c r="C130" s="58">
        <f t="shared" si="8"/>
        <v>18687.562999999998</v>
      </c>
      <c r="D130" s="12" t="str">
        <f t="shared" si="9"/>
        <v>vis</v>
      </c>
      <c r="E130" s="66">
        <f>VLOOKUP(C130,Active!C$21:E$956,3,FALSE)</f>
        <v>-37214.975445044773</v>
      </c>
      <c r="F130" s="36" t="s">
        <v>127</v>
      </c>
      <c r="G130" s="12" t="str">
        <f t="shared" si="10"/>
        <v>18687.563</v>
      </c>
      <c r="H130" s="58">
        <f t="shared" si="11"/>
        <v>-28708</v>
      </c>
      <c r="I130" s="67" t="s">
        <v>174</v>
      </c>
      <c r="J130" s="68" t="s">
        <v>175</v>
      </c>
      <c r="K130" s="67">
        <v>-28708</v>
      </c>
      <c r="L130" s="67" t="s">
        <v>176</v>
      </c>
      <c r="M130" s="68" t="s">
        <v>132</v>
      </c>
      <c r="N130" s="68"/>
      <c r="O130" s="69" t="s">
        <v>133</v>
      </c>
      <c r="P130" s="69" t="s">
        <v>134</v>
      </c>
    </row>
    <row r="131" spans="1:16" ht="12.75" customHeight="1" thickBot="1" x14ac:dyDescent="0.25">
      <c r="A131" s="58" t="str">
        <f t="shared" si="6"/>
        <v> VB 7.72 </v>
      </c>
      <c r="B131" s="36" t="str">
        <f t="shared" si="7"/>
        <v>I</v>
      </c>
      <c r="C131" s="58">
        <f t="shared" si="8"/>
        <v>19009.635999999999</v>
      </c>
      <c r="D131" s="12" t="str">
        <f t="shared" si="9"/>
        <v>vis</v>
      </c>
      <c r="E131" s="66">
        <f>VLOOKUP(C131,Active!C$21:E$956,3,FALSE)</f>
        <v>-36840.927859787647</v>
      </c>
      <c r="F131" s="36" t="s">
        <v>127</v>
      </c>
      <c r="G131" s="12" t="str">
        <f t="shared" si="10"/>
        <v>19009.636</v>
      </c>
      <c r="H131" s="58">
        <f t="shared" si="11"/>
        <v>-28334</v>
      </c>
      <c r="I131" s="67" t="s">
        <v>177</v>
      </c>
      <c r="J131" s="68" t="s">
        <v>178</v>
      </c>
      <c r="K131" s="67">
        <v>-28334</v>
      </c>
      <c r="L131" s="67" t="s">
        <v>146</v>
      </c>
      <c r="M131" s="68" t="s">
        <v>132</v>
      </c>
      <c r="N131" s="68"/>
      <c r="O131" s="69" t="s">
        <v>133</v>
      </c>
      <c r="P131" s="69" t="s">
        <v>134</v>
      </c>
    </row>
    <row r="132" spans="1:16" ht="12.75" customHeight="1" thickBot="1" x14ac:dyDescent="0.25">
      <c r="A132" s="58" t="str">
        <f t="shared" si="6"/>
        <v> VB 7.72 </v>
      </c>
      <c r="B132" s="36" t="str">
        <f t="shared" si="7"/>
        <v>I</v>
      </c>
      <c r="C132" s="58">
        <f t="shared" si="8"/>
        <v>19683.782999999999</v>
      </c>
      <c r="D132" s="12" t="str">
        <f t="shared" si="9"/>
        <v>vis</v>
      </c>
      <c r="E132" s="66">
        <f>VLOOKUP(C132,Active!C$21:E$956,3,FALSE)</f>
        <v>-36057.990272786126</v>
      </c>
      <c r="F132" s="36" t="s">
        <v>127</v>
      </c>
      <c r="G132" s="12" t="str">
        <f t="shared" si="10"/>
        <v>19683.783</v>
      </c>
      <c r="H132" s="58">
        <f t="shared" si="11"/>
        <v>-27551</v>
      </c>
      <c r="I132" s="67" t="s">
        <v>179</v>
      </c>
      <c r="J132" s="68" t="s">
        <v>180</v>
      </c>
      <c r="K132" s="67">
        <v>-27551</v>
      </c>
      <c r="L132" s="67" t="s">
        <v>181</v>
      </c>
      <c r="M132" s="68" t="s">
        <v>132</v>
      </c>
      <c r="N132" s="68"/>
      <c r="O132" s="69" t="s">
        <v>133</v>
      </c>
      <c r="P132" s="69" t="s">
        <v>134</v>
      </c>
    </row>
    <row r="133" spans="1:16" ht="12.75" customHeight="1" thickBot="1" x14ac:dyDescent="0.25">
      <c r="A133" s="58" t="str">
        <f t="shared" si="6"/>
        <v> VB 7.72 </v>
      </c>
      <c r="B133" s="36" t="str">
        <f t="shared" si="7"/>
        <v>I</v>
      </c>
      <c r="C133" s="58">
        <f t="shared" si="8"/>
        <v>20484.564999999999</v>
      </c>
      <c r="D133" s="12" t="str">
        <f t="shared" si="9"/>
        <v>vis</v>
      </c>
      <c r="E133" s="66">
        <f>VLOOKUP(C133,Active!C$21:E$956,3,FALSE)</f>
        <v>-35127.981941080652</v>
      </c>
      <c r="F133" s="36" t="s">
        <v>127</v>
      </c>
      <c r="G133" s="12" t="str">
        <f t="shared" si="10"/>
        <v>20484.565</v>
      </c>
      <c r="H133" s="58">
        <f t="shared" si="11"/>
        <v>-26621</v>
      </c>
      <c r="I133" s="67" t="s">
        <v>182</v>
      </c>
      <c r="J133" s="68" t="s">
        <v>183</v>
      </c>
      <c r="K133" s="67">
        <v>-26621</v>
      </c>
      <c r="L133" s="67" t="s">
        <v>184</v>
      </c>
      <c r="M133" s="68" t="s">
        <v>132</v>
      </c>
      <c r="N133" s="68"/>
      <c r="O133" s="69" t="s">
        <v>133</v>
      </c>
      <c r="P133" s="69" t="s">
        <v>134</v>
      </c>
    </row>
    <row r="134" spans="1:16" ht="12.75" customHeight="1" thickBot="1" x14ac:dyDescent="0.25">
      <c r="A134" s="58" t="str">
        <f t="shared" si="6"/>
        <v> VB 7.72 </v>
      </c>
      <c r="B134" s="36" t="str">
        <f t="shared" si="7"/>
        <v>I</v>
      </c>
      <c r="C134" s="58">
        <f t="shared" si="8"/>
        <v>20768.722000000002</v>
      </c>
      <c r="D134" s="12" t="str">
        <f t="shared" si="9"/>
        <v>vis</v>
      </c>
      <c r="E134" s="66">
        <f>VLOOKUP(C134,Active!C$21:E$956,3,FALSE)</f>
        <v>-34797.96905678451</v>
      </c>
      <c r="F134" s="36" t="s">
        <v>127</v>
      </c>
      <c r="G134" s="12" t="str">
        <f t="shared" si="10"/>
        <v>20768.722</v>
      </c>
      <c r="H134" s="58">
        <f t="shared" si="11"/>
        <v>-26291</v>
      </c>
      <c r="I134" s="67" t="s">
        <v>185</v>
      </c>
      <c r="J134" s="68" t="s">
        <v>186</v>
      </c>
      <c r="K134" s="67">
        <v>-26291</v>
      </c>
      <c r="L134" s="67" t="s">
        <v>187</v>
      </c>
      <c r="M134" s="68" t="s">
        <v>132</v>
      </c>
      <c r="N134" s="68"/>
      <c r="O134" s="69" t="s">
        <v>133</v>
      </c>
      <c r="P134" s="69" t="s">
        <v>134</v>
      </c>
    </row>
    <row r="135" spans="1:16" ht="12.75" customHeight="1" thickBot="1" x14ac:dyDescent="0.25">
      <c r="A135" s="58" t="str">
        <f t="shared" si="6"/>
        <v> VB 7.72 </v>
      </c>
      <c r="B135" s="36" t="str">
        <f t="shared" si="7"/>
        <v>I</v>
      </c>
      <c r="C135" s="58">
        <f t="shared" si="8"/>
        <v>21480.764999999999</v>
      </c>
      <c r="D135" s="12" t="str">
        <f t="shared" si="9"/>
        <v>vis</v>
      </c>
      <c r="E135" s="66">
        <f>VLOOKUP(C135,Active!C$21:E$956,3,FALSE)</f>
        <v>-33971.019996325413</v>
      </c>
      <c r="F135" s="36" t="s">
        <v>127</v>
      </c>
      <c r="G135" s="12" t="str">
        <f t="shared" si="10"/>
        <v>21480.765</v>
      </c>
      <c r="H135" s="58">
        <f t="shared" si="11"/>
        <v>-25464</v>
      </c>
      <c r="I135" s="67" t="s">
        <v>188</v>
      </c>
      <c r="J135" s="68" t="s">
        <v>189</v>
      </c>
      <c r="K135" s="67">
        <v>-25464</v>
      </c>
      <c r="L135" s="67" t="s">
        <v>190</v>
      </c>
      <c r="M135" s="68" t="s">
        <v>132</v>
      </c>
      <c r="N135" s="68"/>
      <c r="O135" s="69" t="s">
        <v>133</v>
      </c>
      <c r="P135" s="69" t="s">
        <v>134</v>
      </c>
    </row>
    <row r="136" spans="1:16" ht="12.75" customHeight="1" thickBot="1" x14ac:dyDescent="0.25">
      <c r="A136" s="58" t="str">
        <f t="shared" si="6"/>
        <v> VB 7.72 </v>
      </c>
      <c r="B136" s="36" t="str">
        <f t="shared" si="7"/>
        <v>II</v>
      </c>
      <c r="C136" s="58">
        <f t="shared" si="8"/>
        <v>21516.664000000001</v>
      </c>
      <c r="D136" s="12" t="str">
        <f t="shared" si="9"/>
        <v>vis</v>
      </c>
      <c r="E136" s="66">
        <f>VLOOKUP(C136,Active!C$21:E$956,3,FALSE)</f>
        <v>-33929.327789083123</v>
      </c>
      <c r="F136" s="36" t="s">
        <v>127</v>
      </c>
      <c r="G136" s="12" t="str">
        <f t="shared" si="10"/>
        <v>21516.664</v>
      </c>
      <c r="H136" s="58">
        <f t="shared" si="11"/>
        <v>-25422.5</v>
      </c>
      <c r="I136" s="67" t="s">
        <v>191</v>
      </c>
      <c r="J136" s="68" t="s">
        <v>192</v>
      </c>
      <c r="K136" s="67">
        <v>-25422.5</v>
      </c>
      <c r="L136" s="67" t="s">
        <v>193</v>
      </c>
      <c r="M136" s="68" t="s">
        <v>132</v>
      </c>
      <c r="N136" s="68"/>
      <c r="O136" s="69" t="s">
        <v>133</v>
      </c>
      <c r="P136" s="69" t="s">
        <v>134</v>
      </c>
    </row>
    <row r="137" spans="1:16" ht="12.75" customHeight="1" thickBot="1" x14ac:dyDescent="0.25">
      <c r="A137" s="58" t="str">
        <f t="shared" si="6"/>
        <v> VB 7.72 </v>
      </c>
      <c r="B137" s="36" t="str">
        <f t="shared" si="7"/>
        <v>I</v>
      </c>
      <c r="C137" s="58">
        <f t="shared" si="8"/>
        <v>21846.808000000001</v>
      </c>
      <c r="D137" s="12" t="str">
        <f t="shared" si="9"/>
        <v>vis</v>
      </c>
      <c r="E137" s="66">
        <f>VLOOKUP(C137,Active!C$21:E$956,3,FALSE)</f>
        <v>-33545.906744825668</v>
      </c>
      <c r="F137" s="36" t="s">
        <v>127</v>
      </c>
      <c r="G137" s="12" t="str">
        <f t="shared" si="10"/>
        <v>21846.808</v>
      </c>
      <c r="H137" s="58">
        <f t="shared" si="11"/>
        <v>-25039</v>
      </c>
      <c r="I137" s="67" t="s">
        <v>194</v>
      </c>
      <c r="J137" s="68" t="s">
        <v>195</v>
      </c>
      <c r="K137" s="67">
        <v>-25039</v>
      </c>
      <c r="L137" s="67" t="s">
        <v>196</v>
      </c>
      <c r="M137" s="68" t="s">
        <v>132</v>
      </c>
      <c r="N137" s="68"/>
      <c r="O137" s="69" t="s">
        <v>133</v>
      </c>
      <c r="P137" s="69" t="s">
        <v>134</v>
      </c>
    </row>
    <row r="138" spans="1:16" ht="12.75" customHeight="1" thickBot="1" x14ac:dyDescent="0.25">
      <c r="A138" s="58" t="str">
        <f t="shared" si="6"/>
        <v> VB 7.72 </v>
      </c>
      <c r="B138" s="36" t="str">
        <f t="shared" si="7"/>
        <v>I</v>
      </c>
      <c r="C138" s="58">
        <f t="shared" si="8"/>
        <v>21909.633000000002</v>
      </c>
      <c r="D138" s="12" t="str">
        <f t="shared" si="9"/>
        <v>vis</v>
      </c>
      <c r="E138" s="66">
        <f>VLOOKUP(C138,Active!C$21:E$956,3,FALSE)</f>
        <v>-33472.94334974511</v>
      </c>
      <c r="F138" s="36" t="s">
        <v>127</v>
      </c>
      <c r="G138" s="12" t="str">
        <f t="shared" si="10"/>
        <v>21909.633</v>
      </c>
      <c r="H138" s="58">
        <f t="shared" si="11"/>
        <v>-24966</v>
      </c>
      <c r="I138" s="67" t="s">
        <v>197</v>
      </c>
      <c r="J138" s="68" t="s">
        <v>198</v>
      </c>
      <c r="K138" s="67">
        <v>-24966</v>
      </c>
      <c r="L138" s="67" t="s">
        <v>170</v>
      </c>
      <c r="M138" s="68" t="s">
        <v>132</v>
      </c>
      <c r="N138" s="68"/>
      <c r="O138" s="69" t="s">
        <v>133</v>
      </c>
      <c r="P138" s="69" t="s">
        <v>134</v>
      </c>
    </row>
    <row r="139" spans="1:16" ht="12.75" customHeight="1" thickBot="1" x14ac:dyDescent="0.25">
      <c r="A139" s="58" t="str">
        <f t="shared" ref="A139:A202" si="12">P139</f>
        <v> VB 7.72 </v>
      </c>
      <c r="B139" s="36" t="str">
        <f t="shared" ref="B139:B202" si="13">IF(H139=INT(H139),"I","II")</f>
        <v>I</v>
      </c>
      <c r="C139" s="58">
        <f t="shared" ref="C139:C202" si="14">1*G139</f>
        <v>21946.581999999999</v>
      </c>
      <c r="D139" s="12" t="str">
        <f t="shared" ref="D139:D202" si="15">VLOOKUP(F139,I$1:J$5,2,FALSE)</f>
        <v>vis</v>
      </c>
      <c r="E139" s="66">
        <f>VLOOKUP(C139,Active!C$21:E$956,3,FALSE)</f>
        <v>-33430.031698573905</v>
      </c>
      <c r="F139" s="36" t="s">
        <v>127</v>
      </c>
      <c r="G139" s="12" t="str">
        <f t="shared" ref="G139:G202" si="16">MID(I139,3,LEN(I139)-3)</f>
        <v>21946.582</v>
      </c>
      <c r="H139" s="58">
        <f t="shared" ref="H139:H202" si="17">1*K139</f>
        <v>-24923</v>
      </c>
      <c r="I139" s="67" t="s">
        <v>199</v>
      </c>
      <c r="J139" s="68" t="s">
        <v>200</v>
      </c>
      <c r="K139" s="67">
        <v>-24923</v>
      </c>
      <c r="L139" s="67" t="s">
        <v>201</v>
      </c>
      <c r="M139" s="68" t="s">
        <v>132</v>
      </c>
      <c r="N139" s="68"/>
      <c r="O139" s="69" t="s">
        <v>133</v>
      </c>
      <c r="P139" s="69" t="s">
        <v>134</v>
      </c>
    </row>
    <row r="140" spans="1:16" ht="12.75" customHeight="1" thickBot="1" x14ac:dyDescent="0.25">
      <c r="A140" s="58" t="str">
        <f t="shared" si="12"/>
        <v> VB 7.72 </v>
      </c>
      <c r="B140" s="36" t="str">
        <f t="shared" si="13"/>
        <v>I</v>
      </c>
      <c r="C140" s="58">
        <f t="shared" si="14"/>
        <v>22621.712</v>
      </c>
      <c r="D140" s="12" t="str">
        <f t="shared" si="15"/>
        <v>vis</v>
      </c>
      <c r="E140" s="66">
        <f>VLOOKUP(C140,Active!C$21:E$956,3,FALSE)</f>
        <v>-32645.95247977988</v>
      </c>
      <c r="F140" s="36" t="s">
        <v>127</v>
      </c>
      <c r="G140" s="12" t="str">
        <f t="shared" si="16"/>
        <v>22621.712</v>
      </c>
      <c r="H140" s="58">
        <f t="shared" si="17"/>
        <v>-24139</v>
      </c>
      <c r="I140" s="67" t="s">
        <v>202</v>
      </c>
      <c r="J140" s="68" t="s">
        <v>203</v>
      </c>
      <c r="K140" s="67">
        <v>-24139</v>
      </c>
      <c r="L140" s="67" t="s">
        <v>204</v>
      </c>
      <c r="M140" s="68" t="s">
        <v>132</v>
      </c>
      <c r="N140" s="68"/>
      <c r="O140" s="69" t="s">
        <v>133</v>
      </c>
      <c r="P140" s="69" t="s">
        <v>134</v>
      </c>
    </row>
    <row r="141" spans="1:16" ht="12.75" customHeight="1" thickBot="1" x14ac:dyDescent="0.25">
      <c r="A141" s="58" t="str">
        <f t="shared" si="12"/>
        <v> VB 7.72 </v>
      </c>
      <c r="B141" s="36" t="str">
        <f t="shared" si="13"/>
        <v>I</v>
      </c>
      <c r="C141" s="58">
        <f t="shared" si="14"/>
        <v>22993.71</v>
      </c>
      <c r="D141" s="12" t="str">
        <f t="shared" si="15"/>
        <v>vis</v>
      </c>
      <c r="E141" s="66">
        <f>VLOOKUP(C141,Active!C$21:E$956,3,FALSE)</f>
        <v>-32213.923239140389</v>
      </c>
      <c r="F141" s="36" t="s">
        <v>127</v>
      </c>
      <c r="G141" s="12" t="str">
        <f t="shared" si="16"/>
        <v>22993.710</v>
      </c>
      <c r="H141" s="58">
        <f t="shared" si="17"/>
        <v>-23707</v>
      </c>
      <c r="I141" s="67" t="s">
        <v>205</v>
      </c>
      <c r="J141" s="68" t="s">
        <v>206</v>
      </c>
      <c r="K141" s="67">
        <v>-23707</v>
      </c>
      <c r="L141" s="67" t="s">
        <v>207</v>
      </c>
      <c r="M141" s="68" t="s">
        <v>132</v>
      </c>
      <c r="N141" s="68"/>
      <c r="O141" s="69" t="s">
        <v>133</v>
      </c>
      <c r="P141" s="69" t="s">
        <v>134</v>
      </c>
    </row>
    <row r="142" spans="1:16" ht="12.75" customHeight="1" thickBot="1" x14ac:dyDescent="0.25">
      <c r="A142" s="58" t="str">
        <f t="shared" si="12"/>
        <v> VB 7.72 </v>
      </c>
      <c r="B142" s="36" t="str">
        <f t="shared" si="13"/>
        <v>I</v>
      </c>
      <c r="C142" s="58">
        <f t="shared" si="14"/>
        <v>23327.731</v>
      </c>
      <c r="D142" s="12" t="str">
        <f t="shared" si="15"/>
        <v>vis</v>
      </c>
      <c r="E142" s="66">
        <f>VLOOKUP(C142,Active!C$21:E$956,3,FALSE)</f>
        <v>-31825.999543347287</v>
      </c>
      <c r="F142" s="36" t="s">
        <v>127</v>
      </c>
      <c r="G142" s="12" t="str">
        <f t="shared" si="16"/>
        <v>23327.731</v>
      </c>
      <c r="H142" s="58">
        <f t="shared" si="17"/>
        <v>-23319</v>
      </c>
      <c r="I142" s="67" t="s">
        <v>208</v>
      </c>
      <c r="J142" s="68" t="s">
        <v>209</v>
      </c>
      <c r="K142" s="67">
        <v>-23319</v>
      </c>
      <c r="L142" s="67" t="s">
        <v>210</v>
      </c>
      <c r="M142" s="68" t="s">
        <v>132</v>
      </c>
      <c r="N142" s="68"/>
      <c r="O142" s="69" t="s">
        <v>133</v>
      </c>
      <c r="P142" s="69" t="s">
        <v>134</v>
      </c>
    </row>
    <row r="143" spans="1:16" ht="12.75" customHeight="1" thickBot="1" x14ac:dyDescent="0.25">
      <c r="A143" s="58" t="str">
        <f t="shared" si="12"/>
        <v> VB 7.72 </v>
      </c>
      <c r="B143" s="36" t="str">
        <f t="shared" si="13"/>
        <v>I</v>
      </c>
      <c r="C143" s="58">
        <f t="shared" si="14"/>
        <v>24134.574000000001</v>
      </c>
      <c r="D143" s="12" t="str">
        <f t="shared" si="15"/>
        <v>vis</v>
      </c>
      <c r="E143" s="66">
        <f>VLOOKUP(C143,Active!C$21:E$956,3,FALSE)</f>
        <v>-30888.952116734003</v>
      </c>
      <c r="F143" s="36" t="s">
        <v>127</v>
      </c>
      <c r="G143" s="12" t="str">
        <f t="shared" si="16"/>
        <v>24134.574</v>
      </c>
      <c r="H143" s="58">
        <f t="shared" si="17"/>
        <v>-22382</v>
      </c>
      <c r="I143" s="67" t="s">
        <v>211</v>
      </c>
      <c r="J143" s="68" t="s">
        <v>212</v>
      </c>
      <c r="K143" s="67">
        <v>-22382</v>
      </c>
      <c r="L143" s="67" t="s">
        <v>204</v>
      </c>
      <c r="M143" s="68" t="s">
        <v>132</v>
      </c>
      <c r="N143" s="68"/>
      <c r="O143" s="69" t="s">
        <v>133</v>
      </c>
      <c r="P143" s="69" t="s">
        <v>134</v>
      </c>
    </row>
    <row r="144" spans="1:16" ht="12.75" customHeight="1" thickBot="1" x14ac:dyDescent="0.25">
      <c r="A144" s="58" t="str">
        <f t="shared" si="12"/>
        <v> VB 7.72 </v>
      </c>
      <c r="B144" s="36" t="str">
        <f t="shared" si="13"/>
        <v>I</v>
      </c>
      <c r="C144" s="58">
        <f t="shared" si="14"/>
        <v>24165.545999999998</v>
      </c>
      <c r="D144" s="12" t="str">
        <f t="shared" si="15"/>
        <v>vis</v>
      </c>
      <c r="E144" s="66">
        <f>VLOOKUP(C144,Active!C$21:E$956,3,FALSE)</f>
        <v>-30852.982004956288</v>
      </c>
      <c r="F144" s="36" t="s">
        <v>127</v>
      </c>
      <c r="G144" s="12" t="str">
        <f t="shared" si="16"/>
        <v>24165.546</v>
      </c>
      <c r="H144" s="58">
        <f t="shared" si="17"/>
        <v>-22346</v>
      </c>
      <c r="I144" s="67" t="s">
        <v>213</v>
      </c>
      <c r="J144" s="68" t="s">
        <v>214</v>
      </c>
      <c r="K144" s="67">
        <v>-22346</v>
      </c>
      <c r="L144" s="67" t="s">
        <v>184</v>
      </c>
      <c r="M144" s="68" t="s">
        <v>132</v>
      </c>
      <c r="N144" s="68"/>
      <c r="O144" s="69" t="s">
        <v>133</v>
      </c>
      <c r="P144" s="69" t="s">
        <v>134</v>
      </c>
    </row>
    <row r="145" spans="1:16" ht="12.75" customHeight="1" thickBot="1" x14ac:dyDescent="0.25">
      <c r="A145" s="58" t="str">
        <f t="shared" si="12"/>
        <v> VB 7.72 </v>
      </c>
      <c r="B145" s="36" t="str">
        <f t="shared" si="13"/>
        <v>I</v>
      </c>
      <c r="C145" s="58">
        <f t="shared" si="14"/>
        <v>24789.795999999998</v>
      </c>
      <c r="D145" s="12" t="str">
        <f t="shared" si="15"/>
        <v>vis</v>
      </c>
      <c r="E145" s="66">
        <f>VLOOKUP(C145,Active!C$21:E$956,3,FALSE)</f>
        <v>-30127.993554832359</v>
      </c>
      <c r="F145" s="36" t="s">
        <v>127</v>
      </c>
      <c r="G145" s="12" t="str">
        <f t="shared" si="16"/>
        <v>24789.796</v>
      </c>
      <c r="H145" s="58">
        <f t="shared" si="17"/>
        <v>-21621</v>
      </c>
      <c r="I145" s="67" t="s">
        <v>215</v>
      </c>
      <c r="J145" s="68" t="s">
        <v>216</v>
      </c>
      <c r="K145" s="67">
        <v>-21621</v>
      </c>
      <c r="L145" s="67" t="s">
        <v>128</v>
      </c>
      <c r="M145" s="68" t="s">
        <v>132</v>
      </c>
      <c r="N145" s="68"/>
      <c r="O145" s="69" t="s">
        <v>133</v>
      </c>
      <c r="P145" s="69" t="s">
        <v>134</v>
      </c>
    </row>
    <row r="146" spans="1:16" ht="12.75" customHeight="1" thickBot="1" x14ac:dyDescent="0.25">
      <c r="A146" s="58" t="str">
        <f t="shared" si="12"/>
        <v> VB 7.72 </v>
      </c>
      <c r="B146" s="36" t="str">
        <f t="shared" si="13"/>
        <v>I</v>
      </c>
      <c r="C146" s="58">
        <f t="shared" si="14"/>
        <v>25527.755000000001</v>
      </c>
      <c r="D146" s="12" t="str">
        <f t="shared" si="15"/>
        <v>vis</v>
      </c>
      <c r="E146" s="66">
        <f>VLOOKUP(C146,Active!C$21:E$956,3,FALSE)</f>
        <v>-29270.946295457095</v>
      </c>
      <c r="F146" s="36" t="s">
        <v>127</v>
      </c>
      <c r="G146" s="12" t="str">
        <f t="shared" si="16"/>
        <v>25527.755</v>
      </c>
      <c r="H146" s="58">
        <f t="shared" si="17"/>
        <v>-20764</v>
      </c>
      <c r="I146" s="67" t="s">
        <v>217</v>
      </c>
      <c r="J146" s="68" t="s">
        <v>218</v>
      </c>
      <c r="K146" s="67">
        <v>-20764</v>
      </c>
      <c r="L146" s="67" t="s">
        <v>219</v>
      </c>
      <c r="M146" s="68" t="s">
        <v>132</v>
      </c>
      <c r="N146" s="68"/>
      <c r="O146" s="69" t="s">
        <v>133</v>
      </c>
      <c r="P146" s="69" t="s">
        <v>134</v>
      </c>
    </row>
    <row r="147" spans="1:16" ht="12.75" customHeight="1" thickBot="1" x14ac:dyDescent="0.25">
      <c r="A147" s="58" t="str">
        <f t="shared" si="12"/>
        <v> VB 7.72 </v>
      </c>
      <c r="B147" s="36" t="str">
        <f t="shared" si="13"/>
        <v>II</v>
      </c>
      <c r="C147" s="58">
        <f t="shared" si="14"/>
        <v>26218.762999999999</v>
      </c>
      <c r="D147" s="12" t="str">
        <f t="shared" si="15"/>
        <v>vis</v>
      </c>
      <c r="E147" s="66">
        <f>VLOOKUP(C147,Active!C$21:E$956,3,FALSE)</f>
        <v>-28468.426761707422</v>
      </c>
      <c r="F147" s="36" t="s">
        <v>127</v>
      </c>
      <c r="G147" s="12" t="str">
        <f t="shared" si="16"/>
        <v>26218.763</v>
      </c>
      <c r="H147" s="58">
        <f t="shared" si="17"/>
        <v>-19961.5</v>
      </c>
      <c r="I147" s="67" t="s">
        <v>220</v>
      </c>
      <c r="J147" s="68" t="s">
        <v>221</v>
      </c>
      <c r="K147" s="67">
        <v>-19961.5</v>
      </c>
      <c r="L147" s="67" t="s">
        <v>222</v>
      </c>
      <c r="M147" s="68" t="s">
        <v>132</v>
      </c>
      <c r="N147" s="68"/>
      <c r="O147" s="69" t="s">
        <v>133</v>
      </c>
      <c r="P147" s="69" t="s">
        <v>134</v>
      </c>
    </row>
    <row r="148" spans="1:16" ht="12.75" customHeight="1" thickBot="1" x14ac:dyDescent="0.25">
      <c r="A148" s="58" t="str">
        <f t="shared" si="12"/>
        <v> VB 7.72 </v>
      </c>
      <c r="B148" s="36" t="str">
        <f t="shared" si="13"/>
        <v>II</v>
      </c>
      <c r="C148" s="58">
        <f t="shared" si="14"/>
        <v>26678.503000000001</v>
      </c>
      <c r="D148" s="12" t="str">
        <f t="shared" si="15"/>
        <v>vis</v>
      </c>
      <c r="E148" s="66">
        <f>VLOOKUP(C148,Active!C$21:E$956,3,FALSE)</f>
        <v>-27934.496140866449</v>
      </c>
      <c r="F148" s="36" t="s">
        <v>127</v>
      </c>
      <c r="G148" s="12" t="str">
        <f t="shared" si="16"/>
        <v>26678.503</v>
      </c>
      <c r="H148" s="58">
        <f t="shared" si="17"/>
        <v>-19427.5</v>
      </c>
      <c r="I148" s="67" t="s">
        <v>223</v>
      </c>
      <c r="J148" s="68" t="s">
        <v>224</v>
      </c>
      <c r="K148" s="67">
        <v>-19427.5</v>
      </c>
      <c r="L148" s="67" t="s">
        <v>225</v>
      </c>
      <c r="M148" s="68" t="s">
        <v>132</v>
      </c>
      <c r="N148" s="68"/>
      <c r="O148" s="69" t="s">
        <v>133</v>
      </c>
      <c r="P148" s="69" t="s">
        <v>134</v>
      </c>
    </row>
    <row r="149" spans="1:16" ht="12.75" customHeight="1" thickBot="1" x14ac:dyDescent="0.25">
      <c r="A149" s="58" t="str">
        <f t="shared" si="12"/>
        <v> VB 5.5 </v>
      </c>
      <c r="B149" s="36" t="str">
        <f t="shared" si="13"/>
        <v>I</v>
      </c>
      <c r="C149" s="58">
        <f t="shared" si="14"/>
        <v>26985.525000000001</v>
      </c>
      <c r="D149" s="12" t="str">
        <f t="shared" si="15"/>
        <v>vis</v>
      </c>
      <c r="E149" s="66">
        <f>VLOOKUP(C149,Active!C$21:E$956,3,FALSE)</f>
        <v>-27577.928413299047</v>
      </c>
      <c r="F149" s="36" t="s">
        <v>127</v>
      </c>
      <c r="G149" s="12" t="str">
        <f t="shared" si="16"/>
        <v>26985.525</v>
      </c>
      <c r="H149" s="58">
        <f t="shared" si="17"/>
        <v>-19071</v>
      </c>
      <c r="I149" s="67" t="s">
        <v>226</v>
      </c>
      <c r="J149" s="68" t="s">
        <v>227</v>
      </c>
      <c r="K149" s="67">
        <v>-19071</v>
      </c>
      <c r="L149" s="67" t="s">
        <v>146</v>
      </c>
      <c r="M149" s="68" t="s">
        <v>132</v>
      </c>
      <c r="N149" s="68"/>
      <c r="O149" s="69" t="s">
        <v>228</v>
      </c>
      <c r="P149" s="69" t="s">
        <v>229</v>
      </c>
    </row>
    <row r="150" spans="1:16" ht="12.75" customHeight="1" thickBot="1" x14ac:dyDescent="0.25">
      <c r="A150" s="58" t="str">
        <f t="shared" si="12"/>
        <v> VB 5.5 </v>
      </c>
      <c r="B150" s="36" t="str">
        <f t="shared" si="13"/>
        <v>I</v>
      </c>
      <c r="C150" s="58">
        <f t="shared" si="14"/>
        <v>27004.43</v>
      </c>
      <c r="D150" s="12" t="str">
        <f t="shared" si="15"/>
        <v>vis</v>
      </c>
      <c r="E150" s="66">
        <f>VLOOKUP(C150,Active!C$21:E$956,3,FALSE)</f>
        <v>-27555.972615702583</v>
      </c>
      <c r="F150" s="36" t="s">
        <v>127</v>
      </c>
      <c r="G150" s="12" t="str">
        <f t="shared" si="16"/>
        <v>27004.430</v>
      </c>
      <c r="H150" s="58">
        <f t="shared" si="17"/>
        <v>-19049</v>
      </c>
      <c r="I150" s="67" t="s">
        <v>230</v>
      </c>
      <c r="J150" s="68" t="s">
        <v>231</v>
      </c>
      <c r="K150" s="67">
        <v>-19049</v>
      </c>
      <c r="L150" s="67" t="s">
        <v>232</v>
      </c>
      <c r="M150" s="68" t="s">
        <v>132</v>
      </c>
      <c r="N150" s="68"/>
      <c r="O150" s="69" t="s">
        <v>228</v>
      </c>
      <c r="P150" s="69" t="s">
        <v>229</v>
      </c>
    </row>
    <row r="151" spans="1:16" ht="12.75" customHeight="1" thickBot="1" x14ac:dyDescent="0.25">
      <c r="A151" s="58" t="str">
        <f t="shared" si="12"/>
        <v> VB 7.72 </v>
      </c>
      <c r="B151" s="36" t="str">
        <f t="shared" si="13"/>
        <v>I</v>
      </c>
      <c r="C151" s="58">
        <f t="shared" si="14"/>
        <v>27034.608</v>
      </c>
      <c r="D151" s="12" t="str">
        <f t="shared" si="15"/>
        <v>vis</v>
      </c>
      <c r="E151" s="66">
        <f>VLOOKUP(C151,Active!C$21:E$956,3,FALSE)</f>
        <v>-27520.92463581017</v>
      </c>
      <c r="F151" s="36" t="s">
        <v>127</v>
      </c>
      <c r="G151" s="12" t="str">
        <f t="shared" si="16"/>
        <v>27034.608</v>
      </c>
      <c r="H151" s="58">
        <f t="shared" si="17"/>
        <v>-19014</v>
      </c>
      <c r="I151" s="67" t="s">
        <v>233</v>
      </c>
      <c r="J151" s="68" t="s">
        <v>234</v>
      </c>
      <c r="K151" s="67">
        <v>-19014</v>
      </c>
      <c r="L151" s="67" t="s">
        <v>235</v>
      </c>
      <c r="M151" s="68" t="s">
        <v>132</v>
      </c>
      <c r="N151" s="68"/>
      <c r="O151" s="69" t="s">
        <v>133</v>
      </c>
      <c r="P151" s="69" t="s">
        <v>134</v>
      </c>
    </row>
    <row r="152" spans="1:16" ht="12.75" customHeight="1" thickBot="1" x14ac:dyDescent="0.25">
      <c r="A152" s="58" t="str">
        <f t="shared" si="12"/>
        <v> MVS 424 </v>
      </c>
      <c r="B152" s="36" t="str">
        <f t="shared" si="13"/>
        <v>I</v>
      </c>
      <c r="C152" s="58">
        <f t="shared" si="14"/>
        <v>27061.293000000001</v>
      </c>
      <c r="D152" s="12" t="str">
        <f t="shared" si="15"/>
        <v>vis</v>
      </c>
      <c r="E152" s="66">
        <f>VLOOKUP(C152,Active!C$21:E$956,3,FALSE)</f>
        <v>-27489.933339387972</v>
      </c>
      <c r="F152" s="36" t="s">
        <v>127</v>
      </c>
      <c r="G152" s="12" t="str">
        <f t="shared" si="16"/>
        <v>27061.293</v>
      </c>
      <c r="H152" s="58">
        <f t="shared" si="17"/>
        <v>-18983</v>
      </c>
      <c r="I152" s="67" t="s">
        <v>236</v>
      </c>
      <c r="J152" s="68" t="s">
        <v>237</v>
      </c>
      <c r="K152" s="67">
        <v>-18983</v>
      </c>
      <c r="L152" s="67" t="s">
        <v>149</v>
      </c>
      <c r="M152" s="68" t="s">
        <v>132</v>
      </c>
      <c r="N152" s="68"/>
      <c r="O152" s="69" t="s">
        <v>238</v>
      </c>
      <c r="P152" s="69" t="s">
        <v>239</v>
      </c>
    </row>
    <row r="153" spans="1:16" ht="12.75" customHeight="1" thickBot="1" x14ac:dyDescent="0.25">
      <c r="A153" s="58" t="str">
        <f t="shared" si="12"/>
        <v> VB 5.5 </v>
      </c>
      <c r="B153" s="36" t="str">
        <f t="shared" si="13"/>
        <v>I</v>
      </c>
      <c r="C153" s="58">
        <f t="shared" si="14"/>
        <v>27313.532999999999</v>
      </c>
      <c r="D153" s="12" t="str">
        <f t="shared" si="15"/>
        <v>vis</v>
      </c>
      <c r="E153" s="66">
        <f>VLOOKUP(C153,Active!C$21:E$956,3,FALSE)</f>
        <v>-27196.988066405578</v>
      </c>
      <c r="F153" s="36" t="s">
        <v>127</v>
      </c>
      <c r="G153" s="12" t="str">
        <f t="shared" si="16"/>
        <v>27313.533</v>
      </c>
      <c r="H153" s="58">
        <f t="shared" si="17"/>
        <v>-18690</v>
      </c>
      <c r="I153" s="67" t="s">
        <v>240</v>
      </c>
      <c r="J153" s="68" t="s">
        <v>241</v>
      </c>
      <c r="K153" s="67">
        <v>-18690</v>
      </c>
      <c r="L153" s="67" t="s">
        <v>242</v>
      </c>
      <c r="M153" s="68" t="s">
        <v>132</v>
      </c>
      <c r="N153" s="68"/>
      <c r="O153" s="69" t="s">
        <v>228</v>
      </c>
      <c r="P153" s="69" t="s">
        <v>229</v>
      </c>
    </row>
    <row r="154" spans="1:16" ht="12.75" customHeight="1" thickBot="1" x14ac:dyDescent="0.25">
      <c r="A154" s="58" t="str">
        <f t="shared" si="12"/>
        <v> VB 7.72 </v>
      </c>
      <c r="B154" s="36" t="str">
        <f t="shared" si="13"/>
        <v>I</v>
      </c>
      <c r="C154" s="58">
        <f t="shared" si="14"/>
        <v>27994.633000000002</v>
      </c>
      <c r="D154" s="12" t="str">
        <f t="shared" si="15"/>
        <v>vis</v>
      </c>
      <c r="E154" s="66">
        <f>VLOOKUP(C154,Active!C$21:E$956,3,FALSE)</f>
        <v>-26405.975437844249</v>
      </c>
      <c r="F154" s="36" t="s">
        <v>127</v>
      </c>
      <c r="G154" s="12" t="str">
        <f t="shared" si="16"/>
        <v>27994.633</v>
      </c>
      <c r="H154" s="58">
        <f t="shared" si="17"/>
        <v>-17899</v>
      </c>
      <c r="I154" s="67" t="s">
        <v>243</v>
      </c>
      <c r="J154" s="68" t="s">
        <v>244</v>
      </c>
      <c r="K154" s="67">
        <v>-17899</v>
      </c>
      <c r="L154" s="67" t="s">
        <v>176</v>
      </c>
      <c r="M154" s="68" t="s">
        <v>132</v>
      </c>
      <c r="N154" s="68"/>
      <c r="O154" s="69" t="s">
        <v>133</v>
      </c>
      <c r="P154" s="69" t="s">
        <v>134</v>
      </c>
    </row>
    <row r="155" spans="1:16" ht="12.75" customHeight="1" thickBot="1" x14ac:dyDescent="0.25">
      <c r="A155" s="58" t="str">
        <f t="shared" si="12"/>
        <v> MVS 424 </v>
      </c>
      <c r="B155" s="36" t="str">
        <f t="shared" si="13"/>
        <v>I</v>
      </c>
      <c r="C155" s="58">
        <f t="shared" si="14"/>
        <v>28038.562999999998</v>
      </c>
      <c r="D155" s="12" t="str">
        <f t="shared" si="15"/>
        <v>vis</v>
      </c>
      <c r="E155" s="66">
        <f>VLOOKUP(C155,Active!C$21:E$956,3,FALSE)</f>
        <v>-26354.956226608458</v>
      </c>
      <c r="F155" s="36" t="s">
        <v>127</v>
      </c>
      <c r="G155" s="12" t="str">
        <f t="shared" si="16"/>
        <v>28038.563</v>
      </c>
      <c r="H155" s="58">
        <f t="shared" si="17"/>
        <v>-17848</v>
      </c>
      <c r="I155" s="67" t="s">
        <v>245</v>
      </c>
      <c r="J155" s="68" t="s">
        <v>246</v>
      </c>
      <c r="K155" s="67">
        <v>-17848</v>
      </c>
      <c r="L155" s="67" t="s">
        <v>247</v>
      </c>
      <c r="M155" s="68" t="s">
        <v>132</v>
      </c>
      <c r="N155" s="68"/>
      <c r="O155" s="69" t="s">
        <v>238</v>
      </c>
      <c r="P155" s="69" t="s">
        <v>239</v>
      </c>
    </row>
    <row r="156" spans="1:16" ht="12.75" customHeight="1" thickBot="1" x14ac:dyDescent="0.25">
      <c r="A156" s="58" t="str">
        <f t="shared" si="12"/>
        <v> VB 7.72 </v>
      </c>
      <c r="B156" s="36" t="str">
        <f t="shared" si="13"/>
        <v>I</v>
      </c>
      <c r="C156" s="58">
        <f t="shared" si="14"/>
        <v>28067.797999999999</v>
      </c>
      <c r="D156" s="12" t="str">
        <f t="shared" si="15"/>
        <v>vis</v>
      </c>
      <c r="E156" s="66">
        <f>VLOOKUP(C156,Active!C$21:E$956,3,FALSE)</f>
        <v>-26321.00342350173</v>
      </c>
      <c r="F156" s="36" t="s">
        <v>127</v>
      </c>
      <c r="G156" s="12" t="str">
        <f t="shared" si="16"/>
        <v>28067.798</v>
      </c>
      <c r="H156" s="58">
        <f t="shared" si="17"/>
        <v>-17814</v>
      </c>
      <c r="I156" s="67" t="s">
        <v>248</v>
      </c>
      <c r="J156" s="68" t="s">
        <v>249</v>
      </c>
      <c r="K156" s="67">
        <v>-17814</v>
      </c>
      <c r="L156" s="67" t="s">
        <v>250</v>
      </c>
      <c r="M156" s="68" t="s">
        <v>132</v>
      </c>
      <c r="N156" s="68"/>
      <c r="O156" s="69" t="s">
        <v>133</v>
      </c>
      <c r="P156" s="69" t="s">
        <v>134</v>
      </c>
    </row>
    <row r="157" spans="1:16" ht="12.75" customHeight="1" thickBot="1" x14ac:dyDescent="0.25">
      <c r="A157" s="58" t="str">
        <f t="shared" si="12"/>
        <v> VB 7.72 </v>
      </c>
      <c r="B157" s="36" t="str">
        <f t="shared" si="13"/>
        <v>I</v>
      </c>
      <c r="C157" s="58">
        <f t="shared" si="14"/>
        <v>28080.735000000001</v>
      </c>
      <c r="D157" s="12" t="str">
        <f t="shared" si="15"/>
        <v>vis</v>
      </c>
      <c r="E157" s="66">
        <f>VLOOKUP(C157,Active!C$21:E$956,3,FALSE)</f>
        <v>-26305.978712922228</v>
      </c>
      <c r="F157" s="36" t="s">
        <v>127</v>
      </c>
      <c r="G157" s="12" t="str">
        <f t="shared" si="16"/>
        <v>28080.735</v>
      </c>
      <c r="H157" s="58">
        <f t="shared" si="17"/>
        <v>-17799</v>
      </c>
      <c r="I157" s="67" t="s">
        <v>251</v>
      </c>
      <c r="J157" s="68" t="s">
        <v>252</v>
      </c>
      <c r="K157" s="67">
        <v>-17799</v>
      </c>
      <c r="L157" s="67" t="s">
        <v>253</v>
      </c>
      <c r="M157" s="68" t="s">
        <v>132</v>
      </c>
      <c r="N157" s="68"/>
      <c r="O157" s="69" t="s">
        <v>133</v>
      </c>
      <c r="P157" s="69" t="s">
        <v>134</v>
      </c>
    </row>
    <row r="158" spans="1:16" ht="12.75" customHeight="1" thickBot="1" x14ac:dyDescent="0.25">
      <c r="A158" s="58" t="str">
        <f t="shared" si="12"/>
        <v> MVS 424 </v>
      </c>
      <c r="B158" s="36" t="str">
        <f t="shared" si="13"/>
        <v>I</v>
      </c>
      <c r="C158" s="58">
        <f t="shared" si="14"/>
        <v>28107.428</v>
      </c>
      <c r="D158" s="12" t="str">
        <f t="shared" si="15"/>
        <v>vis</v>
      </c>
      <c r="E158" s="66">
        <f>VLOOKUP(C158,Active!C$21:E$956,3,FALSE)</f>
        <v>-26274.978125498666</v>
      </c>
      <c r="F158" s="36" t="s">
        <v>127</v>
      </c>
      <c r="G158" s="12" t="str">
        <f t="shared" si="16"/>
        <v>28107.428</v>
      </c>
      <c r="H158" s="58">
        <f t="shared" si="17"/>
        <v>-17768</v>
      </c>
      <c r="I158" s="67" t="s">
        <v>254</v>
      </c>
      <c r="J158" s="68" t="s">
        <v>255</v>
      </c>
      <c r="K158" s="67">
        <v>-17768</v>
      </c>
      <c r="L158" s="67" t="s">
        <v>256</v>
      </c>
      <c r="M158" s="68" t="s">
        <v>132</v>
      </c>
      <c r="N158" s="68"/>
      <c r="O158" s="69" t="s">
        <v>238</v>
      </c>
      <c r="P158" s="69" t="s">
        <v>239</v>
      </c>
    </row>
    <row r="159" spans="1:16" ht="12.75" customHeight="1" thickBot="1" x14ac:dyDescent="0.25">
      <c r="A159" s="58" t="str">
        <f t="shared" si="12"/>
        <v> VB 5.5 </v>
      </c>
      <c r="B159" s="36" t="str">
        <f t="shared" si="13"/>
        <v>I</v>
      </c>
      <c r="C159" s="58">
        <f t="shared" si="14"/>
        <v>28126.362000000001</v>
      </c>
      <c r="D159" s="12" t="str">
        <f t="shared" si="15"/>
        <v>vis</v>
      </c>
      <c r="E159" s="66">
        <f>VLOOKUP(C159,Active!C$21:E$956,3,FALSE)</f>
        <v>-26252.988648022259</v>
      </c>
      <c r="F159" s="36" t="s">
        <v>127</v>
      </c>
      <c r="G159" s="12" t="str">
        <f t="shared" si="16"/>
        <v>28126.362</v>
      </c>
      <c r="H159" s="58">
        <f t="shared" si="17"/>
        <v>-17746</v>
      </c>
      <c r="I159" s="67" t="s">
        <v>257</v>
      </c>
      <c r="J159" s="68" t="s">
        <v>258</v>
      </c>
      <c r="K159" s="67">
        <v>-17746</v>
      </c>
      <c r="L159" s="67" t="s">
        <v>242</v>
      </c>
      <c r="M159" s="68" t="s">
        <v>132</v>
      </c>
      <c r="N159" s="68"/>
      <c r="O159" s="69" t="s">
        <v>228</v>
      </c>
      <c r="P159" s="69" t="s">
        <v>229</v>
      </c>
    </row>
    <row r="160" spans="1:16" ht="12.75" customHeight="1" thickBot="1" x14ac:dyDescent="0.25">
      <c r="A160" s="58" t="str">
        <f t="shared" si="12"/>
        <v> VB 7.72 </v>
      </c>
      <c r="B160" s="36" t="str">
        <f t="shared" si="13"/>
        <v>I</v>
      </c>
      <c r="C160" s="58">
        <f t="shared" si="14"/>
        <v>28156.519</v>
      </c>
      <c r="D160" s="12" t="str">
        <f t="shared" si="15"/>
        <v>vis</v>
      </c>
      <c r="E160" s="66">
        <f>VLOOKUP(C160,Active!C$21:E$956,3,FALSE)</f>
        <v>-26217.965057008427</v>
      </c>
      <c r="F160" s="36" t="s">
        <v>127</v>
      </c>
      <c r="G160" s="12" t="str">
        <f t="shared" si="16"/>
        <v>28156.519</v>
      </c>
      <c r="H160" s="58">
        <f t="shared" si="17"/>
        <v>-17711</v>
      </c>
      <c r="I160" s="67" t="s">
        <v>259</v>
      </c>
      <c r="J160" s="68" t="s">
        <v>260</v>
      </c>
      <c r="K160" s="67">
        <v>-17711</v>
      </c>
      <c r="L160" s="67" t="s">
        <v>143</v>
      </c>
      <c r="M160" s="68" t="s">
        <v>132</v>
      </c>
      <c r="N160" s="68"/>
      <c r="O160" s="69" t="s">
        <v>133</v>
      </c>
      <c r="P160" s="69" t="s">
        <v>134</v>
      </c>
    </row>
    <row r="161" spans="1:16" ht="12.75" customHeight="1" thickBot="1" x14ac:dyDescent="0.25">
      <c r="A161" s="58" t="str">
        <f t="shared" si="12"/>
        <v> MVS 424 </v>
      </c>
      <c r="B161" s="36" t="str">
        <f t="shared" si="13"/>
        <v>I</v>
      </c>
      <c r="C161" s="58">
        <f t="shared" si="14"/>
        <v>28164.288</v>
      </c>
      <c r="D161" s="12" t="str">
        <f t="shared" si="15"/>
        <v>vis</v>
      </c>
      <c r="E161" s="66">
        <f>VLOOKUP(C161,Active!C$21:E$956,3,FALSE)</f>
        <v>-26208.942333309566</v>
      </c>
      <c r="F161" s="36" t="s">
        <v>127</v>
      </c>
      <c r="G161" s="12" t="str">
        <f t="shared" si="16"/>
        <v>28164.288</v>
      </c>
      <c r="H161" s="58">
        <f t="shared" si="17"/>
        <v>-17702</v>
      </c>
      <c r="I161" s="67" t="s">
        <v>261</v>
      </c>
      <c r="J161" s="68" t="s">
        <v>262</v>
      </c>
      <c r="K161" s="67">
        <v>-17702</v>
      </c>
      <c r="L161" s="67" t="s">
        <v>155</v>
      </c>
      <c r="M161" s="68" t="s">
        <v>132</v>
      </c>
      <c r="N161" s="68"/>
      <c r="O161" s="69" t="s">
        <v>238</v>
      </c>
      <c r="P161" s="69" t="s">
        <v>239</v>
      </c>
    </row>
    <row r="162" spans="1:16" ht="12.75" customHeight="1" thickBot="1" x14ac:dyDescent="0.25">
      <c r="A162" s="58" t="str">
        <f t="shared" si="12"/>
        <v> VB 7.72 </v>
      </c>
      <c r="B162" s="36" t="str">
        <f t="shared" si="13"/>
        <v>I</v>
      </c>
      <c r="C162" s="58">
        <f t="shared" si="14"/>
        <v>28366.643</v>
      </c>
      <c r="D162" s="12" t="str">
        <f t="shared" si="15"/>
        <v>vis</v>
      </c>
      <c r="E162" s="66">
        <f>VLOOKUP(C162,Active!C$21:E$956,3,FALSE)</f>
        <v>-25973.932260702713</v>
      </c>
      <c r="F162" s="36" t="s">
        <v>127</v>
      </c>
      <c r="G162" s="12" t="str">
        <f t="shared" si="16"/>
        <v>28366.643</v>
      </c>
      <c r="H162" s="58">
        <f t="shared" si="17"/>
        <v>-17467</v>
      </c>
      <c r="I162" s="67" t="s">
        <v>263</v>
      </c>
      <c r="J162" s="68" t="s">
        <v>264</v>
      </c>
      <c r="K162" s="67">
        <v>-17467</v>
      </c>
      <c r="L162" s="67" t="s">
        <v>265</v>
      </c>
      <c r="M162" s="68" t="s">
        <v>132</v>
      </c>
      <c r="N162" s="68"/>
      <c r="O162" s="69" t="s">
        <v>133</v>
      </c>
      <c r="P162" s="69" t="s">
        <v>134</v>
      </c>
    </row>
    <row r="163" spans="1:16" ht="12.75" customHeight="1" thickBot="1" x14ac:dyDescent="0.25">
      <c r="A163" s="58" t="str">
        <f t="shared" si="12"/>
        <v> MVS 424 </v>
      </c>
      <c r="B163" s="36" t="str">
        <f t="shared" si="13"/>
        <v>I</v>
      </c>
      <c r="C163" s="58">
        <f t="shared" si="14"/>
        <v>28373.499</v>
      </c>
      <c r="D163" s="12" t="str">
        <f t="shared" si="15"/>
        <v>vis</v>
      </c>
      <c r="E163" s="66">
        <f>VLOOKUP(C163,Active!C$21:E$956,3,FALSE)</f>
        <v>-25965.969872534431</v>
      </c>
      <c r="F163" s="36" t="s">
        <v>127</v>
      </c>
      <c r="G163" s="12" t="str">
        <f t="shared" si="16"/>
        <v>28373.499</v>
      </c>
      <c r="H163" s="58">
        <f t="shared" si="17"/>
        <v>-17459</v>
      </c>
      <c r="I163" s="67" t="s">
        <v>266</v>
      </c>
      <c r="J163" s="68" t="s">
        <v>267</v>
      </c>
      <c r="K163" s="67">
        <v>-17459</v>
      </c>
      <c r="L163" s="67" t="s">
        <v>268</v>
      </c>
      <c r="M163" s="68" t="s">
        <v>132</v>
      </c>
      <c r="N163" s="68"/>
      <c r="O163" s="69" t="s">
        <v>238</v>
      </c>
      <c r="P163" s="69" t="s">
        <v>239</v>
      </c>
    </row>
    <row r="164" spans="1:16" ht="12.75" customHeight="1" thickBot="1" x14ac:dyDescent="0.25">
      <c r="A164" s="58" t="str">
        <f t="shared" si="12"/>
        <v> VB 7.72 </v>
      </c>
      <c r="B164" s="36" t="str">
        <f t="shared" si="13"/>
        <v>I</v>
      </c>
      <c r="C164" s="58">
        <f t="shared" si="14"/>
        <v>28373.545999999998</v>
      </c>
      <c r="D164" s="12" t="str">
        <f t="shared" si="15"/>
        <v>vis</v>
      </c>
      <c r="E164" s="66">
        <f>VLOOKUP(C164,Active!C$21:E$956,3,FALSE)</f>
        <v>-25965.915287901425</v>
      </c>
      <c r="F164" s="36" t="s">
        <v>127</v>
      </c>
      <c r="G164" s="12" t="str">
        <f t="shared" si="16"/>
        <v>28373.546</v>
      </c>
      <c r="H164" s="58">
        <f t="shared" si="17"/>
        <v>-17459</v>
      </c>
      <c r="I164" s="67" t="s">
        <v>269</v>
      </c>
      <c r="J164" s="68" t="s">
        <v>270</v>
      </c>
      <c r="K164" s="67">
        <v>-17459</v>
      </c>
      <c r="L164" s="67" t="s">
        <v>271</v>
      </c>
      <c r="M164" s="68" t="s">
        <v>132</v>
      </c>
      <c r="N164" s="68"/>
      <c r="O164" s="69" t="s">
        <v>133</v>
      </c>
      <c r="P164" s="69" t="s">
        <v>134</v>
      </c>
    </row>
    <row r="165" spans="1:16" ht="12.75" customHeight="1" thickBot="1" x14ac:dyDescent="0.25">
      <c r="A165" s="58" t="str">
        <f t="shared" si="12"/>
        <v> MVS 424 </v>
      </c>
      <c r="B165" s="36" t="str">
        <f t="shared" si="13"/>
        <v>I</v>
      </c>
      <c r="C165" s="58">
        <f t="shared" si="14"/>
        <v>28398.464</v>
      </c>
      <c r="D165" s="12" t="str">
        <f t="shared" si="15"/>
        <v>vis</v>
      </c>
      <c r="E165" s="66">
        <f>VLOOKUP(C165,Active!C$21:E$956,3,FALSE)</f>
        <v>-25936.976141405328</v>
      </c>
      <c r="F165" s="36" t="s">
        <v>127</v>
      </c>
      <c r="G165" s="12" t="str">
        <f t="shared" si="16"/>
        <v>28398.464</v>
      </c>
      <c r="H165" s="58">
        <f t="shared" si="17"/>
        <v>-17430</v>
      </c>
      <c r="I165" s="67" t="s">
        <v>272</v>
      </c>
      <c r="J165" s="68" t="s">
        <v>273</v>
      </c>
      <c r="K165" s="67">
        <v>-17430</v>
      </c>
      <c r="L165" s="67" t="s">
        <v>176</v>
      </c>
      <c r="M165" s="68" t="s">
        <v>132</v>
      </c>
      <c r="N165" s="68"/>
      <c r="O165" s="69" t="s">
        <v>238</v>
      </c>
      <c r="P165" s="69" t="s">
        <v>239</v>
      </c>
    </row>
    <row r="166" spans="1:16" ht="12.75" customHeight="1" thickBot="1" x14ac:dyDescent="0.25">
      <c r="A166" s="58" t="str">
        <f t="shared" si="12"/>
        <v> MVS 424 </v>
      </c>
      <c r="B166" s="36" t="str">
        <f t="shared" si="13"/>
        <v>I</v>
      </c>
      <c r="C166" s="58">
        <f t="shared" si="14"/>
        <v>28423.435000000001</v>
      </c>
      <c r="D166" s="12" t="str">
        <f t="shared" si="15"/>
        <v>vis</v>
      </c>
      <c r="E166" s="66">
        <f>VLOOKUP(C166,Active!C$21:E$956,3,FALSE)</f>
        <v>-25907.975442025199</v>
      </c>
      <c r="F166" s="36" t="s">
        <v>127</v>
      </c>
      <c r="G166" s="12" t="str">
        <f t="shared" si="16"/>
        <v>28423.435</v>
      </c>
      <c r="H166" s="58">
        <f t="shared" si="17"/>
        <v>-17401</v>
      </c>
      <c r="I166" s="67" t="s">
        <v>274</v>
      </c>
      <c r="J166" s="68" t="s">
        <v>275</v>
      </c>
      <c r="K166" s="67">
        <v>-17401</v>
      </c>
      <c r="L166" s="67" t="s">
        <v>176</v>
      </c>
      <c r="M166" s="68" t="s">
        <v>132</v>
      </c>
      <c r="N166" s="68"/>
      <c r="O166" s="69" t="s">
        <v>238</v>
      </c>
      <c r="P166" s="69" t="s">
        <v>239</v>
      </c>
    </row>
    <row r="167" spans="1:16" ht="12.75" customHeight="1" thickBot="1" x14ac:dyDescent="0.25">
      <c r="A167" s="58" t="str">
        <f t="shared" si="12"/>
        <v> VB 7.72 </v>
      </c>
      <c r="B167" s="36" t="str">
        <f t="shared" si="13"/>
        <v>I</v>
      </c>
      <c r="C167" s="58">
        <f t="shared" si="14"/>
        <v>28429.502</v>
      </c>
      <c r="D167" s="12" t="str">
        <f t="shared" si="15"/>
        <v>vis</v>
      </c>
      <c r="E167" s="66">
        <f>VLOOKUP(C167,Active!C$21:E$956,3,FALSE)</f>
        <v>-25900.929378866364</v>
      </c>
      <c r="F167" s="36" t="s">
        <v>127</v>
      </c>
      <c r="G167" s="12" t="str">
        <f t="shared" si="16"/>
        <v>28429.502</v>
      </c>
      <c r="H167" s="58">
        <f t="shared" si="17"/>
        <v>-17394</v>
      </c>
      <c r="I167" s="67" t="s">
        <v>276</v>
      </c>
      <c r="J167" s="68" t="s">
        <v>277</v>
      </c>
      <c r="K167" s="67">
        <v>-17394</v>
      </c>
      <c r="L167" s="67" t="s">
        <v>278</v>
      </c>
      <c r="M167" s="68" t="s">
        <v>132</v>
      </c>
      <c r="N167" s="68"/>
      <c r="O167" s="69" t="s">
        <v>133</v>
      </c>
      <c r="P167" s="69" t="s">
        <v>134</v>
      </c>
    </row>
    <row r="168" spans="1:16" ht="12.75" customHeight="1" thickBot="1" x14ac:dyDescent="0.25">
      <c r="A168" s="58" t="str">
        <f t="shared" si="12"/>
        <v> MVS 424 </v>
      </c>
      <c r="B168" s="36" t="str">
        <f t="shared" si="13"/>
        <v>I</v>
      </c>
      <c r="C168" s="58">
        <f t="shared" si="14"/>
        <v>28453.555</v>
      </c>
      <c r="D168" s="12" t="str">
        <f t="shared" si="15"/>
        <v>vis</v>
      </c>
      <c r="E168" s="66">
        <f>VLOOKUP(C168,Active!C$21:E$956,3,FALSE)</f>
        <v>-25872.994821892666</v>
      </c>
      <c r="F168" s="36" t="s">
        <v>127</v>
      </c>
      <c r="G168" s="12" t="str">
        <f t="shared" si="16"/>
        <v>28453.555</v>
      </c>
      <c r="H168" s="58">
        <f t="shared" si="17"/>
        <v>-17366</v>
      </c>
      <c r="I168" s="67" t="s">
        <v>279</v>
      </c>
      <c r="J168" s="68" t="s">
        <v>280</v>
      </c>
      <c r="K168" s="67">
        <v>-17366</v>
      </c>
      <c r="L168" s="67" t="s">
        <v>281</v>
      </c>
      <c r="M168" s="68" t="s">
        <v>132</v>
      </c>
      <c r="N168" s="68"/>
      <c r="O168" s="69" t="s">
        <v>238</v>
      </c>
      <c r="P168" s="69" t="s">
        <v>239</v>
      </c>
    </row>
    <row r="169" spans="1:16" ht="12.75" customHeight="1" thickBot="1" x14ac:dyDescent="0.25">
      <c r="A169" s="58" t="str">
        <f t="shared" si="12"/>
        <v> VB 7.72 </v>
      </c>
      <c r="B169" s="36" t="str">
        <f t="shared" si="13"/>
        <v>I</v>
      </c>
      <c r="C169" s="58">
        <f t="shared" si="14"/>
        <v>28761.83</v>
      </c>
      <c r="D169" s="12" t="str">
        <f t="shared" si="15"/>
        <v>vis</v>
      </c>
      <c r="E169" s="66">
        <f>VLOOKUP(C169,Active!C$21:E$956,3,FALSE)</f>
        <v>-25514.97189123675</v>
      </c>
      <c r="F169" s="36" t="s">
        <v>127</v>
      </c>
      <c r="G169" s="12" t="str">
        <f t="shared" si="16"/>
        <v>28761.830</v>
      </c>
      <c r="H169" s="58">
        <f t="shared" si="17"/>
        <v>-17008</v>
      </c>
      <c r="I169" s="67" t="s">
        <v>282</v>
      </c>
      <c r="J169" s="68" t="s">
        <v>283</v>
      </c>
      <c r="K169" s="67">
        <v>-17008</v>
      </c>
      <c r="L169" s="67" t="s">
        <v>232</v>
      </c>
      <c r="M169" s="68" t="s">
        <v>132</v>
      </c>
      <c r="N169" s="68"/>
      <c r="O169" s="69" t="s">
        <v>133</v>
      </c>
      <c r="P169" s="69" t="s">
        <v>134</v>
      </c>
    </row>
    <row r="170" spans="1:16" ht="12.75" customHeight="1" thickBot="1" x14ac:dyDescent="0.25">
      <c r="A170" s="58" t="str">
        <f t="shared" si="12"/>
        <v> VB 7.72 </v>
      </c>
      <c r="B170" s="36" t="str">
        <f t="shared" si="13"/>
        <v>I</v>
      </c>
      <c r="C170" s="58">
        <f t="shared" si="14"/>
        <v>28774.814999999999</v>
      </c>
      <c r="D170" s="12" t="str">
        <f t="shared" si="15"/>
        <v>vis</v>
      </c>
      <c r="E170" s="66">
        <f>VLOOKUP(C170,Active!C$21:E$956,3,FALSE)</f>
        <v>-25499.891434649075</v>
      </c>
      <c r="F170" s="36" t="s">
        <v>127</v>
      </c>
      <c r="G170" s="12" t="str">
        <f t="shared" si="16"/>
        <v>28774.815</v>
      </c>
      <c r="H170" s="58">
        <f t="shared" si="17"/>
        <v>-16993</v>
      </c>
      <c r="I170" s="67" t="s">
        <v>284</v>
      </c>
      <c r="J170" s="68" t="s">
        <v>285</v>
      </c>
      <c r="K170" s="67">
        <v>-16993</v>
      </c>
      <c r="L170" s="67" t="s">
        <v>286</v>
      </c>
      <c r="M170" s="68" t="s">
        <v>132</v>
      </c>
      <c r="N170" s="68"/>
      <c r="O170" s="69" t="s">
        <v>133</v>
      </c>
      <c r="P170" s="69" t="s">
        <v>134</v>
      </c>
    </row>
    <row r="171" spans="1:16" ht="12.75" customHeight="1" thickBot="1" x14ac:dyDescent="0.25">
      <c r="A171" s="58" t="str">
        <f t="shared" si="12"/>
        <v> VB 7.72 </v>
      </c>
      <c r="B171" s="36" t="str">
        <f t="shared" si="13"/>
        <v>I</v>
      </c>
      <c r="C171" s="58">
        <f t="shared" si="14"/>
        <v>28837.621999999999</v>
      </c>
      <c r="D171" s="12" t="str">
        <f t="shared" si="15"/>
        <v>vis</v>
      </c>
      <c r="E171" s="66">
        <f>VLOOKUP(C171,Active!C$21:E$956,3,FALSE)</f>
        <v>-25426.948944321586</v>
      </c>
      <c r="F171" s="36" t="s">
        <v>127</v>
      </c>
      <c r="G171" s="12" t="str">
        <f t="shared" si="16"/>
        <v>28837.622</v>
      </c>
      <c r="H171" s="58">
        <f t="shared" si="17"/>
        <v>-16920</v>
      </c>
      <c r="I171" s="67" t="s">
        <v>287</v>
      </c>
      <c r="J171" s="68" t="s">
        <v>288</v>
      </c>
      <c r="K171" s="67">
        <v>-16920</v>
      </c>
      <c r="L171" s="67" t="s">
        <v>289</v>
      </c>
      <c r="M171" s="68" t="s">
        <v>132</v>
      </c>
      <c r="N171" s="68"/>
      <c r="O171" s="69" t="s">
        <v>133</v>
      </c>
      <c r="P171" s="69" t="s">
        <v>134</v>
      </c>
    </row>
    <row r="172" spans="1:16" ht="12.75" customHeight="1" thickBot="1" x14ac:dyDescent="0.25">
      <c r="A172" s="58" t="str">
        <f t="shared" si="12"/>
        <v> MVS 424 </v>
      </c>
      <c r="B172" s="36" t="str">
        <f t="shared" si="13"/>
        <v>I</v>
      </c>
      <c r="C172" s="58">
        <f t="shared" si="14"/>
        <v>29110.557000000001</v>
      </c>
      <c r="D172" s="12" t="str">
        <f t="shared" si="15"/>
        <v>vis</v>
      </c>
      <c r="E172" s="66">
        <f>VLOOKUP(C172,Active!C$21:E$956,3,FALSE)</f>
        <v>-25109.969012187707</v>
      </c>
      <c r="F172" s="36" t="s">
        <v>127</v>
      </c>
      <c r="G172" s="12" t="str">
        <f t="shared" si="16"/>
        <v>29110.557</v>
      </c>
      <c r="H172" s="58">
        <f t="shared" si="17"/>
        <v>-16603</v>
      </c>
      <c r="I172" s="67" t="s">
        <v>290</v>
      </c>
      <c r="J172" s="68" t="s">
        <v>291</v>
      </c>
      <c r="K172" s="67">
        <v>-16603</v>
      </c>
      <c r="L172" s="67" t="s">
        <v>187</v>
      </c>
      <c r="M172" s="68" t="s">
        <v>132</v>
      </c>
      <c r="N172" s="68"/>
      <c r="O172" s="69" t="s">
        <v>238</v>
      </c>
      <c r="P172" s="69" t="s">
        <v>239</v>
      </c>
    </row>
    <row r="173" spans="1:16" ht="12.75" customHeight="1" thickBot="1" x14ac:dyDescent="0.25">
      <c r="A173" s="58" t="str">
        <f t="shared" si="12"/>
        <v> VB 7.72 </v>
      </c>
      <c r="B173" s="36" t="str">
        <f t="shared" si="13"/>
        <v>II</v>
      </c>
      <c r="C173" s="58">
        <f t="shared" si="14"/>
        <v>29156.647000000001</v>
      </c>
      <c r="D173" s="12" t="str">
        <f t="shared" si="15"/>
        <v>vis</v>
      </c>
      <c r="E173" s="66">
        <f>VLOOKUP(C173,Active!C$21:E$956,3,FALSE)</f>
        <v>-25056.441230583841</v>
      </c>
      <c r="F173" s="36" t="s">
        <v>127</v>
      </c>
      <c r="G173" s="12" t="str">
        <f t="shared" si="16"/>
        <v>29156.647</v>
      </c>
      <c r="H173" s="58">
        <f t="shared" si="17"/>
        <v>-16549.5</v>
      </c>
      <c r="I173" s="67" t="s">
        <v>292</v>
      </c>
      <c r="J173" s="68" t="s">
        <v>293</v>
      </c>
      <c r="K173" s="67">
        <v>-16549.5</v>
      </c>
      <c r="L173" s="67" t="s">
        <v>294</v>
      </c>
      <c r="M173" s="68" t="s">
        <v>132</v>
      </c>
      <c r="N173" s="68"/>
      <c r="O173" s="69" t="s">
        <v>133</v>
      </c>
      <c r="P173" s="69" t="s">
        <v>134</v>
      </c>
    </row>
    <row r="174" spans="1:16" ht="12.75" customHeight="1" thickBot="1" x14ac:dyDescent="0.25">
      <c r="A174" s="58" t="str">
        <f t="shared" si="12"/>
        <v> MVS 424 </v>
      </c>
      <c r="B174" s="36" t="str">
        <f t="shared" si="13"/>
        <v>I</v>
      </c>
      <c r="C174" s="58">
        <f t="shared" si="14"/>
        <v>29166.528999999999</v>
      </c>
      <c r="D174" s="12" t="str">
        <f t="shared" si="15"/>
        <v>vis</v>
      </c>
      <c r="E174" s="66">
        <f>VLOOKUP(C174,Active!C$21:E$956,3,FALSE)</f>
        <v>-25044.964521149923</v>
      </c>
      <c r="F174" s="36" t="s">
        <v>127</v>
      </c>
      <c r="G174" s="12" t="str">
        <f t="shared" si="16"/>
        <v>29166.529</v>
      </c>
      <c r="H174" s="58">
        <f t="shared" si="17"/>
        <v>-16538</v>
      </c>
      <c r="I174" s="67" t="s">
        <v>295</v>
      </c>
      <c r="J174" s="68" t="s">
        <v>296</v>
      </c>
      <c r="K174" s="67">
        <v>-16538</v>
      </c>
      <c r="L174" s="67" t="s">
        <v>297</v>
      </c>
      <c r="M174" s="68" t="s">
        <v>132</v>
      </c>
      <c r="N174" s="68"/>
      <c r="O174" s="69" t="s">
        <v>238</v>
      </c>
      <c r="P174" s="69" t="s">
        <v>239</v>
      </c>
    </row>
    <row r="175" spans="1:16" ht="12.75" customHeight="1" thickBot="1" x14ac:dyDescent="0.25">
      <c r="A175" s="58" t="str">
        <f t="shared" si="12"/>
        <v> MVS 424 </v>
      </c>
      <c r="B175" s="36" t="str">
        <f t="shared" si="13"/>
        <v>I</v>
      </c>
      <c r="C175" s="58">
        <f t="shared" si="14"/>
        <v>29230.242999999999</v>
      </c>
      <c r="D175" s="12" t="str">
        <f t="shared" si="15"/>
        <v>vis</v>
      </c>
      <c r="E175" s="66">
        <f>VLOOKUP(C175,Active!C$21:E$956,3,FALSE)</f>
        <v>-24970.968663542881</v>
      </c>
      <c r="F175" s="36" t="s">
        <v>127</v>
      </c>
      <c r="G175" s="12" t="str">
        <f t="shared" si="16"/>
        <v>29230.243</v>
      </c>
      <c r="H175" s="58">
        <f t="shared" si="17"/>
        <v>-16464</v>
      </c>
      <c r="I175" s="67" t="s">
        <v>298</v>
      </c>
      <c r="J175" s="68" t="s">
        <v>299</v>
      </c>
      <c r="K175" s="67">
        <v>-16464</v>
      </c>
      <c r="L175" s="67" t="s">
        <v>187</v>
      </c>
      <c r="M175" s="68" t="s">
        <v>132</v>
      </c>
      <c r="N175" s="68"/>
      <c r="O175" s="69" t="s">
        <v>238</v>
      </c>
      <c r="P175" s="69" t="s">
        <v>239</v>
      </c>
    </row>
    <row r="176" spans="1:16" ht="12.75" customHeight="1" thickBot="1" x14ac:dyDescent="0.25">
      <c r="A176" s="58" t="str">
        <f t="shared" si="12"/>
        <v> VB 7.72 </v>
      </c>
      <c r="B176" s="36" t="str">
        <f t="shared" si="13"/>
        <v>I</v>
      </c>
      <c r="C176" s="58">
        <f t="shared" si="14"/>
        <v>29267.275000000001</v>
      </c>
      <c r="D176" s="12" t="str">
        <f t="shared" si="15"/>
        <v>vis</v>
      </c>
      <c r="E176" s="66">
        <f>VLOOKUP(C176,Active!C$21:E$956,3,FALSE)</f>
        <v>-24927.960618232522</v>
      </c>
      <c r="F176" s="36" t="s">
        <v>127</v>
      </c>
      <c r="G176" s="12" t="str">
        <f t="shared" si="16"/>
        <v>29267.275</v>
      </c>
      <c r="H176" s="58">
        <f t="shared" si="17"/>
        <v>-16421</v>
      </c>
      <c r="I176" s="67" t="s">
        <v>300</v>
      </c>
      <c r="J176" s="68" t="s">
        <v>301</v>
      </c>
      <c r="K176" s="67">
        <v>-16421</v>
      </c>
      <c r="L176" s="67" t="s">
        <v>302</v>
      </c>
      <c r="M176" s="68" t="s">
        <v>132</v>
      </c>
      <c r="N176" s="68"/>
      <c r="O176" s="69" t="s">
        <v>133</v>
      </c>
      <c r="P176" s="69" t="s">
        <v>134</v>
      </c>
    </row>
    <row r="177" spans="1:16" ht="12.75" customHeight="1" thickBot="1" x14ac:dyDescent="0.25">
      <c r="A177" s="58" t="str">
        <f t="shared" si="12"/>
        <v> VB 7.72 </v>
      </c>
      <c r="B177" s="36" t="str">
        <f t="shared" si="13"/>
        <v>I</v>
      </c>
      <c r="C177" s="58">
        <f t="shared" si="14"/>
        <v>29486.859</v>
      </c>
      <c r="D177" s="12" t="str">
        <f t="shared" si="15"/>
        <v>vis</v>
      </c>
      <c r="E177" s="66">
        <f>VLOOKUP(C177,Active!C$21:E$956,3,FALSE)</f>
        <v>-24672.941212814803</v>
      </c>
      <c r="F177" s="36" t="s">
        <v>127</v>
      </c>
      <c r="G177" s="12" t="str">
        <f t="shared" si="16"/>
        <v>29486.859</v>
      </c>
      <c r="H177" s="58">
        <f t="shared" si="17"/>
        <v>-16166</v>
      </c>
      <c r="I177" s="67" t="s">
        <v>303</v>
      </c>
      <c r="J177" s="68" t="s">
        <v>304</v>
      </c>
      <c r="K177" s="67">
        <v>-16166</v>
      </c>
      <c r="L177" s="67" t="s">
        <v>294</v>
      </c>
      <c r="M177" s="68" t="s">
        <v>132</v>
      </c>
      <c r="N177" s="68"/>
      <c r="O177" s="69" t="s">
        <v>133</v>
      </c>
      <c r="P177" s="69" t="s">
        <v>134</v>
      </c>
    </row>
    <row r="178" spans="1:16" ht="12.75" customHeight="1" thickBot="1" x14ac:dyDescent="0.25">
      <c r="A178" s="58" t="str">
        <f t="shared" si="12"/>
        <v> MVS 424 </v>
      </c>
      <c r="B178" s="36" t="str">
        <f t="shared" si="13"/>
        <v>I</v>
      </c>
      <c r="C178" s="58">
        <f t="shared" si="14"/>
        <v>29514.402999999998</v>
      </c>
      <c r="D178" s="12" t="str">
        <f t="shared" si="15"/>
        <v>vis</v>
      </c>
      <c r="E178" s="66">
        <f>VLOOKUP(C178,Active!C$21:E$956,3,FALSE)</f>
        <v>-24640.952295121231</v>
      </c>
      <c r="F178" s="36" t="s">
        <v>127</v>
      </c>
      <c r="G178" s="12" t="str">
        <f t="shared" si="16"/>
        <v>29514.403</v>
      </c>
      <c r="H178" s="58">
        <f t="shared" si="17"/>
        <v>-16134</v>
      </c>
      <c r="I178" s="67" t="s">
        <v>305</v>
      </c>
      <c r="J178" s="68" t="s">
        <v>306</v>
      </c>
      <c r="K178" s="67">
        <v>-16134</v>
      </c>
      <c r="L178" s="67" t="s">
        <v>204</v>
      </c>
      <c r="M178" s="68" t="s">
        <v>132</v>
      </c>
      <c r="N178" s="68"/>
      <c r="O178" s="69" t="s">
        <v>238</v>
      </c>
      <c r="P178" s="69" t="s">
        <v>239</v>
      </c>
    </row>
    <row r="179" spans="1:16" ht="12.75" customHeight="1" thickBot="1" x14ac:dyDescent="0.25">
      <c r="A179" s="58" t="str">
        <f t="shared" si="12"/>
        <v> VB 7.72 </v>
      </c>
      <c r="B179" s="36" t="str">
        <f t="shared" si="13"/>
        <v>I</v>
      </c>
      <c r="C179" s="58">
        <f t="shared" si="14"/>
        <v>29514.42</v>
      </c>
      <c r="D179" s="12" t="str">
        <f t="shared" si="15"/>
        <v>vis</v>
      </c>
      <c r="E179" s="66">
        <f>VLOOKUP(C179,Active!C$21:E$956,3,FALSE)</f>
        <v>-24640.932551743332</v>
      </c>
      <c r="F179" s="36" t="s">
        <v>127</v>
      </c>
      <c r="G179" s="12" t="str">
        <f t="shared" si="16"/>
        <v>29514.420</v>
      </c>
      <c r="H179" s="58">
        <f t="shared" si="17"/>
        <v>-16134</v>
      </c>
      <c r="I179" s="67" t="s">
        <v>307</v>
      </c>
      <c r="J179" s="68" t="s">
        <v>308</v>
      </c>
      <c r="K179" s="67">
        <v>-16134</v>
      </c>
      <c r="L179" s="67" t="s">
        <v>265</v>
      </c>
      <c r="M179" s="68" t="s">
        <v>132</v>
      </c>
      <c r="N179" s="68"/>
      <c r="O179" s="69" t="s">
        <v>133</v>
      </c>
      <c r="P179" s="69" t="s">
        <v>134</v>
      </c>
    </row>
    <row r="180" spans="1:16" ht="12.75" customHeight="1" thickBot="1" x14ac:dyDescent="0.25">
      <c r="A180" s="58" t="str">
        <f t="shared" si="12"/>
        <v> VB 7.72 </v>
      </c>
      <c r="B180" s="36" t="str">
        <f t="shared" si="13"/>
        <v>I</v>
      </c>
      <c r="C180" s="58">
        <f t="shared" si="14"/>
        <v>29527.366999999998</v>
      </c>
      <c r="D180" s="12" t="str">
        <f t="shared" si="15"/>
        <v>vis</v>
      </c>
      <c r="E180" s="66">
        <f>VLOOKUP(C180,Active!C$21:E$956,3,FALSE)</f>
        <v>-24625.89622741213</v>
      </c>
      <c r="F180" s="36" t="s">
        <v>127</v>
      </c>
      <c r="G180" s="12" t="str">
        <f t="shared" si="16"/>
        <v>29527.367</v>
      </c>
      <c r="H180" s="58">
        <f t="shared" si="17"/>
        <v>-16119</v>
      </c>
      <c r="I180" s="67" t="s">
        <v>309</v>
      </c>
      <c r="J180" s="68" t="s">
        <v>310</v>
      </c>
      <c r="K180" s="67">
        <v>-16119</v>
      </c>
      <c r="L180" s="67" t="s">
        <v>311</v>
      </c>
      <c r="M180" s="68" t="s">
        <v>132</v>
      </c>
      <c r="N180" s="68"/>
      <c r="O180" s="69" t="s">
        <v>133</v>
      </c>
      <c r="P180" s="69" t="s">
        <v>134</v>
      </c>
    </row>
    <row r="181" spans="1:16" ht="12.75" customHeight="1" thickBot="1" x14ac:dyDescent="0.25">
      <c r="A181" s="58" t="str">
        <f t="shared" si="12"/>
        <v> MVS 424 </v>
      </c>
      <c r="B181" s="36" t="str">
        <f t="shared" si="13"/>
        <v>I</v>
      </c>
      <c r="C181" s="58">
        <f t="shared" si="14"/>
        <v>29531.608</v>
      </c>
      <c r="D181" s="12" t="str">
        <f t="shared" si="15"/>
        <v>vis</v>
      </c>
      <c r="E181" s="66">
        <f>VLOOKUP(C181,Active!C$21:E$956,3,FALSE)</f>
        <v>-24620.970835314449</v>
      </c>
      <c r="F181" s="36" t="s">
        <v>127</v>
      </c>
      <c r="G181" s="12" t="str">
        <f t="shared" si="16"/>
        <v>29531.608</v>
      </c>
      <c r="H181" s="58">
        <f t="shared" si="17"/>
        <v>-16114</v>
      </c>
      <c r="I181" s="67" t="s">
        <v>312</v>
      </c>
      <c r="J181" s="68" t="s">
        <v>313</v>
      </c>
      <c r="K181" s="67">
        <v>-16114</v>
      </c>
      <c r="L181" s="67" t="s">
        <v>314</v>
      </c>
      <c r="M181" s="68" t="s">
        <v>132</v>
      </c>
      <c r="N181" s="68"/>
      <c r="O181" s="69" t="s">
        <v>238</v>
      </c>
      <c r="P181" s="69" t="s">
        <v>239</v>
      </c>
    </row>
    <row r="182" spans="1:16" ht="12.75" customHeight="1" thickBot="1" x14ac:dyDescent="0.25">
      <c r="A182" s="58" t="str">
        <f t="shared" si="12"/>
        <v> VB 7.72 </v>
      </c>
      <c r="B182" s="36" t="str">
        <f t="shared" si="13"/>
        <v>I</v>
      </c>
      <c r="C182" s="58">
        <f t="shared" si="14"/>
        <v>29626.312999999998</v>
      </c>
      <c r="D182" s="12" t="str">
        <f t="shared" si="15"/>
        <v>vis</v>
      </c>
      <c r="E182" s="66">
        <f>VLOOKUP(C182,Active!C$21:E$956,3,FALSE)</f>
        <v>-24510.982799801455</v>
      </c>
      <c r="F182" s="36" t="s">
        <v>127</v>
      </c>
      <c r="G182" s="12" t="str">
        <f t="shared" si="16"/>
        <v>29626.313</v>
      </c>
      <c r="H182" s="58">
        <f t="shared" si="17"/>
        <v>-16004</v>
      </c>
      <c r="I182" s="67" t="s">
        <v>315</v>
      </c>
      <c r="J182" s="68" t="s">
        <v>316</v>
      </c>
      <c r="K182" s="67">
        <v>-16004</v>
      </c>
      <c r="L182" s="67" t="s">
        <v>317</v>
      </c>
      <c r="M182" s="68" t="s">
        <v>132</v>
      </c>
      <c r="N182" s="68"/>
      <c r="O182" s="69" t="s">
        <v>133</v>
      </c>
      <c r="P182" s="69" t="s">
        <v>134</v>
      </c>
    </row>
    <row r="183" spans="1:16" ht="12.75" customHeight="1" thickBot="1" x14ac:dyDescent="0.25">
      <c r="A183" s="58" t="str">
        <f t="shared" si="12"/>
        <v> MVS 424 </v>
      </c>
      <c r="B183" s="36" t="str">
        <f t="shared" si="13"/>
        <v>I</v>
      </c>
      <c r="C183" s="58">
        <f t="shared" si="14"/>
        <v>29639.27</v>
      </c>
      <c r="D183" s="12" t="str">
        <f t="shared" si="15"/>
        <v>pg</v>
      </c>
      <c r="E183" s="66">
        <f>VLOOKUP(C183,Active!C$21:E$956,3,FALSE)</f>
        <v>-24495.934861718546</v>
      </c>
      <c r="F183" s="36" t="str">
        <f>LEFT(M183,1)</f>
        <v>P</v>
      </c>
      <c r="G183" s="12" t="str">
        <f t="shared" si="16"/>
        <v>29639.270</v>
      </c>
      <c r="H183" s="58">
        <f t="shared" si="17"/>
        <v>-15989</v>
      </c>
      <c r="I183" s="67" t="s">
        <v>318</v>
      </c>
      <c r="J183" s="68" t="s">
        <v>319</v>
      </c>
      <c r="K183" s="67">
        <v>-15989</v>
      </c>
      <c r="L183" s="67" t="s">
        <v>320</v>
      </c>
      <c r="M183" s="68" t="s">
        <v>132</v>
      </c>
      <c r="N183" s="68"/>
      <c r="O183" s="69" t="s">
        <v>238</v>
      </c>
      <c r="P183" s="69" t="s">
        <v>239</v>
      </c>
    </row>
    <row r="184" spans="1:16" ht="12.75" customHeight="1" thickBot="1" x14ac:dyDescent="0.25">
      <c r="A184" s="58" t="str">
        <f t="shared" si="12"/>
        <v> VB 7.72 </v>
      </c>
      <c r="B184" s="36" t="str">
        <f t="shared" si="13"/>
        <v>I</v>
      </c>
      <c r="C184" s="58">
        <f t="shared" si="14"/>
        <v>29878.592000000001</v>
      </c>
      <c r="D184" s="12" t="str">
        <f t="shared" si="15"/>
        <v>pg</v>
      </c>
      <c r="E184" s="66">
        <f>VLOOKUP(C184,Active!C$21:E$956,3,FALSE)</f>
        <v>-24217.992233187411</v>
      </c>
      <c r="F184" s="36" t="str">
        <f>LEFT(M184,1)</f>
        <v>P</v>
      </c>
      <c r="G184" s="12" t="str">
        <f t="shared" si="16"/>
        <v>29878.592</v>
      </c>
      <c r="H184" s="58">
        <f t="shared" si="17"/>
        <v>-15711</v>
      </c>
      <c r="I184" s="67" t="s">
        <v>321</v>
      </c>
      <c r="J184" s="68" t="s">
        <v>322</v>
      </c>
      <c r="K184" s="67">
        <v>-15711</v>
      </c>
      <c r="L184" s="67" t="s">
        <v>323</v>
      </c>
      <c r="M184" s="68" t="s">
        <v>132</v>
      </c>
      <c r="N184" s="68"/>
      <c r="O184" s="69" t="s">
        <v>133</v>
      </c>
      <c r="P184" s="69" t="s">
        <v>134</v>
      </c>
    </row>
    <row r="185" spans="1:16" ht="12.75" customHeight="1" thickBot="1" x14ac:dyDescent="0.25">
      <c r="A185" s="58" t="str">
        <f t="shared" si="12"/>
        <v> VB 7.72 </v>
      </c>
      <c r="B185" s="36" t="str">
        <f t="shared" si="13"/>
        <v>I</v>
      </c>
      <c r="C185" s="58">
        <f t="shared" si="14"/>
        <v>29896.727999999999</v>
      </c>
      <c r="D185" s="12" t="str">
        <f t="shared" si="15"/>
        <v>pg</v>
      </c>
      <c r="E185" s="66">
        <f>VLOOKUP(C185,Active!C$21:E$956,3,FALSE)</f>
        <v>-24196.929533096991</v>
      </c>
      <c r="F185" s="36" t="str">
        <f>LEFT(M185,1)</f>
        <v>P</v>
      </c>
      <c r="G185" s="12" t="str">
        <f t="shared" si="16"/>
        <v>29896.728</v>
      </c>
      <c r="H185" s="58">
        <f t="shared" si="17"/>
        <v>-15690</v>
      </c>
      <c r="I185" s="67" t="s">
        <v>324</v>
      </c>
      <c r="J185" s="68" t="s">
        <v>325</v>
      </c>
      <c r="K185" s="67">
        <v>-15690</v>
      </c>
      <c r="L185" s="67" t="s">
        <v>278</v>
      </c>
      <c r="M185" s="68" t="s">
        <v>132</v>
      </c>
      <c r="N185" s="68"/>
      <c r="O185" s="69" t="s">
        <v>133</v>
      </c>
      <c r="P185" s="69" t="s">
        <v>134</v>
      </c>
    </row>
    <row r="186" spans="1:16" ht="12.75" customHeight="1" thickBot="1" x14ac:dyDescent="0.25">
      <c r="A186" s="58" t="str">
        <f t="shared" si="12"/>
        <v> VB 7.72 </v>
      </c>
      <c r="B186" s="36" t="str">
        <f t="shared" si="13"/>
        <v>II</v>
      </c>
      <c r="C186" s="58">
        <f t="shared" si="14"/>
        <v>29937.609</v>
      </c>
      <c r="D186" s="12" t="str">
        <f t="shared" si="15"/>
        <v>pg</v>
      </c>
      <c r="E186" s="66">
        <f>VLOOKUP(C186,Active!C$21:E$956,3,FALSE)</f>
        <v>-24149.451354755751</v>
      </c>
      <c r="F186" s="36" t="str">
        <f>LEFT(M186,1)</f>
        <v>P</v>
      </c>
      <c r="G186" s="12" t="str">
        <f t="shared" si="16"/>
        <v>29937.609</v>
      </c>
      <c r="H186" s="58">
        <f t="shared" si="17"/>
        <v>-15642.5</v>
      </c>
      <c r="I186" s="67" t="s">
        <v>326</v>
      </c>
      <c r="J186" s="68" t="s">
        <v>327</v>
      </c>
      <c r="K186" s="67">
        <v>-15642.5</v>
      </c>
      <c r="L186" s="67" t="s">
        <v>328</v>
      </c>
      <c r="M186" s="68" t="s">
        <v>132</v>
      </c>
      <c r="N186" s="68"/>
      <c r="O186" s="69" t="s">
        <v>133</v>
      </c>
      <c r="P186" s="69" t="s">
        <v>134</v>
      </c>
    </row>
    <row r="187" spans="1:16" ht="12.75" customHeight="1" thickBot="1" x14ac:dyDescent="0.25">
      <c r="A187" s="58" t="str">
        <f t="shared" si="12"/>
        <v> VB 7.72 </v>
      </c>
      <c r="B187" s="36" t="str">
        <f t="shared" si="13"/>
        <v>I</v>
      </c>
      <c r="C187" s="58">
        <f t="shared" si="14"/>
        <v>30175.64</v>
      </c>
      <c r="D187" s="12" t="str">
        <f t="shared" si="15"/>
        <v>pg</v>
      </c>
      <c r="E187" s="66">
        <f>VLOOKUP(C187,Active!C$21:E$956,3,FALSE)</f>
        <v>-23873.00806156961</v>
      </c>
      <c r="F187" s="36" t="str">
        <f>LEFT(M187,1)</f>
        <v>P</v>
      </c>
      <c r="G187" s="12" t="str">
        <f t="shared" si="16"/>
        <v>30175.640</v>
      </c>
      <c r="H187" s="58">
        <f t="shared" si="17"/>
        <v>-15366</v>
      </c>
      <c r="I187" s="67" t="s">
        <v>329</v>
      </c>
      <c r="J187" s="68" t="s">
        <v>330</v>
      </c>
      <c r="K187" s="67">
        <v>-15366</v>
      </c>
      <c r="L187" s="67" t="s">
        <v>331</v>
      </c>
      <c r="M187" s="68" t="s">
        <v>132</v>
      </c>
      <c r="N187" s="68"/>
      <c r="O187" s="69" t="s">
        <v>133</v>
      </c>
      <c r="P187" s="69" t="s">
        <v>134</v>
      </c>
    </row>
    <row r="188" spans="1:16" ht="12.75" customHeight="1" thickBot="1" x14ac:dyDescent="0.25">
      <c r="A188" s="58" t="str">
        <f t="shared" si="12"/>
        <v> MVS 424 </v>
      </c>
      <c r="B188" s="36" t="str">
        <f t="shared" si="13"/>
        <v>I</v>
      </c>
      <c r="C188" s="58">
        <f t="shared" si="14"/>
        <v>30201.536</v>
      </c>
      <c r="D188" s="12" t="str">
        <f t="shared" si="15"/>
        <v>vis</v>
      </c>
      <c r="E188" s="66">
        <f>VLOOKUP(C188,Active!C$21:E$956,3,FALSE)</f>
        <v>-23842.933090156861</v>
      </c>
      <c r="F188" s="36" t="s">
        <v>127</v>
      </c>
      <c r="G188" s="12" t="str">
        <f t="shared" si="16"/>
        <v>30201.536</v>
      </c>
      <c r="H188" s="58">
        <f t="shared" si="17"/>
        <v>-15336</v>
      </c>
      <c r="I188" s="67" t="s">
        <v>332</v>
      </c>
      <c r="J188" s="68" t="s">
        <v>333</v>
      </c>
      <c r="K188" s="67">
        <v>-15336</v>
      </c>
      <c r="L188" s="67" t="s">
        <v>265</v>
      </c>
      <c r="M188" s="68" t="s">
        <v>132</v>
      </c>
      <c r="N188" s="68"/>
      <c r="O188" s="69" t="s">
        <v>238</v>
      </c>
      <c r="P188" s="69" t="s">
        <v>239</v>
      </c>
    </row>
    <row r="189" spans="1:16" ht="13.5" thickBot="1" x14ac:dyDescent="0.25">
      <c r="A189" s="58" t="str">
        <f t="shared" si="12"/>
        <v> VB 7.72 </v>
      </c>
      <c r="B189" s="36" t="str">
        <f t="shared" si="13"/>
        <v>I</v>
      </c>
      <c r="C189" s="58">
        <f t="shared" si="14"/>
        <v>30207.510999999999</v>
      </c>
      <c r="D189" s="12" t="str">
        <f t="shared" si="15"/>
        <v>vis</v>
      </c>
      <c r="E189" s="66">
        <f>VLOOKUP(C189,Active!C$21:E$956,3,FALSE)</f>
        <v>-23835.993873513704</v>
      </c>
      <c r="F189" s="36" t="s">
        <v>127</v>
      </c>
      <c r="G189" s="12" t="str">
        <f t="shared" si="16"/>
        <v>30207.511</v>
      </c>
      <c r="H189" s="58">
        <f t="shared" si="17"/>
        <v>-15329</v>
      </c>
      <c r="I189" s="67" t="s">
        <v>334</v>
      </c>
      <c r="J189" s="68" t="s">
        <v>335</v>
      </c>
      <c r="K189" s="67">
        <v>-15329</v>
      </c>
      <c r="L189" s="67" t="s">
        <v>281</v>
      </c>
      <c r="M189" s="68" t="s">
        <v>132</v>
      </c>
      <c r="N189" s="68"/>
      <c r="O189" s="69" t="s">
        <v>133</v>
      </c>
      <c r="P189" s="69" t="s">
        <v>134</v>
      </c>
    </row>
    <row r="190" spans="1:16" ht="13.5" thickBot="1" x14ac:dyDescent="0.25">
      <c r="A190" s="58" t="str">
        <f t="shared" si="12"/>
        <v> VB 7.72 </v>
      </c>
      <c r="B190" s="36" t="str">
        <f t="shared" si="13"/>
        <v>I</v>
      </c>
      <c r="C190" s="58">
        <f t="shared" si="14"/>
        <v>30318.598000000002</v>
      </c>
      <c r="D190" s="12" t="str">
        <f t="shared" si="15"/>
        <v>vis</v>
      </c>
      <c r="E190" s="66">
        <f>VLOOKUP(C190,Active!C$21:E$956,3,FALSE)</f>
        <v>-23706.980189959169</v>
      </c>
      <c r="F190" s="36" t="s">
        <v>127</v>
      </c>
      <c r="G190" s="12" t="str">
        <f t="shared" si="16"/>
        <v>30318.598</v>
      </c>
      <c r="H190" s="58">
        <f t="shared" si="17"/>
        <v>-15200</v>
      </c>
      <c r="I190" s="67" t="s">
        <v>336</v>
      </c>
      <c r="J190" s="68" t="s">
        <v>337</v>
      </c>
      <c r="K190" s="67">
        <v>-15200</v>
      </c>
      <c r="L190" s="67" t="s">
        <v>338</v>
      </c>
      <c r="M190" s="68" t="s">
        <v>132</v>
      </c>
      <c r="N190" s="68"/>
      <c r="O190" s="69" t="s">
        <v>133</v>
      </c>
      <c r="P190" s="69" t="s">
        <v>134</v>
      </c>
    </row>
    <row r="191" spans="1:16" ht="13.5" thickBot="1" x14ac:dyDescent="0.25">
      <c r="A191" s="58" t="str">
        <f t="shared" si="12"/>
        <v> VB 7.72 </v>
      </c>
      <c r="B191" s="36" t="str">
        <f t="shared" si="13"/>
        <v>I</v>
      </c>
      <c r="C191" s="58">
        <f t="shared" si="14"/>
        <v>30648.377</v>
      </c>
      <c r="D191" s="12" t="str">
        <f t="shared" si="15"/>
        <v>vis</v>
      </c>
      <c r="E191" s="66">
        <f>VLOOKUP(C191,Active!C$21:E$956,3,FALSE)</f>
        <v>-23323.983047638914</v>
      </c>
      <c r="F191" s="36" t="s">
        <v>127</v>
      </c>
      <c r="G191" s="12" t="str">
        <f t="shared" si="16"/>
        <v>30648.377</v>
      </c>
      <c r="H191" s="58">
        <f t="shared" si="17"/>
        <v>-14817</v>
      </c>
      <c r="I191" s="67" t="s">
        <v>339</v>
      </c>
      <c r="J191" s="68" t="s">
        <v>340</v>
      </c>
      <c r="K191" s="67">
        <v>-14817</v>
      </c>
      <c r="L191" s="67" t="s">
        <v>317</v>
      </c>
      <c r="M191" s="68" t="s">
        <v>132</v>
      </c>
      <c r="N191" s="68"/>
      <c r="O191" s="69" t="s">
        <v>133</v>
      </c>
      <c r="P191" s="69" t="s">
        <v>134</v>
      </c>
    </row>
    <row r="192" spans="1:16" ht="13.5" thickBot="1" x14ac:dyDescent="0.25">
      <c r="A192" s="58" t="str">
        <f t="shared" si="12"/>
        <v> VB 7.72 </v>
      </c>
      <c r="B192" s="36" t="str">
        <f t="shared" si="13"/>
        <v>I</v>
      </c>
      <c r="C192" s="58">
        <f t="shared" si="14"/>
        <v>31358.734</v>
      </c>
      <c r="D192" s="12" t="str">
        <f t="shared" si="15"/>
        <v>vis</v>
      </c>
      <c r="E192" s="66">
        <f>VLOOKUP(C192,Active!C$21:E$956,3,FALSE)</f>
        <v>-22498.992065717113</v>
      </c>
      <c r="F192" s="36" t="s">
        <v>127</v>
      </c>
      <c r="G192" s="12" t="str">
        <f t="shared" si="16"/>
        <v>31358.734</v>
      </c>
      <c r="H192" s="58">
        <f t="shared" si="17"/>
        <v>-13992</v>
      </c>
      <c r="I192" s="67" t="s">
        <v>341</v>
      </c>
      <c r="J192" s="68" t="s">
        <v>342</v>
      </c>
      <c r="K192" s="67">
        <v>-13992</v>
      </c>
      <c r="L192" s="67" t="s">
        <v>323</v>
      </c>
      <c r="M192" s="68" t="s">
        <v>132</v>
      </c>
      <c r="N192" s="68"/>
      <c r="O192" s="69" t="s">
        <v>133</v>
      </c>
      <c r="P192" s="69" t="s">
        <v>134</v>
      </c>
    </row>
    <row r="193" spans="1:16" ht="13.5" thickBot="1" x14ac:dyDescent="0.25">
      <c r="A193" s="58" t="str">
        <f t="shared" si="12"/>
        <v> VB 7.72 </v>
      </c>
      <c r="B193" s="36" t="str">
        <f t="shared" si="13"/>
        <v>I</v>
      </c>
      <c r="C193" s="58">
        <f t="shared" si="14"/>
        <v>31687.638999999999</v>
      </c>
      <c r="D193" s="12" t="str">
        <f t="shared" si="15"/>
        <v>vis</v>
      </c>
      <c r="E193" s="66">
        <f>VLOOKUP(C193,Active!C$21:E$956,3,FALSE)</f>
        <v>-22117.009965295791</v>
      </c>
      <c r="F193" s="36" t="s">
        <v>127</v>
      </c>
      <c r="G193" s="12" t="str">
        <f t="shared" si="16"/>
        <v>31687.639</v>
      </c>
      <c r="H193" s="58">
        <f t="shared" si="17"/>
        <v>-13610</v>
      </c>
      <c r="I193" s="67" t="s">
        <v>343</v>
      </c>
      <c r="J193" s="68" t="s">
        <v>344</v>
      </c>
      <c r="K193" s="67">
        <v>-13610</v>
      </c>
      <c r="L193" s="67" t="s">
        <v>345</v>
      </c>
      <c r="M193" s="68" t="s">
        <v>132</v>
      </c>
      <c r="N193" s="68"/>
      <c r="O193" s="69" t="s">
        <v>133</v>
      </c>
      <c r="P193" s="69" t="s">
        <v>134</v>
      </c>
    </row>
    <row r="194" spans="1:16" ht="13.5" thickBot="1" x14ac:dyDescent="0.25">
      <c r="A194" s="58" t="str">
        <f t="shared" si="12"/>
        <v> VB 7.72 </v>
      </c>
      <c r="B194" s="36" t="str">
        <f t="shared" si="13"/>
        <v>I</v>
      </c>
      <c r="C194" s="58">
        <f t="shared" si="14"/>
        <v>31725.544000000002</v>
      </c>
      <c r="D194" s="12" t="str">
        <f t="shared" si="15"/>
        <v>vis</v>
      </c>
      <c r="E194" s="66">
        <f>VLOOKUP(C194,Active!C$21:E$956,3,FALSE)</f>
        <v>-22072.98803946167</v>
      </c>
      <c r="F194" s="36" t="s">
        <v>127</v>
      </c>
      <c r="G194" s="12" t="str">
        <f t="shared" si="16"/>
        <v>31725.544</v>
      </c>
      <c r="H194" s="58">
        <f t="shared" si="17"/>
        <v>-13566</v>
      </c>
      <c r="I194" s="67" t="s">
        <v>346</v>
      </c>
      <c r="J194" s="68" t="s">
        <v>347</v>
      </c>
      <c r="K194" s="67">
        <v>-13566</v>
      </c>
      <c r="L194" s="67" t="s">
        <v>242</v>
      </c>
      <c r="M194" s="68" t="s">
        <v>132</v>
      </c>
      <c r="N194" s="68"/>
      <c r="O194" s="69" t="s">
        <v>133</v>
      </c>
      <c r="P194" s="69" t="s">
        <v>134</v>
      </c>
    </row>
    <row r="195" spans="1:16" ht="13.5" thickBot="1" x14ac:dyDescent="0.25">
      <c r="A195" s="58" t="str">
        <f t="shared" si="12"/>
        <v> MVS 424 </v>
      </c>
      <c r="B195" s="36" t="str">
        <f t="shared" si="13"/>
        <v>I</v>
      </c>
      <c r="C195" s="58">
        <f t="shared" si="14"/>
        <v>31738.460999999999</v>
      </c>
      <c r="D195" s="12" t="str">
        <f t="shared" si="15"/>
        <v>vis</v>
      </c>
      <c r="E195" s="66">
        <f>VLOOKUP(C195,Active!C$21:E$956,3,FALSE)</f>
        <v>-22057.986556385582</v>
      </c>
      <c r="F195" s="36" t="s">
        <v>127</v>
      </c>
      <c r="G195" s="12" t="str">
        <f t="shared" si="16"/>
        <v>31738.461</v>
      </c>
      <c r="H195" s="58">
        <f t="shared" si="17"/>
        <v>-13551</v>
      </c>
      <c r="I195" s="67" t="s">
        <v>348</v>
      </c>
      <c r="J195" s="68" t="s">
        <v>349</v>
      </c>
      <c r="K195" s="67">
        <v>-13551</v>
      </c>
      <c r="L195" s="67" t="s">
        <v>350</v>
      </c>
      <c r="M195" s="68" t="s">
        <v>132</v>
      </c>
      <c r="N195" s="68"/>
      <c r="O195" s="69" t="s">
        <v>238</v>
      </c>
      <c r="P195" s="69" t="s">
        <v>239</v>
      </c>
    </row>
    <row r="196" spans="1:16" ht="13.5" thickBot="1" x14ac:dyDescent="0.25">
      <c r="A196" s="58" t="str">
        <f t="shared" si="12"/>
        <v> MVS 424 </v>
      </c>
      <c r="B196" s="36" t="str">
        <f t="shared" si="13"/>
        <v>I</v>
      </c>
      <c r="C196" s="58">
        <f t="shared" si="14"/>
        <v>31845.246999999999</v>
      </c>
      <c r="D196" s="12" t="str">
        <f t="shared" si="15"/>
        <v>vis</v>
      </c>
      <c r="E196" s="66">
        <f>VLOOKUP(C196,Active!C$21:E$956,3,FALSE)</f>
        <v>-21933.967947438952</v>
      </c>
      <c r="F196" s="36" t="s">
        <v>127</v>
      </c>
      <c r="G196" s="12" t="str">
        <f t="shared" si="16"/>
        <v>31845.247</v>
      </c>
      <c r="H196" s="58">
        <f t="shared" si="17"/>
        <v>-13427</v>
      </c>
      <c r="I196" s="67" t="s">
        <v>351</v>
      </c>
      <c r="J196" s="68" t="s">
        <v>352</v>
      </c>
      <c r="K196" s="67">
        <v>-13427</v>
      </c>
      <c r="L196" s="67" t="s">
        <v>353</v>
      </c>
      <c r="M196" s="68" t="s">
        <v>132</v>
      </c>
      <c r="N196" s="68"/>
      <c r="O196" s="69" t="s">
        <v>238</v>
      </c>
      <c r="P196" s="69" t="s">
        <v>239</v>
      </c>
    </row>
    <row r="197" spans="1:16" ht="13.5" thickBot="1" x14ac:dyDescent="0.25">
      <c r="A197" s="58" t="str">
        <f t="shared" si="12"/>
        <v> VB 7.72 </v>
      </c>
      <c r="B197" s="36" t="str">
        <f t="shared" si="13"/>
        <v>I</v>
      </c>
      <c r="C197" s="58">
        <f t="shared" si="14"/>
        <v>32804.430999999997</v>
      </c>
      <c r="D197" s="12" t="str">
        <f t="shared" si="15"/>
        <v>vis</v>
      </c>
      <c r="E197" s="66">
        <f>VLOOKUP(C197,Active!C$21:E$956,3,FALSE)</f>
        <v>-20819.995465991342</v>
      </c>
      <c r="F197" s="36" t="s">
        <v>127</v>
      </c>
      <c r="G197" s="12" t="str">
        <f t="shared" si="16"/>
        <v>32804.431</v>
      </c>
      <c r="H197" s="58">
        <f t="shared" si="17"/>
        <v>-12313</v>
      </c>
      <c r="I197" s="67" t="s">
        <v>354</v>
      </c>
      <c r="J197" s="68" t="s">
        <v>355</v>
      </c>
      <c r="K197" s="67">
        <v>-12313</v>
      </c>
      <c r="L197" s="67" t="s">
        <v>356</v>
      </c>
      <c r="M197" s="68" t="s">
        <v>132</v>
      </c>
      <c r="N197" s="68"/>
      <c r="O197" s="69" t="s">
        <v>133</v>
      </c>
      <c r="P197" s="69" t="s">
        <v>134</v>
      </c>
    </row>
    <row r="198" spans="1:16" ht="13.5" thickBot="1" x14ac:dyDescent="0.25">
      <c r="A198" s="58" t="str">
        <f t="shared" si="12"/>
        <v> VB 7.72 </v>
      </c>
      <c r="B198" s="36" t="str">
        <f t="shared" si="13"/>
        <v>I</v>
      </c>
      <c r="C198" s="58">
        <f t="shared" si="14"/>
        <v>32820.807999999997</v>
      </c>
      <c r="D198" s="12" t="str">
        <f t="shared" si="15"/>
        <v>vis</v>
      </c>
      <c r="E198" s="66">
        <f>VLOOKUP(C198,Active!C$21:E$956,3,FALSE)</f>
        <v>-20800.975624825656</v>
      </c>
      <c r="F198" s="36" t="s">
        <v>127</v>
      </c>
      <c r="G198" s="12" t="str">
        <f t="shared" si="16"/>
        <v>32820.808</v>
      </c>
      <c r="H198" s="58">
        <f t="shared" si="17"/>
        <v>-12294</v>
      </c>
      <c r="I198" s="67" t="s">
        <v>357</v>
      </c>
      <c r="J198" s="68" t="s">
        <v>358</v>
      </c>
      <c r="K198" s="67">
        <v>-12294</v>
      </c>
      <c r="L198" s="67" t="s">
        <v>176</v>
      </c>
      <c r="M198" s="68" t="s">
        <v>132</v>
      </c>
      <c r="N198" s="68"/>
      <c r="O198" s="69" t="s">
        <v>133</v>
      </c>
      <c r="P198" s="69" t="s">
        <v>134</v>
      </c>
    </row>
    <row r="199" spans="1:16" ht="13.5" thickBot="1" x14ac:dyDescent="0.25">
      <c r="A199" s="58" t="str">
        <f t="shared" si="12"/>
        <v> VB 7.72 </v>
      </c>
      <c r="B199" s="36" t="str">
        <f t="shared" si="13"/>
        <v>I</v>
      </c>
      <c r="C199" s="58">
        <f t="shared" si="14"/>
        <v>32879.373</v>
      </c>
      <c r="D199" s="12" t="str">
        <f t="shared" si="15"/>
        <v>vis</v>
      </c>
      <c r="E199" s="66">
        <f>VLOOKUP(C199,Active!C$21:E$956,3,FALSE)</f>
        <v>-20732.959687971015</v>
      </c>
      <c r="F199" s="36" t="s">
        <v>127</v>
      </c>
      <c r="G199" s="12" t="str">
        <f t="shared" si="16"/>
        <v>32879.373</v>
      </c>
      <c r="H199" s="58">
        <f t="shared" si="17"/>
        <v>-12226</v>
      </c>
      <c r="I199" s="67" t="s">
        <v>359</v>
      </c>
      <c r="J199" s="68" t="s">
        <v>360</v>
      </c>
      <c r="K199" s="67">
        <v>-12226</v>
      </c>
      <c r="L199" s="67" t="s">
        <v>158</v>
      </c>
      <c r="M199" s="68" t="s">
        <v>132</v>
      </c>
      <c r="N199" s="68"/>
      <c r="O199" s="69" t="s">
        <v>133</v>
      </c>
      <c r="P199" s="69" t="s">
        <v>134</v>
      </c>
    </row>
    <row r="200" spans="1:16" ht="13.5" thickBot="1" x14ac:dyDescent="0.25">
      <c r="A200" s="58" t="str">
        <f t="shared" si="12"/>
        <v> MVS 424 </v>
      </c>
      <c r="B200" s="36" t="str">
        <f t="shared" si="13"/>
        <v>I</v>
      </c>
      <c r="C200" s="58">
        <f t="shared" si="14"/>
        <v>32885.387000000002</v>
      </c>
      <c r="D200" s="12" t="str">
        <f t="shared" si="15"/>
        <v>vis</v>
      </c>
      <c r="E200" s="66">
        <f>VLOOKUP(C200,Active!C$21:E$956,3,FALSE)</f>
        <v>-20725.975177696208</v>
      </c>
      <c r="F200" s="36" t="s">
        <v>127</v>
      </c>
      <c r="G200" s="12" t="str">
        <f t="shared" si="16"/>
        <v>32885.387</v>
      </c>
      <c r="H200" s="58">
        <f t="shared" si="17"/>
        <v>-12219</v>
      </c>
      <c r="I200" s="67" t="s">
        <v>361</v>
      </c>
      <c r="J200" s="68" t="s">
        <v>362</v>
      </c>
      <c r="K200" s="67">
        <v>-12219</v>
      </c>
      <c r="L200" s="67" t="s">
        <v>176</v>
      </c>
      <c r="M200" s="68" t="s">
        <v>132</v>
      </c>
      <c r="N200" s="68"/>
      <c r="O200" s="69" t="s">
        <v>238</v>
      </c>
      <c r="P200" s="69" t="s">
        <v>239</v>
      </c>
    </row>
    <row r="201" spans="1:16" ht="13.5" thickBot="1" x14ac:dyDescent="0.25">
      <c r="A201" s="58" t="str">
        <f t="shared" si="12"/>
        <v> VB 7.72 </v>
      </c>
      <c r="B201" s="36" t="str">
        <f t="shared" si="13"/>
        <v>II</v>
      </c>
      <c r="C201" s="58">
        <f t="shared" si="14"/>
        <v>33543.697</v>
      </c>
      <c r="D201" s="12" t="str">
        <f t="shared" si="15"/>
        <v>vis</v>
      </c>
      <c r="E201" s="66">
        <f>VLOOKUP(C201,Active!C$21:E$956,3,FALSE)</f>
        <v>-19961.430289268363</v>
      </c>
      <c r="F201" s="36" t="s">
        <v>127</v>
      </c>
      <c r="G201" s="12" t="str">
        <f t="shared" si="16"/>
        <v>33543.697</v>
      </c>
      <c r="H201" s="58">
        <f t="shared" si="17"/>
        <v>-11454.5</v>
      </c>
      <c r="I201" s="67" t="s">
        <v>363</v>
      </c>
      <c r="J201" s="68" t="s">
        <v>364</v>
      </c>
      <c r="K201" s="67">
        <v>-11454.5</v>
      </c>
      <c r="L201" s="67" t="s">
        <v>365</v>
      </c>
      <c r="M201" s="68" t="s">
        <v>132</v>
      </c>
      <c r="N201" s="68"/>
      <c r="O201" s="69" t="s">
        <v>133</v>
      </c>
      <c r="P201" s="69" t="s">
        <v>134</v>
      </c>
    </row>
    <row r="202" spans="1:16" ht="13.5" thickBot="1" x14ac:dyDescent="0.25">
      <c r="A202" s="58" t="str">
        <f t="shared" si="12"/>
        <v> VB 7.72 </v>
      </c>
      <c r="B202" s="36" t="str">
        <f t="shared" si="13"/>
        <v>I</v>
      </c>
      <c r="C202" s="58">
        <f t="shared" si="14"/>
        <v>33886.830999999998</v>
      </c>
      <c r="D202" s="12" t="str">
        <f t="shared" si="15"/>
        <v>vis</v>
      </c>
      <c r="E202" s="66">
        <f>VLOOKUP(C202,Active!C$21:E$956,3,FALSE)</f>
        <v>-19562.922981547381</v>
      </c>
      <c r="F202" s="36" t="s">
        <v>127</v>
      </c>
      <c r="G202" s="12" t="str">
        <f t="shared" si="16"/>
        <v>33886.831</v>
      </c>
      <c r="H202" s="58">
        <f t="shared" si="17"/>
        <v>-11056</v>
      </c>
      <c r="I202" s="67" t="s">
        <v>366</v>
      </c>
      <c r="J202" s="68" t="s">
        <v>367</v>
      </c>
      <c r="K202" s="67">
        <v>-11056</v>
      </c>
      <c r="L202" s="67" t="s">
        <v>207</v>
      </c>
      <c r="M202" s="68" t="s">
        <v>132</v>
      </c>
      <c r="N202" s="68"/>
      <c r="O202" s="69" t="s">
        <v>133</v>
      </c>
      <c r="P202" s="69" t="s">
        <v>134</v>
      </c>
    </row>
    <row r="203" spans="1:16" ht="13.5" thickBot="1" x14ac:dyDescent="0.25">
      <c r="A203" s="58" t="str">
        <f t="shared" ref="A203:A266" si="18">P203</f>
        <v> MVS 424 </v>
      </c>
      <c r="B203" s="36" t="str">
        <f t="shared" ref="B203:B266" si="19">IF(H203=INT(H203),"I","II")</f>
        <v>I</v>
      </c>
      <c r="C203" s="58">
        <f t="shared" ref="C203:C266" si="20">1*G203</f>
        <v>33888.483999999997</v>
      </c>
      <c r="D203" s="12" t="str">
        <f t="shared" ref="D203:D266" si="21">VLOOKUP(F203,I$1:J$5,2,FALSE)</f>
        <v>vis</v>
      </c>
      <c r="E203" s="66">
        <f>VLOOKUP(C203,Active!C$21:E$956,3,FALSE)</f>
        <v>-19561.003228390706</v>
      </c>
      <c r="F203" s="36" t="s">
        <v>127</v>
      </c>
      <c r="G203" s="12" t="str">
        <f t="shared" ref="G203:G266" si="22">MID(I203,3,LEN(I203)-3)</f>
        <v>33888.484</v>
      </c>
      <c r="H203" s="58">
        <f t="shared" ref="H203:H266" si="23">1*K203</f>
        <v>-11054</v>
      </c>
      <c r="I203" s="67" t="s">
        <v>368</v>
      </c>
      <c r="J203" s="68" t="s">
        <v>369</v>
      </c>
      <c r="K203" s="67">
        <v>-11054</v>
      </c>
      <c r="L203" s="67" t="s">
        <v>250</v>
      </c>
      <c r="M203" s="68" t="s">
        <v>132</v>
      </c>
      <c r="N203" s="68"/>
      <c r="O203" s="69" t="s">
        <v>238</v>
      </c>
      <c r="P203" s="69" t="s">
        <v>239</v>
      </c>
    </row>
    <row r="204" spans="1:16" ht="13.5" thickBot="1" x14ac:dyDescent="0.25">
      <c r="A204" s="58" t="str">
        <f t="shared" si="18"/>
        <v> MVS 424 </v>
      </c>
      <c r="B204" s="36" t="str">
        <f t="shared" si="19"/>
        <v>I</v>
      </c>
      <c r="C204" s="58">
        <f t="shared" si="20"/>
        <v>33894.508000000002</v>
      </c>
      <c r="D204" s="12" t="str">
        <f t="shared" si="21"/>
        <v>vis</v>
      </c>
      <c r="E204" s="66">
        <f>VLOOKUP(C204,Active!C$21:E$956,3,FALSE)</f>
        <v>-19554.007104364195</v>
      </c>
      <c r="F204" s="36" t="s">
        <v>127</v>
      </c>
      <c r="G204" s="12" t="str">
        <f t="shared" si="22"/>
        <v>33894.508</v>
      </c>
      <c r="H204" s="58">
        <f t="shared" si="23"/>
        <v>-11047</v>
      </c>
      <c r="I204" s="67" t="s">
        <v>370</v>
      </c>
      <c r="J204" s="68" t="s">
        <v>371</v>
      </c>
      <c r="K204" s="67">
        <v>-11047</v>
      </c>
      <c r="L204" s="67" t="s">
        <v>372</v>
      </c>
      <c r="M204" s="68" t="s">
        <v>132</v>
      </c>
      <c r="N204" s="68"/>
      <c r="O204" s="69" t="s">
        <v>238</v>
      </c>
      <c r="P204" s="69" t="s">
        <v>239</v>
      </c>
    </row>
    <row r="205" spans="1:16" ht="13.5" thickBot="1" x14ac:dyDescent="0.25">
      <c r="A205" s="58" t="str">
        <f t="shared" si="18"/>
        <v> AC 194.26 </v>
      </c>
      <c r="B205" s="36" t="str">
        <f t="shared" si="19"/>
        <v>I</v>
      </c>
      <c r="C205" s="58">
        <f t="shared" si="20"/>
        <v>33914.334999999999</v>
      </c>
      <c r="D205" s="12" t="str">
        <f t="shared" si="21"/>
        <v>vis</v>
      </c>
      <c r="E205" s="66">
        <f>VLOOKUP(C205,Active!C$21:E$956,3,FALSE)</f>
        <v>-19530.980518860619</v>
      </c>
      <c r="F205" s="36" t="s">
        <v>127</v>
      </c>
      <c r="G205" s="12" t="str">
        <f t="shared" si="22"/>
        <v>33914.335</v>
      </c>
      <c r="H205" s="58">
        <f t="shared" si="23"/>
        <v>-11024</v>
      </c>
      <c r="I205" s="67" t="s">
        <v>373</v>
      </c>
      <c r="J205" s="68" t="s">
        <v>374</v>
      </c>
      <c r="K205" s="67">
        <v>-11024</v>
      </c>
      <c r="L205" s="67" t="s">
        <v>338</v>
      </c>
      <c r="M205" s="68" t="s">
        <v>132</v>
      </c>
      <c r="N205" s="68"/>
      <c r="O205" s="69" t="s">
        <v>375</v>
      </c>
      <c r="P205" s="69" t="s">
        <v>376</v>
      </c>
    </row>
    <row r="206" spans="1:16" ht="13.5" thickBot="1" x14ac:dyDescent="0.25">
      <c r="A206" s="58" t="str">
        <f t="shared" si="18"/>
        <v> VB 7.72 </v>
      </c>
      <c r="B206" s="36" t="str">
        <f t="shared" si="19"/>
        <v>I</v>
      </c>
      <c r="C206" s="58">
        <f t="shared" si="20"/>
        <v>33970.262999999999</v>
      </c>
      <c r="D206" s="12" t="str">
        <f t="shared" si="21"/>
        <v>vis</v>
      </c>
      <c r="E206" s="66">
        <f>VLOOKUP(C206,Active!C$21:E$956,3,FALSE)</f>
        <v>-19466.027128330334</v>
      </c>
      <c r="F206" s="36" t="s">
        <v>127</v>
      </c>
      <c r="G206" s="12" t="str">
        <f t="shared" si="22"/>
        <v>33970.263</v>
      </c>
      <c r="H206" s="58">
        <f t="shared" si="23"/>
        <v>-10959</v>
      </c>
      <c r="I206" s="67" t="s">
        <v>377</v>
      </c>
      <c r="J206" s="68" t="s">
        <v>378</v>
      </c>
      <c r="K206" s="67">
        <v>-10959</v>
      </c>
      <c r="L206" s="67" t="s">
        <v>379</v>
      </c>
      <c r="M206" s="68" t="s">
        <v>132</v>
      </c>
      <c r="N206" s="68"/>
      <c r="O206" s="69" t="s">
        <v>133</v>
      </c>
      <c r="P206" s="69" t="s">
        <v>134</v>
      </c>
    </row>
    <row r="207" spans="1:16" ht="13.5" thickBot="1" x14ac:dyDescent="0.25">
      <c r="A207" s="58" t="str">
        <f t="shared" si="18"/>
        <v> MVS 424 </v>
      </c>
      <c r="B207" s="36" t="str">
        <f t="shared" si="19"/>
        <v>I</v>
      </c>
      <c r="C207" s="58">
        <f t="shared" si="20"/>
        <v>34607.51</v>
      </c>
      <c r="D207" s="12" t="str">
        <f t="shared" si="21"/>
        <v>vis</v>
      </c>
      <c r="E207" s="66">
        <f>VLOOKUP(C207,Active!C$21:E$956,3,FALSE)</f>
        <v>-18725.944285116675</v>
      </c>
      <c r="F207" s="36" t="s">
        <v>127</v>
      </c>
      <c r="G207" s="12" t="str">
        <f t="shared" si="22"/>
        <v>34607.510</v>
      </c>
      <c r="H207" s="58">
        <f t="shared" si="23"/>
        <v>-10219</v>
      </c>
      <c r="I207" s="67" t="s">
        <v>380</v>
      </c>
      <c r="J207" s="68" t="s">
        <v>381</v>
      </c>
      <c r="K207" s="67">
        <v>-10219</v>
      </c>
      <c r="L207" s="67" t="s">
        <v>382</v>
      </c>
      <c r="M207" s="68" t="s">
        <v>132</v>
      </c>
      <c r="N207" s="68"/>
      <c r="O207" s="69" t="s">
        <v>238</v>
      </c>
      <c r="P207" s="69" t="s">
        <v>239</v>
      </c>
    </row>
    <row r="208" spans="1:16" ht="13.5" thickBot="1" x14ac:dyDescent="0.25">
      <c r="A208" s="58" t="str">
        <f t="shared" si="18"/>
        <v> MVS 424 </v>
      </c>
      <c r="B208" s="36" t="str">
        <f t="shared" si="19"/>
        <v>I</v>
      </c>
      <c r="C208" s="58">
        <f t="shared" si="20"/>
        <v>35369.482000000004</v>
      </c>
      <c r="D208" s="12" t="str">
        <f t="shared" si="21"/>
        <v>vis</v>
      </c>
      <c r="E208" s="66">
        <f>VLOOKUP(C208,Active!C$21:E$956,3,FALSE)</f>
        <v>-17841.008923774534</v>
      </c>
      <c r="F208" s="36" t="s">
        <v>127</v>
      </c>
      <c r="G208" s="12" t="str">
        <f t="shared" si="22"/>
        <v>35369.482</v>
      </c>
      <c r="H208" s="58">
        <f t="shared" si="23"/>
        <v>-9334</v>
      </c>
      <c r="I208" s="67" t="s">
        <v>383</v>
      </c>
      <c r="J208" s="68" t="s">
        <v>384</v>
      </c>
      <c r="K208" s="67">
        <v>-9334</v>
      </c>
      <c r="L208" s="67" t="s">
        <v>345</v>
      </c>
      <c r="M208" s="68" t="s">
        <v>132</v>
      </c>
      <c r="N208" s="68"/>
      <c r="O208" s="69" t="s">
        <v>238</v>
      </c>
      <c r="P208" s="69" t="s">
        <v>239</v>
      </c>
    </row>
    <row r="209" spans="1:16" ht="13.5" thickBot="1" x14ac:dyDescent="0.25">
      <c r="A209" s="58" t="str">
        <f t="shared" si="18"/>
        <v> MVS 424 </v>
      </c>
      <c r="B209" s="36" t="str">
        <f t="shared" si="19"/>
        <v>I</v>
      </c>
      <c r="C209" s="58">
        <f t="shared" si="20"/>
        <v>35691.542000000001</v>
      </c>
      <c r="D209" s="12" t="str">
        <f t="shared" si="21"/>
        <v>vis</v>
      </c>
      <c r="E209" s="66">
        <f>VLOOKUP(C209,Active!C$21:E$956,3,FALSE)</f>
        <v>-17466.97643639462</v>
      </c>
      <c r="F209" s="36" t="s">
        <v>127</v>
      </c>
      <c r="G209" s="12" t="str">
        <f t="shared" si="22"/>
        <v>35691.542</v>
      </c>
      <c r="H209" s="58">
        <f t="shared" si="23"/>
        <v>-8960</v>
      </c>
      <c r="I209" s="67" t="s">
        <v>385</v>
      </c>
      <c r="J209" s="68" t="s">
        <v>386</v>
      </c>
      <c r="K209" s="67">
        <v>-8960</v>
      </c>
      <c r="L209" s="67" t="s">
        <v>387</v>
      </c>
      <c r="M209" s="68" t="s">
        <v>132</v>
      </c>
      <c r="N209" s="68"/>
      <c r="O209" s="69" t="s">
        <v>238</v>
      </c>
      <c r="P209" s="69" t="s">
        <v>239</v>
      </c>
    </row>
    <row r="210" spans="1:16" ht="13.5" thickBot="1" x14ac:dyDescent="0.25">
      <c r="A210" s="58" t="str">
        <f t="shared" si="18"/>
        <v> MVS 424 </v>
      </c>
      <c r="B210" s="36" t="str">
        <f t="shared" si="19"/>
        <v>I</v>
      </c>
      <c r="C210" s="58">
        <f t="shared" si="20"/>
        <v>36075.550000000003</v>
      </c>
      <c r="D210" s="12" t="str">
        <f t="shared" si="21"/>
        <v>vis</v>
      </c>
      <c r="E210" s="66">
        <f>VLOOKUP(C210,Active!C$21:E$956,3,FALSE)</f>
        <v>-17020.99907995859</v>
      </c>
      <c r="F210" s="36" t="s">
        <v>127</v>
      </c>
      <c r="G210" s="12" t="str">
        <f t="shared" si="22"/>
        <v>36075.550</v>
      </c>
      <c r="H210" s="58">
        <f t="shared" si="23"/>
        <v>-8514</v>
      </c>
      <c r="I210" s="67" t="s">
        <v>388</v>
      </c>
      <c r="J210" s="68" t="s">
        <v>389</v>
      </c>
      <c r="K210" s="67">
        <v>-8514</v>
      </c>
      <c r="L210" s="67" t="s">
        <v>390</v>
      </c>
      <c r="M210" s="68" t="s">
        <v>132</v>
      </c>
      <c r="N210" s="68"/>
      <c r="O210" s="69" t="s">
        <v>238</v>
      </c>
      <c r="P210" s="69" t="s">
        <v>239</v>
      </c>
    </row>
    <row r="211" spans="1:16" ht="13.5" thickBot="1" x14ac:dyDescent="0.25">
      <c r="A211" s="58" t="str">
        <f t="shared" si="18"/>
        <v> VB 5.5 </v>
      </c>
      <c r="B211" s="36" t="str">
        <f t="shared" si="19"/>
        <v>I</v>
      </c>
      <c r="C211" s="58">
        <f t="shared" si="20"/>
        <v>36850.51</v>
      </c>
      <c r="D211" s="12" t="str">
        <f t="shared" si="21"/>
        <v>vis</v>
      </c>
      <c r="E211" s="66">
        <f>VLOOKUP(C211,Active!C$21:E$956,3,FALSE)</f>
        <v>-16120.979777903258</v>
      </c>
      <c r="F211" s="36" t="s">
        <v>127</v>
      </c>
      <c r="G211" s="12" t="str">
        <f t="shared" si="22"/>
        <v>36850.510</v>
      </c>
      <c r="H211" s="58">
        <f t="shared" si="23"/>
        <v>-7614</v>
      </c>
      <c r="I211" s="67" t="s">
        <v>391</v>
      </c>
      <c r="J211" s="68" t="s">
        <v>392</v>
      </c>
      <c r="K211" s="67">
        <v>-7614</v>
      </c>
      <c r="L211" s="67" t="s">
        <v>338</v>
      </c>
      <c r="M211" s="68" t="s">
        <v>132</v>
      </c>
      <c r="N211" s="68"/>
      <c r="O211" s="69" t="s">
        <v>228</v>
      </c>
      <c r="P211" s="69" t="s">
        <v>229</v>
      </c>
    </row>
    <row r="212" spans="1:16" ht="13.5" thickBot="1" x14ac:dyDescent="0.25">
      <c r="A212" s="58" t="str">
        <f t="shared" si="18"/>
        <v> BSI 11.78 </v>
      </c>
      <c r="B212" s="36" t="str">
        <f t="shared" si="19"/>
        <v>I</v>
      </c>
      <c r="C212" s="58">
        <f t="shared" si="20"/>
        <v>39388.873599999999</v>
      </c>
      <c r="D212" s="12" t="str">
        <f t="shared" si="21"/>
        <v>vis</v>
      </c>
      <c r="E212" s="66">
        <f>VLOOKUP(C212,Active!C$21:E$956,3,FALSE)</f>
        <v>-13172.987319409069</v>
      </c>
      <c r="F212" s="36" t="s">
        <v>127</v>
      </c>
      <c r="G212" s="12" t="str">
        <f t="shared" si="22"/>
        <v>39388.8736</v>
      </c>
      <c r="H212" s="58">
        <f t="shared" si="23"/>
        <v>-4666</v>
      </c>
      <c r="I212" s="67" t="s">
        <v>393</v>
      </c>
      <c r="J212" s="68" t="s">
        <v>394</v>
      </c>
      <c r="K212" s="67">
        <v>-4666</v>
      </c>
      <c r="L212" s="67" t="s">
        <v>395</v>
      </c>
      <c r="M212" s="68" t="s">
        <v>396</v>
      </c>
      <c r="N212" s="68" t="s">
        <v>397</v>
      </c>
      <c r="O212" s="69" t="s">
        <v>398</v>
      </c>
      <c r="P212" s="69" t="s">
        <v>399</v>
      </c>
    </row>
    <row r="213" spans="1:16" ht="13.5" thickBot="1" x14ac:dyDescent="0.25">
      <c r="A213" s="58" t="str">
        <f t="shared" si="18"/>
        <v> BSI 11.78 </v>
      </c>
      <c r="B213" s="36" t="str">
        <f t="shared" si="19"/>
        <v>I</v>
      </c>
      <c r="C213" s="58">
        <f t="shared" si="20"/>
        <v>39406.9565</v>
      </c>
      <c r="D213" s="12" t="str">
        <f t="shared" si="21"/>
        <v>vis</v>
      </c>
      <c r="E213" s="66">
        <f>VLOOKUP(C213,Active!C$21:E$956,3,FALSE)</f>
        <v>-13151.986288340191</v>
      </c>
      <c r="F213" s="36" t="s">
        <v>127</v>
      </c>
      <c r="G213" s="12" t="str">
        <f t="shared" si="22"/>
        <v>39406.9565</v>
      </c>
      <c r="H213" s="58">
        <f t="shared" si="23"/>
        <v>-4645</v>
      </c>
      <c r="I213" s="67" t="s">
        <v>400</v>
      </c>
      <c r="J213" s="68" t="s">
        <v>401</v>
      </c>
      <c r="K213" s="67">
        <v>-4645</v>
      </c>
      <c r="L213" s="67" t="s">
        <v>402</v>
      </c>
      <c r="M213" s="68" t="s">
        <v>396</v>
      </c>
      <c r="N213" s="68" t="s">
        <v>397</v>
      </c>
      <c r="O213" s="69" t="s">
        <v>398</v>
      </c>
      <c r="P213" s="69" t="s">
        <v>399</v>
      </c>
    </row>
    <row r="214" spans="1:16" ht="13.5" thickBot="1" x14ac:dyDescent="0.25">
      <c r="A214" s="58" t="str">
        <f t="shared" si="18"/>
        <v> BSI 11.78 </v>
      </c>
      <c r="B214" s="36" t="str">
        <f t="shared" si="19"/>
        <v>I</v>
      </c>
      <c r="C214" s="58">
        <f t="shared" si="20"/>
        <v>39407.816700000003</v>
      </c>
      <c r="D214" s="12" t="str">
        <f t="shared" si="21"/>
        <v>vis</v>
      </c>
      <c r="E214" s="66">
        <f>VLOOKUP(C214,Active!C$21:E$956,3,FALSE)</f>
        <v>-13150.987273418606</v>
      </c>
      <c r="F214" s="36" t="s">
        <v>127</v>
      </c>
      <c r="G214" s="12" t="str">
        <f t="shared" si="22"/>
        <v>39407.8167</v>
      </c>
      <c r="H214" s="58">
        <f t="shared" si="23"/>
        <v>-4644</v>
      </c>
      <c r="I214" s="67" t="s">
        <v>403</v>
      </c>
      <c r="J214" s="68" t="s">
        <v>404</v>
      </c>
      <c r="K214" s="67">
        <v>-4644</v>
      </c>
      <c r="L214" s="67" t="s">
        <v>395</v>
      </c>
      <c r="M214" s="68" t="s">
        <v>396</v>
      </c>
      <c r="N214" s="68" t="s">
        <v>397</v>
      </c>
      <c r="O214" s="69" t="s">
        <v>398</v>
      </c>
      <c r="P214" s="69" t="s">
        <v>399</v>
      </c>
    </row>
    <row r="215" spans="1:16" ht="13.5" thickBot="1" x14ac:dyDescent="0.25">
      <c r="A215" s="58" t="str">
        <f t="shared" si="18"/>
        <v> BSI 11.78 </v>
      </c>
      <c r="B215" s="36" t="str">
        <f t="shared" si="19"/>
        <v>I</v>
      </c>
      <c r="C215" s="58">
        <f t="shared" si="20"/>
        <v>40466.905700000003</v>
      </c>
      <c r="D215" s="12" t="str">
        <f t="shared" si="21"/>
        <v>vis</v>
      </c>
      <c r="E215" s="66">
        <f>VLOOKUP(C215,Active!C$21:E$956,3,FALSE)</f>
        <v>-11920.987605571907</v>
      </c>
      <c r="F215" s="36" t="s">
        <v>127</v>
      </c>
      <c r="G215" s="12" t="str">
        <f t="shared" si="22"/>
        <v>40466.9057</v>
      </c>
      <c r="H215" s="58">
        <f t="shared" si="23"/>
        <v>-3414</v>
      </c>
      <c r="I215" s="67" t="s">
        <v>405</v>
      </c>
      <c r="J215" s="68" t="s">
        <v>406</v>
      </c>
      <c r="K215" s="67">
        <v>-3414</v>
      </c>
      <c r="L215" s="67" t="s">
        <v>407</v>
      </c>
      <c r="M215" s="68" t="s">
        <v>396</v>
      </c>
      <c r="N215" s="68" t="s">
        <v>397</v>
      </c>
      <c r="O215" s="69" t="s">
        <v>408</v>
      </c>
      <c r="P215" s="69" t="s">
        <v>399</v>
      </c>
    </row>
    <row r="216" spans="1:16" ht="13.5" thickBot="1" x14ac:dyDescent="0.25">
      <c r="A216" s="58" t="str">
        <f t="shared" si="18"/>
        <v>IBVS 937 </v>
      </c>
      <c r="B216" s="36" t="str">
        <f t="shared" si="19"/>
        <v>I</v>
      </c>
      <c r="C216" s="58">
        <f t="shared" si="20"/>
        <v>41888.494200000001</v>
      </c>
      <c r="D216" s="12" t="str">
        <f t="shared" si="21"/>
        <v>vis</v>
      </c>
      <c r="E216" s="66" t="e">
        <f>VLOOKUP(C216,Active!C$21:E$956,3,FALSE)</f>
        <v>#N/A</v>
      </c>
      <c r="F216" s="36" t="s">
        <v>127</v>
      </c>
      <c r="G216" s="12" t="str">
        <f t="shared" si="22"/>
        <v>41888.4942</v>
      </c>
      <c r="H216" s="58">
        <f t="shared" si="23"/>
        <v>-1763</v>
      </c>
      <c r="I216" s="67" t="s">
        <v>465</v>
      </c>
      <c r="J216" s="68" t="s">
        <v>466</v>
      </c>
      <c r="K216" s="67">
        <v>-1763</v>
      </c>
      <c r="L216" s="67" t="s">
        <v>467</v>
      </c>
      <c r="M216" s="68" t="s">
        <v>396</v>
      </c>
      <c r="N216" s="68" t="s">
        <v>397</v>
      </c>
      <c r="O216" s="69" t="s">
        <v>468</v>
      </c>
      <c r="P216" s="70" t="s">
        <v>469</v>
      </c>
    </row>
    <row r="217" spans="1:16" ht="13.5" thickBot="1" x14ac:dyDescent="0.25">
      <c r="A217" s="58" t="str">
        <f t="shared" si="18"/>
        <v> JBAA 87.80 </v>
      </c>
      <c r="B217" s="36" t="str">
        <f t="shared" si="19"/>
        <v>I</v>
      </c>
      <c r="C217" s="58">
        <f t="shared" si="20"/>
        <v>42738.347999999998</v>
      </c>
      <c r="D217" s="12" t="str">
        <f t="shared" si="21"/>
        <v>vis</v>
      </c>
      <c r="E217" s="66">
        <f>VLOOKUP(C217,Active!C$21:E$956,3,FALSE)</f>
        <v>-9282.990917349347</v>
      </c>
      <c r="F217" s="36" t="s">
        <v>127</v>
      </c>
      <c r="G217" s="12" t="str">
        <f t="shared" si="22"/>
        <v>42738.348</v>
      </c>
      <c r="H217" s="58">
        <f t="shared" si="23"/>
        <v>-776</v>
      </c>
      <c r="I217" s="67" t="s">
        <v>512</v>
      </c>
      <c r="J217" s="68" t="s">
        <v>513</v>
      </c>
      <c r="K217" s="67">
        <v>-776</v>
      </c>
      <c r="L217" s="67" t="s">
        <v>181</v>
      </c>
      <c r="M217" s="68" t="s">
        <v>412</v>
      </c>
      <c r="N217" s="68"/>
      <c r="O217" s="69" t="s">
        <v>514</v>
      </c>
      <c r="P217" s="69" t="s">
        <v>515</v>
      </c>
    </row>
    <row r="218" spans="1:16" ht="13.5" thickBot="1" x14ac:dyDescent="0.25">
      <c r="A218" s="58" t="str">
        <f t="shared" si="18"/>
        <v>IBVS 1511 </v>
      </c>
      <c r="B218" s="36" t="str">
        <f t="shared" si="19"/>
        <v>I</v>
      </c>
      <c r="C218" s="58">
        <f t="shared" si="20"/>
        <v>43053.4925</v>
      </c>
      <c r="D218" s="12" t="str">
        <f t="shared" si="21"/>
        <v>vis</v>
      </c>
      <c r="E218" s="66" t="e">
        <f>VLOOKUP(C218,Active!C$21:E$956,3,FALSE)</f>
        <v>#N/A</v>
      </c>
      <c r="F218" s="36" t="s">
        <v>127</v>
      </c>
      <c r="G218" s="12" t="str">
        <f t="shared" si="22"/>
        <v>43053.4925</v>
      </c>
      <c r="H218" s="58">
        <f t="shared" si="23"/>
        <v>-410</v>
      </c>
      <c r="I218" s="67" t="s">
        <v>534</v>
      </c>
      <c r="J218" s="68" t="s">
        <v>535</v>
      </c>
      <c r="K218" s="67">
        <v>-410</v>
      </c>
      <c r="L218" s="67" t="s">
        <v>536</v>
      </c>
      <c r="M218" s="68" t="s">
        <v>396</v>
      </c>
      <c r="N218" s="68" t="s">
        <v>397</v>
      </c>
      <c r="O218" s="69" t="s">
        <v>537</v>
      </c>
      <c r="P218" s="70" t="s">
        <v>538</v>
      </c>
    </row>
    <row r="219" spans="1:16" ht="13.5" thickBot="1" x14ac:dyDescent="0.25">
      <c r="A219" s="58" t="str">
        <f t="shared" si="18"/>
        <v> CNJO 14.1 </v>
      </c>
      <c r="B219" s="36" t="str">
        <f t="shared" si="19"/>
        <v>I</v>
      </c>
      <c r="C219" s="58">
        <f t="shared" si="20"/>
        <v>43079.322999999997</v>
      </c>
      <c r="D219" s="12" t="str">
        <f t="shared" si="21"/>
        <v>vis</v>
      </c>
      <c r="E219" s="66">
        <f>VLOOKUP(C219,Active!C$21:E$956,3,FALSE)</f>
        <v>-8886.9910186212637</v>
      </c>
      <c r="F219" s="36" t="s">
        <v>127</v>
      </c>
      <c r="G219" s="12" t="str">
        <f t="shared" si="22"/>
        <v>43079.3230</v>
      </c>
      <c r="H219" s="58">
        <f t="shared" si="23"/>
        <v>-380</v>
      </c>
      <c r="I219" s="67" t="s">
        <v>539</v>
      </c>
      <c r="J219" s="68" t="s">
        <v>540</v>
      </c>
      <c r="K219" s="67">
        <v>-380</v>
      </c>
      <c r="L219" s="67" t="s">
        <v>541</v>
      </c>
      <c r="M219" s="68" t="s">
        <v>396</v>
      </c>
      <c r="N219" s="68" t="s">
        <v>397</v>
      </c>
      <c r="O219" s="69" t="s">
        <v>542</v>
      </c>
      <c r="P219" s="69" t="s">
        <v>543</v>
      </c>
    </row>
    <row r="220" spans="1:16" ht="13.5" thickBot="1" x14ac:dyDescent="0.25">
      <c r="A220" s="58" t="str">
        <f t="shared" si="18"/>
        <v> CNJO 14.1 </v>
      </c>
      <c r="B220" s="36" t="str">
        <f t="shared" si="19"/>
        <v>I</v>
      </c>
      <c r="C220" s="58">
        <f t="shared" si="20"/>
        <v>43080.184000000001</v>
      </c>
      <c r="D220" s="12" t="str">
        <f t="shared" si="21"/>
        <v>vis</v>
      </c>
      <c r="E220" s="66">
        <f>VLOOKUP(C220,Active!C$21:E$956,3,FALSE)</f>
        <v>-8885.9910745995421</v>
      </c>
      <c r="F220" s="36" t="s">
        <v>127</v>
      </c>
      <c r="G220" s="12" t="str">
        <f t="shared" si="22"/>
        <v>43080.1840</v>
      </c>
      <c r="H220" s="58">
        <f t="shared" si="23"/>
        <v>-379</v>
      </c>
      <c r="I220" s="67" t="s">
        <v>544</v>
      </c>
      <c r="J220" s="68" t="s">
        <v>545</v>
      </c>
      <c r="K220" s="67">
        <v>-379</v>
      </c>
      <c r="L220" s="67" t="s">
        <v>541</v>
      </c>
      <c r="M220" s="68" t="s">
        <v>396</v>
      </c>
      <c r="N220" s="68" t="s">
        <v>397</v>
      </c>
      <c r="O220" s="69" t="s">
        <v>542</v>
      </c>
      <c r="P220" s="69" t="s">
        <v>543</v>
      </c>
    </row>
    <row r="221" spans="1:16" ht="13.5" thickBot="1" x14ac:dyDescent="0.25">
      <c r="A221" s="58" t="str">
        <f t="shared" si="18"/>
        <v> CNJO 14.1 </v>
      </c>
      <c r="B221" s="36" t="str">
        <f t="shared" si="19"/>
        <v>I</v>
      </c>
      <c r="C221" s="58">
        <f t="shared" si="20"/>
        <v>43123.236199999999</v>
      </c>
      <c r="D221" s="12" t="str">
        <f t="shared" si="21"/>
        <v>vis</v>
      </c>
      <c r="E221" s="66">
        <f>VLOOKUP(C221,Active!C$21:E$956,3,FALSE)</f>
        <v>-8835.9913184883299</v>
      </c>
      <c r="F221" s="36" t="s">
        <v>127</v>
      </c>
      <c r="G221" s="12" t="str">
        <f t="shared" si="22"/>
        <v>43123.2362</v>
      </c>
      <c r="H221" s="58">
        <f t="shared" si="23"/>
        <v>-329</v>
      </c>
      <c r="I221" s="67" t="s">
        <v>546</v>
      </c>
      <c r="J221" s="68" t="s">
        <v>547</v>
      </c>
      <c r="K221" s="67">
        <v>-329</v>
      </c>
      <c r="L221" s="67" t="s">
        <v>548</v>
      </c>
      <c r="M221" s="68" t="s">
        <v>396</v>
      </c>
      <c r="N221" s="68" t="s">
        <v>397</v>
      </c>
      <c r="O221" s="69" t="s">
        <v>542</v>
      </c>
      <c r="P221" s="69" t="s">
        <v>543</v>
      </c>
    </row>
    <row r="222" spans="1:16" ht="13.5" thickBot="1" x14ac:dyDescent="0.25">
      <c r="A222" s="58" t="str">
        <f t="shared" si="18"/>
        <v>IBVS 1511 </v>
      </c>
      <c r="B222" s="36" t="str">
        <f t="shared" si="19"/>
        <v>I</v>
      </c>
      <c r="C222" s="58">
        <f t="shared" si="20"/>
        <v>43400.495199999998</v>
      </c>
      <c r="D222" s="12" t="str">
        <f t="shared" si="21"/>
        <v>vis</v>
      </c>
      <c r="E222" s="66" t="e">
        <f>VLOOKUP(C222,Active!C$21:E$956,3,FALSE)</f>
        <v>#N/A</v>
      </c>
      <c r="F222" s="36" t="s">
        <v>127</v>
      </c>
      <c r="G222" s="12" t="str">
        <f t="shared" si="22"/>
        <v>43400.4952</v>
      </c>
      <c r="H222" s="58">
        <f t="shared" si="23"/>
        <v>-7</v>
      </c>
      <c r="I222" s="67" t="s">
        <v>549</v>
      </c>
      <c r="J222" s="68" t="s">
        <v>550</v>
      </c>
      <c r="K222" s="67">
        <v>-7</v>
      </c>
      <c r="L222" s="67" t="s">
        <v>551</v>
      </c>
      <c r="M222" s="68" t="s">
        <v>396</v>
      </c>
      <c r="N222" s="68" t="s">
        <v>397</v>
      </c>
      <c r="O222" s="69" t="s">
        <v>537</v>
      </c>
      <c r="P222" s="70" t="s">
        <v>538</v>
      </c>
    </row>
    <row r="223" spans="1:16" ht="13.5" thickBot="1" x14ac:dyDescent="0.25">
      <c r="A223" s="58" t="str">
        <f t="shared" si="18"/>
        <v>IBVS 1511 </v>
      </c>
      <c r="B223" s="36" t="str">
        <f t="shared" si="19"/>
        <v>I</v>
      </c>
      <c r="C223" s="58">
        <f t="shared" si="20"/>
        <v>43406.522499999999</v>
      </c>
      <c r="D223" s="12" t="str">
        <f t="shared" si="21"/>
        <v>vis</v>
      </c>
      <c r="E223" s="66" t="e">
        <f>VLOOKUP(C223,Active!C$21:E$956,3,FALSE)</f>
        <v>#N/A</v>
      </c>
      <c r="F223" s="36" t="s">
        <v>127</v>
      </c>
      <c r="G223" s="12" t="str">
        <f t="shared" si="22"/>
        <v>43406.5225</v>
      </c>
      <c r="H223" s="58">
        <f t="shared" si="23"/>
        <v>0</v>
      </c>
      <c r="I223" s="67" t="s">
        <v>552</v>
      </c>
      <c r="J223" s="68" t="s">
        <v>553</v>
      </c>
      <c r="K223" s="67">
        <v>0</v>
      </c>
      <c r="L223" s="67" t="s">
        <v>551</v>
      </c>
      <c r="M223" s="68" t="s">
        <v>396</v>
      </c>
      <c r="N223" s="68" t="s">
        <v>397</v>
      </c>
      <c r="O223" s="69" t="s">
        <v>537</v>
      </c>
      <c r="P223" s="70" t="s">
        <v>538</v>
      </c>
    </row>
    <row r="224" spans="1:16" ht="13.5" thickBot="1" x14ac:dyDescent="0.25">
      <c r="A224" s="58" t="str">
        <f t="shared" si="18"/>
        <v>IBVS 1511 </v>
      </c>
      <c r="B224" s="36" t="str">
        <f t="shared" si="19"/>
        <v>I</v>
      </c>
      <c r="C224" s="58">
        <f t="shared" si="20"/>
        <v>43425.466</v>
      </c>
      <c r="D224" s="12" t="str">
        <f t="shared" si="21"/>
        <v>vis</v>
      </c>
      <c r="E224" s="66" t="e">
        <f>VLOOKUP(C224,Active!C$21:E$956,3,FALSE)</f>
        <v>#N/A</v>
      </c>
      <c r="F224" s="36" t="s">
        <v>127</v>
      </c>
      <c r="G224" s="12" t="str">
        <f t="shared" si="22"/>
        <v>43425.4660</v>
      </c>
      <c r="H224" s="58">
        <f t="shared" si="23"/>
        <v>22</v>
      </c>
      <c r="I224" s="67" t="s">
        <v>554</v>
      </c>
      <c r="J224" s="68" t="s">
        <v>555</v>
      </c>
      <c r="K224" s="67">
        <v>22</v>
      </c>
      <c r="L224" s="67" t="s">
        <v>556</v>
      </c>
      <c r="M224" s="68" t="s">
        <v>396</v>
      </c>
      <c r="N224" s="68" t="s">
        <v>397</v>
      </c>
      <c r="O224" s="69" t="s">
        <v>537</v>
      </c>
      <c r="P224" s="70" t="s">
        <v>538</v>
      </c>
    </row>
    <row r="225" spans="1:16" ht="13.5" thickBot="1" x14ac:dyDescent="0.25">
      <c r="A225" s="58" t="str">
        <f t="shared" si="18"/>
        <v>IBVS 1511 </v>
      </c>
      <c r="B225" s="36" t="str">
        <f t="shared" si="19"/>
        <v>II</v>
      </c>
      <c r="C225" s="58">
        <f t="shared" si="20"/>
        <v>43428.480600000003</v>
      </c>
      <c r="D225" s="12" t="str">
        <f t="shared" si="21"/>
        <v>vis</v>
      </c>
      <c r="E225" s="66" t="e">
        <f>VLOOKUP(C225,Active!C$21:E$956,3,FALSE)</f>
        <v>#N/A</v>
      </c>
      <c r="F225" s="36" t="s">
        <v>127</v>
      </c>
      <c r="G225" s="12" t="str">
        <f t="shared" si="22"/>
        <v>43428.4806</v>
      </c>
      <c r="H225" s="58">
        <f t="shared" si="23"/>
        <v>25.5</v>
      </c>
      <c r="I225" s="67" t="s">
        <v>557</v>
      </c>
      <c r="J225" s="68" t="s">
        <v>558</v>
      </c>
      <c r="K225" s="67">
        <v>25.5</v>
      </c>
      <c r="L225" s="67" t="s">
        <v>425</v>
      </c>
      <c r="M225" s="68" t="s">
        <v>396</v>
      </c>
      <c r="N225" s="68" t="s">
        <v>397</v>
      </c>
      <c r="O225" s="69" t="s">
        <v>537</v>
      </c>
      <c r="P225" s="70" t="s">
        <v>538</v>
      </c>
    </row>
    <row r="226" spans="1:16" ht="13.5" thickBot="1" x14ac:dyDescent="0.25">
      <c r="A226" s="58" t="str">
        <f t="shared" si="18"/>
        <v> BSI 11.81 </v>
      </c>
      <c r="B226" s="36" t="str">
        <f t="shared" si="19"/>
        <v>I</v>
      </c>
      <c r="C226" s="58">
        <f t="shared" si="20"/>
        <v>43445.269099999998</v>
      </c>
      <c r="D226" s="12" t="str">
        <f t="shared" si="21"/>
        <v>vis</v>
      </c>
      <c r="E226" s="66">
        <f>VLOOKUP(C226,Active!C$21:E$956,3,FALSE)</f>
        <v>-8461.990304375533</v>
      </c>
      <c r="F226" s="36" t="s">
        <v>127</v>
      </c>
      <c r="G226" s="12" t="str">
        <f t="shared" si="22"/>
        <v>43445.2691</v>
      </c>
      <c r="H226" s="58">
        <f t="shared" si="23"/>
        <v>45</v>
      </c>
      <c r="I226" s="67" t="s">
        <v>559</v>
      </c>
      <c r="J226" s="68" t="s">
        <v>560</v>
      </c>
      <c r="K226" s="67">
        <v>45</v>
      </c>
      <c r="L226" s="67" t="s">
        <v>561</v>
      </c>
      <c r="M226" s="68" t="s">
        <v>396</v>
      </c>
      <c r="N226" s="68" t="s">
        <v>397</v>
      </c>
      <c r="O226" s="69" t="s">
        <v>562</v>
      </c>
      <c r="P226" s="69" t="s">
        <v>563</v>
      </c>
    </row>
    <row r="227" spans="1:16" ht="13.5" thickBot="1" x14ac:dyDescent="0.25">
      <c r="A227" s="58" t="str">
        <f t="shared" si="18"/>
        <v> BSI 11.81 </v>
      </c>
      <c r="B227" s="36" t="str">
        <f t="shared" si="19"/>
        <v>I</v>
      </c>
      <c r="C227" s="58">
        <f t="shared" si="20"/>
        <v>43446.1302</v>
      </c>
      <c r="D227" s="12" t="str">
        <f t="shared" si="21"/>
        <v>vis</v>
      </c>
      <c r="E227" s="66">
        <f>VLOOKUP(C227,Active!C$21:E$956,3,FALSE)</f>
        <v>-8460.9902442162966</v>
      </c>
      <c r="F227" s="36" t="s">
        <v>127</v>
      </c>
      <c r="G227" s="12" t="str">
        <f t="shared" si="22"/>
        <v>43446.1302</v>
      </c>
      <c r="H227" s="58">
        <f t="shared" si="23"/>
        <v>46</v>
      </c>
      <c r="I227" s="67" t="s">
        <v>564</v>
      </c>
      <c r="J227" s="68" t="s">
        <v>565</v>
      </c>
      <c r="K227" s="67">
        <v>46</v>
      </c>
      <c r="L227" s="67" t="s">
        <v>566</v>
      </c>
      <c r="M227" s="68" t="s">
        <v>396</v>
      </c>
      <c r="N227" s="68" t="s">
        <v>397</v>
      </c>
      <c r="O227" s="69" t="s">
        <v>562</v>
      </c>
      <c r="P227" s="69" t="s">
        <v>563</v>
      </c>
    </row>
    <row r="228" spans="1:16" ht="13.5" thickBot="1" x14ac:dyDescent="0.25">
      <c r="A228" s="58" t="str">
        <f t="shared" si="18"/>
        <v> BSI 11.81 </v>
      </c>
      <c r="B228" s="36" t="str">
        <f t="shared" si="19"/>
        <v>I</v>
      </c>
      <c r="C228" s="58">
        <f t="shared" si="20"/>
        <v>43452.1564</v>
      </c>
      <c r="D228" s="12" t="str">
        <f t="shared" si="21"/>
        <v>vis</v>
      </c>
      <c r="E228" s="66">
        <f>VLOOKUP(C228,Active!C$21:E$956,3,FALSE)</f>
        <v>-8453.9915651644151</v>
      </c>
      <c r="F228" s="36" t="s">
        <v>127</v>
      </c>
      <c r="G228" s="12" t="str">
        <f t="shared" si="22"/>
        <v>43452.1564</v>
      </c>
      <c r="H228" s="58">
        <f t="shared" si="23"/>
        <v>53</v>
      </c>
      <c r="I228" s="67" t="s">
        <v>567</v>
      </c>
      <c r="J228" s="68" t="s">
        <v>568</v>
      </c>
      <c r="K228" s="67">
        <v>53</v>
      </c>
      <c r="L228" s="67" t="s">
        <v>569</v>
      </c>
      <c r="M228" s="68" t="s">
        <v>396</v>
      </c>
      <c r="N228" s="68" t="s">
        <v>397</v>
      </c>
      <c r="O228" s="69" t="s">
        <v>562</v>
      </c>
      <c r="P228" s="69" t="s">
        <v>563</v>
      </c>
    </row>
    <row r="229" spans="1:16" ht="13.5" thickBot="1" x14ac:dyDescent="0.25">
      <c r="A229" s="58" t="str">
        <f t="shared" si="18"/>
        <v>IBVS 1415 </v>
      </c>
      <c r="B229" s="36" t="str">
        <f t="shared" si="19"/>
        <v>I</v>
      </c>
      <c r="C229" s="58">
        <f t="shared" si="20"/>
        <v>43463.349300000002</v>
      </c>
      <c r="D229" s="12" t="str">
        <f t="shared" si="21"/>
        <v>vis</v>
      </c>
      <c r="E229" s="66">
        <f>VLOOKUP(C229,Active!C$21:E$956,3,FALSE)</f>
        <v>-8440.9924090196128</v>
      </c>
      <c r="F229" s="36" t="s">
        <v>127</v>
      </c>
      <c r="G229" s="12" t="str">
        <f t="shared" si="22"/>
        <v>43463.3493</v>
      </c>
      <c r="H229" s="58">
        <f t="shared" si="23"/>
        <v>66</v>
      </c>
      <c r="I229" s="67" t="s">
        <v>570</v>
      </c>
      <c r="J229" s="68" t="s">
        <v>571</v>
      </c>
      <c r="K229" s="67">
        <v>66</v>
      </c>
      <c r="L229" s="67" t="s">
        <v>572</v>
      </c>
      <c r="M229" s="68" t="s">
        <v>396</v>
      </c>
      <c r="N229" s="68" t="s">
        <v>397</v>
      </c>
      <c r="O229" s="69" t="s">
        <v>573</v>
      </c>
      <c r="P229" s="70" t="s">
        <v>574</v>
      </c>
    </row>
    <row r="230" spans="1:16" ht="13.5" thickBot="1" x14ac:dyDescent="0.25">
      <c r="A230" s="58" t="str">
        <f t="shared" si="18"/>
        <v> BSI 11.81 </v>
      </c>
      <c r="B230" s="36" t="str">
        <f t="shared" si="19"/>
        <v>I</v>
      </c>
      <c r="C230" s="58">
        <f t="shared" si="20"/>
        <v>43805.187700000002</v>
      </c>
      <c r="D230" s="12" t="str">
        <f t="shared" si="21"/>
        <v>vis</v>
      </c>
      <c r="E230" s="66">
        <f>VLOOKUP(C230,Active!C$21:E$956,3,FALSE)</f>
        <v>-8043.9897789694014</v>
      </c>
      <c r="F230" s="36" t="s">
        <v>127</v>
      </c>
      <c r="G230" s="12" t="str">
        <f t="shared" si="22"/>
        <v>43805.1877</v>
      </c>
      <c r="H230" s="58">
        <f t="shared" si="23"/>
        <v>463</v>
      </c>
      <c r="I230" s="67" t="s">
        <v>588</v>
      </c>
      <c r="J230" s="68" t="s">
        <v>589</v>
      </c>
      <c r="K230" s="67">
        <v>463</v>
      </c>
      <c r="L230" s="67" t="s">
        <v>590</v>
      </c>
      <c r="M230" s="68" t="s">
        <v>396</v>
      </c>
      <c r="N230" s="68" t="s">
        <v>397</v>
      </c>
      <c r="O230" s="69" t="s">
        <v>562</v>
      </c>
      <c r="P230" s="69" t="s">
        <v>563</v>
      </c>
    </row>
    <row r="231" spans="1:16" ht="13.5" thickBot="1" x14ac:dyDescent="0.25">
      <c r="A231" s="58" t="str">
        <f t="shared" si="18"/>
        <v> BSI 11.81 </v>
      </c>
      <c r="B231" s="36" t="str">
        <f t="shared" si="19"/>
        <v>I</v>
      </c>
      <c r="C231" s="58">
        <f t="shared" si="20"/>
        <v>43849.099600000001</v>
      </c>
      <c r="D231" s="12" t="str">
        <f t="shared" si="21"/>
        <v>vis</v>
      </c>
      <c r="E231" s="66">
        <f>VLOOKUP(C231,Active!C$21:E$956,3,FALSE)</f>
        <v>-7992.9915886241924</v>
      </c>
      <c r="F231" s="36" t="s">
        <v>127</v>
      </c>
      <c r="G231" s="12" t="str">
        <f t="shared" si="22"/>
        <v>43849.0996</v>
      </c>
      <c r="H231" s="58">
        <f t="shared" si="23"/>
        <v>514</v>
      </c>
      <c r="I231" s="67" t="s">
        <v>604</v>
      </c>
      <c r="J231" s="68" t="s">
        <v>605</v>
      </c>
      <c r="K231" s="67">
        <v>514</v>
      </c>
      <c r="L231" s="67" t="s">
        <v>569</v>
      </c>
      <c r="M231" s="68" t="s">
        <v>396</v>
      </c>
      <c r="N231" s="68" t="s">
        <v>397</v>
      </c>
      <c r="O231" s="69" t="s">
        <v>562</v>
      </c>
      <c r="P231" s="69" t="s">
        <v>563</v>
      </c>
    </row>
    <row r="232" spans="1:16" ht="13.5" thickBot="1" x14ac:dyDescent="0.25">
      <c r="A232" s="58" t="str">
        <f t="shared" si="18"/>
        <v> BSI 11.81 </v>
      </c>
      <c r="B232" s="36" t="str">
        <f t="shared" si="19"/>
        <v>I</v>
      </c>
      <c r="C232" s="58">
        <f t="shared" si="20"/>
        <v>43861.154199999997</v>
      </c>
      <c r="D232" s="12" t="str">
        <f t="shared" si="21"/>
        <v>vis</v>
      </c>
      <c r="E232" s="66">
        <f>VLOOKUP(C232,Active!C$21:E$956,3,FALSE)</f>
        <v>-7978.99167549506</v>
      </c>
      <c r="F232" s="36" t="s">
        <v>127</v>
      </c>
      <c r="G232" s="12" t="str">
        <f t="shared" si="22"/>
        <v>43861.1542</v>
      </c>
      <c r="H232" s="58">
        <f t="shared" si="23"/>
        <v>528</v>
      </c>
      <c r="I232" s="67" t="s">
        <v>606</v>
      </c>
      <c r="J232" s="68" t="s">
        <v>607</v>
      </c>
      <c r="K232" s="67">
        <v>528</v>
      </c>
      <c r="L232" s="67" t="s">
        <v>569</v>
      </c>
      <c r="M232" s="68" t="s">
        <v>396</v>
      </c>
      <c r="N232" s="68" t="s">
        <v>397</v>
      </c>
      <c r="O232" s="69" t="s">
        <v>562</v>
      </c>
      <c r="P232" s="69" t="s">
        <v>563</v>
      </c>
    </row>
    <row r="233" spans="1:16" ht="13.5" thickBot="1" x14ac:dyDescent="0.25">
      <c r="A233" s="58" t="str">
        <f t="shared" si="18"/>
        <v> VSSC 59.19 </v>
      </c>
      <c r="B233" s="36" t="str">
        <f t="shared" si="19"/>
        <v>I</v>
      </c>
      <c r="C233" s="58">
        <f t="shared" si="20"/>
        <v>44168.550999999999</v>
      </c>
      <c r="D233" s="12" t="str">
        <f t="shared" si="21"/>
        <v>vis</v>
      </c>
      <c r="E233" s="66">
        <f>VLOOKUP(C233,Active!C$21:E$956,3,FALSE)</f>
        <v>-7621.9886645137913</v>
      </c>
      <c r="F233" s="36" t="s">
        <v>127</v>
      </c>
      <c r="G233" s="12" t="str">
        <f t="shared" si="22"/>
        <v>44168.551</v>
      </c>
      <c r="H233" s="58">
        <f t="shared" si="23"/>
        <v>885</v>
      </c>
      <c r="I233" s="67" t="s">
        <v>614</v>
      </c>
      <c r="J233" s="68" t="s">
        <v>615</v>
      </c>
      <c r="K233" s="67">
        <v>885</v>
      </c>
      <c r="L233" s="67" t="s">
        <v>242</v>
      </c>
      <c r="M233" s="68" t="s">
        <v>412</v>
      </c>
      <c r="N233" s="68"/>
      <c r="O233" s="69" t="s">
        <v>616</v>
      </c>
      <c r="P233" s="69" t="s">
        <v>617</v>
      </c>
    </row>
    <row r="234" spans="1:16" ht="13.5" thickBot="1" x14ac:dyDescent="0.25">
      <c r="A234" s="58" t="str">
        <f t="shared" si="18"/>
        <v> ASS 124.84 </v>
      </c>
      <c r="B234" s="36" t="str">
        <f t="shared" si="19"/>
        <v>I</v>
      </c>
      <c r="C234" s="58">
        <f t="shared" si="20"/>
        <v>44225.379000000001</v>
      </c>
      <c r="D234" s="12" t="str">
        <f t="shared" si="21"/>
        <v>vis</v>
      </c>
      <c r="E234" s="66">
        <f>VLOOKUP(C234,Active!C$21:E$956,3,FALSE)</f>
        <v>-7555.9900363301404</v>
      </c>
      <c r="F234" s="36" t="s">
        <v>127</v>
      </c>
      <c r="G234" s="12" t="str">
        <f t="shared" si="22"/>
        <v>44225.3790</v>
      </c>
      <c r="H234" s="58">
        <f t="shared" si="23"/>
        <v>951</v>
      </c>
      <c r="I234" s="67" t="s">
        <v>625</v>
      </c>
      <c r="J234" s="68" t="s">
        <v>626</v>
      </c>
      <c r="K234" s="67">
        <v>951</v>
      </c>
      <c r="L234" s="67" t="s">
        <v>467</v>
      </c>
      <c r="M234" s="68" t="s">
        <v>396</v>
      </c>
      <c r="N234" s="68" t="s">
        <v>397</v>
      </c>
      <c r="O234" s="69" t="s">
        <v>627</v>
      </c>
      <c r="P234" s="69" t="s">
        <v>628</v>
      </c>
    </row>
    <row r="235" spans="1:16" ht="13.5" thickBot="1" x14ac:dyDescent="0.25">
      <c r="A235" s="58" t="str">
        <f t="shared" si="18"/>
        <v> VSSC 59.19 </v>
      </c>
      <c r="B235" s="36" t="str">
        <f t="shared" si="19"/>
        <v>I</v>
      </c>
      <c r="C235" s="58">
        <f t="shared" si="20"/>
        <v>44869.447</v>
      </c>
      <c r="D235" s="12" t="str">
        <f t="shared" si="21"/>
        <v>vis</v>
      </c>
      <c r="E235" s="66">
        <f>VLOOKUP(C235,Active!C$21:E$956,3,FALSE)</f>
        <v>-6807.985453079169</v>
      </c>
      <c r="F235" s="36" t="s">
        <v>127</v>
      </c>
      <c r="G235" s="12" t="str">
        <f t="shared" si="22"/>
        <v>44869.447</v>
      </c>
      <c r="H235" s="58">
        <f t="shared" si="23"/>
        <v>1699</v>
      </c>
      <c r="I235" s="67" t="s">
        <v>635</v>
      </c>
      <c r="J235" s="68" t="s">
        <v>636</v>
      </c>
      <c r="K235" s="67">
        <v>1699</v>
      </c>
      <c r="L235" s="67" t="s">
        <v>457</v>
      </c>
      <c r="M235" s="68" t="s">
        <v>412</v>
      </c>
      <c r="N235" s="68"/>
      <c r="O235" s="69" t="s">
        <v>616</v>
      </c>
      <c r="P235" s="69" t="s">
        <v>617</v>
      </c>
    </row>
    <row r="236" spans="1:16" ht="13.5" thickBot="1" x14ac:dyDescent="0.25">
      <c r="A236" s="58" t="str">
        <f t="shared" si="18"/>
        <v> ASS 139.139 </v>
      </c>
      <c r="B236" s="36" t="str">
        <f t="shared" si="19"/>
        <v>I</v>
      </c>
      <c r="C236" s="58">
        <f t="shared" si="20"/>
        <v>44932.296600000001</v>
      </c>
      <c r="D236" s="12" t="str">
        <f t="shared" si="21"/>
        <v>vis</v>
      </c>
      <c r="E236" s="66">
        <f>VLOOKUP(C236,Active!C$21:E$956,3,FALSE)</f>
        <v>-6734.9934881694217</v>
      </c>
      <c r="F236" s="36" t="s">
        <v>127</v>
      </c>
      <c r="G236" s="12" t="str">
        <f t="shared" si="22"/>
        <v>44932.2966</v>
      </c>
      <c r="H236" s="58">
        <f t="shared" si="23"/>
        <v>1772</v>
      </c>
      <c r="I236" s="67" t="s">
        <v>644</v>
      </c>
      <c r="J236" s="68" t="s">
        <v>645</v>
      </c>
      <c r="K236" s="67">
        <v>1772</v>
      </c>
      <c r="L236" s="67" t="s">
        <v>646</v>
      </c>
      <c r="M236" s="68" t="s">
        <v>396</v>
      </c>
      <c r="N236" s="68" t="s">
        <v>397</v>
      </c>
      <c r="O236" s="69" t="s">
        <v>647</v>
      </c>
      <c r="P236" s="69" t="s">
        <v>648</v>
      </c>
    </row>
    <row r="237" spans="1:16" ht="13.5" thickBot="1" x14ac:dyDescent="0.25">
      <c r="A237" s="58" t="str">
        <f t="shared" si="18"/>
        <v>IBVS 2385 </v>
      </c>
      <c r="B237" s="36" t="str">
        <f t="shared" si="19"/>
        <v>II</v>
      </c>
      <c r="C237" s="58">
        <f t="shared" si="20"/>
        <v>45282.314400000003</v>
      </c>
      <c r="D237" s="12" t="str">
        <f t="shared" si="21"/>
        <v>vis</v>
      </c>
      <c r="E237" s="66" t="e">
        <f>VLOOKUP(C237,Active!C$21:E$956,3,FALSE)</f>
        <v>#N/A</v>
      </c>
      <c r="F237" s="36" t="s">
        <v>127</v>
      </c>
      <c r="G237" s="12" t="str">
        <f t="shared" si="22"/>
        <v>45282.3144</v>
      </c>
      <c r="H237" s="58">
        <f t="shared" si="23"/>
        <v>2178.5</v>
      </c>
      <c r="I237" s="67" t="s">
        <v>657</v>
      </c>
      <c r="J237" s="68" t="s">
        <v>658</v>
      </c>
      <c r="K237" s="67">
        <v>2178.5</v>
      </c>
      <c r="L237" s="67" t="s">
        <v>417</v>
      </c>
      <c r="M237" s="68" t="s">
        <v>396</v>
      </c>
      <c r="N237" s="68" t="s">
        <v>397</v>
      </c>
      <c r="O237" s="69" t="s">
        <v>659</v>
      </c>
      <c r="P237" s="70" t="s">
        <v>656</v>
      </c>
    </row>
    <row r="238" spans="1:16" ht="13.5" thickBot="1" x14ac:dyDescent="0.25">
      <c r="A238" s="58" t="str">
        <f t="shared" si="18"/>
        <v> VSSC 60.23 </v>
      </c>
      <c r="B238" s="36" t="str">
        <f t="shared" si="19"/>
        <v>I</v>
      </c>
      <c r="C238" s="58">
        <f t="shared" si="20"/>
        <v>45322.356</v>
      </c>
      <c r="D238" s="12" t="str">
        <f t="shared" si="21"/>
        <v>vis</v>
      </c>
      <c r="E238" s="66">
        <f>VLOOKUP(C238,Active!C$21:E$956,3,FALSE)</f>
        <v>-6281.9881860272208</v>
      </c>
      <c r="F238" s="36" t="s">
        <v>127</v>
      </c>
      <c r="G238" s="12" t="str">
        <f t="shared" si="22"/>
        <v>45322.356</v>
      </c>
      <c r="H238" s="58">
        <f t="shared" si="23"/>
        <v>2225</v>
      </c>
      <c r="I238" s="67" t="s">
        <v>668</v>
      </c>
      <c r="J238" s="68" t="s">
        <v>669</v>
      </c>
      <c r="K238" s="67">
        <v>2225</v>
      </c>
      <c r="L238" s="67" t="s">
        <v>242</v>
      </c>
      <c r="M238" s="68" t="s">
        <v>412</v>
      </c>
      <c r="N238" s="68"/>
      <c r="O238" s="69" t="s">
        <v>616</v>
      </c>
      <c r="P238" s="69" t="s">
        <v>670</v>
      </c>
    </row>
    <row r="239" spans="1:16" ht="13.5" thickBot="1" x14ac:dyDescent="0.25">
      <c r="A239" s="58" t="str">
        <f t="shared" si="18"/>
        <v> VSSC 60.23 </v>
      </c>
      <c r="B239" s="36" t="str">
        <f t="shared" si="19"/>
        <v>I</v>
      </c>
      <c r="C239" s="58">
        <f t="shared" si="20"/>
        <v>45341.3</v>
      </c>
      <c r="D239" s="12" t="str">
        <f t="shared" si="21"/>
        <v>vis</v>
      </c>
      <c r="E239" s="66">
        <f>VLOOKUP(C239,Active!C$21:E$956,3,FALSE)</f>
        <v>-6259.9870947991067</v>
      </c>
      <c r="F239" s="36" t="s">
        <v>127</v>
      </c>
      <c r="G239" s="12" t="str">
        <f t="shared" si="22"/>
        <v>45341.300</v>
      </c>
      <c r="H239" s="58">
        <f t="shared" si="23"/>
        <v>2247</v>
      </c>
      <c r="I239" s="67" t="s">
        <v>676</v>
      </c>
      <c r="J239" s="68" t="s">
        <v>677</v>
      </c>
      <c r="K239" s="67">
        <v>2247</v>
      </c>
      <c r="L239" s="67" t="s">
        <v>460</v>
      </c>
      <c r="M239" s="68" t="s">
        <v>412</v>
      </c>
      <c r="N239" s="68"/>
      <c r="O239" s="69" t="s">
        <v>616</v>
      </c>
      <c r="P239" s="69" t="s">
        <v>670</v>
      </c>
    </row>
    <row r="240" spans="1:16" ht="13.5" thickBot="1" x14ac:dyDescent="0.25">
      <c r="A240" s="58" t="str">
        <f t="shared" si="18"/>
        <v> VSSC 60.23 </v>
      </c>
      <c r="B240" s="36" t="str">
        <f t="shared" si="19"/>
        <v>I</v>
      </c>
      <c r="C240" s="58">
        <f t="shared" si="20"/>
        <v>45681.41</v>
      </c>
      <c r="D240" s="12" t="str">
        <f t="shared" si="21"/>
        <v>vis</v>
      </c>
      <c r="E240" s="66">
        <f>VLOOKUP(C240,Active!C$21:E$956,3,FALSE)</f>
        <v>-5864.9917855934191</v>
      </c>
      <c r="F240" s="36" t="s">
        <v>127</v>
      </c>
      <c r="G240" s="12" t="str">
        <f t="shared" si="22"/>
        <v>45681.410</v>
      </c>
      <c r="H240" s="58">
        <f t="shared" si="23"/>
        <v>2642</v>
      </c>
      <c r="I240" s="67" t="s">
        <v>683</v>
      </c>
      <c r="J240" s="68" t="s">
        <v>684</v>
      </c>
      <c r="K240" s="67">
        <v>2642</v>
      </c>
      <c r="L240" s="67" t="s">
        <v>323</v>
      </c>
      <c r="M240" s="68" t="s">
        <v>412</v>
      </c>
      <c r="N240" s="68"/>
      <c r="O240" s="69" t="s">
        <v>616</v>
      </c>
      <c r="P240" s="69" t="s">
        <v>670</v>
      </c>
    </row>
    <row r="241" spans="1:16" ht="13.5" thickBot="1" x14ac:dyDescent="0.25">
      <c r="A241" s="58" t="str">
        <f t="shared" si="18"/>
        <v>IBVS 3078 </v>
      </c>
      <c r="B241" s="36" t="str">
        <f t="shared" si="19"/>
        <v>II</v>
      </c>
      <c r="C241" s="58">
        <f t="shared" si="20"/>
        <v>45987.512999999999</v>
      </c>
      <c r="D241" s="12" t="str">
        <f t="shared" si="21"/>
        <v>vis</v>
      </c>
      <c r="E241" s="66" t="e">
        <f>VLOOKUP(C241,Active!C$21:E$956,3,FALSE)</f>
        <v>#N/A</v>
      </c>
      <c r="F241" s="36" t="s">
        <v>127</v>
      </c>
      <c r="G241" s="12" t="str">
        <f t="shared" si="22"/>
        <v>45987.5130</v>
      </c>
      <c r="H241" s="58">
        <f t="shared" si="23"/>
        <v>2997.5</v>
      </c>
      <c r="I241" s="67" t="s">
        <v>685</v>
      </c>
      <c r="J241" s="68" t="s">
        <v>686</v>
      </c>
      <c r="K241" s="67">
        <v>2997.5</v>
      </c>
      <c r="L241" s="67" t="s">
        <v>687</v>
      </c>
      <c r="M241" s="68" t="s">
        <v>396</v>
      </c>
      <c r="N241" s="68" t="s">
        <v>397</v>
      </c>
      <c r="O241" s="69" t="s">
        <v>647</v>
      </c>
      <c r="P241" s="70" t="s">
        <v>688</v>
      </c>
    </row>
    <row r="242" spans="1:16" ht="13.5" thickBot="1" x14ac:dyDescent="0.25">
      <c r="A242" s="58" t="str">
        <f t="shared" si="18"/>
        <v> PASP 100.964 </v>
      </c>
      <c r="B242" s="36" t="str">
        <f t="shared" si="19"/>
        <v>I</v>
      </c>
      <c r="C242" s="58">
        <f t="shared" si="20"/>
        <v>46043.049400000004</v>
      </c>
      <c r="D242" s="12" t="str">
        <f t="shared" si="21"/>
        <v>vis</v>
      </c>
      <c r="E242" s="66">
        <f>VLOOKUP(C242,Active!C$21:E$956,3,FALSE)</f>
        <v>-5444.9927657940634</v>
      </c>
      <c r="F242" s="36" t="s">
        <v>127</v>
      </c>
      <c r="G242" s="12" t="str">
        <f t="shared" si="22"/>
        <v>46043.0494</v>
      </c>
      <c r="H242" s="58">
        <f t="shared" si="23"/>
        <v>3062</v>
      </c>
      <c r="I242" s="67" t="s">
        <v>696</v>
      </c>
      <c r="J242" s="68" t="s">
        <v>697</v>
      </c>
      <c r="K242" s="67">
        <v>3062</v>
      </c>
      <c r="L242" s="67" t="s">
        <v>698</v>
      </c>
      <c r="M242" s="68" t="s">
        <v>396</v>
      </c>
      <c r="N242" s="68" t="s">
        <v>397</v>
      </c>
      <c r="O242" s="69" t="s">
        <v>699</v>
      </c>
      <c r="P242" s="69" t="s">
        <v>700</v>
      </c>
    </row>
    <row r="243" spans="1:16" ht="13.5" thickBot="1" x14ac:dyDescent="0.25">
      <c r="A243" s="58" t="str">
        <f t="shared" si="18"/>
        <v> VSSC 61.19 </v>
      </c>
      <c r="B243" s="36" t="str">
        <f t="shared" si="19"/>
        <v>I</v>
      </c>
      <c r="C243" s="58">
        <f t="shared" si="20"/>
        <v>46059.411999999997</v>
      </c>
      <c r="D243" s="12" t="str">
        <f t="shared" si="21"/>
        <v>vis</v>
      </c>
      <c r="E243" s="66">
        <f>VLOOKUP(C243,Active!C$21:E$956,3,FALSE)</f>
        <v>-5425.9896484308383</v>
      </c>
      <c r="F243" s="36" t="s">
        <v>127</v>
      </c>
      <c r="G243" s="12" t="str">
        <f t="shared" si="22"/>
        <v>46059.412</v>
      </c>
      <c r="H243" s="58">
        <f t="shared" si="23"/>
        <v>3081</v>
      </c>
      <c r="I243" s="67" t="s">
        <v>704</v>
      </c>
      <c r="J243" s="68" t="s">
        <v>705</v>
      </c>
      <c r="K243" s="67">
        <v>3081</v>
      </c>
      <c r="L243" s="67" t="s">
        <v>161</v>
      </c>
      <c r="M243" s="68" t="s">
        <v>412</v>
      </c>
      <c r="N243" s="68"/>
      <c r="O243" s="69" t="s">
        <v>616</v>
      </c>
      <c r="P243" s="69" t="s">
        <v>706</v>
      </c>
    </row>
    <row r="244" spans="1:16" ht="13.5" thickBot="1" x14ac:dyDescent="0.25">
      <c r="A244" s="58" t="str">
        <f t="shared" si="18"/>
        <v>IBVS 3078 </v>
      </c>
      <c r="B244" s="36" t="str">
        <f t="shared" si="19"/>
        <v>I</v>
      </c>
      <c r="C244" s="58">
        <f t="shared" si="20"/>
        <v>46331.500399999997</v>
      </c>
      <c r="D244" s="12" t="str">
        <f t="shared" si="21"/>
        <v>vis</v>
      </c>
      <c r="E244" s="66" t="e">
        <f>VLOOKUP(C244,Active!C$21:E$956,3,FALSE)</f>
        <v>#N/A</v>
      </c>
      <c r="F244" s="36" t="s">
        <v>127</v>
      </c>
      <c r="G244" s="12" t="str">
        <f t="shared" si="22"/>
        <v>46331.5004</v>
      </c>
      <c r="H244" s="58">
        <f t="shared" si="23"/>
        <v>3397</v>
      </c>
      <c r="I244" s="67" t="s">
        <v>715</v>
      </c>
      <c r="J244" s="68" t="s">
        <v>716</v>
      </c>
      <c r="K244" s="67">
        <v>3397</v>
      </c>
      <c r="L244" s="67" t="s">
        <v>654</v>
      </c>
      <c r="M244" s="68" t="s">
        <v>396</v>
      </c>
      <c r="N244" s="68" t="s">
        <v>397</v>
      </c>
      <c r="O244" s="69" t="s">
        <v>717</v>
      </c>
      <c r="P244" s="70" t="s">
        <v>688</v>
      </c>
    </row>
    <row r="245" spans="1:16" ht="13.5" thickBot="1" x14ac:dyDescent="0.25">
      <c r="A245" s="58" t="str">
        <f t="shared" si="18"/>
        <v>IBVS 3078 </v>
      </c>
      <c r="B245" s="36" t="str">
        <f t="shared" si="19"/>
        <v>II</v>
      </c>
      <c r="C245" s="58">
        <f t="shared" si="20"/>
        <v>46745.236700000001</v>
      </c>
      <c r="D245" s="12" t="str">
        <f t="shared" si="21"/>
        <v>vis</v>
      </c>
      <c r="E245" s="66" t="e">
        <f>VLOOKUP(C245,Active!C$21:E$956,3,FALSE)</f>
        <v>#N/A</v>
      </c>
      <c r="F245" s="36" t="s">
        <v>127</v>
      </c>
      <c r="G245" s="12" t="str">
        <f t="shared" si="22"/>
        <v>46745.2367</v>
      </c>
      <c r="H245" s="58">
        <f t="shared" si="23"/>
        <v>3877.5</v>
      </c>
      <c r="I245" s="67" t="s">
        <v>721</v>
      </c>
      <c r="J245" s="68" t="s">
        <v>722</v>
      </c>
      <c r="K245" s="67">
        <v>3877.5</v>
      </c>
      <c r="L245" s="67" t="s">
        <v>536</v>
      </c>
      <c r="M245" s="68" t="s">
        <v>396</v>
      </c>
      <c r="N245" s="68" t="s">
        <v>397</v>
      </c>
      <c r="O245" s="69" t="s">
        <v>692</v>
      </c>
      <c r="P245" s="70" t="s">
        <v>688</v>
      </c>
    </row>
    <row r="246" spans="1:16" ht="13.5" thickBot="1" x14ac:dyDescent="0.25">
      <c r="A246" s="58" t="str">
        <f t="shared" si="18"/>
        <v>IBVS 3355 </v>
      </c>
      <c r="B246" s="36" t="str">
        <f t="shared" si="19"/>
        <v>I</v>
      </c>
      <c r="C246" s="58">
        <f t="shared" si="20"/>
        <v>47094.387499999997</v>
      </c>
      <c r="D246" s="12" t="str">
        <f t="shared" si="21"/>
        <v>vis</v>
      </c>
      <c r="E246" s="66" t="e">
        <f>VLOOKUP(C246,Active!C$21:E$956,3,FALSE)</f>
        <v>#N/A</v>
      </c>
      <c r="F246" s="36" t="s">
        <v>127</v>
      </c>
      <c r="G246" s="12" t="str">
        <f t="shared" si="22"/>
        <v>47094.3875</v>
      </c>
      <c r="H246" s="58">
        <f t="shared" si="23"/>
        <v>4283</v>
      </c>
      <c r="I246" s="67" t="s">
        <v>736</v>
      </c>
      <c r="J246" s="68" t="s">
        <v>737</v>
      </c>
      <c r="K246" s="67">
        <v>4283</v>
      </c>
      <c r="L246" s="67" t="s">
        <v>738</v>
      </c>
      <c r="M246" s="68" t="s">
        <v>396</v>
      </c>
      <c r="N246" s="68" t="s">
        <v>397</v>
      </c>
      <c r="O246" s="69" t="s">
        <v>739</v>
      </c>
      <c r="P246" s="70" t="s">
        <v>740</v>
      </c>
    </row>
    <row r="247" spans="1:16" ht="13.5" thickBot="1" x14ac:dyDescent="0.25">
      <c r="A247" s="58" t="str">
        <f t="shared" si="18"/>
        <v> BBS 88 </v>
      </c>
      <c r="B247" s="36" t="str">
        <f t="shared" si="19"/>
        <v>I</v>
      </c>
      <c r="C247" s="58">
        <f t="shared" si="20"/>
        <v>47113.328000000001</v>
      </c>
      <c r="D247" s="12" t="str">
        <f t="shared" si="21"/>
        <v>vis</v>
      </c>
      <c r="E247" s="66" t="e">
        <f>VLOOKUP(C247,Active!C$21:E$956,3,FALSE)</f>
        <v>#N/A</v>
      </c>
      <c r="F247" s="36" t="s">
        <v>127</v>
      </c>
      <c r="G247" s="12" t="str">
        <f t="shared" si="22"/>
        <v>47113.328</v>
      </c>
      <c r="H247" s="58">
        <f t="shared" si="23"/>
        <v>4305</v>
      </c>
      <c r="I247" s="67" t="s">
        <v>741</v>
      </c>
      <c r="J247" s="68" t="s">
        <v>742</v>
      </c>
      <c r="K247" s="67">
        <v>4305</v>
      </c>
      <c r="L247" s="67" t="s">
        <v>600</v>
      </c>
      <c r="M247" s="68" t="s">
        <v>412</v>
      </c>
      <c r="N247" s="68"/>
      <c r="O247" s="69" t="s">
        <v>732</v>
      </c>
      <c r="P247" s="69" t="s">
        <v>743</v>
      </c>
    </row>
    <row r="248" spans="1:16" ht="13.5" thickBot="1" x14ac:dyDescent="0.25">
      <c r="A248" s="58" t="str">
        <f t="shared" si="18"/>
        <v>IBVS 3355 </v>
      </c>
      <c r="B248" s="36" t="str">
        <f t="shared" si="19"/>
        <v>I</v>
      </c>
      <c r="C248" s="58">
        <f t="shared" si="20"/>
        <v>47410.394399999997</v>
      </c>
      <c r="D248" s="12" t="str">
        <f t="shared" si="21"/>
        <v>vis</v>
      </c>
      <c r="E248" s="66" t="e">
        <f>VLOOKUP(C248,Active!C$21:E$956,3,FALSE)</f>
        <v>#N/A</v>
      </c>
      <c r="F248" s="36" t="s">
        <v>127</v>
      </c>
      <c r="G248" s="12" t="str">
        <f t="shared" si="22"/>
        <v>47410.3944</v>
      </c>
      <c r="H248" s="58">
        <f t="shared" si="23"/>
        <v>4650</v>
      </c>
      <c r="I248" s="67" t="s">
        <v>748</v>
      </c>
      <c r="J248" s="68" t="s">
        <v>749</v>
      </c>
      <c r="K248" s="67">
        <v>4650</v>
      </c>
      <c r="L248" s="67" t="s">
        <v>750</v>
      </c>
      <c r="M248" s="68" t="s">
        <v>396</v>
      </c>
      <c r="N248" s="68" t="s">
        <v>397</v>
      </c>
      <c r="O248" s="69" t="s">
        <v>739</v>
      </c>
      <c r="P248" s="70" t="s">
        <v>740</v>
      </c>
    </row>
    <row r="249" spans="1:16" ht="13.5" thickBot="1" x14ac:dyDescent="0.25">
      <c r="A249" s="58" t="str">
        <f t="shared" si="18"/>
        <v> VSSC 73 </v>
      </c>
      <c r="B249" s="36" t="str">
        <f t="shared" si="19"/>
        <v>I</v>
      </c>
      <c r="C249" s="58">
        <f t="shared" si="20"/>
        <v>47856.423999999999</v>
      </c>
      <c r="D249" s="12" t="str">
        <f t="shared" si="21"/>
        <v>vis</v>
      </c>
      <c r="E249" s="66">
        <f>VLOOKUP(C249,Active!C$21:E$956,3,FALSE)</f>
        <v>-3338.9845307150099</v>
      </c>
      <c r="F249" s="36" t="s">
        <v>127</v>
      </c>
      <c r="G249" s="12" t="str">
        <f t="shared" si="22"/>
        <v>47856.424</v>
      </c>
      <c r="H249" s="58">
        <f t="shared" si="23"/>
        <v>5168</v>
      </c>
      <c r="I249" s="67" t="s">
        <v>757</v>
      </c>
      <c r="J249" s="68" t="s">
        <v>758</v>
      </c>
      <c r="K249" s="67">
        <v>5168</v>
      </c>
      <c r="L249" s="67" t="s">
        <v>457</v>
      </c>
      <c r="M249" s="68" t="s">
        <v>412</v>
      </c>
      <c r="N249" s="68"/>
      <c r="O249" s="69" t="s">
        <v>616</v>
      </c>
      <c r="P249" s="69" t="s">
        <v>759</v>
      </c>
    </row>
    <row r="250" spans="1:16" ht="13.5" thickBot="1" x14ac:dyDescent="0.25">
      <c r="A250" s="58" t="str">
        <f t="shared" si="18"/>
        <v>IBVS 3760 </v>
      </c>
      <c r="B250" s="36" t="str">
        <f t="shared" si="19"/>
        <v>II</v>
      </c>
      <c r="C250" s="58">
        <f t="shared" si="20"/>
        <v>48541.376700000001</v>
      </c>
      <c r="D250" s="12" t="str">
        <f t="shared" si="21"/>
        <v>vis</v>
      </c>
      <c r="E250" s="66" t="e">
        <f>VLOOKUP(C250,Active!C$21:E$956,3,FALSE)</f>
        <v>#N/A</v>
      </c>
      <c r="F250" s="36" t="s">
        <v>127</v>
      </c>
      <c r="G250" s="12" t="str">
        <f t="shared" si="22"/>
        <v>48541.3767</v>
      </c>
      <c r="H250" s="58">
        <f t="shared" si="23"/>
        <v>5963.5</v>
      </c>
      <c r="I250" s="67" t="s">
        <v>768</v>
      </c>
      <c r="J250" s="68" t="s">
        <v>769</v>
      </c>
      <c r="K250" s="67">
        <v>5963.5</v>
      </c>
      <c r="L250" s="67" t="s">
        <v>770</v>
      </c>
      <c r="M250" s="68" t="s">
        <v>396</v>
      </c>
      <c r="N250" s="68" t="s">
        <v>767</v>
      </c>
      <c r="O250" s="69" t="s">
        <v>771</v>
      </c>
      <c r="P250" s="70" t="s">
        <v>763</v>
      </c>
    </row>
    <row r="251" spans="1:16" ht="13.5" thickBot="1" x14ac:dyDescent="0.25">
      <c r="A251" s="58" t="str">
        <f t="shared" si="18"/>
        <v>IBVS 3760 </v>
      </c>
      <c r="B251" s="36" t="str">
        <f t="shared" si="19"/>
        <v>I</v>
      </c>
      <c r="C251" s="58">
        <f t="shared" si="20"/>
        <v>48594.332199999997</v>
      </c>
      <c r="D251" s="12" t="str">
        <f t="shared" si="21"/>
        <v>vis</v>
      </c>
      <c r="E251" s="66" t="e">
        <f>VLOOKUP(C251,Active!C$21:E$956,3,FALSE)</f>
        <v>#N/A</v>
      </c>
      <c r="F251" s="36" t="s">
        <v>127</v>
      </c>
      <c r="G251" s="12" t="str">
        <f t="shared" si="22"/>
        <v>48594.3322</v>
      </c>
      <c r="H251" s="58">
        <f t="shared" si="23"/>
        <v>6025</v>
      </c>
      <c r="I251" s="67" t="s">
        <v>774</v>
      </c>
      <c r="J251" s="68" t="s">
        <v>775</v>
      </c>
      <c r="K251" s="67">
        <v>6025</v>
      </c>
      <c r="L251" s="67" t="s">
        <v>776</v>
      </c>
      <c r="M251" s="68" t="s">
        <v>396</v>
      </c>
      <c r="N251" s="68" t="s">
        <v>767</v>
      </c>
      <c r="O251" s="69" t="s">
        <v>777</v>
      </c>
      <c r="P251" s="70" t="s">
        <v>763</v>
      </c>
    </row>
    <row r="252" spans="1:16" ht="13.5" thickBot="1" x14ac:dyDescent="0.25">
      <c r="A252" s="58" t="str">
        <f t="shared" si="18"/>
        <v>IBVS 3896 </v>
      </c>
      <c r="B252" s="36" t="str">
        <f t="shared" si="19"/>
        <v>II</v>
      </c>
      <c r="C252" s="58">
        <f t="shared" si="20"/>
        <v>48913.346100000002</v>
      </c>
      <c r="D252" s="12" t="str">
        <f t="shared" si="21"/>
        <v>vis</v>
      </c>
      <c r="E252" s="66" t="e">
        <f>VLOOKUP(C252,Active!C$21:E$956,3,FALSE)</f>
        <v>#N/A</v>
      </c>
      <c r="F252" s="36" t="s">
        <v>127</v>
      </c>
      <c r="G252" s="12" t="str">
        <f t="shared" si="22"/>
        <v>48913.3461</v>
      </c>
      <c r="H252" s="58">
        <f t="shared" si="23"/>
        <v>6395.5</v>
      </c>
      <c r="I252" s="67" t="s">
        <v>789</v>
      </c>
      <c r="J252" s="68" t="s">
        <v>790</v>
      </c>
      <c r="K252" s="67">
        <v>6395.5</v>
      </c>
      <c r="L252" s="67" t="s">
        <v>791</v>
      </c>
      <c r="M252" s="68" t="s">
        <v>396</v>
      </c>
      <c r="N252" s="68" t="s">
        <v>397</v>
      </c>
      <c r="O252" s="69" t="s">
        <v>784</v>
      </c>
      <c r="P252" s="70" t="s">
        <v>785</v>
      </c>
    </row>
    <row r="253" spans="1:16" ht="13.5" thickBot="1" x14ac:dyDescent="0.25">
      <c r="A253" s="58" t="str">
        <f t="shared" si="18"/>
        <v>IBVS 4941 </v>
      </c>
      <c r="B253" s="36" t="str">
        <f t="shared" si="19"/>
        <v>II</v>
      </c>
      <c r="C253" s="58">
        <f t="shared" si="20"/>
        <v>50003.439700000003</v>
      </c>
      <c r="D253" s="12" t="str">
        <f t="shared" si="21"/>
        <v>vis</v>
      </c>
      <c r="E253" s="66" t="e">
        <f>VLOOKUP(C253,Active!C$21:E$956,3,FALSE)</f>
        <v>#N/A</v>
      </c>
      <c r="F253" s="36" t="s">
        <v>127</v>
      </c>
      <c r="G253" s="12" t="str">
        <f t="shared" si="22"/>
        <v>50003.4397</v>
      </c>
      <c r="H253" s="58">
        <f t="shared" si="23"/>
        <v>7661.5</v>
      </c>
      <c r="I253" s="67" t="s">
        <v>795</v>
      </c>
      <c r="J253" s="68" t="s">
        <v>796</v>
      </c>
      <c r="K253" s="67">
        <v>7661.5</v>
      </c>
      <c r="L253" s="67" t="s">
        <v>797</v>
      </c>
      <c r="M253" s="68" t="s">
        <v>396</v>
      </c>
      <c r="N253" s="68" t="s">
        <v>397</v>
      </c>
      <c r="O253" s="69" t="s">
        <v>798</v>
      </c>
      <c r="P253" s="70" t="s">
        <v>799</v>
      </c>
    </row>
    <row r="254" spans="1:16" ht="13.5" thickBot="1" x14ac:dyDescent="0.25">
      <c r="A254" s="58" t="str">
        <f t="shared" si="18"/>
        <v>IBVS 4941 </v>
      </c>
      <c r="B254" s="36" t="str">
        <f t="shared" si="19"/>
        <v>I</v>
      </c>
      <c r="C254" s="58">
        <f t="shared" si="20"/>
        <v>50007.311199999996</v>
      </c>
      <c r="D254" s="12" t="str">
        <f t="shared" si="21"/>
        <v>vis</v>
      </c>
      <c r="E254" s="66" t="e">
        <f>VLOOKUP(C254,Active!C$21:E$956,3,FALSE)</f>
        <v>#N/A</v>
      </c>
      <c r="F254" s="36" t="s">
        <v>127</v>
      </c>
      <c r="G254" s="12" t="str">
        <f t="shared" si="22"/>
        <v>50007.3112</v>
      </c>
      <c r="H254" s="58">
        <f t="shared" si="23"/>
        <v>7666</v>
      </c>
      <c r="I254" s="67" t="s">
        <v>800</v>
      </c>
      <c r="J254" s="68" t="s">
        <v>801</v>
      </c>
      <c r="K254" s="67">
        <v>7666</v>
      </c>
      <c r="L254" s="67" t="s">
        <v>802</v>
      </c>
      <c r="M254" s="68" t="s">
        <v>396</v>
      </c>
      <c r="N254" s="68" t="s">
        <v>397</v>
      </c>
      <c r="O254" s="69" t="s">
        <v>798</v>
      </c>
      <c r="P254" s="70" t="s">
        <v>799</v>
      </c>
    </row>
    <row r="255" spans="1:16" ht="13.5" thickBot="1" x14ac:dyDescent="0.25">
      <c r="A255" s="58" t="str">
        <f t="shared" si="18"/>
        <v>IBVS 4670 </v>
      </c>
      <c r="B255" s="36" t="str">
        <f t="shared" si="19"/>
        <v>II</v>
      </c>
      <c r="C255" s="58">
        <f t="shared" si="20"/>
        <v>50715.526599999997</v>
      </c>
      <c r="D255" s="12" t="str">
        <f t="shared" si="21"/>
        <v>vis</v>
      </c>
      <c r="E255" s="66" t="e">
        <f>VLOOKUP(C255,Active!C$21:E$956,3,FALSE)</f>
        <v>#N/A</v>
      </c>
      <c r="F255" s="36" t="s">
        <v>127</v>
      </c>
      <c r="G255" s="12" t="str">
        <f t="shared" si="22"/>
        <v>50715.5266</v>
      </c>
      <c r="H255" s="58">
        <f t="shared" si="23"/>
        <v>8488.5</v>
      </c>
      <c r="I255" s="67" t="s">
        <v>803</v>
      </c>
      <c r="J255" s="68" t="s">
        <v>804</v>
      </c>
      <c r="K255" s="67">
        <v>8488.5</v>
      </c>
      <c r="L255" s="67" t="s">
        <v>805</v>
      </c>
      <c r="M255" s="68" t="s">
        <v>396</v>
      </c>
      <c r="N255" s="68" t="s">
        <v>397</v>
      </c>
      <c r="O255" s="69" t="s">
        <v>806</v>
      </c>
      <c r="P255" s="70" t="s">
        <v>807</v>
      </c>
    </row>
    <row r="256" spans="1:16" ht="13.5" thickBot="1" x14ac:dyDescent="0.25">
      <c r="A256" s="58" t="str">
        <f t="shared" si="18"/>
        <v>IBVS 4670 </v>
      </c>
      <c r="B256" s="36" t="str">
        <f t="shared" si="19"/>
        <v>I</v>
      </c>
      <c r="C256" s="58">
        <f t="shared" si="20"/>
        <v>50731.450599999996</v>
      </c>
      <c r="D256" s="12" t="str">
        <f t="shared" si="21"/>
        <v>vis</v>
      </c>
      <c r="E256" s="66" t="e">
        <f>VLOOKUP(C256,Active!C$21:E$956,3,FALSE)</f>
        <v>#N/A</v>
      </c>
      <c r="F256" s="36" t="s">
        <v>127</v>
      </c>
      <c r="G256" s="12" t="str">
        <f t="shared" si="22"/>
        <v>50731.4506</v>
      </c>
      <c r="H256" s="58">
        <f t="shared" si="23"/>
        <v>8507</v>
      </c>
      <c r="I256" s="67" t="s">
        <v>808</v>
      </c>
      <c r="J256" s="68" t="s">
        <v>809</v>
      </c>
      <c r="K256" s="67">
        <v>8507</v>
      </c>
      <c r="L256" s="67" t="s">
        <v>810</v>
      </c>
      <c r="M256" s="68" t="s">
        <v>396</v>
      </c>
      <c r="N256" s="68" t="s">
        <v>397</v>
      </c>
      <c r="O256" s="69" t="s">
        <v>806</v>
      </c>
      <c r="P256" s="70" t="s">
        <v>807</v>
      </c>
    </row>
    <row r="257" spans="1:16" ht="13.5" thickBot="1" x14ac:dyDescent="0.25">
      <c r="A257" s="58" t="str">
        <f t="shared" si="18"/>
        <v>IBVS 5371 </v>
      </c>
      <c r="B257" s="36" t="str">
        <f t="shared" si="19"/>
        <v>I</v>
      </c>
      <c r="C257" s="58">
        <f t="shared" si="20"/>
        <v>52607.672899999998</v>
      </c>
      <c r="D257" s="12" t="str">
        <f t="shared" si="21"/>
        <v>vis</v>
      </c>
      <c r="E257" s="66" t="e">
        <f>VLOOKUP(C257,Active!C$21:E$956,3,FALSE)</f>
        <v>#N/A</v>
      </c>
      <c r="F257" s="36" t="s">
        <v>127</v>
      </c>
      <c r="G257" s="12" t="str">
        <f t="shared" si="22"/>
        <v>52607.6729</v>
      </c>
      <c r="H257" s="58">
        <f t="shared" si="23"/>
        <v>10686</v>
      </c>
      <c r="I257" s="67" t="s">
        <v>822</v>
      </c>
      <c r="J257" s="68" t="s">
        <v>823</v>
      </c>
      <c r="K257" s="67" t="s">
        <v>824</v>
      </c>
      <c r="L257" s="67" t="s">
        <v>825</v>
      </c>
      <c r="M257" s="68" t="s">
        <v>396</v>
      </c>
      <c r="N257" s="68" t="s">
        <v>397</v>
      </c>
      <c r="O257" s="69" t="s">
        <v>826</v>
      </c>
      <c r="P257" s="70" t="s">
        <v>827</v>
      </c>
    </row>
    <row r="258" spans="1:16" ht="13.5" thickBot="1" x14ac:dyDescent="0.25">
      <c r="A258" s="58" t="str">
        <f t="shared" si="18"/>
        <v>OEJV 0074 </v>
      </c>
      <c r="B258" s="36" t="str">
        <f t="shared" si="19"/>
        <v>I</v>
      </c>
      <c r="C258" s="58">
        <f t="shared" si="20"/>
        <v>52875.462</v>
      </c>
      <c r="D258" s="12" t="str">
        <f t="shared" si="21"/>
        <v>vis</v>
      </c>
      <c r="E258" s="66">
        <f>VLOOKUP(C258,Active!C$21:E$956,3,FALSE)</f>
        <v>2490.0015817929775</v>
      </c>
      <c r="F258" s="36" t="s">
        <v>127</v>
      </c>
      <c r="G258" s="12" t="str">
        <f t="shared" si="22"/>
        <v>52875.462</v>
      </c>
      <c r="H258" s="58">
        <f t="shared" si="23"/>
        <v>10997</v>
      </c>
      <c r="I258" s="67" t="s">
        <v>835</v>
      </c>
      <c r="J258" s="68" t="s">
        <v>836</v>
      </c>
      <c r="K258" s="67" t="s">
        <v>837</v>
      </c>
      <c r="L258" s="67" t="s">
        <v>390</v>
      </c>
      <c r="M258" s="68" t="s">
        <v>412</v>
      </c>
      <c r="N258" s="68"/>
      <c r="O258" s="69" t="s">
        <v>838</v>
      </c>
      <c r="P258" s="70" t="s">
        <v>839</v>
      </c>
    </row>
    <row r="259" spans="1:16" ht="13.5" thickBot="1" x14ac:dyDescent="0.25">
      <c r="A259" s="58" t="str">
        <f t="shared" si="18"/>
        <v>VSB 43 </v>
      </c>
      <c r="B259" s="36" t="str">
        <f t="shared" si="19"/>
        <v>I</v>
      </c>
      <c r="C259" s="58">
        <f t="shared" si="20"/>
        <v>53336.977099999996</v>
      </c>
      <c r="D259" s="12" t="str">
        <f t="shared" si="21"/>
        <v>vis</v>
      </c>
      <c r="E259" s="66">
        <f>VLOOKUP(C259,Active!C$21:E$956,3,FALSE)</f>
        <v>3025.9937596989262</v>
      </c>
      <c r="F259" s="36" t="s">
        <v>127</v>
      </c>
      <c r="G259" s="12" t="str">
        <f t="shared" si="22"/>
        <v>53336.9771</v>
      </c>
      <c r="H259" s="58">
        <f t="shared" si="23"/>
        <v>11533</v>
      </c>
      <c r="I259" s="67" t="s">
        <v>879</v>
      </c>
      <c r="J259" s="68" t="s">
        <v>880</v>
      </c>
      <c r="K259" s="67" t="s">
        <v>881</v>
      </c>
      <c r="L259" s="67" t="s">
        <v>854</v>
      </c>
      <c r="M259" s="68" t="s">
        <v>396</v>
      </c>
      <c r="N259" s="68" t="s">
        <v>397</v>
      </c>
      <c r="O259" s="69" t="s">
        <v>882</v>
      </c>
      <c r="P259" s="70" t="s">
        <v>883</v>
      </c>
    </row>
    <row r="260" spans="1:16" ht="13.5" thickBot="1" x14ac:dyDescent="0.25">
      <c r="A260" s="58" t="str">
        <f t="shared" si="18"/>
        <v>VSB 45 </v>
      </c>
      <c r="B260" s="36" t="str">
        <f t="shared" si="19"/>
        <v>I</v>
      </c>
      <c r="C260" s="58">
        <f t="shared" si="20"/>
        <v>54023.0942</v>
      </c>
      <c r="D260" s="12" t="str">
        <f t="shared" si="21"/>
        <v>vis</v>
      </c>
      <c r="E260" s="66">
        <f>VLOOKUP(C260,Active!C$21:E$956,3,FALSE)</f>
        <v>3822.8331236276854</v>
      </c>
      <c r="F260" s="36" t="s">
        <v>127</v>
      </c>
      <c r="G260" s="12" t="str">
        <f t="shared" si="22"/>
        <v>54023.0942</v>
      </c>
      <c r="H260" s="58">
        <f t="shared" si="23"/>
        <v>12330</v>
      </c>
      <c r="I260" s="67" t="s">
        <v>895</v>
      </c>
      <c r="J260" s="68" t="s">
        <v>896</v>
      </c>
      <c r="K260" s="67" t="s">
        <v>897</v>
      </c>
      <c r="L260" s="67" t="s">
        <v>898</v>
      </c>
      <c r="M260" s="68" t="s">
        <v>396</v>
      </c>
      <c r="N260" s="68" t="s">
        <v>397</v>
      </c>
      <c r="O260" s="69" t="s">
        <v>899</v>
      </c>
      <c r="P260" s="70" t="s">
        <v>900</v>
      </c>
    </row>
    <row r="261" spans="1:16" ht="13.5" thickBot="1" x14ac:dyDescent="0.25">
      <c r="A261" s="58" t="str">
        <f t="shared" si="18"/>
        <v>VSB 45 </v>
      </c>
      <c r="B261" s="36" t="str">
        <f t="shared" si="19"/>
        <v>II</v>
      </c>
      <c r="C261" s="58">
        <f t="shared" si="20"/>
        <v>54040.023999999998</v>
      </c>
      <c r="D261" s="12" t="str">
        <f t="shared" si="21"/>
        <v>vis</v>
      </c>
      <c r="E261" s="66">
        <f>VLOOKUP(C261,Active!C$21:E$956,3,FALSE)</f>
        <v>3842.494972987568</v>
      </c>
      <c r="F261" s="36" t="s">
        <v>127</v>
      </c>
      <c r="G261" s="12" t="str">
        <f t="shared" si="22"/>
        <v>54040.0240</v>
      </c>
      <c r="H261" s="58">
        <f t="shared" si="23"/>
        <v>12349.5</v>
      </c>
      <c r="I261" s="67" t="s">
        <v>901</v>
      </c>
      <c r="J261" s="68" t="s">
        <v>902</v>
      </c>
      <c r="K261" s="67" t="s">
        <v>903</v>
      </c>
      <c r="L261" s="67" t="s">
        <v>904</v>
      </c>
      <c r="M261" s="68" t="s">
        <v>396</v>
      </c>
      <c r="N261" s="68" t="s">
        <v>397</v>
      </c>
      <c r="O261" s="69" t="s">
        <v>899</v>
      </c>
      <c r="P261" s="70" t="s">
        <v>900</v>
      </c>
    </row>
    <row r="262" spans="1:16" ht="13.5" thickBot="1" x14ac:dyDescent="0.25">
      <c r="A262" s="58" t="str">
        <f t="shared" si="18"/>
        <v>IBVS 6095 </v>
      </c>
      <c r="B262" s="36" t="str">
        <f t="shared" si="19"/>
        <v>I</v>
      </c>
      <c r="C262" s="58">
        <f t="shared" si="20"/>
        <v>54369.373699999996</v>
      </c>
      <c r="D262" s="12" t="str">
        <f t="shared" si="21"/>
        <v>vis</v>
      </c>
      <c r="E262" s="66">
        <f>VLOOKUP(C262,Active!C$21:E$956,3,FALSE)</f>
        <v>4224.9935369471686</v>
      </c>
      <c r="F262" s="36" t="s">
        <v>127</v>
      </c>
      <c r="G262" s="12" t="str">
        <f t="shared" si="22"/>
        <v>54369.3737</v>
      </c>
      <c r="H262" s="58">
        <f t="shared" si="23"/>
        <v>12732</v>
      </c>
      <c r="I262" s="67" t="s">
        <v>910</v>
      </c>
      <c r="J262" s="68" t="s">
        <v>911</v>
      </c>
      <c r="K262" s="67" t="s">
        <v>912</v>
      </c>
      <c r="L262" s="67" t="s">
        <v>913</v>
      </c>
      <c r="M262" s="68" t="s">
        <v>844</v>
      </c>
      <c r="N262" s="68" t="s">
        <v>127</v>
      </c>
      <c r="O262" s="69" t="s">
        <v>914</v>
      </c>
      <c r="P262" s="70" t="s">
        <v>915</v>
      </c>
    </row>
    <row r="263" spans="1:16" ht="13.5" thickBot="1" x14ac:dyDescent="0.25">
      <c r="A263" s="58" t="str">
        <f t="shared" si="18"/>
        <v>VSB 50 </v>
      </c>
      <c r="B263" s="36" t="str">
        <f t="shared" si="19"/>
        <v>II</v>
      </c>
      <c r="C263" s="58">
        <f t="shared" si="20"/>
        <v>54845.962299999999</v>
      </c>
      <c r="D263" s="12" t="str">
        <f t="shared" si="21"/>
        <v>vis</v>
      </c>
      <c r="E263" s="66">
        <f>VLOOKUP(C263,Active!C$21:E$956,3,FALSE)</f>
        <v>4778.4917034841901</v>
      </c>
      <c r="F263" s="36" t="s">
        <v>127</v>
      </c>
      <c r="G263" s="12" t="str">
        <f t="shared" si="22"/>
        <v>54845.9623</v>
      </c>
      <c r="H263" s="58">
        <f t="shared" si="23"/>
        <v>13285.5</v>
      </c>
      <c r="I263" s="67" t="s">
        <v>916</v>
      </c>
      <c r="J263" s="68" t="s">
        <v>917</v>
      </c>
      <c r="K263" s="67" t="s">
        <v>918</v>
      </c>
      <c r="L263" s="67" t="s">
        <v>919</v>
      </c>
      <c r="M263" s="68" t="s">
        <v>844</v>
      </c>
      <c r="N263" s="68" t="s">
        <v>127</v>
      </c>
      <c r="O263" s="69" t="s">
        <v>920</v>
      </c>
      <c r="P263" s="70" t="s">
        <v>921</v>
      </c>
    </row>
    <row r="264" spans="1:16" ht="13.5" thickBot="1" x14ac:dyDescent="0.25">
      <c r="A264" s="58" t="str">
        <f t="shared" si="18"/>
        <v>VSB 50 </v>
      </c>
      <c r="B264" s="36" t="str">
        <f t="shared" si="19"/>
        <v>II</v>
      </c>
      <c r="C264" s="58">
        <f t="shared" si="20"/>
        <v>55143.024400000002</v>
      </c>
      <c r="D264" s="12" t="str">
        <f t="shared" si="21"/>
        <v>vis</v>
      </c>
      <c r="E264" s="66">
        <f>VLOOKUP(C264,Active!C$21:E$956,3,FALSE)</f>
        <v>5123.4922504918986</v>
      </c>
      <c r="F264" s="36" t="s">
        <v>127</v>
      </c>
      <c r="G264" s="12" t="str">
        <f t="shared" si="22"/>
        <v>55143.0244</v>
      </c>
      <c r="H264" s="58">
        <f t="shared" si="23"/>
        <v>13630.5</v>
      </c>
      <c r="I264" s="67" t="s">
        <v>922</v>
      </c>
      <c r="J264" s="68" t="s">
        <v>923</v>
      </c>
      <c r="K264" s="67" t="s">
        <v>924</v>
      </c>
      <c r="L264" s="67" t="s">
        <v>925</v>
      </c>
      <c r="M264" s="68" t="s">
        <v>844</v>
      </c>
      <c r="N264" s="68" t="s">
        <v>926</v>
      </c>
      <c r="O264" s="69" t="s">
        <v>927</v>
      </c>
      <c r="P264" s="70" t="s">
        <v>921</v>
      </c>
    </row>
    <row r="265" spans="1:16" ht="13.5" thickBot="1" x14ac:dyDescent="0.25">
      <c r="A265" s="58" t="str">
        <f t="shared" si="18"/>
        <v>BAVM 225 </v>
      </c>
      <c r="B265" s="36" t="str">
        <f t="shared" si="19"/>
        <v>I</v>
      </c>
      <c r="C265" s="58">
        <f t="shared" si="20"/>
        <v>55850.375999999997</v>
      </c>
      <c r="D265" s="12" t="str">
        <f t="shared" si="21"/>
        <v>vis</v>
      </c>
      <c r="E265" s="66">
        <f>VLOOKUP(C265,Active!C$21:E$956,3,FALSE)</f>
        <v>5944.9928354765661</v>
      </c>
      <c r="F265" s="36" t="s">
        <v>127</v>
      </c>
      <c r="G265" s="12" t="str">
        <f t="shared" si="22"/>
        <v>55850.3760</v>
      </c>
      <c r="H265" s="58">
        <f t="shared" si="23"/>
        <v>14452</v>
      </c>
      <c r="I265" s="67" t="s">
        <v>934</v>
      </c>
      <c r="J265" s="68" t="s">
        <v>935</v>
      </c>
      <c r="K265" s="67" t="s">
        <v>936</v>
      </c>
      <c r="L265" s="67" t="s">
        <v>937</v>
      </c>
      <c r="M265" s="68" t="s">
        <v>844</v>
      </c>
      <c r="N265" s="68" t="s">
        <v>820</v>
      </c>
      <c r="O265" s="69" t="s">
        <v>938</v>
      </c>
      <c r="P265" s="70" t="s">
        <v>939</v>
      </c>
    </row>
    <row r="266" spans="1:16" ht="13.5" thickBot="1" x14ac:dyDescent="0.25">
      <c r="A266" s="58" t="str">
        <f t="shared" si="18"/>
        <v>VSB 53 </v>
      </c>
      <c r="B266" s="36" t="str">
        <f t="shared" si="19"/>
        <v>I</v>
      </c>
      <c r="C266" s="58">
        <f t="shared" si="20"/>
        <v>55889.982400000001</v>
      </c>
      <c r="D266" s="12" t="str">
        <f t="shared" si="21"/>
        <v>vis</v>
      </c>
      <c r="E266" s="66">
        <f>VLOOKUP(C266,Active!C$21:E$956,3,FALSE)</f>
        <v>5990.990725025611</v>
      </c>
      <c r="F266" s="36" t="s">
        <v>127</v>
      </c>
      <c r="G266" s="12" t="str">
        <f t="shared" si="22"/>
        <v>55889.9824</v>
      </c>
      <c r="H266" s="58">
        <f t="shared" si="23"/>
        <v>14498</v>
      </c>
      <c r="I266" s="67" t="s">
        <v>940</v>
      </c>
      <c r="J266" s="68" t="s">
        <v>941</v>
      </c>
      <c r="K266" s="67" t="s">
        <v>942</v>
      </c>
      <c r="L266" s="67" t="s">
        <v>943</v>
      </c>
      <c r="M266" s="68" t="s">
        <v>844</v>
      </c>
      <c r="N266" s="68" t="s">
        <v>926</v>
      </c>
      <c r="O266" s="69" t="s">
        <v>927</v>
      </c>
      <c r="P266" s="70" t="s">
        <v>944</v>
      </c>
    </row>
    <row r="267" spans="1:16" ht="13.5" thickBot="1" x14ac:dyDescent="0.25">
      <c r="A267" s="58" t="str">
        <f t="shared" ref="A267:A273" si="24">P267</f>
        <v>VSB 55 </v>
      </c>
      <c r="B267" s="36" t="str">
        <f t="shared" ref="B267:B273" si="25">IF(H267=INT(H267),"I","II")</f>
        <v>II</v>
      </c>
      <c r="C267" s="58">
        <f t="shared" ref="C267:C273" si="26">1*G267</f>
        <v>56208.140200000002</v>
      </c>
      <c r="D267" s="12" t="str">
        <f t="shared" ref="D267:D273" si="27">VLOOKUP(F267,I$1:J$5,2,FALSE)</f>
        <v>vis</v>
      </c>
      <c r="E267" s="66">
        <f>VLOOKUP(C267,Active!C$21:E$956,3,FALSE)</f>
        <v>6360.4912942155834</v>
      </c>
      <c r="F267" s="36" t="s">
        <v>127</v>
      </c>
      <c r="G267" s="12" t="str">
        <f t="shared" ref="G267:G273" si="28">MID(I267,3,LEN(I267)-3)</f>
        <v>56208.1402</v>
      </c>
      <c r="H267" s="58">
        <f t="shared" ref="H267:H273" si="29">1*K267</f>
        <v>14867.5</v>
      </c>
      <c r="I267" s="67" t="s">
        <v>950</v>
      </c>
      <c r="J267" s="68" t="s">
        <v>951</v>
      </c>
      <c r="K267" s="67" t="s">
        <v>952</v>
      </c>
      <c r="L267" s="67" t="s">
        <v>953</v>
      </c>
      <c r="M267" s="68" t="s">
        <v>844</v>
      </c>
      <c r="N267" s="68" t="s">
        <v>39</v>
      </c>
      <c r="O267" s="69" t="s">
        <v>927</v>
      </c>
      <c r="P267" s="70" t="s">
        <v>954</v>
      </c>
    </row>
    <row r="268" spans="1:16" ht="13.5" thickBot="1" x14ac:dyDescent="0.25">
      <c r="A268" s="58" t="str">
        <f t="shared" si="24"/>
        <v>VSB 55 </v>
      </c>
      <c r="B268" s="36" t="str">
        <f t="shared" si="25"/>
        <v>II</v>
      </c>
      <c r="C268" s="58">
        <f t="shared" si="26"/>
        <v>56208.141100000001</v>
      </c>
      <c r="D268" s="12" t="str">
        <f t="shared" si="27"/>
        <v>vis</v>
      </c>
      <c r="E268" s="66">
        <f>VLOOKUP(C268,Active!C$21:E$956,3,FALSE)</f>
        <v>6360.4923394532352</v>
      </c>
      <c r="F268" s="36" t="s">
        <v>127</v>
      </c>
      <c r="G268" s="12" t="str">
        <f t="shared" si="28"/>
        <v>56208.1411</v>
      </c>
      <c r="H268" s="58">
        <f t="shared" si="29"/>
        <v>14867.5</v>
      </c>
      <c r="I268" s="67" t="s">
        <v>955</v>
      </c>
      <c r="J268" s="68" t="s">
        <v>956</v>
      </c>
      <c r="K268" s="67" t="s">
        <v>952</v>
      </c>
      <c r="L268" s="67" t="s">
        <v>957</v>
      </c>
      <c r="M268" s="68" t="s">
        <v>844</v>
      </c>
      <c r="N268" s="68" t="s">
        <v>926</v>
      </c>
      <c r="O268" s="69" t="s">
        <v>927</v>
      </c>
      <c r="P268" s="70" t="s">
        <v>954</v>
      </c>
    </row>
    <row r="269" spans="1:16" ht="13.5" thickBot="1" x14ac:dyDescent="0.25">
      <c r="A269" s="58" t="str">
        <f t="shared" si="24"/>
        <v>VSB 55 </v>
      </c>
      <c r="B269" s="36" t="str">
        <f t="shared" si="25"/>
        <v>II</v>
      </c>
      <c r="C269" s="58">
        <f t="shared" si="26"/>
        <v>56208.1417</v>
      </c>
      <c r="D269" s="12" t="str">
        <f t="shared" si="27"/>
        <v>vis</v>
      </c>
      <c r="E269" s="66">
        <f>VLOOKUP(C269,Active!C$21:E$956,3,FALSE)</f>
        <v>6360.4930362783371</v>
      </c>
      <c r="F269" s="36" t="s">
        <v>127</v>
      </c>
      <c r="G269" s="12" t="str">
        <f t="shared" si="28"/>
        <v>56208.1417</v>
      </c>
      <c r="H269" s="58">
        <f t="shared" si="29"/>
        <v>14867.5</v>
      </c>
      <c r="I269" s="67" t="s">
        <v>958</v>
      </c>
      <c r="J269" s="68" t="s">
        <v>959</v>
      </c>
      <c r="K269" s="67" t="s">
        <v>952</v>
      </c>
      <c r="L269" s="67" t="s">
        <v>878</v>
      </c>
      <c r="M269" s="68" t="s">
        <v>844</v>
      </c>
      <c r="N269" s="68" t="s">
        <v>127</v>
      </c>
      <c r="O269" s="69" t="s">
        <v>927</v>
      </c>
      <c r="P269" s="70" t="s">
        <v>954</v>
      </c>
    </row>
    <row r="270" spans="1:16" ht="13.5" thickBot="1" x14ac:dyDescent="0.25">
      <c r="A270" s="58" t="str">
        <f t="shared" si="24"/>
        <v> JAAVSO 43-1 </v>
      </c>
      <c r="B270" s="36" t="str">
        <f t="shared" si="25"/>
        <v>II</v>
      </c>
      <c r="C270" s="58">
        <f t="shared" si="26"/>
        <v>56962.414700000001</v>
      </c>
      <c r="D270" s="12" t="str">
        <f t="shared" si="27"/>
        <v>vis</v>
      </c>
      <c r="E270" s="66">
        <f>VLOOKUP(C270,Active!C$21:E$956,3,FALSE)</f>
        <v>7236.4869701835478</v>
      </c>
      <c r="F270" s="36" t="s">
        <v>127</v>
      </c>
      <c r="G270" s="12" t="str">
        <f t="shared" si="28"/>
        <v>56962.4147</v>
      </c>
      <c r="H270" s="58">
        <f t="shared" si="29"/>
        <v>15743.5</v>
      </c>
      <c r="I270" s="67" t="s">
        <v>960</v>
      </c>
      <c r="J270" s="68" t="s">
        <v>961</v>
      </c>
      <c r="K270" s="67" t="s">
        <v>962</v>
      </c>
      <c r="L270" s="67" t="s">
        <v>963</v>
      </c>
      <c r="M270" s="68" t="s">
        <v>844</v>
      </c>
      <c r="N270" s="68" t="s">
        <v>127</v>
      </c>
      <c r="O270" s="69" t="s">
        <v>964</v>
      </c>
      <c r="P270" s="69" t="s">
        <v>965</v>
      </c>
    </row>
    <row r="271" spans="1:16" ht="13.5" thickBot="1" x14ac:dyDescent="0.25">
      <c r="A271" s="58" t="str">
        <f t="shared" si="24"/>
        <v>VSB 59 </v>
      </c>
      <c r="B271" s="36" t="str">
        <f t="shared" si="25"/>
        <v>I</v>
      </c>
      <c r="C271" s="58">
        <f t="shared" si="26"/>
        <v>56974.039900000003</v>
      </c>
      <c r="D271" s="12" t="str">
        <f t="shared" si="27"/>
        <v>vis</v>
      </c>
      <c r="E271" s="66">
        <f>VLOOKUP(C271,Active!C$21:E$956,3,FALSE)</f>
        <v>7249.9881888145164</v>
      </c>
      <c r="F271" s="36" t="s">
        <v>127</v>
      </c>
      <c r="G271" s="12" t="str">
        <f t="shared" si="28"/>
        <v>56974.0399</v>
      </c>
      <c r="H271" s="58">
        <f t="shared" si="29"/>
        <v>15757</v>
      </c>
      <c r="I271" s="67" t="s">
        <v>966</v>
      </c>
      <c r="J271" s="68" t="s">
        <v>967</v>
      </c>
      <c r="K271" s="67" t="s">
        <v>968</v>
      </c>
      <c r="L271" s="67" t="s">
        <v>969</v>
      </c>
      <c r="M271" s="68" t="s">
        <v>844</v>
      </c>
      <c r="N271" s="68" t="s">
        <v>970</v>
      </c>
      <c r="O271" s="69" t="s">
        <v>927</v>
      </c>
      <c r="P271" s="70" t="s">
        <v>971</v>
      </c>
    </row>
    <row r="272" spans="1:16" ht="13.5" thickBot="1" x14ac:dyDescent="0.25">
      <c r="A272" s="58" t="str">
        <f t="shared" si="24"/>
        <v>VSB 59 </v>
      </c>
      <c r="B272" s="36" t="str">
        <f t="shared" si="25"/>
        <v>I</v>
      </c>
      <c r="C272" s="58">
        <f t="shared" si="26"/>
        <v>56974.04</v>
      </c>
      <c r="D272" s="12" t="str">
        <f t="shared" si="27"/>
        <v>vis</v>
      </c>
      <c r="E272" s="66">
        <f>VLOOKUP(C272,Active!C$21:E$956,3,FALSE)</f>
        <v>7249.9883049520313</v>
      </c>
      <c r="F272" s="36" t="s">
        <v>127</v>
      </c>
      <c r="G272" s="12" t="str">
        <f t="shared" si="28"/>
        <v>56974.0400</v>
      </c>
      <c r="H272" s="58">
        <f t="shared" si="29"/>
        <v>15757</v>
      </c>
      <c r="I272" s="67" t="s">
        <v>972</v>
      </c>
      <c r="J272" s="68" t="s">
        <v>967</v>
      </c>
      <c r="K272" s="67" t="s">
        <v>968</v>
      </c>
      <c r="L272" s="67" t="s">
        <v>973</v>
      </c>
      <c r="M272" s="68" t="s">
        <v>844</v>
      </c>
      <c r="N272" s="68" t="s">
        <v>127</v>
      </c>
      <c r="O272" s="69" t="s">
        <v>927</v>
      </c>
      <c r="P272" s="70" t="s">
        <v>971</v>
      </c>
    </row>
    <row r="273" spans="1:16" ht="13.5" thickBot="1" x14ac:dyDescent="0.25">
      <c r="A273" s="58" t="str">
        <f t="shared" si="24"/>
        <v>VSB 59 </v>
      </c>
      <c r="B273" s="36" t="str">
        <f t="shared" si="25"/>
        <v>I</v>
      </c>
      <c r="C273" s="58">
        <f t="shared" si="26"/>
        <v>56974.040099999998</v>
      </c>
      <c r="D273" s="12" t="str">
        <f t="shared" si="27"/>
        <v>vis</v>
      </c>
      <c r="E273" s="66">
        <f>VLOOKUP(C273,Active!C$21:E$956,3,FALSE)</f>
        <v>7249.9884210895452</v>
      </c>
      <c r="F273" s="36" t="s">
        <v>127</v>
      </c>
      <c r="G273" s="12" t="str">
        <f t="shared" si="28"/>
        <v>56974.0401</v>
      </c>
      <c r="H273" s="58">
        <f t="shared" si="29"/>
        <v>15757</v>
      </c>
      <c r="I273" s="67" t="s">
        <v>974</v>
      </c>
      <c r="J273" s="68" t="s">
        <v>967</v>
      </c>
      <c r="K273" s="67" t="s">
        <v>968</v>
      </c>
      <c r="L273" s="67" t="s">
        <v>975</v>
      </c>
      <c r="M273" s="68" t="s">
        <v>844</v>
      </c>
      <c r="N273" s="68" t="s">
        <v>39</v>
      </c>
      <c r="O273" s="69" t="s">
        <v>927</v>
      </c>
      <c r="P273" s="70" t="s">
        <v>971</v>
      </c>
    </row>
    <row r="274" spans="1:16" x14ac:dyDescent="0.2">
      <c r="B274" s="36"/>
      <c r="E274" s="66"/>
      <c r="F274" s="36"/>
    </row>
    <row r="275" spans="1:16" x14ac:dyDescent="0.2">
      <c r="B275" s="36"/>
      <c r="E275" s="66"/>
      <c r="F275" s="36"/>
    </row>
    <row r="276" spans="1:16" x14ac:dyDescent="0.2">
      <c r="B276" s="36"/>
      <c r="E276" s="66"/>
      <c r="F276" s="36"/>
    </row>
    <row r="277" spans="1:16" x14ac:dyDescent="0.2">
      <c r="B277" s="36"/>
      <c r="E277" s="66"/>
      <c r="F277" s="36"/>
    </row>
    <row r="278" spans="1:16" x14ac:dyDescent="0.2">
      <c r="B278" s="36"/>
      <c r="E278" s="66"/>
      <c r="F278" s="36"/>
    </row>
    <row r="279" spans="1:16" x14ac:dyDescent="0.2">
      <c r="B279" s="36"/>
      <c r="E279" s="66"/>
      <c r="F279" s="36"/>
    </row>
    <row r="280" spans="1:16" x14ac:dyDescent="0.2">
      <c r="B280" s="36"/>
      <c r="E280" s="66"/>
      <c r="F280" s="36"/>
    </row>
    <row r="281" spans="1:16" x14ac:dyDescent="0.2">
      <c r="B281" s="36"/>
      <c r="E281" s="66"/>
      <c r="F281" s="36"/>
    </row>
    <row r="282" spans="1:16" x14ac:dyDescent="0.2">
      <c r="B282" s="36"/>
      <c r="E282" s="66"/>
      <c r="F282" s="36"/>
    </row>
    <row r="283" spans="1:16" x14ac:dyDescent="0.2">
      <c r="B283" s="36"/>
      <c r="E283" s="66"/>
      <c r="F283" s="36"/>
    </row>
    <row r="284" spans="1:16" x14ac:dyDescent="0.2">
      <c r="B284" s="36"/>
      <c r="E284" s="66"/>
      <c r="F284" s="36"/>
    </row>
    <row r="285" spans="1:16" x14ac:dyDescent="0.2">
      <c r="B285" s="36"/>
      <c r="E285" s="66"/>
      <c r="F285" s="36"/>
    </row>
    <row r="286" spans="1:16" x14ac:dyDescent="0.2">
      <c r="B286" s="36"/>
      <c r="E286" s="66"/>
      <c r="F286" s="36"/>
    </row>
    <row r="287" spans="1:16" x14ac:dyDescent="0.2">
      <c r="B287" s="36"/>
      <c r="E287" s="66"/>
      <c r="F287" s="36"/>
    </row>
    <row r="288" spans="1:16" x14ac:dyDescent="0.2">
      <c r="B288" s="36"/>
      <c r="E288" s="66"/>
      <c r="F288" s="36"/>
    </row>
    <row r="289" spans="2:6" x14ac:dyDescent="0.2">
      <c r="B289" s="36"/>
      <c r="E289" s="66"/>
      <c r="F289" s="36"/>
    </row>
    <row r="290" spans="2:6" x14ac:dyDescent="0.2">
      <c r="B290" s="36"/>
      <c r="E290" s="66"/>
      <c r="F290" s="36"/>
    </row>
    <row r="291" spans="2:6" x14ac:dyDescent="0.2">
      <c r="B291" s="36"/>
      <c r="E291" s="66"/>
      <c r="F291" s="36"/>
    </row>
    <row r="292" spans="2:6" x14ac:dyDescent="0.2">
      <c r="B292" s="36"/>
      <c r="E292" s="66"/>
      <c r="F292" s="36"/>
    </row>
    <row r="293" spans="2:6" x14ac:dyDescent="0.2">
      <c r="B293" s="36"/>
      <c r="E293" s="66"/>
      <c r="F293" s="36"/>
    </row>
    <row r="294" spans="2:6" x14ac:dyDescent="0.2">
      <c r="B294" s="36"/>
      <c r="E294" s="66"/>
      <c r="F294" s="36"/>
    </row>
    <row r="295" spans="2:6" x14ac:dyDescent="0.2">
      <c r="B295" s="36"/>
      <c r="E295" s="66"/>
      <c r="F295" s="36"/>
    </row>
    <row r="296" spans="2:6" x14ac:dyDescent="0.2">
      <c r="B296" s="36"/>
      <c r="E296" s="66"/>
      <c r="F296" s="36"/>
    </row>
    <row r="297" spans="2:6" x14ac:dyDescent="0.2">
      <c r="B297" s="36"/>
      <c r="E297" s="66"/>
      <c r="F297" s="36"/>
    </row>
    <row r="298" spans="2:6" x14ac:dyDescent="0.2">
      <c r="B298" s="36"/>
      <c r="E298" s="66"/>
      <c r="F298" s="36"/>
    </row>
    <row r="299" spans="2:6" x14ac:dyDescent="0.2">
      <c r="B299" s="36"/>
      <c r="E299" s="66"/>
      <c r="F299" s="36"/>
    </row>
    <row r="300" spans="2:6" x14ac:dyDescent="0.2">
      <c r="B300" s="36"/>
      <c r="E300" s="66"/>
      <c r="F300" s="36"/>
    </row>
    <row r="301" spans="2:6" x14ac:dyDescent="0.2">
      <c r="B301" s="36"/>
      <c r="E301" s="66"/>
      <c r="F301" s="36"/>
    </row>
    <row r="302" spans="2:6" x14ac:dyDescent="0.2">
      <c r="B302" s="36"/>
      <c r="E302" s="66"/>
      <c r="F302" s="36"/>
    </row>
    <row r="303" spans="2:6" x14ac:dyDescent="0.2">
      <c r="B303" s="36"/>
      <c r="E303" s="66"/>
      <c r="F303" s="36"/>
    </row>
    <row r="304" spans="2:6" x14ac:dyDescent="0.2">
      <c r="B304" s="36"/>
      <c r="E304" s="66"/>
      <c r="F304" s="36"/>
    </row>
    <row r="305" spans="2:6" x14ac:dyDescent="0.2">
      <c r="B305" s="36"/>
      <c r="E305" s="66"/>
      <c r="F305" s="36"/>
    </row>
    <row r="306" spans="2:6" x14ac:dyDescent="0.2">
      <c r="B306" s="36"/>
      <c r="E306" s="66"/>
      <c r="F306" s="36"/>
    </row>
    <row r="307" spans="2:6" x14ac:dyDescent="0.2">
      <c r="B307" s="36"/>
      <c r="E307" s="66"/>
      <c r="F307" s="36"/>
    </row>
    <row r="308" spans="2:6" x14ac:dyDescent="0.2">
      <c r="B308" s="36"/>
      <c r="E308" s="66"/>
      <c r="F308" s="36"/>
    </row>
    <row r="309" spans="2:6" x14ac:dyDescent="0.2">
      <c r="B309" s="36"/>
      <c r="E309" s="66"/>
      <c r="F309" s="36"/>
    </row>
    <row r="310" spans="2:6" x14ac:dyDescent="0.2">
      <c r="B310" s="36"/>
      <c r="E310" s="66"/>
      <c r="F310" s="36"/>
    </row>
    <row r="311" spans="2:6" x14ac:dyDescent="0.2">
      <c r="B311" s="36"/>
      <c r="E311" s="66"/>
      <c r="F311" s="36"/>
    </row>
    <row r="312" spans="2:6" x14ac:dyDescent="0.2">
      <c r="B312" s="36"/>
      <c r="E312" s="66"/>
      <c r="F312" s="36"/>
    </row>
    <row r="313" spans="2:6" x14ac:dyDescent="0.2">
      <c r="B313" s="36"/>
      <c r="E313" s="66"/>
      <c r="F313" s="36"/>
    </row>
    <row r="314" spans="2:6" x14ac:dyDescent="0.2">
      <c r="B314" s="36"/>
      <c r="E314" s="66"/>
      <c r="F314" s="36"/>
    </row>
    <row r="315" spans="2:6" x14ac:dyDescent="0.2">
      <c r="B315" s="36"/>
      <c r="E315" s="66"/>
      <c r="F315" s="36"/>
    </row>
    <row r="316" spans="2:6" x14ac:dyDescent="0.2">
      <c r="B316" s="36"/>
      <c r="E316" s="66"/>
      <c r="F316" s="36"/>
    </row>
    <row r="317" spans="2:6" x14ac:dyDescent="0.2">
      <c r="B317" s="36"/>
      <c r="E317" s="66"/>
      <c r="F317" s="36"/>
    </row>
    <row r="318" spans="2:6" x14ac:dyDescent="0.2">
      <c r="B318" s="36"/>
      <c r="E318" s="66"/>
      <c r="F318" s="36"/>
    </row>
    <row r="319" spans="2:6" x14ac:dyDescent="0.2">
      <c r="B319" s="36"/>
      <c r="E319" s="66"/>
      <c r="F319" s="36"/>
    </row>
    <row r="320" spans="2:6" x14ac:dyDescent="0.2">
      <c r="B320" s="36"/>
      <c r="E320" s="66"/>
      <c r="F320" s="36"/>
    </row>
    <row r="321" spans="2:6" x14ac:dyDescent="0.2">
      <c r="B321" s="36"/>
      <c r="E321" s="66"/>
      <c r="F321" s="36"/>
    </row>
    <row r="322" spans="2:6" x14ac:dyDescent="0.2">
      <c r="B322" s="36"/>
      <c r="E322" s="66"/>
      <c r="F322" s="36"/>
    </row>
    <row r="323" spans="2:6" x14ac:dyDescent="0.2">
      <c r="B323" s="36"/>
      <c r="E323" s="66"/>
      <c r="F323" s="36"/>
    </row>
    <row r="324" spans="2:6" x14ac:dyDescent="0.2">
      <c r="B324" s="36"/>
      <c r="E324" s="66"/>
      <c r="F324" s="36"/>
    </row>
    <row r="325" spans="2:6" x14ac:dyDescent="0.2">
      <c r="B325" s="36"/>
      <c r="E325" s="66"/>
      <c r="F325" s="36"/>
    </row>
    <row r="326" spans="2:6" x14ac:dyDescent="0.2">
      <c r="B326" s="36"/>
      <c r="E326" s="66"/>
      <c r="F326" s="36"/>
    </row>
    <row r="327" spans="2:6" x14ac:dyDescent="0.2">
      <c r="B327" s="36"/>
      <c r="E327" s="66"/>
      <c r="F327" s="36"/>
    </row>
    <row r="328" spans="2:6" x14ac:dyDescent="0.2">
      <c r="B328" s="36"/>
      <c r="E328" s="66"/>
      <c r="F328" s="36"/>
    </row>
    <row r="329" spans="2:6" x14ac:dyDescent="0.2">
      <c r="B329" s="36"/>
      <c r="E329" s="66"/>
      <c r="F329" s="36"/>
    </row>
    <row r="330" spans="2:6" x14ac:dyDescent="0.2">
      <c r="B330" s="36"/>
      <c r="E330" s="66"/>
      <c r="F330" s="36"/>
    </row>
    <row r="331" spans="2:6" x14ac:dyDescent="0.2">
      <c r="B331" s="36"/>
      <c r="E331" s="66"/>
      <c r="F331" s="36"/>
    </row>
    <row r="332" spans="2:6" x14ac:dyDescent="0.2">
      <c r="B332" s="36"/>
      <c r="E332" s="66"/>
      <c r="F332" s="36"/>
    </row>
    <row r="333" spans="2:6" x14ac:dyDescent="0.2">
      <c r="B333" s="36"/>
      <c r="E333" s="66"/>
      <c r="F333" s="36"/>
    </row>
    <row r="334" spans="2:6" x14ac:dyDescent="0.2">
      <c r="B334" s="36"/>
      <c r="E334" s="66"/>
      <c r="F334" s="36"/>
    </row>
    <row r="335" spans="2:6" x14ac:dyDescent="0.2">
      <c r="B335" s="36"/>
      <c r="E335" s="66"/>
      <c r="F335" s="36"/>
    </row>
    <row r="336" spans="2:6" x14ac:dyDescent="0.2">
      <c r="B336" s="36"/>
      <c r="E336" s="66"/>
      <c r="F336" s="36"/>
    </row>
    <row r="337" spans="2:6" x14ac:dyDescent="0.2">
      <c r="B337" s="36"/>
      <c r="E337" s="66"/>
      <c r="F337" s="36"/>
    </row>
    <row r="338" spans="2:6" x14ac:dyDescent="0.2">
      <c r="B338" s="36"/>
      <c r="E338" s="66"/>
      <c r="F338" s="36"/>
    </row>
    <row r="339" spans="2:6" x14ac:dyDescent="0.2">
      <c r="B339" s="36"/>
      <c r="E339" s="66"/>
      <c r="F339" s="36"/>
    </row>
    <row r="340" spans="2:6" x14ac:dyDescent="0.2">
      <c r="B340" s="36"/>
      <c r="E340" s="66"/>
      <c r="F340" s="36"/>
    </row>
    <row r="341" spans="2:6" x14ac:dyDescent="0.2">
      <c r="B341" s="36"/>
      <c r="E341" s="66"/>
      <c r="F341" s="36"/>
    </row>
    <row r="342" spans="2:6" x14ac:dyDescent="0.2">
      <c r="B342" s="36"/>
      <c r="E342" s="66"/>
      <c r="F342" s="36"/>
    </row>
    <row r="343" spans="2:6" x14ac:dyDescent="0.2">
      <c r="B343" s="36"/>
      <c r="E343" s="66"/>
      <c r="F343" s="36"/>
    </row>
    <row r="344" spans="2:6" x14ac:dyDescent="0.2">
      <c r="B344" s="36"/>
      <c r="E344" s="66"/>
      <c r="F344" s="36"/>
    </row>
    <row r="345" spans="2:6" x14ac:dyDescent="0.2">
      <c r="B345" s="36"/>
      <c r="E345" s="66"/>
      <c r="F345" s="36"/>
    </row>
    <row r="346" spans="2:6" x14ac:dyDescent="0.2">
      <c r="B346" s="36"/>
      <c r="E346" s="66"/>
      <c r="F346" s="36"/>
    </row>
    <row r="347" spans="2:6" x14ac:dyDescent="0.2">
      <c r="B347" s="36"/>
      <c r="E347" s="66"/>
      <c r="F347" s="36"/>
    </row>
    <row r="348" spans="2:6" x14ac:dyDescent="0.2">
      <c r="B348" s="36"/>
      <c r="E348" s="66"/>
      <c r="F348" s="36"/>
    </row>
    <row r="349" spans="2:6" x14ac:dyDescent="0.2">
      <c r="B349" s="36"/>
      <c r="E349" s="66"/>
      <c r="F349" s="36"/>
    </row>
    <row r="350" spans="2:6" x14ac:dyDescent="0.2">
      <c r="B350" s="36"/>
      <c r="E350" s="66"/>
      <c r="F350" s="36"/>
    </row>
    <row r="351" spans="2:6" x14ac:dyDescent="0.2">
      <c r="B351" s="36"/>
      <c r="E351" s="66"/>
      <c r="F351" s="36"/>
    </row>
    <row r="352" spans="2:6" x14ac:dyDescent="0.2">
      <c r="B352" s="36"/>
      <c r="F352" s="36"/>
    </row>
    <row r="353" spans="2:6" x14ac:dyDescent="0.2">
      <c r="B353" s="36"/>
      <c r="F353" s="36"/>
    </row>
    <row r="354" spans="2:6" x14ac:dyDescent="0.2">
      <c r="B354" s="36"/>
      <c r="F354" s="36"/>
    </row>
    <row r="355" spans="2:6" x14ac:dyDescent="0.2">
      <c r="B355" s="36"/>
      <c r="F355" s="36"/>
    </row>
    <row r="356" spans="2:6" x14ac:dyDescent="0.2">
      <c r="B356" s="36"/>
      <c r="F356" s="36"/>
    </row>
    <row r="357" spans="2:6" x14ac:dyDescent="0.2">
      <c r="B357" s="36"/>
      <c r="F357" s="36"/>
    </row>
    <row r="358" spans="2:6" x14ac:dyDescent="0.2">
      <c r="B358" s="36"/>
      <c r="F358" s="36"/>
    </row>
    <row r="359" spans="2:6" x14ac:dyDescent="0.2">
      <c r="B359" s="36"/>
      <c r="F359" s="36"/>
    </row>
    <row r="360" spans="2:6" x14ac:dyDescent="0.2">
      <c r="B360" s="36"/>
      <c r="F360" s="36"/>
    </row>
    <row r="361" spans="2:6" x14ac:dyDescent="0.2">
      <c r="B361" s="36"/>
      <c r="F361" s="36"/>
    </row>
    <row r="362" spans="2:6" x14ac:dyDescent="0.2">
      <c r="B362" s="36"/>
      <c r="F362" s="36"/>
    </row>
    <row r="363" spans="2:6" x14ac:dyDescent="0.2">
      <c r="B363" s="36"/>
      <c r="F363" s="36"/>
    </row>
    <row r="364" spans="2:6" x14ac:dyDescent="0.2">
      <c r="B364" s="36"/>
      <c r="F364" s="36"/>
    </row>
    <row r="365" spans="2:6" x14ac:dyDescent="0.2">
      <c r="B365" s="36"/>
      <c r="F365" s="36"/>
    </row>
    <row r="366" spans="2:6" x14ac:dyDescent="0.2">
      <c r="B366" s="36"/>
      <c r="F366" s="36"/>
    </row>
    <row r="367" spans="2:6" x14ac:dyDescent="0.2">
      <c r="B367" s="36"/>
      <c r="F367" s="36"/>
    </row>
    <row r="368" spans="2:6" x14ac:dyDescent="0.2">
      <c r="B368" s="36"/>
      <c r="F368" s="36"/>
    </row>
    <row r="369" spans="2:6" x14ac:dyDescent="0.2">
      <c r="B369" s="36"/>
      <c r="F369" s="36"/>
    </row>
    <row r="370" spans="2:6" x14ac:dyDescent="0.2">
      <c r="B370" s="36"/>
      <c r="F370" s="36"/>
    </row>
    <row r="371" spans="2:6" x14ac:dyDescent="0.2">
      <c r="B371" s="36"/>
      <c r="F371" s="36"/>
    </row>
    <row r="372" spans="2:6" x14ac:dyDescent="0.2">
      <c r="B372" s="36"/>
      <c r="F372" s="36"/>
    </row>
    <row r="373" spans="2:6" x14ac:dyDescent="0.2">
      <c r="B373" s="36"/>
      <c r="F373" s="36"/>
    </row>
    <row r="374" spans="2:6" x14ac:dyDescent="0.2">
      <c r="B374" s="36"/>
      <c r="F374" s="36"/>
    </row>
    <row r="375" spans="2:6" x14ac:dyDescent="0.2">
      <c r="B375" s="36"/>
      <c r="F375" s="36"/>
    </row>
    <row r="376" spans="2:6" x14ac:dyDescent="0.2">
      <c r="B376" s="36"/>
      <c r="F376" s="36"/>
    </row>
    <row r="377" spans="2:6" x14ac:dyDescent="0.2">
      <c r="B377" s="36"/>
      <c r="F377" s="36"/>
    </row>
    <row r="378" spans="2:6" x14ac:dyDescent="0.2">
      <c r="B378" s="36"/>
      <c r="F378" s="36"/>
    </row>
    <row r="379" spans="2:6" x14ac:dyDescent="0.2">
      <c r="B379" s="36"/>
      <c r="F379" s="36"/>
    </row>
    <row r="380" spans="2:6" x14ac:dyDescent="0.2">
      <c r="B380" s="36"/>
      <c r="F380" s="36"/>
    </row>
    <row r="381" spans="2:6" x14ac:dyDescent="0.2">
      <c r="B381" s="36"/>
      <c r="F381" s="36"/>
    </row>
    <row r="382" spans="2:6" x14ac:dyDescent="0.2">
      <c r="B382" s="36"/>
      <c r="F382" s="36"/>
    </row>
    <row r="383" spans="2:6" x14ac:dyDescent="0.2">
      <c r="B383" s="36"/>
      <c r="F383" s="36"/>
    </row>
    <row r="384" spans="2:6" x14ac:dyDescent="0.2">
      <c r="B384" s="36"/>
      <c r="F384" s="36"/>
    </row>
    <row r="385" spans="2:6" x14ac:dyDescent="0.2">
      <c r="B385" s="36"/>
      <c r="F385" s="36"/>
    </row>
    <row r="386" spans="2:6" x14ac:dyDescent="0.2">
      <c r="B386" s="36"/>
      <c r="F386" s="36"/>
    </row>
    <row r="387" spans="2:6" x14ac:dyDescent="0.2">
      <c r="B387" s="36"/>
      <c r="F387" s="36"/>
    </row>
    <row r="388" spans="2:6" x14ac:dyDescent="0.2">
      <c r="B388" s="36"/>
      <c r="F388" s="36"/>
    </row>
    <row r="389" spans="2:6" x14ac:dyDescent="0.2">
      <c r="B389" s="36"/>
      <c r="F389" s="36"/>
    </row>
    <row r="390" spans="2:6" x14ac:dyDescent="0.2">
      <c r="B390" s="36"/>
      <c r="F390" s="36"/>
    </row>
    <row r="391" spans="2:6" x14ac:dyDescent="0.2">
      <c r="B391" s="36"/>
      <c r="F391" s="36"/>
    </row>
    <row r="392" spans="2:6" x14ac:dyDescent="0.2">
      <c r="B392" s="36"/>
      <c r="F392" s="36"/>
    </row>
    <row r="393" spans="2:6" x14ac:dyDescent="0.2">
      <c r="B393" s="36"/>
      <c r="F393" s="36"/>
    </row>
    <row r="394" spans="2:6" x14ac:dyDescent="0.2">
      <c r="B394" s="36"/>
      <c r="F394" s="36"/>
    </row>
    <row r="395" spans="2:6" x14ac:dyDescent="0.2">
      <c r="B395" s="36"/>
      <c r="F395" s="36"/>
    </row>
    <row r="396" spans="2:6" x14ac:dyDescent="0.2">
      <c r="B396" s="36"/>
      <c r="F396" s="36"/>
    </row>
    <row r="397" spans="2:6" x14ac:dyDescent="0.2">
      <c r="B397" s="36"/>
      <c r="F397" s="36"/>
    </row>
    <row r="398" spans="2:6" x14ac:dyDescent="0.2">
      <c r="B398" s="36"/>
      <c r="F398" s="36"/>
    </row>
    <row r="399" spans="2:6" x14ac:dyDescent="0.2">
      <c r="B399" s="36"/>
      <c r="F399" s="36"/>
    </row>
    <row r="400" spans="2:6" x14ac:dyDescent="0.2">
      <c r="B400" s="36"/>
      <c r="F400" s="36"/>
    </row>
    <row r="401" spans="2:6" x14ac:dyDescent="0.2">
      <c r="B401" s="36"/>
      <c r="F401" s="36"/>
    </row>
    <row r="402" spans="2:6" x14ac:dyDescent="0.2">
      <c r="B402" s="36"/>
      <c r="F402" s="36"/>
    </row>
    <row r="403" spans="2:6" x14ac:dyDescent="0.2">
      <c r="B403" s="36"/>
      <c r="F403" s="36"/>
    </row>
    <row r="404" spans="2:6" x14ac:dyDescent="0.2">
      <c r="B404" s="36"/>
      <c r="F404" s="36"/>
    </row>
    <row r="405" spans="2:6" x14ac:dyDescent="0.2">
      <c r="B405" s="36"/>
      <c r="F405" s="36"/>
    </row>
    <row r="406" spans="2:6" x14ac:dyDescent="0.2">
      <c r="B406" s="36"/>
      <c r="F406" s="36"/>
    </row>
    <row r="407" spans="2:6" x14ac:dyDescent="0.2">
      <c r="B407" s="36"/>
      <c r="F407" s="36"/>
    </row>
    <row r="408" spans="2:6" x14ac:dyDescent="0.2">
      <c r="B408" s="36"/>
      <c r="F408" s="36"/>
    </row>
    <row r="409" spans="2:6" x14ac:dyDescent="0.2">
      <c r="B409" s="36"/>
      <c r="F409" s="36"/>
    </row>
    <row r="410" spans="2:6" x14ac:dyDescent="0.2">
      <c r="B410" s="36"/>
      <c r="F410" s="36"/>
    </row>
    <row r="411" spans="2:6" x14ac:dyDescent="0.2">
      <c r="B411" s="36"/>
      <c r="F411" s="36"/>
    </row>
    <row r="412" spans="2:6" x14ac:dyDescent="0.2">
      <c r="B412" s="36"/>
      <c r="F412" s="36"/>
    </row>
    <row r="413" spans="2:6" x14ac:dyDescent="0.2">
      <c r="B413" s="36"/>
      <c r="F413" s="36"/>
    </row>
    <row r="414" spans="2:6" x14ac:dyDescent="0.2">
      <c r="B414" s="36"/>
      <c r="F414" s="36"/>
    </row>
    <row r="415" spans="2:6" x14ac:dyDescent="0.2">
      <c r="B415" s="36"/>
      <c r="F415" s="36"/>
    </row>
    <row r="416" spans="2:6" x14ac:dyDescent="0.2">
      <c r="B416" s="36"/>
      <c r="F416" s="36"/>
    </row>
    <row r="417" spans="2:6" x14ac:dyDescent="0.2">
      <c r="B417" s="36"/>
      <c r="F417" s="36"/>
    </row>
    <row r="418" spans="2:6" x14ac:dyDescent="0.2">
      <c r="B418" s="36"/>
      <c r="F418" s="36"/>
    </row>
    <row r="419" spans="2:6" x14ac:dyDescent="0.2">
      <c r="B419" s="36"/>
      <c r="F419" s="36"/>
    </row>
    <row r="420" spans="2:6" x14ac:dyDescent="0.2">
      <c r="B420" s="36"/>
      <c r="F420" s="36"/>
    </row>
    <row r="421" spans="2:6" x14ac:dyDescent="0.2">
      <c r="B421" s="36"/>
      <c r="F421" s="36"/>
    </row>
    <row r="422" spans="2:6" x14ac:dyDescent="0.2">
      <c r="B422" s="36"/>
      <c r="F422" s="36"/>
    </row>
    <row r="423" spans="2:6" x14ac:dyDescent="0.2">
      <c r="B423" s="36"/>
      <c r="F423" s="36"/>
    </row>
    <row r="424" spans="2:6" x14ac:dyDescent="0.2">
      <c r="B424" s="36"/>
      <c r="F424" s="36"/>
    </row>
    <row r="425" spans="2:6" x14ac:dyDescent="0.2">
      <c r="B425" s="36"/>
      <c r="F425" s="36"/>
    </row>
    <row r="426" spans="2:6" x14ac:dyDescent="0.2">
      <c r="B426" s="36"/>
      <c r="F426" s="36"/>
    </row>
    <row r="427" spans="2:6" x14ac:dyDescent="0.2">
      <c r="B427" s="36"/>
      <c r="F427" s="36"/>
    </row>
    <row r="428" spans="2:6" x14ac:dyDescent="0.2">
      <c r="B428" s="36"/>
      <c r="F428" s="36"/>
    </row>
    <row r="429" spans="2:6" x14ac:dyDescent="0.2">
      <c r="B429" s="36"/>
      <c r="F429" s="36"/>
    </row>
    <row r="430" spans="2:6" x14ac:dyDescent="0.2">
      <c r="B430" s="36"/>
      <c r="F430" s="36"/>
    </row>
    <row r="431" spans="2:6" x14ac:dyDescent="0.2">
      <c r="B431" s="36"/>
      <c r="F431" s="36"/>
    </row>
    <row r="432" spans="2:6" x14ac:dyDescent="0.2">
      <c r="B432" s="36"/>
      <c r="F432" s="36"/>
    </row>
    <row r="433" spans="2:6" x14ac:dyDescent="0.2">
      <c r="B433" s="36"/>
      <c r="F433" s="36"/>
    </row>
    <row r="434" spans="2:6" x14ac:dyDescent="0.2">
      <c r="B434" s="36"/>
      <c r="F434" s="36"/>
    </row>
    <row r="435" spans="2:6" x14ac:dyDescent="0.2">
      <c r="B435" s="36"/>
      <c r="F435" s="36"/>
    </row>
    <row r="436" spans="2:6" x14ac:dyDescent="0.2">
      <c r="B436" s="36"/>
      <c r="F436" s="36"/>
    </row>
    <row r="437" spans="2:6" x14ac:dyDescent="0.2">
      <c r="B437" s="36"/>
      <c r="F437" s="36"/>
    </row>
    <row r="438" spans="2:6" x14ac:dyDescent="0.2">
      <c r="B438" s="36"/>
      <c r="F438" s="36"/>
    </row>
    <row r="439" spans="2:6" x14ac:dyDescent="0.2">
      <c r="B439" s="36"/>
      <c r="F439" s="36"/>
    </row>
    <row r="440" spans="2:6" x14ac:dyDescent="0.2">
      <c r="B440" s="36"/>
      <c r="F440" s="36"/>
    </row>
    <row r="441" spans="2:6" x14ac:dyDescent="0.2">
      <c r="B441" s="36"/>
      <c r="F441" s="36"/>
    </row>
    <row r="442" spans="2:6" x14ac:dyDescent="0.2">
      <c r="B442" s="36"/>
      <c r="F442" s="36"/>
    </row>
    <row r="443" spans="2:6" x14ac:dyDescent="0.2">
      <c r="B443" s="36"/>
      <c r="F443" s="36"/>
    </row>
    <row r="444" spans="2:6" x14ac:dyDescent="0.2">
      <c r="B444" s="36"/>
      <c r="F444" s="36"/>
    </row>
    <row r="445" spans="2:6" x14ac:dyDescent="0.2">
      <c r="B445" s="36"/>
      <c r="F445" s="36"/>
    </row>
    <row r="446" spans="2:6" x14ac:dyDescent="0.2">
      <c r="B446" s="36"/>
      <c r="F446" s="36"/>
    </row>
    <row r="447" spans="2:6" x14ac:dyDescent="0.2">
      <c r="B447" s="36"/>
      <c r="F447" s="36"/>
    </row>
    <row r="448" spans="2:6" x14ac:dyDescent="0.2">
      <c r="B448" s="36"/>
      <c r="F448" s="36"/>
    </row>
    <row r="449" spans="2:6" x14ac:dyDescent="0.2">
      <c r="B449" s="36"/>
      <c r="F449" s="36"/>
    </row>
    <row r="450" spans="2:6" x14ac:dyDescent="0.2">
      <c r="B450" s="36"/>
      <c r="F450" s="36"/>
    </row>
    <row r="451" spans="2:6" x14ac:dyDescent="0.2">
      <c r="B451" s="36"/>
      <c r="F451" s="36"/>
    </row>
    <row r="452" spans="2:6" x14ac:dyDescent="0.2">
      <c r="B452" s="36"/>
      <c r="F452" s="36"/>
    </row>
    <row r="453" spans="2:6" x14ac:dyDescent="0.2">
      <c r="B453" s="36"/>
      <c r="F453" s="36"/>
    </row>
    <row r="454" spans="2:6" x14ac:dyDescent="0.2">
      <c r="B454" s="36"/>
      <c r="F454" s="36"/>
    </row>
    <row r="455" spans="2:6" x14ac:dyDescent="0.2">
      <c r="B455" s="36"/>
      <c r="F455" s="36"/>
    </row>
    <row r="456" spans="2:6" x14ac:dyDescent="0.2">
      <c r="B456" s="36"/>
      <c r="F456" s="36"/>
    </row>
    <row r="457" spans="2:6" x14ac:dyDescent="0.2">
      <c r="B457" s="36"/>
      <c r="F457" s="36"/>
    </row>
    <row r="458" spans="2:6" x14ac:dyDescent="0.2">
      <c r="B458" s="36"/>
      <c r="F458" s="36"/>
    </row>
    <row r="459" spans="2:6" x14ac:dyDescent="0.2">
      <c r="B459" s="36"/>
      <c r="F459" s="36"/>
    </row>
    <row r="460" spans="2:6" x14ac:dyDescent="0.2">
      <c r="B460" s="36"/>
      <c r="F460" s="36"/>
    </row>
    <row r="461" spans="2:6" x14ac:dyDescent="0.2">
      <c r="B461" s="36"/>
      <c r="F461" s="36"/>
    </row>
    <row r="462" spans="2:6" x14ac:dyDescent="0.2">
      <c r="B462" s="36"/>
      <c r="F462" s="36"/>
    </row>
    <row r="463" spans="2:6" x14ac:dyDescent="0.2">
      <c r="B463" s="36"/>
      <c r="F463" s="36"/>
    </row>
    <row r="464" spans="2:6" x14ac:dyDescent="0.2">
      <c r="B464" s="36"/>
      <c r="F464" s="36"/>
    </row>
    <row r="465" spans="2:6" x14ac:dyDescent="0.2">
      <c r="B465" s="36"/>
      <c r="F465" s="36"/>
    </row>
    <row r="466" spans="2:6" x14ac:dyDescent="0.2">
      <c r="B466" s="36"/>
      <c r="F466" s="36"/>
    </row>
    <row r="467" spans="2:6" x14ac:dyDescent="0.2">
      <c r="B467" s="36"/>
      <c r="F467" s="36"/>
    </row>
    <row r="468" spans="2:6" x14ac:dyDescent="0.2">
      <c r="B468" s="36"/>
      <c r="F468" s="36"/>
    </row>
    <row r="469" spans="2:6" x14ac:dyDescent="0.2">
      <c r="B469" s="36"/>
      <c r="F469" s="36"/>
    </row>
    <row r="470" spans="2:6" x14ac:dyDescent="0.2">
      <c r="B470" s="36"/>
      <c r="F470" s="36"/>
    </row>
    <row r="471" spans="2:6" x14ac:dyDescent="0.2">
      <c r="B471" s="36"/>
      <c r="F471" s="36"/>
    </row>
    <row r="472" spans="2:6" x14ac:dyDescent="0.2">
      <c r="B472" s="36"/>
      <c r="F472" s="36"/>
    </row>
    <row r="473" spans="2:6" x14ac:dyDescent="0.2">
      <c r="B473" s="36"/>
      <c r="F473" s="36"/>
    </row>
    <row r="474" spans="2:6" x14ac:dyDescent="0.2">
      <c r="B474" s="36"/>
      <c r="F474" s="36"/>
    </row>
    <row r="475" spans="2:6" x14ac:dyDescent="0.2">
      <c r="B475" s="36"/>
      <c r="F475" s="36"/>
    </row>
    <row r="476" spans="2:6" x14ac:dyDescent="0.2">
      <c r="B476" s="36"/>
      <c r="F476" s="36"/>
    </row>
    <row r="477" spans="2:6" x14ac:dyDescent="0.2">
      <c r="B477" s="36"/>
      <c r="F477" s="36"/>
    </row>
    <row r="478" spans="2:6" x14ac:dyDescent="0.2">
      <c r="B478" s="36"/>
      <c r="F478" s="36"/>
    </row>
    <row r="479" spans="2:6" x14ac:dyDescent="0.2">
      <c r="B479" s="36"/>
      <c r="F479" s="36"/>
    </row>
    <row r="480" spans="2:6" x14ac:dyDescent="0.2">
      <c r="B480" s="36"/>
      <c r="F480" s="36"/>
    </row>
    <row r="481" spans="2:6" x14ac:dyDescent="0.2">
      <c r="B481" s="36"/>
      <c r="F481" s="36"/>
    </row>
    <row r="482" spans="2:6" x14ac:dyDescent="0.2">
      <c r="B482" s="36"/>
      <c r="F482" s="36"/>
    </row>
    <row r="483" spans="2:6" x14ac:dyDescent="0.2">
      <c r="B483" s="36"/>
      <c r="F483" s="36"/>
    </row>
    <row r="484" spans="2:6" x14ac:dyDescent="0.2">
      <c r="B484" s="36"/>
      <c r="F484" s="36"/>
    </row>
    <row r="485" spans="2:6" x14ac:dyDescent="0.2">
      <c r="B485" s="36"/>
      <c r="F485" s="36"/>
    </row>
    <row r="486" spans="2:6" x14ac:dyDescent="0.2">
      <c r="B486" s="36"/>
      <c r="F486" s="36"/>
    </row>
    <row r="487" spans="2:6" x14ac:dyDescent="0.2">
      <c r="B487" s="36"/>
      <c r="F487" s="36"/>
    </row>
    <row r="488" spans="2:6" x14ac:dyDescent="0.2">
      <c r="B488" s="36"/>
      <c r="F488" s="36"/>
    </row>
    <row r="489" spans="2:6" x14ac:dyDescent="0.2">
      <c r="B489" s="36"/>
      <c r="F489" s="36"/>
    </row>
    <row r="490" spans="2:6" x14ac:dyDescent="0.2">
      <c r="B490" s="36"/>
      <c r="F490" s="36"/>
    </row>
    <row r="491" spans="2:6" x14ac:dyDescent="0.2">
      <c r="B491" s="36"/>
      <c r="F491" s="36"/>
    </row>
    <row r="492" spans="2:6" x14ac:dyDescent="0.2">
      <c r="B492" s="36"/>
      <c r="F492" s="36"/>
    </row>
    <row r="493" spans="2:6" x14ac:dyDescent="0.2">
      <c r="B493" s="36"/>
      <c r="F493" s="36"/>
    </row>
    <row r="494" spans="2:6" x14ac:dyDescent="0.2">
      <c r="B494" s="36"/>
      <c r="F494" s="36"/>
    </row>
    <row r="495" spans="2:6" x14ac:dyDescent="0.2">
      <c r="B495" s="36"/>
      <c r="F495" s="36"/>
    </row>
    <row r="496" spans="2:6" x14ac:dyDescent="0.2">
      <c r="B496" s="36"/>
      <c r="F496" s="36"/>
    </row>
    <row r="497" spans="2:6" x14ac:dyDescent="0.2">
      <c r="B497" s="36"/>
      <c r="F497" s="36"/>
    </row>
    <row r="498" spans="2:6" x14ac:dyDescent="0.2">
      <c r="B498" s="36"/>
      <c r="F498" s="36"/>
    </row>
    <row r="499" spans="2:6" x14ac:dyDescent="0.2">
      <c r="B499" s="36"/>
      <c r="F499" s="36"/>
    </row>
    <row r="500" spans="2:6" x14ac:dyDescent="0.2">
      <c r="B500" s="36"/>
      <c r="F500" s="36"/>
    </row>
    <row r="501" spans="2:6" x14ac:dyDescent="0.2">
      <c r="B501" s="36"/>
      <c r="F501" s="36"/>
    </row>
    <row r="502" spans="2:6" x14ac:dyDescent="0.2">
      <c r="B502" s="36"/>
      <c r="F502" s="36"/>
    </row>
    <row r="503" spans="2:6" x14ac:dyDescent="0.2">
      <c r="B503" s="36"/>
      <c r="F503" s="36"/>
    </row>
    <row r="504" spans="2:6" x14ac:dyDescent="0.2">
      <c r="B504" s="36"/>
      <c r="F504" s="36"/>
    </row>
    <row r="505" spans="2:6" x14ac:dyDescent="0.2">
      <c r="B505" s="36"/>
      <c r="F505" s="36"/>
    </row>
    <row r="506" spans="2:6" x14ac:dyDescent="0.2">
      <c r="B506" s="36"/>
      <c r="F506" s="36"/>
    </row>
    <row r="507" spans="2:6" x14ac:dyDescent="0.2">
      <c r="B507" s="36"/>
      <c r="F507" s="36"/>
    </row>
    <row r="508" spans="2:6" x14ac:dyDescent="0.2">
      <c r="B508" s="36"/>
      <c r="F508" s="36"/>
    </row>
    <row r="509" spans="2:6" x14ac:dyDescent="0.2">
      <c r="B509" s="36"/>
      <c r="F509" s="36"/>
    </row>
    <row r="510" spans="2:6" x14ac:dyDescent="0.2">
      <c r="B510" s="36"/>
      <c r="F510" s="36"/>
    </row>
    <row r="511" spans="2:6" x14ac:dyDescent="0.2">
      <c r="B511" s="36"/>
      <c r="F511" s="36"/>
    </row>
    <row r="512" spans="2:6" x14ac:dyDescent="0.2">
      <c r="B512" s="36"/>
      <c r="F512" s="36"/>
    </row>
    <row r="513" spans="2:6" x14ac:dyDescent="0.2">
      <c r="B513" s="36"/>
      <c r="F513" s="36"/>
    </row>
    <row r="514" spans="2:6" x14ac:dyDescent="0.2">
      <c r="B514" s="36"/>
      <c r="F514" s="36"/>
    </row>
    <row r="515" spans="2:6" x14ac:dyDescent="0.2">
      <c r="B515" s="36"/>
      <c r="F515" s="36"/>
    </row>
    <row r="516" spans="2:6" x14ac:dyDescent="0.2">
      <c r="B516" s="36"/>
      <c r="F516" s="36"/>
    </row>
    <row r="517" spans="2:6" x14ac:dyDescent="0.2">
      <c r="B517" s="36"/>
      <c r="F517" s="36"/>
    </row>
    <row r="518" spans="2:6" x14ac:dyDescent="0.2">
      <c r="B518" s="36"/>
      <c r="F518" s="36"/>
    </row>
    <row r="519" spans="2:6" x14ac:dyDescent="0.2">
      <c r="B519" s="36"/>
      <c r="F519" s="36"/>
    </row>
    <row r="520" spans="2:6" x14ac:dyDescent="0.2">
      <c r="B520" s="36"/>
      <c r="F520" s="36"/>
    </row>
    <row r="521" spans="2:6" x14ac:dyDescent="0.2">
      <c r="B521" s="36"/>
      <c r="F521" s="36"/>
    </row>
    <row r="522" spans="2:6" x14ac:dyDescent="0.2">
      <c r="B522" s="36"/>
      <c r="F522" s="36"/>
    </row>
    <row r="523" spans="2:6" x14ac:dyDescent="0.2">
      <c r="B523" s="36"/>
      <c r="F523" s="36"/>
    </row>
    <row r="524" spans="2:6" x14ac:dyDescent="0.2">
      <c r="B524" s="36"/>
      <c r="F524" s="36"/>
    </row>
    <row r="525" spans="2:6" x14ac:dyDescent="0.2">
      <c r="B525" s="36"/>
      <c r="F525" s="36"/>
    </row>
    <row r="526" spans="2:6" x14ac:dyDescent="0.2">
      <c r="B526" s="36"/>
      <c r="F526" s="36"/>
    </row>
    <row r="527" spans="2:6" x14ac:dyDescent="0.2">
      <c r="B527" s="36"/>
      <c r="F527" s="36"/>
    </row>
    <row r="528" spans="2:6" x14ac:dyDescent="0.2">
      <c r="B528" s="36"/>
      <c r="F528" s="36"/>
    </row>
    <row r="529" spans="2:6" x14ac:dyDescent="0.2">
      <c r="B529" s="36"/>
      <c r="F529" s="36"/>
    </row>
    <row r="530" spans="2:6" x14ac:dyDescent="0.2">
      <c r="B530" s="36"/>
      <c r="F530" s="36"/>
    </row>
    <row r="531" spans="2:6" x14ac:dyDescent="0.2">
      <c r="B531" s="36"/>
      <c r="F531" s="36"/>
    </row>
    <row r="532" spans="2:6" x14ac:dyDescent="0.2">
      <c r="B532" s="36"/>
      <c r="F532" s="36"/>
    </row>
    <row r="533" spans="2:6" x14ac:dyDescent="0.2">
      <c r="B533" s="36"/>
      <c r="F533" s="36"/>
    </row>
    <row r="534" spans="2:6" x14ac:dyDescent="0.2">
      <c r="B534" s="36"/>
      <c r="F534" s="36"/>
    </row>
    <row r="535" spans="2:6" x14ac:dyDescent="0.2">
      <c r="B535" s="36"/>
      <c r="F535" s="36"/>
    </row>
    <row r="536" spans="2:6" x14ac:dyDescent="0.2">
      <c r="B536" s="36"/>
      <c r="F536" s="36"/>
    </row>
    <row r="537" spans="2:6" x14ac:dyDescent="0.2">
      <c r="B537" s="36"/>
      <c r="F537" s="36"/>
    </row>
    <row r="538" spans="2:6" x14ac:dyDescent="0.2">
      <c r="B538" s="36"/>
      <c r="F538" s="36"/>
    </row>
    <row r="539" spans="2:6" x14ac:dyDescent="0.2">
      <c r="B539" s="36"/>
      <c r="F539" s="36"/>
    </row>
    <row r="540" spans="2:6" x14ac:dyDescent="0.2">
      <c r="B540" s="36"/>
      <c r="F540" s="36"/>
    </row>
    <row r="541" spans="2:6" x14ac:dyDescent="0.2">
      <c r="B541" s="36"/>
      <c r="F541" s="36"/>
    </row>
    <row r="542" spans="2:6" x14ac:dyDescent="0.2">
      <c r="B542" s="36"/>
      <c r="F542" s="36"/>
    </row>
    <row r="543" spans="2:6" x14ac:dyDescent="0.2">
      <c r="B543" s="36"/>
      <c r="F543" s="36"/>
    </row>
    <row r="544" spans="2:6" x14ac:dyDescent="0.2">
      <c r="B544" s="36"/>
      <c r="F544" s="36"/>
    </row>
    <row r="545" spans="2:6" x14ac:dyDescent="0.2">
      <c r="B545" s="36"/>
      <c r="F545" s="36"/>
    </row>
    <row r="546" spans="2:6" x14ac:dyDescent="0.2">
      <c r="B546" s="36"/>
      <c r="F546" s="36"/>
    </row>
    <row r="547" spans="2:6" x14ac:dyDescent="0.2">
      <c r="B547" s="36"/>
      <c r="F547" s="36"/>
    </row>
    <row r="548" spans="2:6" x14ac:dyDescent="0.2">
      <c r="B548" s="36"/>
      <c r="F548" s="36"/>
    </row>
    <row r="549" spans="2:6" x14ac:dyDescent="0.2">
      <c r="B549" s="36"/>
      <c r="F549" s="36"/>
    </row>
    <row r="550" spans="2:6" x14ac:dyDescent="0.2">
      <c r="B550" s="36"/>
      <c r="F550" s="36"/>
    </row>
    <row r="551" spans="2:6" x14ac:dyDescent="0.2">
      <c r="B551" s="36"/>
      <c r="F551" s="36"/>
    </row>
    <row r="552" spans="2:6" x14ac:dyDescent="0.2">
      <c r="B552" s="36"/>
      <c r="F552" s="36"/>
    </row>
    <row r="553" spans="2:6" x14ac:dyDescent="0.2">
      <c r="B553" s="36"/>
      <c r="F553" s="36"/>
    </row>
    <row r="554" spans="2:6" x14ac:dyDescent="0.2">
      <c r="B554" s="36"/>
      <c r="F554" s="36"/>
    </row>
    <row r="555" spans="2:6" x14ac:dyDescent="0.2">
      <c r="B555" s="36"/>
      <c r="F555" s="36"/>
    </row>
    <row r="556" spans="2:6" x14ac:dyDescent="0.2">
      <c r="B556" s="36"/>
      <c r="F556" s="36"/>
    </row>
    <row r="557" spans="2:6" x14ac:dyDescent="0.2">
      <c r="B557" s="36"/>
      <c r="F557" s="36"/>
    </row>
    <row r="558" spans="2:6" x14ac:dyDescent="0.2">
      <c r="B558" s="36"/>
      <c r="F558" s="36"/>
    </row>
    <row r="559" spans="2:6" x14ac:dyDescent="0.2">
      <c r="B559" s="36"/>
      <c r="F559" s="36"/>
    </row>
    <row r="560" spans="2:6" x14ac:dyDescent="0.2">
      <c r="B560" s="36"/>
      <c r="F560" s="36"/>
    </row>
    <row r="561" spans="2:6" x14ac:dyDescent="0.2">
      <c r="B561" s="36"/>
      <c r="F561" s="36"/>
    </row>
    <row r="562" spans="2:6" x14ac:dyDescent="0.2">
      <c r="B562" s="36"/>
      <c r="F562" s="36"/>
    </row>
    <row r="563" spans="2:6" x14ac:dyDescent="0.2">
      <c r="B563" s="36"/>
      <c r="F563" s="36"/>
    </row>
    <row r="564" spans="2:6" x14ac:dyDescent="0.2">
      <c r="B564" s="36"/>
      <c r="F564" s="36"/>
    </row>
    <row r="565" spans="2:6" x14ac:dyDescent="0.2">
      <c r="B565" s="36"/>
      <c r="F565" s="36"/>
    </row>
    <row r="566" spans="2:6" x14ac:dyDescent="0.2">
      <c r="B566" s="36"/>
      <c r="F566" s="36"/>
    </row>
    <row r="567" spans="2:6" x14ac:dyDescent="0.2">
      <c r="B567" s="36"/>
      <c r="F567" s="36"/>
    </row>
    <row r="568" spans="2:6" x14ac:dyDescent="0.2">
      <c r="B568" s="36"/>
      <c r="F568" s="36"/>
    </row>
    <row r="569" spans="2:6" x14ac:dyDescent="0.2">
      <c r="B569" s="36"/>
      <c r="F569" s="36"/>
    </row>
    <row r="570" spans="2:6" x14ac:dyDescent="0.2">
      <c r="B570" s="36"/>
      <c r="F570" s="36"/>
    </row>
    <row r="571" spans="2:6" x14ac:dyDescent="0.2">
      <c r="B571" s="36"/>
      <c r="F571" s="36"/>
    </row>
    <row r="572" spans="2:6" x14ac:dyDescent="0.2">
      <c r="B572" s="36"/>
      <c r="F572" s="36"/>
    </row>
    <row r="573" spans="2:6" x14ac:dyDescent="0.2">
      <c r="B573" s="36"/>
      <c r="F573" s="36"/>
    </row>
    <row r="574" spans="2:6" x14ac:dyDescent="0.2">
      <c r="B574" s="36"/>
      <c r="F574" s="36"/>
    </row>
    <row r="575" spans="2:6" x14ac:dyDescent="0.2">
      <c r="B575" s="36"/>
      <c r="F575" s="36"/>
    </row>
    <row r="576" spans="2:6" x14ac:dyDescent="0.2">
      <c r="B576" s="36"/>
      <c r="F576" s="36"/>
    </row>
    <row r="577" spans="2:6" x14ac:dyDescent="0.2">
      <c r="B577" s="36"/>
      <c r="F577" s="36"/>
    </row>
    <row r="578" spans="2:6" x14ac:dyDescent="0.2">
      <c r="B578" s="36"/>
      <c r="F578" s="36"/>
    </row>
    <row r="579" spans="2:6" x14ac:dyDescent="0.2">
      <c r="B579" s="36"/>
      <c r="F579" s="36"/>
    </row>
    <row r="580" spans="2:6" x14ac:dyDescent="0.2">
      <c r="B580" s="36"/>
      <c r="F580" s="36"/>
    </row>
    <row r="581" spans="2:6" x14ac:dyDescent="0.2">
      <c r="B581" s="36"/>
      <c r="F581" s="36"/>
    </row>
    <row r="582" spans="2:6" x14ac:dyDescent="0.2">
      <c r="B582" s="36"/>
      <c r="F582" s="36"/>
    </row>
    <row r="583" spans="2:6" x14ac:dyDescent="0.2">
      <c r="B583" s="36"/>
      <c r="F583" s="36"/>
    </row>
    <row r="584" spans="2:6" x14ac:dyDescent="0.2">
      <c r="B584" s="36"/>
      <c r="F584" s="36"/>
    </row>
    <row r="585" spans="2:6" x14ac:dyDescent="0.2">
      <c r="B585" s="36"/>
      <c r="F585" s="36"/>
    </row>
    <row r="586" spans="2:6" x14ac:dyDescent="0.2">
      <c r="B586" s="36"/>
      <c r="F586" s="36"/>
    </row>
    <row r="587" spans="2:6" x14ac:dyDescent="0.2">
      <c r="B587" s="36"/>
      <c r="F587" s="36"/>
    </row>
    <row r="588" spans="2:6" x14ac:dyDescent="0.2">
      <c r="B588" s="36"/>
      <c r="F588" s="36"/>
    </row>
    <row r="589" spans="2:6" x14ac:dyDescent="0.2">
      <c r="B589" s="36"/>
      <c r="F589" s="36"/>
    </row>
    <row r="590" spans="2:6" x14ac:dyDescent="0.2">
      <c r="B590" s="36"/>
      <c r="F590" s="36"/>
    </row>
    <row r="591" spans="2:6" x14ac:dyDescent="0.2">
      <c r="B591" s="36"/>
      <c r="F591" s="36"/>
    </row>
    <row r="592" spans="2:6" x14ac:dyDescent="0.2">
      <c r="B592" s="36"/>
      <c r="F592" s="36"/>
    </row>
    <row r="593" spans="2:6" x14ac:dyDescent="0.2">
      <c r="B593" s="36"/>
      <c r="F593" s="36"/>
    </row>
    <row r="594" spans="2:6" x14ac:dyDescent="0.2">
      <c r="B594" s="36"/>
      <c r="F594" s="36"/>
    </row>
    <row r="595" spans="2:6" x14ac:dyDescent="0.2">
      <c r="B595" s="36"/>
      <c r="F595" s="36"/>
    </row>
    <row r="596" spans="2:6" x14ac:dyDescent="0.2">
      <c r="B596" s="36"/>
      <c r="F596" s="36"/>
    </row>
    <row r="597" spans="2:6" x14ac:dyDescent="0.2">
      <c r="B597" s="36"/>
      <c r="F597" s="36"/>
    </row>
    <row r="598" spans="2:6" x14ac:dyDescent="0.2">
      <c r="B598" s="36"/>
      <c r="F598" s="36"/>
    </row>
    <row r="599" spans="2:6" x14ac:dyDescent="0.2">
      <c r="B599" s="36"/>
      <c r="F599" s="36"/>
    </row>
    <row r="600" spans="2:6" x14ac:dyDescent="0.2">
      <c r="B600" s="36"/>
      <c r="F600" s="36"/>
    </row>
    <row r="601" spans="2:6" x14ac:dyDescent="0.2">
      <c r="B601" s="36"/>
      <c r="F601" s="36"/>
    </row>
    <row r="602" spans="2:6" x14ac:dyDescent="0.2">
      <c r="B602" s="36"/>
      <c r="F602" s="36"/>
    </row>
    <row r="603" spans="2:6" x14ac:dyDescent="0.2">
      <c r="B603" s="36"/>
      <c r="F603" s="36"/>
    </row>
    <row r="604" spans="2:6" x14ac:dyDescent="0.2">
      <c r="B604" s="36"/>
      <c r="F604" s="36"/>
    </row>
    <row r="605" spans="2:6" x14ac:dyDescent="0.2">
      <c r="B605" s="36"/>
      <c r="F605" s="36"/>
    </row>
    <row r="606" spans="2:6" x14ac:dyDescent="0.2">
      <c r="B606" s="36"/>
      <c r="F606" s="36"/>
    </row>
    <row r="607" spans="2:6" x14ac:dyDescent="0.2">
      <c r="B607" s="36"/>
      <c r="F607" s="36"/>
    </row>
    <row r="608" spans="2:6" x14ac:dyDescent="0.2">
      <c r="B608" s="36"/>
      <c r="F608" s="36"/>
    </row>
    <row r="609" spans="2:6" x14ac:dyDescent="0.2">
      <c r="B609" s="36"/>
      <c r="F609" s="36"/>
    </row>
    <row r="610" spans="2:6" x14ac:dyDescent="0.2">
      <c r="B610" s="36"/>
      <c r="F610" s="36"/>
    </row>
    <row r="611" spans="2:6" x14ac:dyDescent="0.2">
      <c r="B611" s="36"/>
      <c r="F611" s="36"/>
    </row>
    <row r="612" spans="2:6" x14ac:dyDescent="0.2">
      <c r="B612" s="36"/>
      <c r="F612" s="36"/>
    </row>
    <row r="613" spans="2:6" x14ac:dyDescent="0.2">
      <c r="B613" s="36"/>
      <c r="F613" s="36"/>
    </row>
    <row r="614" spans="2:6" x14ac:dyDescent="0.2">
      <c r="B614" s="36"/>
      <c r="F614" s="36"/>
    </row>
    <row r="615" spans="2:6" x14ac:dyDescent="0.2">
      <c r="B615" s="36"/>
      <c r="F615" s="36"/>
    </row>
    <row r="616" spans="2:6" x14ac:dyDescent="0.2">
      <c r="B616" s="36"/>
      <c r="F616" s="36"/>
    </row>
    <row r="617" spans="2:6" x14ac:dyDescent="0.2">
      <c r="B617" s="36"/>
      <c r="F617" s="36"/>
    </row>
    <row r="618" spans="2:6" x14ac:dyDescent="0.2">
      <c r="B618" s="36"/>
      <c r="F618" s="36"/>
    </row>
    <row r="619" spans="2:6" x14ac:dyDescent="0.2">
      <c r="B619" s="36"/>
      <c r="F619" s="36"/>
    </row>
    <row r="620" spans="2:6" x14ac:dyDescent="0.2">
      <c r="B620" s="36"/>
      <c r="F620" s="36"/>
    </row>
    <row r="621" spans="2:6" x14ac:dyDescent="0.2">
      <c r="B621" s="36"/>
      <c r="F621" s="36"/>
    </row>
    <row r="622" spans="2:6" x14ac:dyDescent="0.2">
      <c r="B622" s="36"/>
      <c r="F622" s="36"/>
    </row>
    <row r="623" spans="2:6" x14ac:dyDescent="0.2">
      <c r="B623" s="36"/>
      <c r="F623" s="36"/>
    </row>
    <row r="624" spans="2:6" x14ac:dyDescent="0.2">
      <c r="B624" s="36"/>
      <c r="F624" s="36"/>
    </row>
    <row r="625" spans="2:6" x14ac:dyDescent="0.2">
      <c r="B625" s="36"/>
      <c r="F625" s="36"/>
    </row>
    <row r="626" spans="2:6" x14ac:dyDescent="0.2">
      <c r="B626" s="36"/>
      <c r="F626" s="36"/>
    </row>
    <row r="627" spans="2:6" x14ac:dyDescent="0.2">
      <c r="B627" s="36"/>
      <c r="F627" s="36"/>
    </row>
    <row r="628" spans="2:6" x14ac:dyDescent="0.2">
      <c r="B628" s="36"/>
      <c r="F628" s="36"/>
    </row>
    <row r="629" spans="2:6" x14ac:dyDescent="0.2">
      <c r="B629" s="36"/>
      <c r="F629" s="36"/>
    </row>
    <row r="630" spans="2:6" x14ac:dyDescent="0.2">
      <c r="B630" s="36"/>
      <c r="F630" s="36"/>
    </row>
    <row r="631" spans="2:6" x14ac:dyDescent="0.2">
      <c r="B631" s="36"/>
      <c r="F631" s="36"/>
    </row>
    <row r="632" spans="2:6" x14ac:dyDescent="0.2">
      <c r="B632" s="36"/>
      <c r="F632" s="36"/>
    </row>
    <row r="633" spans="2:6" x14ac:dyDescent="0.2">
      <c r="B633" s="36"/>
      <c r="F633" s="36"/>
    </row>
    <row r="634" spans="2:6" x14ac:dyDescent="0.2">
      <c r="B634" s="36"/>
      <c r="F634" s="36"/>
    </row>
    <row r="635" spans="2:6" x14ac:dyDescent="0.2">
      <c r="B635" s="36"/>
      <c r="F635" s="36"/>
    </row>
    <row r="636" spans="2:6" x14ac:dyDescent="0.2">
      <c r="B636" s="36"/>
      <c r="F636" s="36"/>
    </row>
    <row r="637" spans="2:6" x14ac:dyDescent="0.2">
      <c r="B637" s="36"/>
      <c r="F637" s="36"/>
    </row>
    <row r="638" spans="2:6" x14ac:dyDescent="0.2">
      <c r="B638" s="36"/>
      <c r="F638" s="36"/>
    </row>
    <row r="639" spans="2:6" x14ac:dyDescent="0.2">
      <c r="B639" s="36"/>
      <c r="F639" s="36"/>
    </row>
    <row r="640" spans="2:6" x14ac:dyDescent="0.2">
      <c r="B640" s="36"/>
      <c r="F640" s="36"/>
    </row>
    <row r="641" spans="2:6" x14ac:dyDescent="0.2">
      <c r="B641" s="36"/>
      <c r="F641" s="36"/>
    </row>
    <row r="642" spans="2:6" x14ac:dyDescent="0.2">
      <c r="B642" s="36"/>
      <c r="F642" s="36"/>
    </row>
    <row r="643" spans="2:6" x14ac:dyDescent="0.2">
      <c r="B643" s="36"/>
      <c r="F643" s="36"/>
    </row>
    <row r="644" spans="2:6" x14ac:dyDescent="0.2">
      <c r="B644" s="36"/>
      <c r="F644" s="36"/>
    </row>
    <row r="645" spans="2:6" x14ac:dyDescent="0.2">
      <c r="B645" s="36"/>
      <c r="F645" s="36"/>
    </row>
    <row r="646" spans="2:6" x14ac:dyDescent="0.2">
      <c r="B646" s="36"/>
      <c r="F646" s="36"/>
    </row>
    <row r="647" spans="2:6" x14ac:dyDescent="0.2">
      <c r="B647" s="36"/>
      <c r="F647" s="36"/>
    </row>
    <row r="648" spans="2:6" x14ac:dyDescent="0.2">
      <c r="B648" s="36"/>
      <c r="F648" s="36"/>
    </row>
    <row r="649" spans="2:6" x14ac:dyDescent="0.2">
      <c r="B649" s="36"/>
      <c r="F649" s="36"/>
    </row>
    <row r="650" spans="2:6" x14ac:dyDescent="0.2">
      <c r="B650" s="36"/>
      <c r="F650" s="36"/>
    </row>
    <row r="651" spans="2:6" x14ac:dyDescent="0.2">
      <c r="B651" s="36"/>
      <c r="F651" s="36"/>
    </row>
    <row r="652" spans="2:6" x14ac:dyDescent="0.2">
      <c r="B652" s="36"/>
      <c r="F652" s="36"/>
    </row>
    <row r="653" spans="2:6" x14ac:dyDescent="0.2">
      <c r="B653" s="36"/>
      <c r="F653" s="36"/>
    </row>
    <row r="654" spans="2:6" x14ac:dyDescent="0.2">
      <c r="B654" s="36"/>
      <c r="F654" s="36"/>
    </row>
    <row r="655" spans="2:6" x14ac:dyDescent="0.2">
      <c r="B655" s="36"/>
      <c r="F655" s="36"/>
    </row>
    <row r="656" spans="2:6" x14ac:dyDescent="0.2">
      <c r="B656" s="36"/>
      <c r="F656" s="36"/>
    </row>
    <row r="657" spans="2:6" x14ac:dyDescent="0.2">
      <c r="B657" s="36"/>
      <c r="F657" s="36"/>
    </row>
    <row r="658" spans="2:6" x14ac:dyDescent="0.2">
      <c r="B658" s="36"/>
      <c r="F658" s="36"/>
    </row>
    <row r="659" spans="2:6" x14ac:dyDescent="0.2">
      <c r="B659" s="36"/>
      <c r="F659" s="36"/>
    </row>
    <row r="660" spans="2:6" x14ac:dyDescent="0.2">
      <c r="B660" s="36"/>
      <c r="F660" s="36"/>
    </row>
    <row r="661" spans="2:6" x14ac:dyDescent="0.2">
      <c r="B661" s="36"/>
      <c r="F661" s="36"/>
    </row>
    <row r="662" spans="2:6" x14ac:dyDescent="0.2">
      <c r="B662" s="36"/>
      <c r="F662" s="36"/>
    </row>
    <row r="663" spans="2:6" x14ac:dyDescent="0.2">
      <c r="B663" s="36"/>
      <c r="F663" s="36"/>
    </row>
    <row r="664" spans="2:6" x14ac:dyDescent="0.2">
      <c r="B664" s="36"/>
      <c r="F664" s="36"/>
    </row>
    <row r="665" spans="2:6" x14ac:dyDescent="0.2">
      <c r="B665" s="36"/>
      <c r="F665" s="36"/>
    </row>
    <row r="666" spans="2:6" x14ac:dyDescent="0.2">
      <c r="B666" s="36"/>
      <c r="F666" s="36"/>
    </row>
    <row r="667" spans="2:6" x14ac:dyDescent="0.2">
      <c r="B667" s="36"/>
      <c r="F667" s="36"/>
    </row>
    <row r="668" spans="2:6" x14ac:dyDescent="0.2">
      <c r="B668" s="36"/>
      <c r="F668" s="36"/>
    </row>
    <row r="669" spans="2:6" x14ac:dyDescent="0.2">
      <c r="B669" s="36"/>
      <c r="F669" s="36"/>
    </row>
    <row r="670" spans="2:6" x14ac:dyDescent="0.2">
      <c r="B670" s="36"/>
      <c r="F670" s="36"/>
    </row>
    <row r="671" spans="2:6" x14ac:dyDescent="0.2">
      <c r="B671" s="36"/>
      <c r="F671" s="36"/>
    </row>
    <row r="672" spans="2:6" x14ac:dyDescent="0.2">
      <c r="B672" s="36"/>
      <c r="F672" s="36"/>
    </row>
    <row r="673" spans="2:6" x14ac:dyDescent="0.2">
      <c r="B673" s="36"/>
      <c r="F673" s="36"/>
    </row>
    <row r="674" spans="2:6" x14ac:dyDescent="0.2">
      <c r="B674" s="36"/>
      <c r="F674" s="36"/>
    </row>
    <row r="675" spans="2:6" x14ac:dyDescent="0.2">
      <c r="B675" s="36"/>
      <c r="F675" s="36"/>
    </row>
    <row r="676" spans="2:6" x14ac:dyDescent="0.2">
      <c r="B676" s="36"/>
      <c r="F676" s="36"/>
    </row>
    <row r="677" spans="2:6" x14ac:dyDescent="0.2">
      <c r="B677" s="36"/>
      <c r="F677" s="36"/>
    </row>
    <row r="678" spans="2:6" x14ac:dyDescent="0.2">
      <c r="B678" s="36"/>
      <c r="F678" s="36"/>
    </row>
    <row r="679" spans="2:6" x14ac:dyDescent="0.2">
      <c r="B679" s="36"/>
      <c r="F679" s="36"/>
    </row>
    <row r="680" spans="2:6" x14ac:dyDescent="0.2">
      <c r="B680" s="36"/>
      <c r="F680" s="36"/>
    </row>
    <row r="681" spans="2:6" x14ac:dyDescent="0.2">
      <c r="B681" s="36"/>
      <c r="F681" s="36"/>
    </row>
    <row r="682" spans="2:6" x14ac:dyDescent="0.2">
      <c r="B682" s="36"/>
      <c r="F682" s="36"/>
    </row>
    <row r="683" spans="2:6" x14ac:dyDescent="0.2">
      <c r="B683" s="36"/>
      <c r="F683" s="36"/>
    </row>
    <row r="684" spans="2:6" x14ac:dyDescent="0.2">
      <c r="B684" s="36"/>
      <c r="F684" s="36"/>
    </row>
    <row r="685" spans="2:6" x14ac:dyDescent="0.2">
      <c r="B685" s="36"/>
      <c r="F685" s="36"/>
    </row>
    <row r="686" spans="2:6" x14ac:dyDescent="0.2">
      <c r="B686" s="36"/>
      <c r="F686" s="36"/>
    </row>
    <row r="687" spans="2:6" x14ac:dyDescent="0.2">
      <c r="B687" s="36"/>
      <c r="F687" s="36"/>
    </row>
    <row r="688" spans="2:6" x14ac:dyDescent="0.2">
      <c r="B688" s="36"/>
      <c r="F688" s="36"/>
    </row>
    <row r="689" spans="2:6" x14ac:dyDescent="0.2">
      <c r="B689" s="36"/>
      <c r="F689" s="36"/>
    </row>
    <row r="690" spans="2:6" x14ac:dyDescent="0.2">
      <c r="B690" s="36"/>
      <c r="F690" s="36"/>
    </row>
    <row r="691" spans="2:6" x14ac:dyDescent="0.2">
      <c r="B691" s="36"/>
      <c r="F691" s="36"/>
    </row>
    <row r="692" spans="2:6" x14ac:dyDescent="0.2">
      <c r="B692" s="36"/>
      <c r="F692" s="36"/>
    </row>
    <row r="693" spans="2:6" x14ac:dyDescent="0.2">
      <c r="B693" s="36"/>
      <c r="F693" s="36"/>
    </row>
    <row r="694" spans="2:6" x14ac:dyDescent="0.2">
      <c r="B694" s="36"/>
      <c r="F694" s="36"/>
    </row>
    <row r="695" spans="2:6" x14ac:dyDescent="0.2">
      <c r="B695" s="36"/>
      <c r="F695" s="36"/>
    </row>
    <row r="696" spans="2:6" x14ac:dyDescent="0.2">
      <c r="B696" s="36"/>
      <c r="F696" s="36"/>
    </row>
    <row r="697" spans="2:6" x14ac:dyDescent="0.2">
      <c r="B697" s="36"/>
      <c r="F697" s="36"/>
    </row>
    <row r="698" spans="2:6" x14ac:dyDescent="0.2">
      <c r="B698" s="36"/>
      <c r="F698" s="36"/>
    </row>
    <row r="699" spans="2:6" x14ac:dyDescent="0.2">
      <c r="B699" s="36"/>
      <c r="F699" s="36"/>
    </row>
    <row r="700" spans="2:6" x14ac:dyDescent="0.2">
      <c r="B700" s="36"/>
      <c r="F700" s="36"/>
    </row>
    <row r="701" spans="2:6" x14ac:dyDescent="0.2">
      <c r="B701" s="36"/>
      <c r="F701" s="36"/>
    </row>
    <row r="702" spans="2:6" x14ac:dyDescent="0.2">
      <c r="B702" s="36"/>
      <c r="F702" s="36"/>
    </row>
    <row r="703" spans="2:6" x14ac:dyDescent="0.2">
      <c r="B703" s="36"/>
      <c r="F703" s="36"/>
    </row>
    <row r="704" spans="2:6" x14ac:dyDescent="0.2">
      <c r="B704" s="36"/>
      <c r="F704" s="36"/>
    </row>
    <row r="705" spans="2:6" x14ac:dyDescent="0.2">
      <c r="B705" s="36"/>
      <c r="F705" s="36"/>
    </row>
    <row r="706" spans="2:6" x14ac:dyDescent="0.2">
      <c r="B706" s="36"/>
      <c r="F706" s="36"/>
    </row>
    <row r="707" spans="2:6" x14ac:dyDescent="0.2">
      <c r="B707" s="36"/>
      <c r="F707" s="36"/>
    </row>
    <row r="708" spans="2:6" x14ac:dyDescent="0.2">
      <c r="B708" s="36"/>
      <c r="F708" s="36"/>
    </row>
    <row r="709" spans="2:6" x14ac:dyDescent="0.2">
      <c r="B709" s="36"/>
      <c r="F709" s="36"/>
    </row>
    <row r="710" spans="2:6" x14ac:dyDescent="0.2">
      <c r="B710" s="36"/>
      <c r="F710" s="36"/>
    </row>
    <row r="711" spans="2:6" x14ac:dyDescent="0.2">
      <c r="B711" s="36"/>
      <c r="F711" s="36"/>
    </row>
    <row r="712" spans="2:6" x14ac:dyDescent="0.2">
      <c r="B712" s="36"/>
      <c r="F712" s="36"/>
    </row>
    <row r="713" spans="2:6" x14ac:dyDescent="0.2">
      <c r="B713" s="36"/>
      <c r="F713" s="36"/>
    </row>
    <row r="714" spans="2:6" x14ac:dyDescent="0.2">
      <c r="B714" s="36"/>
      <c r="F714" s="36"/>
    </row>
    <row r="715" spans="2:6" x14ac:dyDescent="0.2">
      <c r="B715" s="36"/>
      <c r="F715" s="36"/>
    </row>
    <row r="716" spans="2:6" x14ac:dyDescent="0.2">
      <c r="B716" s="36"/>
      <c r="F716" s="36"/>
    </row>
    <row r="717" spans="2:6" x14ac:dyDescent="0.2">
      <c r="B717" s="36"/>
      <c r="F717" s="36"/>
    </row>
    <row r="718" spans="2:6" x14ac:dyDescent="0.2">
      <c r="B718" s="36"/>
      <c r="F718" s="36"/>
    </row>
    <row r="719" spans="2:6" x14ac:dyDescent="0.2">
      <c r="B719" s="36"/>
      <c r="F719" s="36"/>
    </row>
    <row r="720" spans="2:6" x14ac:dyDescent="0.2">
      <c r="B720" s="36"/>
      <c r="F720" s="36"/>
    </row>
    <row r="721" spans="2:6" x14ac:dyDescent="0.2">
      <c r="B721" s="36"/>
      <c r="F721" s="36"/>
    </row>
    <row r="722" spans="2:6" x14ac:dyDescent="0.2">
      <c r="B722" s="36"/>
      <c r="F722" s="36"/>
    </row>
    <row r="723" spans="2:6" x14ac:dyDescent="0.2">
      <c r="B723" s="36"/>
      <c r="F723" s="36"/>
    </row>
    <row r="724" spans="2:6" x14ac:dyDescent="0.2">
      <c r="B724" s="36"/>
      <c r="F724" s="36"/>
    </row>
    <row r="725" spans="2:6" x14ac:dyDescent="0.2">
      <c r="B725" s="36"/>
      <c r="F725" s="36"/>
    </row>
    <row r="726" spans="2:6" x14ac:dyDescent="0.2">
      <c r="B726" s="36"/>
      <c r="F726" s="36"/>
    </row>
    <row r="727" spans="2:6" x14ac:dyDescent="0.2">
      <c r="B727" s="36"/>
      <c r="F727" s="36"/>
    </row>
    <row r="728" spans="2:6" x14ac:dyDescent="0.2">
      <c r="B728" s="36"/>
      <c r="F728" s="36"/>
    </row>
    <row r="729" spans="2:6" x14ac:dyDescent="0.2">
      <c r="B729" s="36"/>
      <c r="F729" s="36"/>
    </row>
    <row r="730" spans="2:6" x14ac:dyDescent="0.2">
      <c r="B730" s="36"/>
      <c r="F730" s="36"/>
    </row>
    <row r="731" spans="2:6" x14ac:dyDescent="0.2">
      <c r="B731" s="36"/>
      <c r="F731" s="36"/>
    </row>
    <row r="732" spans="2:6" x14ac:dyDescent="0.2">
      <c r="B732" s="36"/>
      <c r="F732" s="36"/>
    </row>
    <row r="733" spans="2:6" x14ac:dyDescent="0.2">
      <c r="B733" s="36"/>
      <c r="F733" s="36"/>
    </row>
    <row r="734" spans="2:6" x14ac:dyDescent="0.2">
      <c r="B734" s="36"/>
      <c r="F734" s="36"/>
    </row>
    <row r="735" spans="2:6" x14ac:dyDescent="0.2">
      <c r="B735" s="36"/>
      <c r="F735" s="36"/>
    </row>
    <row r="736" spans="2:6" x14ac:dyDescent="0.2">
      <c r="B736" s="36"/>
      <c r="F736" s="36"/>
    </row>
    <row r="737" spans="2:6" x14ac:dyDescent="0.2">
      <c r="B737" s="36"/>
      <c r="F737" s="36"/>
    </row>
    <row r="738" spans="2:6" x14ac:dyDescent="0.2">
      <c r="B738" s="36"/>
      <c r="F738" s="36"/>
    </row>
    <row r="739" spans="2:6" x14ac:dyDescent="0.2">
      <c r="B739" s="36"/>
      <c r="F739" s="36"/>
    </row>
    <row r="740" spans="2:6" x14ac:dyDescent="0.2">
      <c r="B740" s="36"/>
      <c r="F740" s="36"/>
    </row>
    <row r="741" spans="2:6" x14ac:dyDescent="0.2">
      <c r="B741" s="36"/>
      <c r="F741" s="36"/>
    </row>
    <row r="742" spans="2:6" x14ac:dyDescent="0.2">
      <c r="B742" s="36"/>
      <c r="F742" s="36"/>
    </row>
    <row r="743" spans="2:6" x14ac:dyDescent="0.2">
      <c r="B743" s="36"/>
      <c r="F743" s="36"/>
    </row>
    <row r="744" spans="2:6" x14ac:dyDescent="0.2">
      <c r="B744" s="36"/>
      <c r="F744" s="36"/>
    </row>
    <row r="745" spans="2:6" x14ac:dyDescent="0.2">
      <c r="B745" s="36"/>
      <c r="F745" s="36"/>
    </row>
    <row r="746" spans="2:6" x14ac:dyDescent="0.2">
      <c r="B746" s="36"/>
      <c r="F746" s="36"/>
    </row>
    <row r="747" spans="2:6" x14ac:dyDescent="0.2">
      <c r="B747" s="36"/>
      <c r="F747" s="36"/>
    </row>
    <row r="748" spans="2:6" x14ac:dyDescent="0.2">
      <c r="B748" s="36"/>
      <c r="F748" s="36"/>
    </row>
    <row r="749" spans="2:6" x14ac:dyDescent="0.2">
      <c r="B749" s="36"/>
      <c r="F749" s="36"/>
    </row>
    <row r="750" spans="2:6" x14ac:dyDescent="0.2">
      <c r="B750" s="36"/>
      <c r="F750" s="36"/>
    </row>
    <row r="751" spans="2:6" x14ac:dyDescent="0.2">
      <c r="B751" s="36"/>
      <c r="F751" s="36"/>
    </row>
    <row r="752" spans="2:6" x14ac:dyDescent="0.2">
      <c r="B752" s="36"/>
      <c r="F752" s="36"/>
    </row>
    <row r="753" spans="2:6" x14ac:dyDescent="0.2">
      <c r="B753" s="36"/>
      <c r="F753" s="36"/>
    </row>
    <row r="754" spans="2:6" x14ac:dyDescent="0.2">
      <c r="B754" s="36"/>
      <c r="F754" s="36"/>
    </row>
    <row r="755" spans="2:6" x14ac:dyDescent="0.2">
      <c r="B755" s="36"/>
      <c r="F755" s="36"/>
    </row>
    <row r="756" spans="2:6" x14ac:dyDescent="0.2">
      <c r="B756" s="36"/>
      <c r="F756" s="36"/>
    </row>
    <row r="757" spans="2:6" x14ac:dyDescent="0.2">
      <c r="B757" s="36"/>
      <c r="F757" s="36"/>
    </row>
    <row r="758" spans="2:6" x14ac:dyDescent="0.2">
      <c r="B758" s="36"/>
      <c r="F758" s="36"/>
    </row>
    <row r="759" spans="2:6" x14ac:dyDescent="0.2">
      <c r="B759" s="36"/>
      <c r="F759" s="36"/>
    </row>
    <row r="760" spans="2:6" x14ac:dyDescent="0.2">
      <c r="B760" s="36"/>
      <c r="F760" s="36"/>
    </row>
    <row r="761" spans="2:6" x14ac:dyDescent="0.2">
      <c r="B761" s="36"/>
      <c r="F761" s="36"/>
    </row>
    <row r="762" spans="2:6" x14ac:dyDescent="0.2">
      <c r="B762" s="36"/>
      <c r="F762" s="36"/>
    </row>
    <row r="763" spans="2:6" x14ac:dyDescent="0.2">
      <c r="B763" s="36"/>
      <c r="F763" s="36"/>
    </row>
    <row r="764" spans="2:6" x14ac:dyDescent="0.2">
      <c r="B764" s="36"/>
      <c r="F764" s="36"/>
    </row>
    <row r="765" spans="2:6" x14ac:dyDescent="0.2">
      <c r="B765" s="36"/>
      <c r="F765" s="36"/>
    </row>
    <row r="766" spans="2:6" x14ac:dyDescent="0.2">
      <c r="B766" s="36"/>
      <c r="F766" s="36"/>
    </row>
    <row r="767" spans="2:6" x14ac:dyDescent="0.2">
      <c r="B767" s="36"/>
      <c r="F767" s="36"/>
    </row>
    <row r="768" spans="2:6" x14ac:dyDescent="0.2">
      <c r="B768" s="36"/>
      <c r="F768" s="36"/>
    </row>
    <row r="769" spans="2:6" x14ac:dyDescent="0.2">
      <c r="B769" s="36"/>
      <c r="F769" s="36"/>
    </row>
    <row r="770" spans="2:6" x14ac:dyDescent="0.2">
      <c r="B770" s="36"/>
      <c r="F770" s="36"/>
    </row>
    <row r="771" spans="2:6" x14ac:dyDescent="0.2">
      <c r="B771" s="36"/>
      <c r="F771" s="36"/>
    </row>
    <row r="772" spans="2:6" x14ac:dyDescent="0.2">
      <c r="B772" s="36"/>
      <c r="F772" s="36"/>
    </row>
    <row r="773" spans="2:6" x14ac:dyDescent="0.2">
      <c r="B773" s="36"/>
      <c r="F773" s="36"/>
    </row>
    <row r="774" spans="2:6" x14ac:dyDescent="0.2">
      <c r="B774" s="36"/>
      <c r="F774" s="36"/>
    </row>
    <row r="775" spans="2:6" x14ac:dyDescent="0.2">
      <c r="B775" s="36"/>
      <c r="F775" s="36"/>
    </row>
    <row r="776" spans="2:6" x14ac:dyDescent="0.2">
      <c r="B776" s="36"/>
      <c r="F776" s="36"/>
    </row>
    <row r="777" spans="2:6" x14ac:dyDescent="0.2">
      <c r="B777" s="36"/>
      <c r="F777" s="36"/>
    </row>
    <row r="778" spans="2:6" x14ac:dyDescent="0.2">
      <c r="B778" s="36"/>
      <c r="F778" s="36"/>
    </row>
    <row r="779" spans="2:6" x14ac:dyDescent="0.2">
      <c r="B779" s="36"/>
      <c r="F779" s="36"/>
    </row>
    <row r="780" spans="2:6" x14ac:dyDescent="0.2">
      <c r="B780" s="36"/>
      <c r="F780" s="36"/>
    </row>
    <row r="781" spans="2:6" x14ac:dyDescent="0.2">
      <c r="B781" s="36"/>
      <c r="F781" s="36"/>
    </row>
    <row r="782" spans="2:6" x14ac:dyDescent="0.2">
      <c r="B782" s="36"/>
      <c r="F782" s="36"/>
    </row>
    <row r="783" spans="2:6" x14ac:dyDescent="0.2">
      <c r="B783" s="36"/>
      <c r="F783" s="36"/>
    </row>
    <row r="784" spans="2:6" x14ac:dyDescent="0.2">
      <c r="B784" s="36"/>
      <c r="F784" s="36"/>
    </row>
    <row r="785" spans="2:6" x14ac:dyDescent="0.2">
      <c r="B785" s="36"/>
      <c r="F785" s="36"/>
    </row>
    <row r="786" spans="2:6" x14ac:dyDescent="0.2">
      <c r="B786" s="36"/>
      <c r="F786" s="36"/>
    </row>
    <row r="787" spans="2:6" x14ac:dyDescent="0.2">
      <c r="B787" s="36"/>
      <c r="F787" s="36"/>
    </row>
    <row r="788" spans="2:6" x14ac:dyDescent="0.2">
      <c r="B788" s="36"/>
      <c r="F788" s="36"/>
    </row>
    <row r="789" spans="2:6" x14ac:dyDescent="0.2">
      <c r="B789" s="36"/>
      <c r="F789" s="36"/>
    </row>
    <row r="790" spans="2:6" x14ac:dyDescent="0.2">
      <c r="B790" s="36"/>
      <c r="F790" s="36"/>
    </row>
    <row r="791" spans="2:6" x14ac:dyDescent="0.2">
      <c r="B791" s="36"/>
      <c r="F791" s="36"/>
    </row>
    <row r="792" spans="2:6" x14ac:dyDescent="0.2">
      <c r="B792" s="36"/>
      <c r="F792" s="36"/>
    </row>
    <row r="793" spans="2:6" x14ac:dyDescent="0.2">
      <c r="B793" s="36"/>
      <c r="F793" s="36"/>
    </row>
    <row r="794" spans="2:6" x14ac:dyDescent="0.2">
      <c r="B794" s="36"/>
      <c r="F794" s="36"/>
    </row>
    <row r="795" spans="2:6" x14ac:dyDescent="0.2">
      <c r="B795" s="36"/>
      <c r="F795" s="36"/>
    </row>
    <row r="796" spans="2:6" x14ac:dyDescent="0.2">
      <c r="B796" s="36"/>
      <c r="F796" s="36"/>
    </row>
    <row r="797" spans="2:6" x14ac:dyDescent="0.2">
      <c r="B797" s="36"/>
      <c r="F797" s="36"/>
    </row>
    <row r="798" spans="2:6" x14ac:dyDescent="0.2">
      <c r="B798" s="36"/>
      <c r="F798" s="36"/>
    </row>
    <row r="799" spans="2:6" x14ac:dyDescent="0.2">
      <c r="B799" s="36"/>
      <c r="F799" s="36"/>
    </row>
    <row r="800" spans="2:6" x14ac:dyDescent="0.2">
      <c r="B800" s="36"/>
      <c r="F800" s="36"/>
    </row>
    <row r="801" spans="2:6" x14ac:dyDescent="0.2">
      <c r="B801" s="36"/>
      <c r="F801" s="36"/>
    </row>
    <row r="802" spans="2:6" x14ac:dyDescent="0.2">
      <c r="B802" s="36"/>
      <c r="F802" s="36"/>
    </row>
    <row r="803" spans="2:6" x14ac:dyDescent="0.2">
      <c r="B803" s="36"/>
      <c r="F803" s="36"/>
    </row>
    <row r="804" spans="2:6" x14ac:dyDescent="0.2">
      <c r="B804" s="36"/>
      <c r="F804" s="36"/>
    </row>
    <row r="805" spans="2:6" x14ac:dyDescent="0.2">
      <c r="B805" s="36"/>
      <c r="F805" s="36"/>
    </row>
    <row r="806" spans="2:6" x14ac:dyDescent="0.2">
      <c r="B806" s="36"/>
      <c r="F806" s="36"/>
    </row>
    <row r="807" spans="2:6" x14ac:dyDescent="0.2">
      <c r="B807" s="36"/>
      <c r="F807" s="36"/>
    </row>
    <row r="808" spans="2:6" x14ac:dyDescent="0.2">
      <c r="B808" s="36"/>
      <c r="F808" s="36"/>
    </row>
    <row r="809" spans="2:6" x14ac:dyDescent="0.2">
      <c r="B809" s="36"/>
      <c r="F809" s="36"/>
    </row>
    <row r="810" spans="2:6" x14ac:dyDescent="0.2">
      <c r="B810" s="36"/>
      <c r="F810" s="36"/>
    </row>
    <row r="811" spans="2:6" x14ac:dyDescent="0.2">
      <c r="B811" s="36"/>
      <c r="F811" s="36"/>
    </row>
    <row r="812" spans="2:6" x14ac:dyDescent="0.2">
      <c r="B812" s="36"/>
      <c r="F812" s="36"/>
    </row>
    <row r="813" spans="2:6" x14ac:dyDescent="0.2">
      <c r="B813" s="36"/>
      <c r="F813" s="36"/>
    </row>
    <row r="814" spans="2:6" x14ac:dyDescent="0.2">
      <c r="B814" s="36"/>
      <c r="F814" s="36"/>
    </row>
    <row r="815" spans="2:6" x14ac:dyDescent="0.2">
      <c r="B815" s="36"/>
      <c r="F815" s="36"/>
    </row>
    <row r="816" spans="2:6" x14ac:dyDescent="0.2">
      <c r="B816" s="36"/>
      <c r="F816" s="36"/>
    </row>
    <row r="817" spans="2:6" x14ac:dyDescent="0.2">
      <c r="B817" s="36"/>
      <c r="F817" s="36"/>
    </row>
    <row r="818" spans="2:6" x14ac:dyDescent="0.2">
      <c r="B818" s="36"/>
      <c r="F818" s="36"/>
    </row>
    <row r="819" spans="2:6" x14ac:dyDescent="0.2">
      <c r="B819" s="36"/>
      <c r="F819" s="36"/>
    </row>
    <row r="820" spans="2:6" x14ac:dyDescent="0.2">
      <c r="B820" s="36"/>
      <c r="F820" s="36"/>
    </row>
    <row r="821" spans="2:6" x14ac:dyDescent="0.2">
      <c r="B821" s="36"/>
      <c r="F821" s="36"/>
    </row>
    <row r="822" spans="2:6" x14ac:dyDescent="0.2">
      <c r="B822" s="36"/>
      <c r="F822" s="36"/>
    </row>
    <row r="823" spans="2:6" x14ac:dyDescent="0.2">
      <c r="B823" s="36"/>
      <c r="F823" s="36"/>
    </row>
    <row r="824" spans="2:6" x14ac:dyDescent="0.2">
      <c r="B824" s="36"/>
      <c r="F824" s="36"/>
    </row>
    <row r="825" spans="2:6" x14ac:dyDescent="0.2">
      <c r="B825" s="36"/>
      <c r="F825" s="36"/>
    </row>
    <row r="826" spans="2:6" x14ac:dyDescent="0.2">
      <c r="B826" s="36"/>
      <c r="F826" s="36"/>
    </row>
    <row r="827" spans="2:6" x14ac:dyDescent="0.2">
      <c r="B827" s="36"/>
      <c r="F827" s="36"/>
    </row>
    <row r="828" spans="2:6" x14ac:dyDescent="0.2">
      <c r="B828" s="36"/>
      <c r="F828" s="36"/>
    </row>
    <row r="829" spans="2:6" x14ac:dyDescent="0.2">
      <c r="B829" s="36"/>
      <c r="F829" s="36"/>
    </row>
    <row r="830" spans="2:6" x14ac:dyDescent="0.2">
      <c r="B830" s="36"/>
      <c r="F830" s="36"/>
    </row>
    <row r="831" spans="2:6" x14ac:dyDescent="0.2">
      <c r="B831" s="36"/>
      <c r="F831" s="36"/>
    </row>
    <row r="832" spans="2:6" x14ac:dyDescent="0.2">
      <c r="B832" s="36"/>
      <c r="F832" s="36"/>
    </row>
    <row r="833" spans="2:6" x14ac:dyDescent="0.2">
      <c r="B833" s="36"/>
      <c r="F833" s="36"/>
    </row>
    <row r="834" spans="2:6" x14ac:dyDescent="0.2">
      <c r="B834" s="36"/>
      <c r="F834" s="36"/>
    </row>
    <row r="835" spans="2:6" x14ac:dyDescent="0.2">
      <c r="B835" s="36"/>
      <c r="F835" s="36"/>
    </row>
    <row r="836" spans="2:6" x14ac:dyDescent="0.2">
      <c r="B836" s="36"/>
      <c r="F836" s="36"/>
    </row>
    <row r="837" spans="2:6" x14ac:dyDescent="0.2">
      <c r="B837" s="36"/>
      <c r="F837" s="36"/>
    </row>
    <row r="838" spans="2:6" x14ac:dyDescent="0.2">
      <c r="B838" s="36"/>
      <c r="F838" s="36"/>
    </row>
    <row r="839" spans="2:6" x14ac:dyDescent="0.2">
      <c r="B839" s="36"/>
      <c r="F839" s="36"/>
    </row>
    <row r="840" spans="2:6" x14ac:dyDescent="0.2">
      <c r="B840" s="36"/>
      <c r="F840" s="36"/>
    </row>
    <row r="841" spans="2:6" x14ac:dyDescent="0.2">
      <c r="B841" s="36"/>
      <c r="F841" s="36"/>
    </row>
    <row r="842" spans="2:6" x14ac:dyDescent="0.2">
      <c r="B842" s="36"/>
      <c r="F842" s="36"/>
    </row>
    <row r="843" spans="2:6" x14ac:dyDescent="0.2">
      <c r="B843" s="36"/>
      <c r="F843" s="36"/>
    </row>
    <row r="844" spans="2:6" x14ac:dyDescent="0.2">
      <c r="B844" s="36"/>
      <c r="F844" s="36"/>
    </row>
    <row r="845" spans="2:6" x14ac:dyDescent="0.2">
      <c r="B845" s="36"/>
      <c r="F845" s="36"/>
    </row>
    <row r="846" spans="2:6" x14ac:dyDescent="0.2">
      <c r="B846" s="36"/>
      <c r="F846" s="36"/>
    </row>
    <row r="847" spans="2:6" x14ac:dyDescent="0.2">
      <c r="B847" s="36"/>
      <c r="F847" s="36"/>
    </row>
    <row r="848" spans="2:6" x14ac:dyDescent="0.2">
      <c r="B848" s="36"/>
      <c r="F848" s="36"/>
    </row>
    <row r="849" spans="2:6" x14ac:dyDescent="0.2">
      <c r="B849" s="36"/>
      <c r="F849" s="36"/>
    </row>
    <row r="850" spans="2:6" x14ac:dyDescent="0.2">
      <c r="B850" s="36"/>
      <c r="F850" s="36"/>
    </row>
    <row r="851" spans="2:6" x14ac:dyDescent="0.2">
      <c r="B851" s="36"/>
      <c r="F851" s="36"/>
    </row>
    <row r="852" spans="2:6" x14ac:dyDescent="0.2">
      <c r="B852" s="36"/>
      <c r="F852" s="36"/>
    </row>
    <row r="853" spans="2:6" x14ac:dyDescent="0.2">
      <c r="B853" s="36"/>
      <c r="F853" s="36"/>
    </row>
    <row r="854" spans="2:6" x14ac:dyDescent="0.2">
      <c r="B854" s="36"/>
      <c r="F854" s="36"/>
    </row>
    <row r="855" spans="2:6" x14ac:dyDescent="0.2">
      <c r="B855" s="36"/>
      <c r="F855" s="36"/>
    </row>
    <row r="856" spans="2:6" x14ac:dyDescent="0.2">
      <c r="B856" s="36"/>
      <c r="F856" s="36"/>
    </row>
    <row r="857" spans="2:6" x14ac:dyDescent="0.2">
      <c r="B857" s="36"/>
      <c r="F857" s="36"/>
    </row>
    <row r="858" spans="2:6" x14ac:dyDescent="0.2">
      <c r="B858" s="36"/>
      <c r="F858" s="36"/>
    </row>
    <row r="859" spans="2:6" x14ac:dyDescent="0.2">
      <c r="B859" s="36"/>
      <c r="F859" s="36"/>
    </row>
    <row r="860" spans="2:6" x14ac:dyDescent="0.2">
      <c r="B860" s="36"/>
      <c r="F860" s="36"/>
    </row>
    <row r="861" spans="2:6" x14ac:dyDescent="0.2">
      <c r="B861" s="36"/>
      <c r="F861" s="36"/>
    </row>
    <row r="862" spans="2:6" x14ac:dyDescent="0.2">
      <c r="B862" s="36"/>
      <c r="F862" s="36"/>
    </row>
    <row r="863" spans="2:6" x14ac:dyDescent="0.2">
      <c r="B863" s="36"/>
      <c r="F863" s="36"/>
    </row>
    <row r="864" spans="2:6" x14ac:dyDescent="0.2">
      <c r="B864" s="36"/>
      <c r="F864" s="36"/>
    </row>
    <row r="865" spans="2:6" x14ac:dyDescent="0.2">
      <c r="B865" s="36"/>
      <c r="F865" s="36"/>
    </row>
    <row r="866" spans="2:6" x14ac:dyDescent="0.2">
      <c r="B866" s="36"/>
      <c r="F866" s="36"/>
    </row>
    <row r="867" spans="2:6" x14ac:dyDescent="0.2">
      <c r="B867" s="36"/>
      <c r="F867" s="36"/>
    </row>
    <row r="868" spans="2:6" x14ac:dyDescent="0.2">
      <c r="B868" s="36"/>
      <c r="F868" s="36"/>
    </row>
    <row r="869" spans="2:6" x14ac:dyDescent="0.2">
      <c r="B869" s="36"/>
      <c r="F869" s="36"/>
    </row>
    <row r="870" spans="2:6" x14ac:dyDescent="0.2">
      <c r="B870" s="36"/>
      <c r="F870" s="36"/>
    </row>
    <row r="871" spans="2:6" x14ac:dyDescent="0.2">
      <c r="B871" s="36"/>
      <c r="F871" s="36"/>
    </row>
    <row r="872" spans="2:6" x14ac:dyDescent="0.2">
      <c r="B872" s="36"/>
      <c r="F872" s="36"/>
    </row>
    <row r="873" spans="2:6" x14ac:dyDescent="0.2">
      <c r="B873" s="36"/>
      <c r="F873" s="36"/>
    </row>
    <row r="874" spans="2:6" x14ac:dyDescent="0.2">
      <c r="B874" s="36"/>
      <c r="F874" s="36"/>
    </row>
    <row r="875" spans="2:6" x14ac:dyDescent="0.2">
      <c r="B875" s="36"/>
      <c r="F875" s="36"/>
    </row>
    <row r="876" spans="2:6" x14ac:dyDescent="0.2">
      <c r="B876" s="36"/>
      <c r="F876" s="36"/>
    </row>
    <row r="877" spans="2:6" x14ac:dyDescent="0.2">
      <c r="B877" s="36"/>
      <c r="F877" s="36"/>
    </row>
    <row r="878" spans="2:6" x14ac:dyDescent="0.2">
      <c r="B878" s="36"/>
      <c r="F878" s="36"/>
    </row>
    <row r="879" spans="2:6" x14ac:dyDescent="0.2">
      <c r="B879" s="36"/>
      <c r="F879" s="36"/>
    </row>
    <row r="880" spans="2:6" x14ac:dyDescent="0.2">
      <c r="B880" s="36"/>
      <c r="F880" s="36"/>
    </row>
    <row r="881" spans="2:6" x14ac:dyDescent="0.2">
      <c r="B881" s="36"/>
      <c r="F881" s="36"/>
    </row>
    <row r="882" spans="2:6" x14ac:dyDescent="0.2">
      <c r="B882" s="36"/>
      <c r="F882" s="36"/>
    </row>
    <row r="883" spans="2:6" x14ac:dyDescent="0.2">
      <c r="B883" s="36"/>
      <c r="F883" s="36"/>
    </row>
    <row r="884" spans="2:6" x14ac:dyDescent="0.2">
      <c r="B884" s="36"/>
      <c r="F884" s="36"/>
    </row>
    <row r="885" spans="2:6" x14ac:dyDescent="0.2">
      <c r="B885" s="36"/>
      <c r="F885" s="36"/>
    </row>
    <row r="886" spans="2:6" x14ac:dyDescent="0.2">
      <c r="B886" s="36"/>
      <c r="F886" s="36"/>
    </row>
    <row r="887" spans="2:6" x14ac:dyDescent="0.2">
      <c r="B887" s="36"/>
      <c r="F887" s="36"/>
    </row>
    <row r="888" spans="2:6" x14ac:dyDescent="0.2">
      <c r="B888" s="36"/>
      <c r="F888" s="36"/>
    </row>
    <row r="889" spans="2:6" x14ac:dyDescent="0.2">
      <c r="B889" s="36"/>
      <c r="F889" s="36"/>
    </row>
    <row r="890" spans="2:6" x14ac:dyDescent="0.2">
      <c r="B890" s="36"/>
      <c r="F890" s="36"/>
    </row>
    <row r="891" spans="2:6" x14ac:dyDescent="0.2">
      <c r="B891" s="36"/>
      <c r="F891" s="36"/>
    </row>
    <row r="892" spans="2:6" x14ac:dyDescent="0.2">
      <c r="B892" s="36"/>
      <c r="F892" s="36"/>
    </row>
    <row r="893" spans="2:6" x14ac:dyDescent="0.2">
      <c r="B893" s="36"/>
      <c r="F893" s="36"/>
    </row>
    <row r="894" spans="2:6" x14ac:dyDescent="0.2">
      <c r="B894" s="36"/>
      <c r="F894" s="36"/>
    </row>
    <row r="895" spans="2:6" x14ac:dyDescent="0.2">
      <c r="B895" s="36"/>
      <c r="F895" s="36"/>
    </row>
    <row r="896" spans="2:6" x14ac:dyDescent="0.2">
      <c r="B896" s="36"/>
      <c r="F896" s="36"/>
    </row>
    <row r="897" spans="2:6" x14ac:dyDescent="0.2">
      <c r="B897" s="36"/>
      <c r="F897" s="36"/>
    </row>
    <row r="898" spans="2:6" x14ac:dyDescent="0.2">
      <c r="B898" s="36"/>
      <c r="F898" s="36"/>
    </row>
    <row r="899" spans="2:6" x14ac:dyDescent="0.2">
      <c r="B899" s="36"/>
      <c r="F899" s="36"/>
    </row>
    <row r="900" spans="2:6" x14ac:dyDescent="0.2">
      <c r="B900" s="36"/>
      <c r="F900" s="36"/>
    </row>
    <row r="901" spans="2:6" x14ac:dyDescent="0.2">
      <c r="B901" s="36"/>
      <c r="F901" s="36"/>
    </row>
    <row r="902" spans="2:6" x14ac:dyDescent="0.2">
      <c r="B902" s="36"/>
      <c r="F902" s="36"/>
    </row>
    <row r="903" spans="2:6" x14ac:dyDescent="0.2">
      <c r="B903" s="36"/>
      <c r="F903" s="36"/>
    </row>
    <row r="904" spans="2:6" x14ac:dyDescent="0.2">
      <c r="B904" s="36"/>
      <c r="F904" s="36"/>
    </row>
    <row r="905" spans="2:6" x14ac:dyDescent="0.2">
      <c r="B905" s="36"/>
      <c r="F905" s="36"/>
    </row>
    <row r="906" spans="2:6" x14ac:dyDescent="0.2">
      <c r="B906" s="36"/>
      <c r="F906" s="36"/>
    </row>
    <row r="907" spans="2:6" x14ac:dyDescent="0.2">
      <c r="B907" s="36"/>
      <c r="F907" s="36"/>
    </row>
    <row r="908" spans="2:6" x14ac:dyDescent="0.2">
      <c r="B908" s="36"/>
      <c r="F908" s="36"/>
    </row>
    <row r="909" spans="2:6" x14ac:dyDescent="0.2">
      <c r="B909" s="36"/>
      <c r="F909" s="36"/>
    </row>
    <row r="910" spans="2:6" x14ac:dyDescent="0.2">
      <c r="B910" s="36"/>
      <c r="F910" s="36"/>
    </row>
    <row r="911" spans="2:6" x14ac:dyDescent="0.2">
      <c r="B911" s="36"/>
      <c r="F911" s="36"/>
    </row>
    <row r="912" spans="2:6" x14ac:dyDescent="0.2">
      <c r="B912" s="36"/>
      <c r="F912" s="36"/>
    </row>
    <row r="913" spans="2:6" x14ac:dyDescent="0.2">
      <c r="B913" s="36"/>
      <c r="F913" s="36"/>
    </row>
    <row r="914" spans="2:6" x14ac:dyDescent="0.2">
      <c r="B914" s="36"/>
      <c r="F914" s="36"/>
    </row>
    <row r="915" spans="2:6" x14ac:dyDescent="0.2">
      <c r="B915" s="36"/>
      <c r="F915" s="36"/>
    </row>
    <row r="916" spans="2:6" x14ac:dyDescent="0.2">
      <c r="B916" s="36"/>
      <c r="F916" s="36"/>
    </row>
    <row r="917" spans="2:6" x14ac:dyDescent="0.2">
      <c r="B917" s="36"/>
      <c r="F917" s="36"/>
    </row>
    <row r="918" spans="2:6" x14ac:dyDescent="0.2">
      <c r="B918" s="36"/>
      <c r="F918" s="36"/>
    </row>
    <row r="919" spans="2:6" x14ac:dyDescent="0.2">
      <c r="B919" s="36"/>
      <c r="F919" s="36"/>
    </row>
    <row r="920" spans="2:6" x14ac:dyDescent="0.2">
      <c r="B920" s="36"/>
      <c r="F920" s="36"/>
    </row>
    <row r="921" spans="2:6" x14ac:dyDescent="0.2">
      <c r="B921" s="36"/>
      <c r="F921" s="36"/>
    </row>
    <row r="922" spans="2:6" x14ac:dyDescent="0.2">
      <c r="B922" s="36"/>
      <c r="F922" s="36"/>
    </row>
    <row r="923" spans="2:6" x14ac:dyDescent="0.2">
      <c r="B923" s="36"/>
      <c r="F923" s="36"/>
    </row>
    <row r="924" spans="2:6" x14ac:dyDescent="0.2">
      <c r="B924" s="36"/>
      <c r="F924" s="36"/>
    </row>
    <row r="925" spans="2:6" x14ac:dyDescent="0.2">
      <c r="B925" s="36"/>
      <c r="F925" s="36"/>
    </row>
    <row r="926" spans="2:6" x14ac:dyDescent="0.2">
      <c r="B926" s="36"/>
      <c r="F926" s="36"/>
    </row>
    <row r="927" spans="2:6" x14ac:dyDescent="0.2">
      <c r="B927" s="36"/>
      <c r="F927" s="36"/>
    </row>
    <row r="928" spans="2:6" x14ac:dyDescent="0.2">
      <c r="B928" s="36"/>
      <c r="F928" s="36"/>
    </row>
    <row r="929" spans="2:6" x14ac:dyDescent="0.2">
      <c r="B929" s="36"/>
      <c r="F929" s="36"/>
    </row>
    <row r="930" spans="2:6" x14ac:dyDescent="0.2">
      <c r="B930" s="36"/>
      <c r="F930" s="36"/>
    </row>
    <row r="931" spans="2:6" x14ac:dyDescent="0.2">
      <c r="B931" s="36"/>
      <c r="F931" s="36"/>
    </row>
    <row r="932" spans="2:6" x14ac:dyDescent="0.2">
      <c r="B932" s="36"/>
      <c r="F932" s="36"/>
    </row>
    <row r="933" spans="2:6" x14ac:dyDescent="0.2">
      <c r="B933" s="36"/>
      <c r="F933" s="36"/>
    </row>
    <row r="934" spans="2:6" x14ac:dyDescent="0.2">
      <c r="B934" s="36"/>
      <c r="F934" s="36"/>
    </row>
    <row r="935" spans="2:6" x14ac:dyDescent="0.2">
      <c r="B935" s="36"/>
      <c r="F935" s="36"/>
    </row>
    <row r="936" spans="2:6" x14ac:dyDescent="0.2">
      <c r="B936" s="36"/>
      <c r="F936" s="36"/>
    </row>
    <row r="937" spans="2:6" x14ac:dyDescent="0.2">
      <c r="B937" s="36"/>
      <c r="F937" s="36"/>
    </row>
    <row r="938" spans="2:6" x14ac:dyDescent="0.2">
      <c r="B938" s="36"/>
      <c r="F938" s="36"/>
    </row>
    <row r="939" spans="2:6" x14ac:dyDescent="0.2">
      <c r="B939" s="36"/>
      <c r="F939" s="36"/>
    </row>
    <row r="940" spans="2:6" x14ac:dyDescent="0.2">
      <c r="B940" s="36"/>
      <c r="F940" s="36"/>
    </row>
    <row r="941" spans="2:6" x14ac:dyDescent="0.2">
      <c r="B941" s="36"/>
      <c r="F941" s="36"/>
    </row>
    <row r="942" spans="2:6" x14ac:dyDescent="0.2">
      <c r="B942" s="36"/>
      <c r="F942" s="36"/>
    </row>
    <row r="943" spans="2:6" x14ac:dyDescent="0.2">
      <c r="B943" s="36"/>
      <c r="F943" s="36"/>
    </row>
    <row r="944" spans="2:6" x14ac:dyDescent="0.2">
      <c r="B944" s="36"/>
      <c r="F944" s="36"/>
    </row>
    <row r="945" spans="2:6" x14ac:dyDescent="0.2">
      <c r="B945" s="36"/>
      <c r="F945" s="36"/>
    </row>
    <row r="946" spans="2:6" x14ac:dyDescent="0.2">
      <c r="B946" s="36"/>
      <c r="F946" s="36"/>
    </row>
    <row r="947" spans="2:6" x14ac:dyDescent="0.2">
      <c r="B947" s="36"/>
      <c r="F947" s="36"/>
    </row>
    <row r="948" spans="2:6" x14ac:dyDescent="0.2">
      <c r="B948" s="36"/>
      <c r="F948" s="36"/>
    </row>
    <row r="949" spans="2:6" x14ac:dyDescent="0.2">
      <c r="B949" s="36"/>
      <c r="F949" s="36"/>
    </row>
    <row r="950" spans="2:6" x14ac:dyDescent="0.2">
      <c r="B950" s="36"/>
      <c r="F950" s="36"/>
    </row>
    <row r="951" spans="2:6" x14ac:dyDescent="0.2">
      <c r="B951" s="36"/>
      <c r="F951" s="36"/>
    </row>
    <row r="952" spans="2:6" x14ac:dyDescent="0.2">
      <c r="B952" s="36"/>
      <c r="F952" s="36"/>
    </row>
    <row r="953" spans="2:6" x14ac:dyDescent="0.2">
      <c r="B953" s="36"/>
      <c r="F953" s="36"/>
    </row>
    <row r="954" spans="2:6" x14ac:dyDescent="0.2">
      <c r="B954" s="36"/>
      <c r="F954" s="36"/>
    </row>
    <row r="955" spans="2:6" x14ac:dyDescent="0.2">
      <c r="B955" s="36"/>
      <c r="F955" s="36"/>
    </row>
    <row r="956" spans="2:6" x14ac:dyDescent="0.2">
      <c r="B956" s="36"/>
      <c r="F956" s="36"/>
    </row>
    <row r="957" spans="2:6" x14ac:dyDescent="0.2">
      <c r="B957" s="36"/>
      <c r="F957" s="36"/>
    </row>
    <row r="958" spans="2:6" x14ac:dyDescent="0.2">
      <c r="B958" s="36"/>
      <c r="F958" s="36"/>
    </row>
    <row r="959" spans="2:6" x14ac:dyDescent="0.2">
      <c r="B959" s="36"/>
      <c r="F959" s="36"/>
    </row>
    <row r="960" spans="2:6" x14ac:dyDescent="0.2">
      <c r="B960" s="36"/>
      <c r="F960" s="36"/>
    </row>
    <row r="961" spans="2:6" x14ac:dyDescent="0.2">
      <c r="B961" s="36"/>
      <c r="F961" s="36"/>
    </row>
    <row r="962" spans="2:6" x14ac:dyDescent="0.2">
      <c r="B962" s="36"/>
      <c r="F962" s="36"/>
    </row>
    <row r="963" spans="2:6" x14ac:dyDescent="0.2">
      <c r="B963" s="36"/>
      <c r="F963" s="36"/>
    </row>
    <row r="964" spans="2:6" x14ac:dyDescent="0.2">
      <c r="B964" s="36"/>
      <c r="F964" s="36"/>
    </row>
    <row r="965" spans="2:6" x14ac:dyDescent="0.2">
      <c r="B965" s="36"/>
      <c r="F965" s="36"/>
    </row>
    <row r="966" spans="2:6" x14ac:dyDescent="0.2">
      <c r="B966" s="36"/>
      <c r="F966" s="36"/>
    </row>
    <row r="967" spans="2:6" x14ac:dyDescent="0.2">
      <c r="B967" s="36"/>
      <c r="F967" s="36"/>
    </row>
    <row r="968" spans="2:6" x14ac:dyDescent="0.2">
      <c r="B968" s="36"/>
      <c r="F968" s="36"/>
    </row>
    <row r="969" spans="2:6" x14ac:dyDescent="0.2">
      <c r="B969" s="36"/>
      <c r="F969" s="36"/>
    </row>
    <row r="970" spans="2:6" x14ac:dyDescent="0.2">
      <c r="B970" s="36"/>
      <c r="F970" s="36"/>
    </row>
    <row r="971" spans="2:6" x14ac:dyDescent="0.2">
      <c r="B971" s="36"/>
      <c r="F971" s="36"/>
    </row>
    <row r="972" spans="2:6" x14ac:dyDescent="0.2">
      <c r="B972" s="36"/>
      <c r="F972" s="36"/>
    </row>
    <row r="973" spans="2:6" x14ac:dyDescent="0.2">
      <c r="B973" s="36"/>
      <c r="F973" s="36"/>
    </row>
    <row r="974" spans="2:6" x14ac:dyDescent="0.2">
      <c r="B974" s="36"/>
      <c r="F974" s="36"/>
    </row>
    <row r="975" spans="2:6" x14ac:dyDescent="0.2">
      <c r="B975" s="36"/>
      <c r="F975" s="36"/>
    </row>
    <row r="976" spans="2:6" x14ac:dyDescent="0.2">
      <c r="B976" s="36"/>
      <c r="F976" s="36"/>
    </row>
    <row r="977" spans="2:6" x14ac:dyDescent="0.2">
      <c r="B977" s="36"/>
      <c r="F977" s="36"/>
    </row>
    <row r="978" spans="2:6" x14ac:dyDescent="0.2">
      <c r="B978" s="36"/>
      <c r="F978" s="36"/>
    </row>
    <row r="979" spans="2:6" x14ac:dyDescent="0.2">
      <c r="B979" s="36"/>
      <c r="F979" s="36"/>
    </row>
    <row r="980" spans="2:6" x14ac:dyDescent="0.2">
      <c r="B980" s="36"/>
      <c r="F980" s="36"/>
    </row>
    <row r="981" spans="2:6" x14ac:dyDescent="0.2">
      <c r="B981" s="36"/>
      <c r="F981" s="36"/>
    </row>
    <row r="982" spans="2:6" x14ac:dyDescent="0.2">
      <c r="B982" s="36"/>
      <c r="F982" s="36"/>
    </row>
    <row r="983" spans="2:6" x14ac:dyDescent="0.2">
      <c r="B983" s="36"/>
      <c r="F983" s="36"/>
    </row>
    <row r="984" spans="2:6" x14ac:dyDescent="0.2">
      <c r="B984" s="36"/>
      <c r="F984" s="36"/>
    </row>
    <row r="985" spans="2:6" x14ac:dyDescent="0.2">
      <c r="B985" s="36"/>
      <c r="F985" s="36"/>
    </row>
    <row r="986" spans="2:6" x14ac:dyDescent="0.2">
      <c r="B986" s="36"/>
      <c r="F986" s="36"/>
    </row>
    <row r="987" spans="2:6" x14ac:dyDescent="0.2">
      <c r="B987" s="36"/>
      <c r="F987" s="36"/>
    </row>
    <row r="988" spans="2:6" x14ac:dyDescent="0.2">
      <c r="B988" s="36"/>
      <c r="F988" s="36"/>
    </row>
    <row r="989" spans="2:6" x14ac:dyDescent="0.2">
      <c r="B989" s="36"/>
      <c r="F989" s="36"/>
    </row>
    <row r="990" spans="2:6" x14ac:dyDescent="0.2">
      <c r="B990" s="36"/>
      <c r="F990" s="36"/>
    </row>
    <row r="991" spans="2:6" x14ac:dyDescent="0.2">
      <c r="B991" s="36"/>
      <c r="F991" s="36"/>
    </row>
    <row r="992" spans="2:6" x14ac:dyDescent="0.2">
      <c r="B992" s="36"/>
      <c r="F992" s="36"/>
    </row>
    <row r="993" spans="2:6" x14ac:dyDescent="0.2">
      <c r="B993" s="36"/>
      <c r="F993" s="36"/>
    </row>
    <row r="994" spans="2:6" x14ac:dyDescent="0.2">
      <c r="B994" s="36"/>
      <c r="F994" s="36"/>
    </row>
    <row r="995" spans="2:6" x14ac:dyDescent="0.2">
      <c r="B995" s="36"/>
      <c r="F995" s="36"/>
    </row>
    <row r="996" spans="2:6" x14ac:dyDescent="0.2">
      <c r="B996" s="36"/>
      <c r="F996" s="36"/>
    </row>
    <row r="997" spans="2:6" x14ac:dyDescent="0.2">
      <c r="B997" s="36"/>
      <c r="F997" s="36"/>
    </row>
    <row r="998" spans="2:6" x14ac:dyDescent="0.2">
      <c r="B998" s="36"/>
      <c r="F998" s="36"/>
    </row>
    <row r="999" spans="2:6" x14ac:dyDescent="0.2">
      <c r="B999" s="36"/>
      <c r="F999" s="36"/>
    </row>
    <row r="1000" spans="2:6" x14ac:dyDescent="0.2">
      <c r="B1000" s="36"/>
      <c r="F1000" s="36"/>
    </row>
    <row r="1001" spans="2:6" x14ac:dyDescent="0.2">
      <c r="B1001" s="36"/>
      <c r="F1001" s="36"/>
    </row>
    <row r="1002" spans="2:6" x14ac:dyDescent="0.2">
      <c r="B1002" s="36"/>
      <c r="F1002" s="36"/>
    </row>
    <row r="1003" spans="2:6" x14ac:dyDescent="0.2">
      <c r="B1003" s="36"/>
      <c r="F1003" s="36"/>
    </row>
    <row r="1004" spans="2:6" x14ac:dyDescent="0.2">
      <c r="B1004" s="36"/>
      <c r="F1004" s="36"/>
    </row>
    <row r="1005" spans="2:6" x14ac:dyDescent="0.2">
      <c r="B1005" s="36"/>
      <c r="F1005" s="36"/>
    </row>
    <row r="1006" spans="2:6" x14ac:dyDescent="0.2">
      <c r="B1006" s="36"/>
      <c r="F1006" s="36"/>
    </row>
    <row r="1007" spans="2:6" x14ac:dyDescent="0.2">
      <c r="B1007" s="36"/>
      <c r="F1007" s="36"/>
    </row>
    <row r="1008" spans="2:6" x14ac:dyDescent="0.2">
      <c r="B1008" s="36"/>
      <c r="F1008" s="36"/>
    </row>
    <row r="1009" spans="2:6" x14ac:dyDescent="0.2">
      <c r="B1009" s="36"/>
      <c r="F1009" s="36"/>
    </row>
    <row r="1010" spans="2:6" x14ac:dyDescent="0.2">
      <c r="B1010" s="36"/>
      <c r="F1010" s="36"/>
    </row>
    <row r="1011" spans="2:6" x14ac:dyDescent="0.2">
      <c r="B1011" s="36"/>
      <c r="F1011" s="36"/>
    </row>
    <row r="1012" spans="2:6" x14ac:dyDescent="0.2">
      <c r="B1012" s="36"/>
      <c r="F1012" s="36"/>
    </row>
    <row r="1013" spans="2:6" x14ac:dyDescent="0.2">
      <c r="B1013" s="36"/>
      <c r="F1013" s="36"/>
    </row>
    <row r="1014" spans="2:6" x14ac:dyDescent="0.2">
      <c r="B1014" s="36"/>
      <c r="F1014" s="36"/>
    </row>
    <row r="1015" spans="2:6" x14ac:dyDescent="0.2">
      <c r="B1015" s="36"/>
      <c r="F1015" s="36"/>
    </row>
    <row r="1016" spans="2:6" x14ac:dyDescent="0.2">
      <c r="B1016" s="36"/>
      <c r="F1016" s="36"/>
    </row>
    <row r="1017" spans="2:6" x14ac:dyDescent="0.2">
      <c r="B1017" s="36"/>
      <c r="F1017" s="36"/>
    </row>
    <row r="1018" spans="2:6" x14ac:dyDescent="0.2">
      <c r="B1018" s="36"/>
      <c r="F1018" s="36"/>
    </row>
    <row r="1019" spans="2:6" x14ac:dyDescent="0.2">
      <c r="B1019" s="36"/>
      <c r="F1019" s="36"/>
    </row>
    <row r="1020" spans="2:6" x14ac:dyDescent="0.2">
      <c r="B1020" s="36"/>
      <c r="F1020" s="36"/>
    </row>
    <row r="1021" spans="2:6" x14ac:dyDescent="0.2">
      <c r="B1021" s="36"/>
      <c r="F1021" s="36"/>
    </row>
    <row r="1022" spans="2:6" x14ac:dyDescent="0.2">
      <c r="B1022" s="36"/>
      <c r="F1022" s="36"/>
    </row>
    <row r="1023" spans="2:6" x14ac:dyDescent="0.2">
      <c r="B1023" s="36"/>
      <c r="F1023" s="36"/>
    </row>
    <row r="1024" spans="2:6" x14ac:dyDescent="0.2">
      <c r="B1024" s="36"/>
      <c r="F1024" s="36"/>
    </row>
    <row r="1025" spans="2:6" x14ac:dyDescent="0.2">
      <c r="B1025" s="36"/>
      <c r="F1025" s="36"/>
    </row>
    <row r="1026" spans="2:6" x14ac:dyDescent="0.2">
      <c r="B1026" s="36"/>
      <c r="F1026" s="36"/>
    </row>
    <row r="1027" spans="2:6" x14ac:dyDescent="0.2">
      <c r="B1027" s="36"/>
      <c r="F1027" s="36"/>
    </row>
    <row r="1028" spans="2:6" x14ac:dyDescent="0.2">
      <c r="B1028" s="36"/>
      <c r="F1028" s="36"/>
    </row>
    <row r="1029" spans="2:6" x14ac:dyDescent="0.2">
      <c r="B1029" s="36"/>
      <c r="F1029" s="36"/>
    </row>
    <row r="1030" spans="2:6" x14ac:dyDescent="0.2">
      <c r="B1030" s="36"/>
      <c r="F1030" s="36"/>
    </row>
    <row r="1031" spans="2:6" x14ac:dyDescent="0.2">
      <c r="B1031" s="36"/>
      <c r="F1031" s="36"/>
    </row>
    <row r="1032" spans="2:6" x14ac:dyDescent="0.2">
      <c r="B1032" s="36"/>
      <c r="F1032" s="36"/>
    </row>
    <row r="1033" spans="2:6" x14ac:dyDescent="0.2">
      <c r="B1033" s="36"/>
      <c r="F1033" s="36"/>
    </row>
    <row r="1034" spans="2:6" x14ac:dyDescent="0.2">
      <c r="B1034" s="36"/>
      <c r="F1034" s="36"/>
    </row>
    <row r="1035" spans="2:6" x14ac:dyDescent="0.2">
      <c r="B1035" s="36"/>
      <c r="F1035" s="36"/>
    </row>
    <row r="1036" spans="2:6" x14ac:dyDescent="0.2">
      <c r="B1036" s="36"/>
      <c r="F1036" s="36"/>
    </row>
    <row r="1037" spans="2:6" x14ac:dyDescent="0.2">
      <c r="B1037" s="36"/>
      <c r="F1037" s="36"/>
    </row>
    <row r="1038" spans="2:6" x14ac:dyDescent="0.2">
      <c r="B1038" s="36"/>
      <c r="F1038" s="36"/>
    </row>
    <row r="1039" spans="2:6" x14ac:dyDescent="0.2">
      <c r="B1039" s="36"/>
      <c r="F1039" s="36"/>
    </row>
    <row r="1040" spans="2:6" x14ac:dyDescent="0.2">
      <c r="B1040" s="36"/>
      <c r="F1040" s="36"/>
    </row>
    <row r="1041" spans="2:6" x14ac:dyDescent="0.2">
      <c r="B1041" s="36"/>
      <c r="F1041" s="36"/>
    </row>
    <row r="1042" spans="2:6" x14ac:dyDescent="0.2">
      <c r="B1042" s="36"/>
      <c r="F1042" s="36"/>
    </row>
    <row r="1043" spans="2:6" x14ac:dyDescent="0.2">
      <c r="B1043" s="36"/>
      <c r="F1043" s="36"/>
    </row>
    <row r="1044" spans="2:6" x14ac:dyDescent="0.2">
      <c r="B1044" s="36"/>
      <c r="F1044" s="36"/>
    </row>
    <row r="1045" spans="2:6" x14ac:dyDescent="0.2">
      <c r="B1045" s="36"/>
      <c r="F1045" s="36"/>
    </row>
    <row r="1046" spans="2:6" x14ac:dyDescent="0.2">
      <c r="B1046" s="36"/>
      <c r="F1046" s="36"/>
    </row>
    <row r="1047" spans="2:6" x14ac:dyDescent="0.2">
      <c r="B1047" s="36"/>
      <c r="F1047" s="36"/>
    </row>
    <row r="1048" spans="2:6" x14ac:dyDescent="0.2">
      <c r="B1048" s="36"/>
      <c r="F1048" s="36"/>
    </row>
    <row r="1049" spans="2:6" x14ac:dyDescent="0.2">
      <c r="B1049" s="36"/>
      <c r="F1049" s="36"/>
    </row>
    <row r="1050" spans="2:6" x14ac:dyDescent="0.2">
      <c r="B1050" s="36"/>
      <c r="F1050" s="36"/>
    </row>
    <row r="1051" spans="2:6" x14ac:dyDescent="0.2">
      <c r="B1051" s="36"/>
      <c r="F1051" s="36"/>
    </row>
    <row r="1052" spans="2:6" x14ac:dyDescent="0.2">
      <c r="B1052" s="36"/>
      <c r="F1052" s="36"/>
    </row>
    <row r="1053" spans="2:6" x14ac:dyDescent="0.2">
      <c r="B1053" s="36"/>
      <c r="F1053" s="36"/>
    </row>
    <row r="1054" spans="2:6" x14ac:dyDescent="0.2">
      <c r="B1054" s="36"/>
      <c r="F1054" s="36"/>
    </row>
    <row r="1055" spans="2:6" x14ac:dyDescent="0.2">
      <c r="B1055" s="36"/>
      <c r="F1055" s="36"/>
    </row>
    <row r="1056" spans="2:6" x14ac:dyDescent="0.2">
      <c r="B1056" s="36"/>
      <c r="F1056" s="36"/>
    </row>
    <row r="1057" spans="2:6" x14ac:dyDescent="0.2">
      <c r="B1057" s="36"/>
      <c r="F1057" s="36"/>
    </row>
    <row r="1058" spans="2:6" x14ac:dyDescent="0.2">
      <c r="B1058" s="36"/>
      <c r="F1058" s="36"/>
    </row>
    <row r="1059" spans="2:6" x14ac:dyDescent="0.2">
      <c r="B1059" s="36"/>
      <c r="F1059" s="36"/>
    </row>
    <row r="1060" spans="2:6" x14ac:dyDescent="0.2">
      <c r="B1060" s="36"/>
      <c r="F1060" s="36"/>
    </row>
    <row r="1061" spans="2:6" x14ac:dyDescent="0.2">
      <c r="B1061" s="36"/>
      <c r="F1061" s="36"/>
    </row>
    <row r="1062" spans="2:6" x14ac:dyDescent="0.2">
      <c r="B1062" s="36"/>
      <c r="F1062" s="36"/>
    </row>
    <row r="1063" spans="2:6" x14ac:dyDescent="0.2">
      <c r="B1063" s="36"/>
      <c r="F1063" s="36"/>
    </row>
    <row r="1064" spans="2:6" x14ac:dyDescent="0.2">
      <c r="B1064" s="36"/>
      <c r="F1064" s="36"/>
    </row>
    <row r="1065" spans="2:6" x14ac:dyDescent="0.2">
      <c r="B1065" s="36"/>
      <c r="F1065" s="36"/>
    </row>
    <row r="1066" spans="2:6" x14ac:dyDescent="0.2">
      <c r="B1066" s="36"/>
      <c r="F1066" s="36"/>
    </row>
    <row r="1067" spans="2:6" x14ac:dyDescent="0.2">
      <c r="B1067" s="36"/>
      <c r="F1067" s="36"/>
    </row>
    <row r="1068" spans="2:6" x14ac:dyDescent="0.2">
      <c r="B1068" s="36"/>
      <c r="F1068" s="36"/>
    </row>
    <row r="1069" spans="2:6" x14ac:dyDescent="0.2">
      <c r="B1069" s="36"/>
      <c r="F1069" s="36"/>
    </row>
    <row r="1070" spans="2:6" x14ac:dyDescent="0.2">
      <c r="B1070" s="36"/>
      <c r="F1070" s="36"/>
    </row>
    <row r="1071" spans="2:6" x14ac:dyDescent="0.2">
      <c r="B1071" s="36"/>
      <c r="F1071" s="36"/>
    </row>
    <row r="1072" spans="2:6" x14ac:dyDescent="0.2">
      <c r="B1072" s="36"/>
      <c r="F1072" s="36"/>
    </row>
    <row r="1073" spans="2:6" x14ac:dyDescent="0.2">
      <c r="B1073" s="36"/>
      <c r="F1073" s="36"/>
    </row>
    <row r="1074" spans="2:6" x14ac:dyDescent="0.2">
      <c r="B1074" s="36"/>
      <c r="F1074" s="36"/>
    </row>
    <row r="1075" spans="2:6" x14ac:dyDescent="0.2">
      <c r="B1075" s="36"/>
      <c r="F1075" s="36"/>
    </row>
    <row r="1076" spans="2:6" x14ac:dyDescent="0.2">
      <c r="B1076" s="36"/>
      <c r="F1076" s="36"/>
    </row>
    <row r="1077" spans="2:6" x14ac:dyDescent="0.2">
      <c r="B1077" s="36"/>
      <c r="F1077" s="36"/>
    </row>
    <row r="1078" spans="2:6" x14ac:dyDescent="0.2">
      <c r="B1078" s="36"/>
      <c r="F1078" s="36"/>
    </row>
    <row r="1079" spans="2:6" x14ac:dyDescent="0.2">
      <c r="B1079" s="36"/>
      <c r="F1079" s="36"/>
    </row>
    <row r="1080" spans="2:6" x14ac:dyDescent="0.2">
      <c r="B1080" s="36"/>
      <c r="F1080" s="36"/>
    </row>
    <row r="1081" spans="2:6" x14ac:dyDescent="0.2">
      <c r="B1081" s="36"/>
      <c r="F1081" s="36"/>
    </row>
    <row r="1082" spans="2:6" x14ac:dyDescent="0.2">
      <c r="B1082" s="36"/>
      <c r="F1082" s="36"/>
    </row>
    <row r="1083" spans="2:6" x14ac:dyDescent="0.2">
      <c r="B1083" s="36"/>
      <c r="F1083" s="36"/>
    </row>
    <row r="1084" spans="2:6" x14ac:dyDescent="0.2">
      <c r="B1084" s="36"/>
      <c r="F1084" s="36"/>
    </row>
    <row r="1085" spans="2:6" x14ac:dyDescent="0.2">
      <c r="B1085" s="36"/>
      <c r="F1085" s="36"/>
    </row>
    <row r="1086" spans="2:6" x14ac:dyDescent="0.2">
      <c r="B1086" s="36"/>
      <c r="F1086" s="36"/>
    </row>
    <row r="1087" spans="2:6" x14ac:dyDescent="0.2">
      <c r="B1087" s="36"/>
      <c r="F1087" s="36"/>
    </row>
    <row r="1088" spans="2:6" x14ac:dyDescent="0.2">
      <c r="B1088" s="36"/>
      <c r="F1088" s="36"/>
    </row>
    <row r="1089" spans="2:6" x14ac:dyDescent="0.2">
      <c r="B1089" s="36"/>
      <c r="F1089" s="36"/>
    </row>
    <row r="1090" spans="2:6" x14ac:dyDescent="0.2">
      <c r="B1090" s="36"/>
      <c r="F1090" s="36"/>
    </row>
    <row r="1091" spans="2:6" x14ac:dyDescent="0.2">
      <c r="B1091" s="36"/>
      <c r="F1091" s="36"/>
    </row>
    <row r="1092" spans="2:6" x14ac:dyDescent="0.2">
      <c r="B1092" s="36"/>
      <c r="F1092" s="36"/>
    </row>
    <row r="1093" spans="2:6" x14ac:dyDescent="0.2">
      <c r="B1093" s="36"/>
      <c r="F1093" s="36"/>
    </row>
    <row r="1094" spans="2:6" x14ac:dyDescent="0.2">
      <c r="B1094" s="36"/>
      <c r="F1094" s="36"/>
    </row>
    <row r="1095" spans="2:6" x14ac:dyDescent="0.2">
      <c r="B1095" s="36"/>
      <c r="F1095" s="36"/>
    </row>
    <row r="1096" spans="2:6" x14ac:dyDescent="0.2">
      <c r="B1096" s="36"/>
      <c r="F1096" s="36"/>
    </row>
    <row r="1097" spans="2:6" x14ac:dyDescent="0.2">
      <c r="B1097" s="36"/>
      <c r="F1097" s="36"/>
    </row>
    <row r="1098" spans="2:6" x14ac:dyDescent="0.2">
      <c r="B1098" s="36"/>
      <c r="F1098" s="36"/>
    </row>
    <row r="1099" spans="2:6" x14ac:dyDescent="0.2">
      <c r="B1099" s="36"/>
      <c r="F1099" s="36"/>
    </row>
    <row r="1100" spans="2:6" x14ac:dyDescent="0.2">
      <c r="B1100" s="36"/>
      <c r="F1100" s="36"/>
    </row>
    <row r="1101" spans="2:6" x14ac:dyDescent="0.2">
      <c r="B1101" s="36"/>
      <c r="F1101" s="36"/>
    </row>
    <row r="1102" spans="2:6" x14ac:dyDescent="0.2">
      <c r="B1102" s="36"/>
      <c r="F1102" s="36"/>
    </row>
    <row r="1103" spans="2:6" x14ac:dyDescent="0.2">
      <c r="B1103" s="36"/>
      <c r="F1103" s="36"/>
    </row>
    <row r="1104" spans="2:6" x14ac:dyDescent="0.2">
      <c r="B1104" s="36"/>
      <c r="F1104" s="36"/>
    </row>
    <row r="1105" spans="2:6" x14ac:dyDescent="0.2">
      <c r="B1105" s="36"/>
      <c r="F1105" s="36"/>
    </row>
    <row r="1106" spans="2:6" x14ac:dyDescent="0.2">
      <c r="B1106" s="36"/>
      <c r="F1106" s="36"/>
    </row>
    <row r="1107" spans="2:6" x14ac:dyDescent="0.2">
      <c r="B1107" s="36"/>
      <c r="F1107" s="36"/>
    </row>
    <row r="1108" spans="2:6" x14ac:dyDescent="0.2">
      <c r="B1108" s="36"/>
      <c r="F1108" s="36"/>
    </row>
    <row r="1109" spans="2:6" x14ac:dyDescent="0.2">
      <c r="B1109" s="36"/>
      <c r="F1109" s="36"/>
    </row>
    <row r="1110" spans="2:6" x14ac:dyDescent="0.2">
      <c r="B1110" s="36"/>
      <c r="F1110" s="36"/>
    </row>
    <row r="1111" spans="2:6" x14ac:dyDescent="0.2">
      <c r="B1111" s="36"/>
      <c r="F1111" s="36"/>
    </row>
    <row r="1112" spans="2:6" x14ac:dyDescent="0.2">
      <c r="B1112" s="36"/>
      <c r="F1112" s="36"/>
    </row>
    <row r="1113" spans="2:6" x14ac:dyDescent="0.2">
      <c r="B1113" s="36"/>
      <c r="F1113" s="36"/>
    </row>
    <row r="1114" spans="2:6" x14ac:dyDescent="0.2">
      <c r="B1114" s="36"/>
      <c r="F1114" s="36"/>
    </row>
    <row r="1115" spans="2:6" x14ac:dyDescent="0.2">
      <c r="B1115" s="36"/>
      <c r="F1115" s="36"/>
    </row>
    <row r="1116" spans="2:6" x14ac:dyDescent="0.2">
      <c r="B1116" s="36"/>
      <c r="F1116" s="36"/>
    </row>
    <row r="1117" spans="2:6" x14ac:dyDescent="0.2">
      <c r="B1117" s="36"/>
      <c r="F1117" s="36"/>
    </row>
    <row r="1118" spans="2:6" x14ac:dyDescent="0.2">
      <c r="B1118" s="36"/>
      <c r="F1118" s="36"/>
    </row>
    <row r="1119" spans="2:6" x14ac:dyDescent="0.2">
      <c r="B1119" s="36"/>
      <c r="F1119" s="36"/>
    </row>
    <row r="1120" spans="2:6" x14ac:dyDescent="0.2">
      <c r="B1120" s="36"/>
      <c r="F1120" s="36"/>
    </row>
    <row r="1121" spans="2:6" x14ac:dyDescent="0.2">
      <c r="B1121" s="36"/>
      <c r="F1121" s="36"/>
    </row>
    <row r="1122" spans="2:6" x14ac:dyDescent="0.2">
      <c r="B1122" s="36"/>
      <c r="F1122" s="36"/>
    </row>
    <row r="1123" spans="2:6" x14ac:dyDescent="0.2">
      <c r="B1123" s="36"/>
      <c r="F1123" s="36"/>
    </row>
    <row r="1124" spans="2:6" x14ac:dyDescent="0.2">
      <c r="B1124" s="36"/>
      <c r="F1124" s="36"/>
    </row>
    <row r="1125" spans="2:6" x14ac:dyDescent="0.2">
      <c r="B1125" s="36"/>
      <c r="F1125" s="36"/>
    </row>
    <row r="1126" spans="2:6" x14ac:dyDescent="0.2">
      <c r="B1126" s="36"/>
      <c r="F1126" s="36"/>
    </row>
    <row r="1127" spans="2:6" x14ac:dyDescent="0.2">
      <c r="B1127" s="36"/>
      <c r="F1127" s="36"/>
    </row>
    <row r="1128" spans="2:6" x14ac:dyDescent="0.2">
      <c r="B1128" s="36"/>
      <c r="F1128" s="36"/>
    </row>
    <row r="1129" spans="2:6" x14ac:dyDescent="0.2">
      <c r="B1129" s="36"/>
      <c r="F1129" s="36"/>
    </row>
    <row r="1130" spans="2:6" x14ac:dyDescent="0.2">
      <c r="B1130" s="36"/>
      <c r="F1130" s="36"/>
    </row>
    <row r="1131" spans="2:6" x14ac:dyDescent="0.2">
      <c r="B1131" s="36"/>
      <c r="F1131" s="36"/>
    </row>
    <row r="1132" spans="2:6" x14ac:dyDescent="0.2">
      <c r="B1132" s="36"/>
      <c r="F1132" s="36"/>
    </row>
    <row r="1133" spans="2:6" x14ac:dyDescent="0.2">
      <c r="B1133" s="36"/>
      <c r="F1133" s="36"/>
    </row>
    <row r="1134" spans="2:6" x14ac:dyDescent="0.2">
      <c r="B1134" s="36"/>
      <c r="F1134" s="36"/>
    </row>
    <row r="1135" spans="2:6" x14ac:dyDescent="0.2">
      <c r="B1135" s="36"/>
      <c r="F1135" s="36"/>
    </row>
    <row r="1136" spans="2:6" x14ac:dyDescent="0.2">
      <c r="B1136" s="36"/>
      <c r="F1136" s="36"/>
    </row>
    <row r="1137" spans="2:6" x14ac:dyDescent="0.2">
      <c r="B1137" s="36"/>
      <c r="F1137" s="36"/>
    </row>
    <row r="1138" spans="2:6" x14ac:dyDescent="0.2">
      <c r="B1138" s="36"/>
      <c r="F1138" s="36"/>
    </row>
    <row r="1139" spans="2:6" x14ac:dyDescent="0.2">
      <c r="B1139" s="36"/>
      <c r="F1139" s="36"/>
    </row>
  </sheetData>
  <phoneticPr fontId="7" type="noConversion"/>
  <hyperlinks>
    <hyperlink ref="P12" r:id="rId1" display="http://www.konkoly.hu/cgi-bin/IBVS?456" xr:uid="{00000000-0004-0000-0100-000000000000}"/>
    <hyperlink ref="P14" r:id="rId2" display="http://www.konkoly.hu/cgi-bin/IBVS?647" xr:uid="{00000000-0004-0000-0100-000001000000}"/>
    <hyperlink ref="P216" r:id="rId3" display="http://www.konkoly.hu/cgi-bin/IBVS?937" xr:uid="{00000000-0004-0000-0100-000002000000}"/>
    <hyperlink ref="P218" r:id="rId4" display="http://www.konkoly.hu/cgi-bin/IBVS?1511" xr:uid="{00000000-0004-0000-0100-000003000000}"/>
    <hyperlink ref="P222" r:id="rId5" display="http://www.konkoly.hu/cgi-bin/IBVS?1511" xr:uid="{00000000-0004-0000-0100-000004000000}"/>
    <hyperlink ref="P223" r:id="rId6" display="http://www.konkoly.hu/cgi-bin/IBVS?1511" xr:uid="{00000000-0004-0000-0100-000005000000}"/>
    <hyperlink ref="P224" r:id="rId7" display="http://www.konkoly.hu/cgi-bin/IBVS?1511" xr:uid="{00000000-0004-0000-0100-000006000000}"/>
    <hyperlink ref="P225" r:id="rId8" display="http://www.konkoly.hu/cgi-bin/IBVS?1511" xr:uid="{00000000-0004-0000-0100-000007000000}"/>
    <hyperlink ref="P229" r:id="rId9" display="http://www.konkoly.hu/cgi-bin/IBVS?1415" xr:uid="{00000000-0004-0000-0100-000008000000}"/>
    <hyperlink ref="P53" r:id="rId10" display="http://www.konkoly.hu/cgi-bin/IBVS?1511" xr:uid="{00000000-0004-0000-0100-000009000000}"/>
    <hyperlink ref="P72" r:id="rId11" display="http://www.konkoly.hu/cgi-bin/IBVS?2385" xr:uid="{00000000-0004-0000-0100-00000A000000}"/>
    <hyperlink ref="P237" r:id="rId12" display="http://www.konkoly.hu/cgi-bin/IBVS?2385" xr:uid="{00000000-0004-0000-0100-00000B000000}"/>
    <hyperlink ref="P73" r:id="rId13" display="http://www.konkoly.hu/cgi-bin/IBVS?2385" xr:uid="{00000000-0004-0000-0100-00000C000000}"/>
    <hyperlink ref="P74" r:id="rId14" display="http://www.konkoly.hu/cgi-bin/IBVS?2385" xr:uid="{00000000-0004-0000-0100-00000D000000}"/>
    <hyperlink ref="P241" r:id="rId15" display="http://www.konkoly.hu/cgi-bin/IBVS?3078" xr:uid="{00000000-0004-0000-0100-00000E000000}"/>
    <hyperlink ref="P79" r:id="rId16" display="http://www.konkoly.hu/cgi-bin/IBVS?3078" xr:uid="{00000000-0004-0000-0100-00000F000000}"/>
    <hyperlink ref="P82" r:id="rId17" display="http://www.konkoly.hu/cgi-bin/IBVS?3078" xr:uid="{00000000-0004-0000-0100-000010000000}"/>
    <hyperlink ref="P83" r:id="rId18" display="http://www.konkoly.hu/cgi-bin/IBVS?3078" xr:uid="{00000000-0004-0000-0100-000011000000}"/>
    <hyperlink ref="P244" r:id="rId19" display="http://www.konkoly.hu/cgi-bin/IBVS?3078" xr:uid="{00000000-0004-0000-0100-000012000000}"/>
    <hyperlink ref="P245" r:id="rId20" display="http://www.konkoly.hu/cgi-bin/IBVS?3078" xr:uid="{00000000-0004-0000-0100-000013000000}"/>
    <hyperlink ref="P85" r:id="rId21" display="http://www.konkoly.hu/cgi-bin/IBVS?3078" xr:uid="{00000000-0004-0000-0100-000014000000}"/>
    <hyperlink ref="P246" r:id="rId22" display="http://www.konkoly.hu/cgi-bin/IBVS?3355" xr:uid="{00000000-0004-0000-0100-000015000000}"/>
    <hyperlink ref="P248" r:id="rId23" display="http://www.konkoly.hu/cgi-bin/IBVS?3355" xr:uid="{00000000-0004-0000-0100-000016000000}"/>
    <hyperlink ref="P90" r:id="rId24" display="http://www.konkoly.hu/cgi-bin/IBVS?3355" xr:uid="{00000000-0004-0000-0100-000017000000}"/>
    <hyperlink ref="P92" r:id="rId25" display="http://www.konkoly.hu/cgi-bin/IBVS?3760" xr:uid="{00000000-0004-0000-0100-000018000000}"/>
    <hyperlink ref="P93" r:id="rId26" display="http://www.konkoly.hu/cgi-bin/IBVS?3760" xr:uid="{00000000-0004-0000-0100-000019000000}"/>
    <hyperlink ref="P250" r:id="rId27" display="http://www.konkoly.hu/cgi-bin/IBVS?3760" xr:uid="{00000000-0004-0000-0100-00001A000000}"/>
    <hyperlink ref="P94" r:id="rId28" display="http://www.konkoly.hu/cgi-bin/IBVS?3760" xr:uid="{00000000-0004-0000-0100-00001B000000}"/>
    <hyperlink ref="P251" r:id="rId29" display="http://www.konkoly.hu/cgi-bin/IBVS?3760" xr:uid="{00000000-0004-0000-0100-00001C000000}"/>
    <hyperlink ref="P95" r:id="rId30" display="http://www.konkoly.hu/cgi-bin/IBVS?3760" xr:uid="{00000000-0004-0000-0100-00001D000000}"/>
    <hyperlink ref="P96" r:id="rId31" display="http://www.konkoly.hu/cgi-bin/IBVS?3896" xr:uid="{00000000-0004-0000-0100-00001E000000}"/>
    <hyperlink ref="P97" r:id="rId32" display="http://www.konkoly.hu/cgi-bin/IBVS?3896" xr:uid="{00000000-0004-0000-0100-00001F000000}"/>
    <hyperlink ref="P252" r:id="rId33" display="http://www.konkoly.hu/cgi-bin/IBVS?3896" xr:uid="{00000000-0004-0000-0100-000020000000}"/>
    <hyperlink ref="P253" r:id="rId34" display="http://www.konkoly.hu/cgi-bin/IBVS?4941" xr:uid="{00000000-0004-0000-0100-000021000000}"/>
    <hyperlink ref="P254" r:id="rId35" display="http://www.konkoly.hu/cgi-bin/IBVS?4941" xr:uid="{00000000-0004-0000-0100-000022000000}"/>
    <hyperlink ref="P255" r:id="rId36" display="http://www.konkoly.hu/cgi-bin/IBVS?4670" xr:uid="{00000000-0004-0000-0100-000023000000}"/>
    <hyperlink ref="P256" r:id="rId37" display="http://www.konkoly.hu/cgi-bin/IBVS?4670" xr:uid="{00000000-0004-0000-0100-000024000000}"/>
    <hyperlink ref="P99" r:id="rId38" display="http://www.bav-astro.de/sfs/BAVM_link.php?BAVMnr=118" xr:uid="{00000000-0004-0000-0100-000025000000}"/>
    <hyperlink ref="P100" r:id="rId39" display="http://www.bav-astro.de/sfs/BAVM_link.php?BAVMnr=152" xr:uid="{00000000-0004-0000-0100-000026000000}"/>
    <hyperlink ref="P257" r:id="rId40" display="http://www.konkoly.hu/cgi-bin/IBVS?5371" xr:uid="{00000000-0004-0000-0100-000027000000}"/>
    <hyperlink ref="P101" r:id="rId41" display="http://www.konkoly.hu/cgi-bin/IBVS?5583" xr:uid="{00000000-0004-0000-0100-000028000000}"/>
    <hyperlink ref="P258" r:id="rId42" display="http://var.astro.cz/oejv/issues/oejv0074.pdf" xr:uid="{00000000-0004-0000-0100-000029000000}"/>
    <hyperlink ref="P102" r:id="rId43" display="http://www.konkoly.hu/cgi-bin/IBVS?5843" xr:uid="{00000000-0004-0000-0100-00002A000000}"/>
    <hyperlink ref="P103" r:id="rId44" display="http://www.konkoly.hu/cgi-bin/IBVS?5843" xr:uid="{00000000-0004-0000-0100-00002B000000}"/>
    <hyperlink ref="P104" r:id="rId45" display="http://www.konkoly.hu/cgi-bin/IBVS?5843" xr:uid="{00000000-0004-0000-0100-00002C000000}"/>
    <hyperlink ref="P105" r:id="rId46" display="http://www.konkoly.hu/cgi-bin/IBVS?5843" xr:uid="{00000000-0004-0000-0100-00002D000000}"/>
    <hyperlink ref="P106" r:id="rId47" display="http://www.konkoly.hu/cgi-bin/IBVS?5843" xr:uid="{00000000-0004-0000-0100-00002E000000}"/>
    <hyperlink ref="P107" r:id="rId48" display="http://www.konkoly.hu/cgi-bin/IBVS?5843" xr:uid="{00000000-0004-0000-0100-00002F000000}"/>
    <hyperlink ref="P108" r:id="rId49" display="http://www.konkoly.hu/cgi-bin/IBVS?5843" xr:uid="{00000000-0004-0000-0100-000030000000}"/>
    <hyperlink ref="P109" r:id="rId50" display="http://www.konkoly.hu/cgi-bin/IBVS?5843" xr:uid="{00000000-0004-0000-0100-000031000000}"/>
    <hyperlink ref="P110" r:id="rId51" display="http://www.konkoly.hu/cgi-bin/IBVS?5843" xr:uid="{00000000-0004-0000-0100-000032000000}"/>
    <hyperlink ref="P259" r:id="rId52" display="http://vsolj.cetus-net.org/no43.pdf" xr:uid="{00000000-0004-0000-0100-000033000000}"/>
    <hyperlink ref="P111" r:id="rId53" display="http://www.konkoly.hu/cgi-bin/IBVS?5746" xr:uid="{00000000-0004-0000-0100-000034000000}"/>
    <hyperlink ref="P112" r:id="rId54" display="http://www.konkoly.hu/cgi-bin/IBVS?5736" xr:uid="{00000000-0004-0000-0100-000035000000}"/>
    <hyperlink ref="P260" r:id="rId55" display="http://vsolj.cetus-net.org/no45.pdf" xr:uid="{00000000-0004-0000-0100-000036000000}"/>
    <hyperlink ref="P261" r:id="rId56" display="http://vsolj.cetus-net.org/no45.pdf" xr:uid="{00000000-0004-0000-0100-000037000000}"/>
    <hyperlink ref="P113" r:id="rId57" display="http://var.astro.cz/oejv/issues/oejv0074.pdf" xr:uid="{00000000-0004-0000-0100-000038000000}"/>
    <hyperlink ref="P262" r:id="rId58" display="http://www.konkoly.hu/cgi-bin/IBVS?6095" xr:uid="{00000000-0004-0000-0100-000039000000}"/>
    <hyperlink ref="P263" r:id="rId59" display="http://vsolj.cetus-net.org/vsoljno50.pdf" xr:uid="{00000000-0004-0000-0100-00003A000000}"/>
    <hyperlink ref="P264" r:id="rId60" display="http://vsolj.cetus-net.org/vsoljno50.pdf" xr:uid="{00000000-0004-0000-0100-00003B000000}"/>
    <hyperlink ref="P114" r:id="rId61" display="http://www.konkoly.hu/cgi-bin/IBVS?6007" xr:uid="{00000000-0004-0000-0100-00003C000000}"/>
    <hyperlink ref="P265" r:id="rId62" display="http://www.bav-astro.de/sfs/BAVM_link.php?BAVMnr=225" xr:uid="{00000000-0004-0000-0100-00003D000000}"/>
    <hyperlink ref="P266" r:id="rId63" display="http://vsolj.cetus-net.org/vsoljno53.pdf" xr:uid="{00000000-0004-0000-0100-00003E000000}"/>
    <hyperlink ref="P115" r:id="rId64" display="http://www.konkoly.hu/cgi-bin/IBVS?6114" xr:uid="{00000000-0004-0000-0100-00003F000000}"/>
    <hyperlink ref="P267" r:id="rId65" display="http://vsolj.cetus-net.org/vsoljno55.pdf" xr:uid="{00000000-0004-0000-0100-000040000000}"/>
    <hyperlink ref="P268" r:id="rId66" display="http://vsolj.cetus-net.org/vsoljno55.pdf" xr:uid="{00000000-0004-0000-0100-000041000000}"/>
    <hyperlink ref="P269" r:id="rId67" display="http://vsolj.cetus-net.org/vsoljno55.pdf" xr:uid="{00000000-0004-0000-0100-000042000000}"/>
    <hyperlink ref="P271" r:id="rId68" display="http://vsolj.cetus-net.org/vsoljno59.pdf" xr:uid="{00000000-0004-0000-0100-000043000000}"/>
    <hyperlink ref="P272" r:id="rId69" display="http://vsolj.cetus-net.org/vsoljno59.pdf" xr:uid="{00000000-0004-0000-0100-000044000000}"/>
    <hyperlink ref="P273" r:id="rId70" display="http://vsolj.cetus-net.org/vsoljno59.pdf" xr:uid="{00000000-0004-0000-0100-000045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2002-07-31T21:59:03Z</dcterms:created>
  <dcterms:modified xsi:type="dcterms:W3CDTF">2023-08-22T07:16:58Z</dcterms:modified>
</cp:coreProperties>
</file>