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62767DF-B1A7-4E7B-8570-569C2B2C90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Active 2" sheetId="4" r:id="rId2"/>
    <sheet name="A (old)" sheetId="1" r:id="rId3"/>
    <sheet name="BAV" sheetId="3" r:id="rId4"/>
  </sheets>
  <calcPr calcId="181029"/>
</workbook>
</file>

<file path=xl/calcChain.xml><?xml version="1.0" encoding="utf-8"?>
<calcChain xmlns="http://schemas.openxmlformats.org/spreadsheetml/2006/main">
  <c r="E249" i="2" l="1"/>
  <c r="F249" i="2" s="1"/>
  <c r="G249" i="2" s="1"/>
  <c r="K249" i="2" s="1"/>
  <c r="Q249" i="2"/>
  <c r="E249" i="4"/>
  <c r="F249" i="4" s="1"/>
  <c r="G249" i="4" s="1"/>
  <c r="K249" i="4" s="1"/>
  <c r="Q249" i="4"/>
  <c r="E254" i="2"/>
  <c r="F254" i="2" s="1"/>
  <c r="G254" i="2" s="1"/>
  <c r="K254" i="2" s="1"/>
  <c r="Q254" i="2"/>
  <c r="E255" i="2"/>
  <c r="F255" i="2"/>
  <c r="G255" i="2" s="1"/>
  <c r="K255" i="2" s="1"/>
  <c r="Q255" i="2"/>
  <c r="E256" i="2"/>
  <c r="F256" i="2" s="1"/>
  <c r="G256" i="2" s="1"/>
  <c r="K256" i="2" s="1"/>
  <c r="Q256" i="2"/>
  <c r="E257" i="2"/>
  <c r="F257" i="2"/>
  <c r="G257" i="2" s="1"/>
  <c r="K257" i="2" s="1"/>
  <c r="Q257" i="2"/>
  <c r="E258" i="2"/>
  <c r="F258" i="2" s="1"/>
  <c r="G258" i="2" s="1"/>
  <c r="K258" i="2" s="1"/>
  <c r="Q258" i="2"/>
  <c r="E259" i="2"/>
  <c r="F259" i="2"/>
  <c r="G259" i="2" s="1"/>
  <c r="K259" i="2" s="1"/>
  <c r="Q259" i="2"/>
  <c r="E260" i="2"/>
  <c r="F260" i="2"/>
  <c r="G260" i="2" s="1"/>
  <c r="K260" i="2" s="1"/>
  <c r="Q260" i="2"/>
  <c r="E261" i="2"/>
  <c r="F261" i="2"/>
  <c r="G261" i="2" s="1"/>
  <c r="K261" i="2" s="1"/>
  <c r="Q261" i="2"/>
  <c r="E262" i="2"/>
  <c r="F262" i="2" s="1"/>
  <c r="G262" i="2" s="1"/>
  <c r="K262" i="2" s="1"/>
  <c r="Q262" i="2"/>
  <c r="E254" i="4"/>
  <c r="F254" i="4" s="1"/>
  <c r="G254" i="4" s="1"/>
  <c r="K254" i="4" s="1"/>
  <c r="Q254" i="4"/>
  <c r="E255" i="4"/>
  <c r="F255" i="4"/>
  <c r="G255" i="4" s="1"/>
  <c r="K255" i="4" s="1"/>
  <c r="Q255" i="4"/>
  <c r="E256" i="4"/>
  <c r="F256" i="4"/>
  <c r="G256" i="4" s="1"/>
  <c r="K256" i="4" s="1"/>
  <c r="Q256" i="4"/>
  <c r="E257" i="4"/>
  <c r="F257" i="4" s="1"/>
  <c r="G257" i="4" s="1"/>
  <c r="K257" i="4" s="1"/>
  <c r="Q257" i="4"/>
  <c r="E258" i="4"/>
  <c r="F258" i="4" s="1"/>
  <c r="G258" i="4" s="1"/>
  <c r="K258" i="4" s="1"/>
  <c r="Q258" i="4"/>
  <c r="E259" i="4"/>
  <c r="F259" i="4" s="1"/>
  <c r="G259" i="4" s="1"/>
  <c r="K259" i="4" s="1"/>
  <c r="Q259" i="4"/>
  <c r="E260" i="4"/>
  <c r="F260" i="4"/>
  <c r="G260" i="4" s="1"/>
  <c r="K260" i="4" s="1"/>
  <c r="Q260" i="4"/>
  <c r="E261" i="4"/>
  <c r="F261" i="4" s="1"/>
  <c r="G261" i="4" s="1"/>
  <c r="K261" i="4" s="1"/>
  <c r="Q261" i="4"/>
  <c r="E262" i="4"/>
  <c r="F262" i="4" s="1"/>
  <c r="G262" i="4" s="1"/>
  <c r="K262" i="4" s="1"/>
  <c r="Q262" i="4"/>
  <c r="E263" i="2"/>
  <c r="F263" i="2" s="1"/>
  <c r="G263" i="2" s="1"/>
  <c r="K263" i="2" s="1"/>
  <c r="Q263" i="2"/>
  <c r="E263" i="4"/>
  <c r="F263" i="4" s="1"/>
  <c r="G263" i="4" s="1"/>
  <c r="K263" i="4" s="1"/>
  <c r="Q263" i="4"/>
  <c r="Q223" i="4"/>
  <c r="Q225" i="4"/>
  <c r="Q227" i="4"/>
  <c r="E229" i="4"/>
  <c r="F229" i="4" s="1"/>
  <c r="G229" i="4" s="1"/>
  <c r="K229" i="4" s="1"/>
  <c r="Q229" i="4"/>
  <c r="Q246" i="4"/>
  <c r="E247" i="4"/>
  <c r="F247" i="4" s="1"/>
  <c r="G247" i="4" s="1"/>
  <c r="K247" i="4" s="1"/>
  <c r="Q247" i="4"/>
  <c r="Q248" i="4"/>
  <c r="Q250" i="4"/>
  <c r="Q251" i="4"/>
  <c r="E223" i="2"/>
  <c r="F223" i="2" s="1"/>
  <c r="G223" i="2" s="1"/>
  <c r="K223" i="2" s="1"/>
  <c r="Q223" i="2"/>
  <c r="E225" i="2"/>
  <c r="F225" i="2" s="1"/>
  <c r="G225" i="2" s="1"/>
  <c r="K225" i="2" s="1"/>
  <c r="Q225" i="2"/>
  <c r="E227" i="2"/>
  <c r="F227" i="2" s="1"/>
  <c r="G227" i="2" s="1"/>
  <c r="K227" i="2" s="1"/>
  <c r="Q227" i="2"/>
  <c r="E229" i="2"/>
  <c r="F229" i="2" s="1"/>
  <c r="G229" i="2" s="1"/>
  <c r="K229" i="2" s="1"/>
  <c r="Q229" i="2"/>
  <c r="E246" i="2"/>
  <c r="F246" i="2" s="1"/>
  <c r="G246" i="2" s="1"/>
  <c r="K246" i="2" s="1"/>
  <c r="Q246" i="2"/>
  <c r="E247" i="2"/>
  <c r="F247" i="2" s="1"/>
  <c r="G247" i="2" s="1"/>
  <c r="K247" i="2" s="1"/>
  <c r="Q247" i="2"/>
  <c r="E248" i="2"/>
  <c r="F248" i="2" s="1"/>
  <c r="G248" i="2" s="1"/>
  <c r="K248" i="2" s="1"/>
  <c r="Q248" i="2"/>
  <c r="E250" i="2"/>
  <c r="F250" i="2" s="1"/>
  <c r="G250" i="2" s="1"/>
  <c r="K250" i="2" s="1"/>
  <c r="Q250" i="2"/>
  <c r="E251" i="2"/>
  <c r="F251" i="2" s="1"/>
  <c r="G251" i="2" s="1"/>
  <c r="K251" i="2" s="1"/>
  <c r="Q251" i="2"/>
  <c r="E213" i="4"/>
  <c r="F213" i="4" s="1"/>
  <c r="G213" i="4" s="1"/>
  <c r="K213" i="4" s="1"/>
  <c r="Q213" i="4"/>
  <c r="Q214" i="4"/>
  <c r="Q215" i="4"/>
  <c r="E216" i="4"/>
  <c r="F216" i="4" s="1"/>
  <c r="Q216" i="4"/>
  <c r="Q217" i="4"/>
  <c r="Q218" i="4"/>
  <c r="E219" i="4"/>
  <c r="F219" i="4" s="1"/>
  <c r="G219" i="4" s="1"/>
  <c r="K219" i="4" s="1"/>
  <c r="Q219" i="4"/>
  <c r="Q220" i="4"/>
  <c r="E221" i="4"/>
  <c r="F221" i="4" s="1"/>
  <c r="G221" i="4" s="1"/>
  <c r="K221" i="4" s="1"/>
  <c r="Q221" i="4"/>
  <c r="E222" i="4"/>
  <c r="F222" i="4" s="1"/>
  <c r="G222" i="4" s="1"/>
  <c r="K222" i="4" s="1"/>
  <c r="Q222" i="4"/>
  <c r="Q224" i="4"/>
  <c r="E226" i="4"/>
  <c r="F226" i="4" s="1"/>
  <c r="Q226" i="4"/>
  <c r="Q228" i="4"/>
  <c r="Q230" i="4"/>
  <c r="E231" i="4"/>
  <c r="F231" i="4" s="1"/>
  <c r="G231" i="4" s="1"/>
  <c r="K231" i="4" s="1"/>
  <c r="Q231" i="4"/>
  <c r="Q232" i="4"/>
  <c r="Q233" i="4"/>
  <c r="Q234" i="4"/>
  <c r="Q235" i="4"/>
  <c r="Q236" i="4"/>
  <c r="E237" i="4"/>
  <c r="F237" i="4" s="1"/>
  <c r="G237" i="4" s="1"/>
  <c r="K237" i="4" s="1"/>
  <c r="Q237" i="4"/>
  <c r="Q238" i="4"/>
  <c r="Q239" i="4"/>
  <c r="Q240" i="4"/>
  <c r="Q241" i="4"/>
  <c r="Q242" i="4"/>
  <c r="Q243" i="4"/>
  <c r="Q244" i="4"/>
  <c r="Q245" i="4"/>
  <c r="Q252" i="4"/>
  <c r="Q253" i="4"/>
  <c r="E239" i="2"/>
  <c r="F239" i="2" s="1"/>
  <c r="G239" i="2" s="1"/>
  <c r="K239" i="2" s="1"/>
  <c r="Q239" i="2"/>
  <c r="E242" i="2"/>
  <c r="F242" i="2" s="1"/>
  <c r="G242" i="2" s="1"/>
  <c r="K242" i="2" s="1"/>
  <c r="Q242" i="2"/>
  <c r="E240" i="2"/>
  <c r="F240" i="2"/>
  <c r="G240" i="2" s="1"/>
  <c r="K240" i="2" s="1"/>
  <c r="Q240" i="2"/>
  <c r="E253" i="2"/>
  <c r="F253" i="2"/>
  <c r="G253" i="2" s="1"/>
  <c r="K253" i="2" s="1"/>
  <c r="Q253" i="2"/>
  <c r="E252" i="2"/>
  <c r="F252" i="2" s="1"/>
  <c r="G252" i="2" s="1"/>
  <c r="K252" i="2" s="1"/>
  <c r="Q252" i="2"/>
  <c r="E202" i="2"/>
  <c r="F202" i="2" s="1"/>
  <c r="G202" i="2" s="1"/>
  <c r="K202" i="2" s="1"/>
  <c r="Q202" i="2"/>
  <c r="E203" i="2"/>
  <c r="F203" i="2"/>
  <c r="G203" i="2" s="1"/>
  <c r="K203" i="2" s="1"/>
  <c r="Q203" i="2"/>
  <c r="E211" i="2"/>
  <c r="F211" i="2"/>
  <c r="G211" i="2" s="1"/>
  <c r="K211" i="2" s="1"/>
  <c r="Q211" i="2"/>
  <c r="E222" i="2"/>
  <c r="F222" i="2"/>
  <c r="G222" i="2" s="1"/>
  <c r="K222" i="2" s="1"/>
  <c r="Q222" i="2"/>
  <c r="E224" i="2"/>
  <c r="F224" i="2" s="1"/>
  <c r="G224" i="2" s="1"/>
  <c r="K224" i="2" s="1"/>
  <c r="Q224" i="2"/>
  <c r="E226" i="2"/>
  <c r="F226" i="2" s="1"/>
  <c r="G226" i="2" s="1"/>
  <c r="K226" i="2" s="1"/>
  <c r="Q226" i="2"/>
  <c r="E228" i="2"/>
  <c r="F228" i="2"/>
  <c r="G228" i="2" s="1"/>
  <c r="K228" i="2" s="1"/>
  <c r="Q228" i="2"/>
  <c r="E219" i="2"/>
  <c r="F219" i="2"/>
  <c r="G219" i="2" s="1"/>
  <c r="K219" i="2" s="1"/>
  <c r="Q219" i="2"/>
  <c r="E220" i="2"/>
  <c r="F220" i="2"/>
  <c r="G220" i="2" s="1"/>
  <c r="K220" i="2" s="1"/>
  <c r="Q220" i="2"/>
  <c r="E221" i="2"/>
  <c r="F221" i="2" s="1"/>
  <c r="G221" i="2" s="1"/>
  <c r="K221" i="2" s="1"/>
  <c r="Q221" i="2"/>
  <c r="E216" i="2"/>
  <c r="F216" i="2"/>
  <c r="G216" i="2" s="1"/>
  <c r="K216" i="2" s="1"/>
  <c r="Q216" i="2"/>
  <c r="E217" i="2"/>
  <c r="F217" i="2" s="1"/>
  <c r="G217" i="2" s="1"/>
  <c r="K217" i="2" s="1"/>
  <c r="Q217" i="2"/>
  <c r="E218" i="2"/>
  <c r="F218" i="2" s="1"/>
  <c r="G218" i="2" s="1"/>
  <c r="K218" i="2" s="1"/>
  <c r="Q218" i="2"/>
  <c r="E231" i="2"/>
  <c r="F231" i="2" s="1"/>
  <c r="G231" i="2" s="1"/>
  <c r="K231" i="2" s="1"/>
  <c r="Q231" i="2"/>
  <c r="E232" i="2"/>
  <c r="F232" i="2" s="1"/>
  <c r="G232" i="2" s="1"/>
  <c r="K232" i="2" s="1"/>
  <c r="Q232" i="2"/>
  <c r="E233" i="2"/>
  <c r="F233" i="2" s="1"/>
  <c r="G233" i="2" s="1"/>
  <c r="K233" i="2" s="1"/>
  <c r="Q233" i="2"/>
  <c r="E234" i="2"/>
  <c r="F234" i="2"/>
  <c r="G234" i="2" s="1"/>
  <c r="K234" i="2" s="1"/>
  <c r="Q234" i="2"/>
  <c r="E235" i="2"/>
  <c r="F235" i="2" s="1"/>
  <c r="G235" i="2" s="1"/>
  <c r="K235" i="2" s="1"/>
  <c r="Q235" i="2"/>
  <c r="E236" i="2"/>
  <c r="F236" i="2" s="1"/>
  <c r="G236" i="2" s="1"/>
  <c r="K236" i="2" s="1"/>
  <c r="Q236" i="2"/>
  <c r="E238" i="2"/>
  <c r="F238" i="2" s="1"/>
  <c r="G238" i="2" s="1"/>
  <c r="K238" i="2" s="1"/>
  <c r="Q238" i="2"/>
  <c r="E237" i="2"/>
  <c r="F237" i="2" s="1"/>
  <c r="G237" i="2" s="1"/>
  <c r="K237" i="2" s="1"/>
  <c r="Q237" i="2"/>
  <c r="E245" i="2"/>
  <c r="F245" i="2" s="1"/>
  <c r="G245" i="2" s="1"/>
  <c r="K245" i="2" s="1"/>
  <c r="D9" i="2"/>
  <c r="C9" i="2"/>
  <c r="E59" i="2"/>
  <c r="F59" i="2" s="1"/>
  <c r="G59" i="2" s="1"/>
  <c r="J59" i="2" s="1"/>
  <c r="E60" i="2"/>
  <c r="F60" i="2" s="1"/>
  <c r="G60" i="2" s="1"/>
  <c r="I60" i="2" s="1"/>
  <c r="E61" i="2"/>
  <c r="F61" i="2" s="1"/>
  <c r="G61" i="2" s="1"/>
  <c r="J61" i="2" s="1"/>
  <c r="E62" i="2"/>
  <c r="F62" i="2" s="1"/>
  <c r="G62" i="2" s="1"/>
  <c r="I62" i="2" s="1"/>
  <c r="E63" i="2"/>
  <c r="E77" i="3" s="1"/>
  <c r="F63" i="2"/>
  <c r="G63" i="2" s="1"/>
  <c r="I63" i="2" s="1"/>
  <c r="E64" i="2"/>
  <c r="F64" i="2" s="1"/>
  <c r="G64" i="2" s="1"/>
  <c r="I64" i="2" s="1"/>
  <c r="E65" i="2"/>
  <c r="F65" i="2" s="1"/>
  <c r="G65" i="2" s="1"/>
  <c r="I65" i="2" s="1"/>
  <c r="E66" i="2"/>
  <c r="F66" i="2" s="1"/>
  <c r="G66" i="2" s="1"/>
  <c r="K66" i="2" s="1"/>
  <c r="E67" i="2"/>
  <c r="F67" i="2" s="1"/>
  <c r="G67" i="2" s="1"/>
  <c r="J67" i="2" s="1"/>
  <c r="E68" i="2"/>
  <c r="F68" i="2" s="1"/>
  <c r="G68" i="2" s="1"/>
  <c r="K68" i="2" s="1"/>
  <c r="E69" i="2"/>
  <c r="F69" i="2" s="1"/>
  <c r="G69" i="2" s="1"/>
  <c r="K69" i="2" s="1"/>
  <c r="E70" i="2"/>
  <c r="F70" i="2" s="1"/>
  <c r="G70" i="2" s="1"/>
  <c r="K70" i="2" s="1"/>
  <c r="E71" i="2"/>
  <c r="F71" i="2" s="1"/>
  <c r="G71" i="2" s="1"/>
  <c r="K71" i="2" s="1"/>
  <c r="E72" i="2"/>
  <c r="F72" i="2" s="1"/>
  <c r="G72" i="2" s="1"/>
  <c r="K72" i="2" s="1"/>
  <c r="E73" i="2"/>
  <c r="F73" i="2"/>
  <c r="G73" i="2" s="1"/>
  <c r="K73" i="2" s="1"/>
  <c r="E74" i="2"/>
  <c r="F74" i="2" s="1"/>
  <c r="G74" i="2" s="1"/>
  <c r="K74" i="2" s="1"/>
  <c r="E75" i="2"/>
  <c r="E87" i="3" s="1"/>
  <c r="F75" i="2"/>
  <c r="G75" i="2" s="1"/>
  <c r="K75" i="2" s="1"/>
  <c r="E76" i="2"/>
  <c r="F76" i="2" s="1"/>
  <c r="G76" i="2" s="1"/>
  <c r="K76" i="2" s="1"/>
  <c r="E77" i="2"/>
  <c r="F77" i="2" s="1"/>
  <c r="G77" i="2"/>
  <c r="K77" i="2" s="1"/>
  <c r="E78" i="2"/>
  <c r="F78" i="2" s="1"/>
  <c r="G78" i="2" s="1"/>
  <c r="K78" i="2" s="1"/>
  <c r="E79" i="2"/>
  <c r="F79" i="2"/>
  <c r="G79" i="2" s="1"/>
  <c r="K79" i="2" s="1"/>
  <c r="E80" i="2"/>
  <c r="F80" i="2" s="1"/>
  <c r="G80" i="2" s="1"/>
  <c r="K80" i="2" s="1"/>
  <c r="E81" i="2"/>
  <c r="F81" i="2" s="1"/>
  <c r="G81" i="2" s="1"/>
  <c r="K81" i="2" s="1"/>
  <c r="E82" i="2"/>
  <c r="F82" i="2" s="1"/>
  <c r="G82" i="2" s="1"/>
  <c r="J82" i="2" s="1"/>
  <c r="E83" i="2"/>
  <c r="F83" i="2" s="1"/>
  <c r="G83" i="2" s="1"/>
  <c r="J83" i="2" s="1"/>
  <c r="E84" i="2"/>
  <c r="F84" i="2" s="1"/>
  <c r="G84" i="2" s="1"/>
  <c r="J84" i="2" s="1"/>
  <c r="E85" i="2"/>
  <c r="F85" i="2" s="1"/>
  <c r="G85" i="2" s="1"/>
  <c r="K85" i="2" s="1"/>
  <c r="E86" i="2"/>
  <c r="F86" i="2" s="1"/>
  <c r="G86" i="2" s="1"/>
  <c r="K86" i="2" s="1"/>
  <c r="E87" i="2"/>
  <c r="F87" i="2" s="1"/>
  <c r="G87" i="2" s="1"/>
  <c r="J87" i="2" s="1"/>
  <c r="E88" i="2"/>
  <c r="F88" i="2"/>
  <c r="G88" i="2" s="1"/>
  <c r="J88" i="2" s="1"/>
  <c r="E89" i="2"/>
  <c r="F89" i="2" s="1"/>
  <c r="G89" i="2" s="1"/>
  <c r="J89" i="2" s="1"/>
  <c r="E90" i="2"/>
  <c r="F90" i="2"/>
  <c r="G90" i="2" s="1"/>
  <c r="I90" i="2" s="1"/>
  <c r="E91" i="2"/>
  <c r="F91" i="2"/>
  <c r="G91" i="2" s="1"/>
  <c r="J91" i="2" s="1"/>
  <c r="E92" i="2"/>
  <c r="F92" i="2" s="1"/>
  <c r="G92" i="2" s="1"/>
  <c r="J92" i="2" s="1"/>
  <c r="E93" i="2"/>
  <c r="F93" i="2" s="1"/>
  <c r="G93" i="2" s="1"/>
  <c r="J93" i="2" s="1"/>
  <c r="E94" i="2"/>
  <c r="F94" i="2" s="1"/>
  <c r="G94" i="2" s="1"/>
  <c r="J94" i="2" s="1"/>
  <c r="E95" i="2"/>
  <c r="F95" i="2" s="1"/>
  <c r="G95" i="2" s="1"/>
  <c r="J95" i="2" s="1"/>
  <c r="E96" i="2"/>
  <c r="F96" i="2" s="1"/>
  <c r="G96" i="2" s="1"/>
  <c r="J96" i="2" s="1"/>
  <c r="E97" i="2"/>
  <c r="F97" i="2" s="1"/>
  <c r="G97" i="2" s="1"/>
  <c r="K97" i="2" s="1"/>
  <c r="E98" i="2"/>
  <c r="F98" i="2" s="1"/>
  <c r="G98" i="2" s="1"/>
  <c r="K98" i="2" s="1"/>
  <c r="E99" i="2"/>
  <c r="F99" i="2" s="1"/>
  <c r="G99" i="2" s="1"/>
  <c r="K99" i="2" s="1"/>
  <c r="E100" i="2"/>
  <c r="F100" i="2" s="1"/>
  <c r="G100" i="2" s="1"/>
  <c r="K100" i="2" s="1"/>
  <c r="E101" i="2"/>
  <c r="F101" i="2" s="1"/>
  <c r="G101" i="2" s="1"/>
  <c r="K101" i="2" s="1"/>
  <c r="E102" i="2"/>
  <c r="F102" i="2"/>
  <c r="G102" i="2" s="1"/>
  <c r="K102" i="2" s="1"/>
  <c r="E103" i="2"/>
  <c r="F103" i="2" s="1"/>
  <c r="G103" i="2" s="1"/>
  <c r="K103" i="2" s="1"/>
  <c r="E104" i="2"/>
  <c r="F104" i="2" s="1"/>
  <c r="G104" i="2" s="1"/>
  <c r="J104" i="2" s="1"/>
  <c r="E105" i="2"/>
  <c r="F105" i="2" s="1"/>
  <c r="G105" i="2" s="1"/>
  <c r="K105" i="2" s="1"/>
  <c r="E106" i="2"/>
  <c r="F106" i="2" s="1"/>
  <c r="G106" i="2" s="1"/>
  <c r="K106" i="2" s="1"/>
  <c r="E107" i="2"/>
  <c r="F107" i="2" s="1"/>
  <c r="G107" i="2" s="1"/>
  <c r="J107" i="2" s="1"/>
  <c r="E108" i="2"/>
  <c r="F108" i="2" s="1"/>
  <c r="G108" i="2" s="1"/>
  <c r="J108" i="2" s="1"/>
  <c r="E109" i="2"/>
  <c r="F109" i="2" s="1"/>
  <c r="G109" i="2" s="1"/>
  <c r="J109" i="2" s="1"/>
  <c r="E110" i="2"/>
  <c r="F110" i="2" s="1"/>
  <c r="G110" i="2" s="1"/>
  <c r="J110" i="2" s="1"/>
  <c r="E111" i="2"/>
  <c r="F111" i="2" s="1"/>
  <c r="G111" i="2" s="1"/>
  <c r="K111" i="2" s="1"/>
  <c r="E112" i="2"/>
  <c r="F112" i="2" s="1"/>
  <c r="G112" i="2" s="1"/>
  <c r="H112" i="2" s="1"/>
  <c r="E113" i="2"/>
  <c r="F113" i="2" s="1"/>
  <c r="G113" i="2" s="1"/>
  <c r="J113" i="2" s="1"/>
  <c r="E114" i="2"/>
  <c r="F114" i="2" s="1"/>
  <c r="G114" i="2" s="1"/>
  <c r="K114" i="2" s="1"/>
  <c r="E115" i="2"/>
  <c r="F115" i="2" s="1"/>
  <c r="G115" i="2"/>
  <c r="K115" i="2" s="1"/>
  <c r="E116" i="2"/>
  <c r="F116" i="2" s="1"/>
  <c r="G116" i="2" s="1"/>
  <c r="I116" i="2" s="1"/>
  <c r="E117" i="2"/>
  <c r="F117" i="2" s="1"/>
  <c r="G117" i="2" s="1"/>
  <c r="K117" i="2" s="1"/>
  <c r="E118" i="2"/>
  <c r="F118" i="2" s="1"/>
  <c r="G118" i="2" s="1"/>
  <c r="K118" i="2" s="1"/>
  <c r="E119" i="2"/>
  <c r="F119" i="2" s="1"/>
  <c r="G119" i="2" s="1"/>
  <c r="K119" i="2" s="1"/>
  <c r="E120" i="2"/>
  <c r="F120" i="2"/>
  <c r="G120" i="2" s="1"/>
  <c r="K120" i="2" s="1"/>
  <c r="E121" i="2"/>
  <c r="F121" i="2" s="1"/>
  <c r="G121" i="2" s="1"/>
  <c r="I121" i="2" s="1"/>
  <c r="E122" i="2"/>
  <c r="F122" i="2" s="1"/>
  <c r="G122" i="2" s="1"/>
  <c r="J122" i="2" s="1"/>
  <c r="E123" i="2"/>
  <c r="F123" i="2" s="1"/>
  <c r="G123" i="2"/>
  <c r="I123" i="2" s="1"/>
  <c r="E124" i="2"/>
  <c r="F124" i="2" s="1"/>
  <c r="G124" i="2" s="1"/>
  <c r="K124" i="2" s="1"/>
  <c r="E125" i="2"/>
  <c r="F125" i="2" s="1"/>
  <c r="G125" i="2" s="1"/>
  <c r="K125" i="2" s="1"/>
  <c r="E126" i="2"/>
  <c r="E119" i="3" s="1"/>
  <c r="F126" i="2"/>
  <c r="G126" i="2" s="1"/>
  <c r="K126" i="2" s="1"/>
  <c r="E127" i="2"/>
  <c r="F127" i="2" s="1"/>
  <c r="G127" i="2" s="1"/>
  <c r="I127" i="2" s="1"/>
  <c r="E128" i="2"/>
  <c r="F128" i="2" s="1"/>
  <c r="G128" i="2" s="1"/>
  <c r="K128" i="2" s="1"/>
  <c r="E129" i="2"/>
  <c r="F129" i="2" s="1"/>
  <c r="G129" i="2" s="1"/>
  <c r="K129" i="2" s="1"/>
  <c r="E130" i="2"/>
  <c r="F130" i="2" s="1"/>
  <c r="G130" i="2" s="1"/>
  <c r="K130" i="2" s="1"/>
  <c r="E131" i="2"/>
  <c r="F131" i="2" s="1"/>
  <c r="G131" i="2" s="1"/>
  <c r="K131" i="2" s="1"/>
  <c r="E132" i="2"/>
  <c r="E125" i="3" s="1"/>
  <c r="F132" i="2"/>
  <c r="G132" i="2" s="1"/>
  <c r="K132" i="2" s="1"/>
  <c r="E133" i="2"/>
  <c r="F133" i="2" s="1"/>
  <c r="G133" i="2" s="1"/>
  <c r="K133" i="2" s="1"/>
  <c r="E134" i="2"/>
  <c r="F134" i="2" s="1"/>
  <c r="G134" i="2" s="1"/>
  <c r="K134" i="2" s="1"/>
  <c r="E135" i="2"/>
  <c r="F135" i="2" s="1"/>
  <c r="G135" i="2" s="1"/>
  <c r="K135" i="2" s="1"/>
  <c r="E136" i="2"/>
  <c r="F136" i="2"/>
  <c r="G136" i="2" s="1"/>
  <c r="K136" i="2" s="1"/>
  <c r="E137" i="2"/>
  <c r="F137" i="2" s="1"/>
  <c r="G137" i="2" s="1"/>
  <c r="K137" i="2" s="1"/>
  <c r="E138" i="2"/>
  <c r="F138" i="2" s="1"/>
  <c r="G138" i="2" s="1"/>
  <c r="K138" i="2" s="1"/>
  <c r="E139" i="2"/>
  <c r="F139" i="2" s="1"/>
  <c r="G139" i="2" s="1"/>
  <c r="K139" i="2" s="1"/>
  <c r="E140" i="2"/>
  <c r="F140" i="2" s="1"/>
  <c r="G140" i="2" s="1"/>
  <c r="K140" i="2" s="1"/>
  <c r="E141" i="2"/>
  <c r="F141" i="2" s="1"/>
  <c r="G141" i="2" s="1"/>
  <c r="I141" i="2" s="1"/>
  <c r="E142" i="2"/>
  <c r="F142" i="2" s="1"/>
  <c r="G142" i="2" s="1"/>
  <c r="I142" i="2" s="1"/>
  <c r="E143" i="2"/>
  <c r="F143" i="2" s="1"/>
  <c r="G143" i="2" s="1"/>
  <c r="I143" i="2" s="1"/>
  <c r="E144" i="2"/>
  <c r="F144" i="2" s="1"/>
  <c r="G144" i="2"/>
  <c r="I144" i="2" s="1"/>
  <c r="E145" i="2"/>
  <c r="F145" i="2" s="1"/>
  <c r="G145" i="2" s="1"/>
  <c r="I145" i="2" s="1"/>
  <c r="E146" i="2"/>
  <c r="F146" i="2" s="1"/>
  <c r="G146" i="2" s="1"/>
  <c r="K146" i="2" s="1"/>
  <c r="E147" i="2"/>
  <c r="F147" i="2" s="1"/>
  <c r="G147" i="2" s="1"/>
  <c r="K147" i="2" s="1"/>
  <c r="E148" i="2"/>
  <c r="F148" i="2" s="1"/>
  <c r="G148" i="2" s="1"/>
  <c r="K148" i="2" s="1"/>
  <c r="E149" i="2"/>
  <c r="F149" i="2" s="1"/>
  <c r="G149" i="2" s="1"/>
  <c r="K149" i="2" s="1"/>
  <c r="E150" i="2"/>
  <c r="F150" i="2" s="1"/>
  <c r="G150" i="2" s="1"/>
  <c r="K150" i="2" s="1"/>
  <c r="E151" i="2"/>
  <c r="F151" i="2" s="1"/>
  <c r="G151" i="2" s="1"/>
  <c r="K151" i="2" s="1"/>
  <c r="E152" i="2"/>
  <c r="F152" i="2" s="1"/>
  <c r="G152" i="2" s="1"/>
  <c r="K152" i="2" s="1"/>
  <c r="E153" i="2"/>
  <c r="F153" i="2" s="1"/>
  <c r="G153" i="2" s="1"/>
  <c r="K153" i="2" s="1"/>
  <c r="E154" i="2"/>
  <c r="F154" i="2" s="1"/>
  <c r="G154" i="2" s="1"/>
  <c r="K154" i="2" s="1"/>
  <c r="E155" i="2"/>
  <c r="F155" i="2" s="1"/>
  <c r="G155" i="2" s="1"/>
  <c r="K155" i="2" s="1"/>
  <c r="E156" i="2"/>
  <c r="F156" i="2" s="1"/>
  <c r="G156" i="2" s="1"/>
  <c r="K156" i="2" s="1"/>
  <c r="E157" i="2"/>
  <c r="F157" i="2" s="1"/>
  <c r="G157" i="2" s="1"/>
  <c r="K157" i="2" s="1"/>
  <c r="E158" i="2"/>
  <c r="F158" i="2" s="1"/>
  <c r="G158" i="2" s="1"/>
  <c r="K158" i="2" s="1"/>
  <c r="E159" i="2"/>
  <c r="F159" i="2" s="1"/>
  <c r="G159" i="2" s="1"/>
  <c r="K159" i="2" s="1"/>
  <c r="E160" i="2"/>
  <c r="F160" i="2" s="1"/>
  <c r="G160" i="2" s="1"/>
  <c r="K160" i="2" s="1"/>
  <c r="E161" i="2"/>
  <c r="F161" i="2" s="1"/>
  <c r="G161" i="2" s="1"/>
  <c r="K161" i="2" s="1"/>
  <c r="E162" i="2"/>
  <c r="F162" i="2" s="1"/>
  <c r="G162" i="2" s="1"/>
  <c r="K162" i="2" s="1"/>
  <c r="E163" i="2"/>
  <c r="F163" i="2" s="1"/>
  <c r="G163" i="2" s="1"/>
  <c r="K163" i="2" s="1"/>
  <c r="E164" i="2"/>
  <c r="F164" i="2" s="1"/>
  <c r="G164" i="2" s="1"/>
  <c r="K164" i="2" s="1"/>
  <c r="E165" i="2"/>
  <c r="F165" i="2" s="1"/>
  <c r="G165" i="2" s="1"/>
  <c r="K165" i="2" s="1"/>
  <c r="E166" i="2"/>
  <c r="F166" i="2" s="1"/>
  <c r="G166" i="2" s="1"/>
  <c r="K166" i="2" s="1"/>
  <c r="E167" i="2"/>
  <c r="F167" i="2" s="1"/>
  <c r="G167" i="2" s="1"/>
  <c r="K167" i="2" s="1"/>
  <c r="E168" i="2"/>
  <c r="F168" i="2" s="1"/>
  <c r="G168" i="2" s="1"/>
  <c r="I168" i="2" s="1"/>
  <c r="E169" i="2"/>
  <c r="F169" i="2" s="1"/>
  <c r="G169" i="2" s="1"/>
  <c r="K169" i="2" s="1"/>
  <c r="E170" i="2"/>
  <c r="F170" i="2" s="1"/>
  <c r="G170" i="2" s="1"/>
  <c r="K170" i="2" s="1"/>
  <c r="E171" i="2"/>
  <c r="F171" i="2" s="1"/>
  <c r="G171" i="2" s="1"/>
  <c r="K171" i="2" s="1"/>
  <c r="E172" i="2"/>
  <c r="F172" i="2" s="1"/>
  <c r="G172" i="2" s="1"/>
  <c r="J172" i="2" s="1"/>
  <c r="E173" i="2"/>
  <c r="F173" i="2"/>
  <c r="G173" i="2" s="1"/>
  <c r="K173" i="2" s="1"/>
  <c r="E174" i="2"/>
  <c r="F174" i="2" s="1"/>
  <c r="G174" i="2" s="1"/>
  <c r="K174" i="2" s="1"/>
  <c r="E175" i="2"/>
  <c r="F175" i="2" s="1"/>
  <c r="G175" i="2" s="1"/>
  <c r="K175" i="2" s="1"/>
  <c r="E176" i="2"/>
  <c r="F176" i="2" s="1"/>
  <c r="G176" i="2" s="1"/>
  <c r="K176" i="2" s="1"/>
  <c r="E177" i="2"/>
  <c r="F177" i="2" s="1"/>
  <c r="G177" i="2" s="1"/>
  <c r="K177" i="2" s="1"/>
  <c r="E178" i="2"/>
  <c r="F178" i="2" s="1"/>
  <c r="G178" i="2" s="1"/>
  <c r="K178" i="2" s="1"/>
  <c r="E179" i="2"/>
  <c r="E163" i="3" s="1"/>
  <c r="F179" i="2"/>
  <c r="G179" i="2" s="1"/>
  <c r="K179" i="2" s="1"/>
  <c r="E180" i="2"/>
  <c r="F180" i="2"/>
  <c r="G180" i="2" s="1"/>
  <c r="E181" i="2"/>
  <c r="F181" i="2" s="1"/>
  <c r="G181" i="2" s="1"/>
  <c r="I181" i="2" s="1"/>
  <c r="E182" i="2"/>
  <c r="F182" i="2" s="1"/>
  <c r="G182" i="2" s="1"/>
  <c r="K182" i="2" s="1"/>
  <c r="E183" i="2"/>
  <c r="F183" i="2" s="1"/>
  <c r="G183" i="2" s="1"/>
  <c r="K183" i="2" s="1"/>
  <c r="E184" i="2"/>
  <c r="E185" i="2"/>
  <c r="F185" i="2" s="1"/>
  <c r="G185" i="2" s="1"/>
  <c r="K185" i="2" s="1"/>
  <c r="E186" i="2"/>
  <c r="F186" i="2" s="1"/>
  <c r="G186" i="2" s="1"/>
  <c r="I186" i="2" s="1"/>
  <c r="E187" i="2"/>
  <c r="F187" i="2" s="1"/>
  <c r="G187" i="2" s="1"/>
  <c r="K187" i="2" s="1"/>
  <c r="E188" i="2"/>
  <c r="F188" i="2" s="1"/>
  <c r="G188" i="2" s="1"/>
  <c r="K188" i="2" s="1"/>
  <c r="E189" i="2"/>
  <c r="F189" i="2"/>
  <c r="G189" i="2" s="1"/>
  <c r="K189" i="2" s="1"/>
  <c r="E190" i="2"/>
  <c r="F190" i="2" s="1"/>
  <c r="G190" i="2" s="1"/>
  <c r="K190" i="2" s="1"/>
  <c r="E191" i="2"/>
  <c r="F191" i="2"/>
  <c r="G191" i="2" s="1"/>
  <c r="K191" i="2" s="1"/>
  <c r="E192" i="2"/>
  <c r="F192" i="2" s="1"/>
  <c r="G192" i="2" s="1"/>
  <c r="K192" i="2" s="1"/>
  <c r="E193" i="2"/>
  <c r="F193" i="2"/>
  <c r="G193" i="2" s="1"/>
  <c r="K193" i="2" s="1"/>
  <c r="E194" i="2"/>
  <c r="F194" i="2" s="1"/>
  <c r="G194" i="2" s="1"/>
  <c r="K194" i="2" s="1"/>
  <c r="E195" i="2"/>
  <c r="F195" i="2" s="1"/>
  <c r="G195" i="2" s="1"/>
  <c r="K195" i="2" s="1"/>
  <c r="E196" i="2"/>
  <c r="F196" i="2" s="1"/>
  <c r="G196" i="2" s="1"/>
  <c r="K196" i="2" s="1"/>
  <c r="E197" i="2"/>
  <c r="F197" i="2" s="1"/>
  <c r="G197" i="2" s="1"/>
  <c r="K197" i="2" s="1"/>
  <c r="E198" i="2"/>
  <c r="F198" i="2" s="1"/>
  <c r="G198" i="2" s="1"/>
  <c r="K198" i="2" s="1"/>
  <c r="E199" i="2"/>
  <c r="F199" i="2" s="1"/>
  <c r="G199" i="2" s="1"/>
  <c r="K199" i="2" s="1"/>
  <c r="E200" i="2"/>
  <c r="F200" i="2"/>
  <c r="G200" i="2" s="1"/>
  <c r="K200" i="2" s="1"/>
  <c r="E201" i="2"/>
  <c r="F201" i="2" s="1"/>
  <c r="G201" i="2" s="1"/>
  <c r="K201" i="2" s="1"/>
  <c r="E204" i="2"/>
  <c r="F204" i="2" s="1"/>
  <c r="G204" i="2" s="1"/>
  <c r="K204" i="2" s="1"/>
  <c r="E205" i="2"/>
  <c r="F205" i="2" s="1"/>
  <c r="G205" i="2" s="1"/>
  <c r="K205" i="2" s="1"/>
  <c r="E206" i="2"/>
  <c r="F206" i="2" s="1"/>
  <c r="G206" i="2" s="1"/>
  <c r="K206" i="2" s="1"/>
  <c r="E207" i="2"/>
  <c r="F207" i="2" s="1"/>
  <c r="G207" i="2" s="1"/>
  <c r="K207" i="2" s="1"/>
  <c r="E208" i="2"/>
  <c r="F208" i="2" s="1"/>
  <c r="G208" i="2" s="1"/>
  <c r="K208" i="2" s="1"/>
  <c r="E209" i="2"/>
  <c r="F209" i="2" s="1"/>
  <c r="G209" i="2" s="1"/>
  <c r="K209" i="2" s="1"/>
  <c r="E210" i="2"/>
  <c r="F210" i="2" s="1"/>
  <c r="G210" i="2" s="1"/>
  <c r="K210" i="2" s="1"/>
  <c r="E212" i="2"/>
  <c r="F212" i="2" s="1"/>
  <c r="G212" i="2" s="1"/>
  <c r="K212" i="2" s="1"/>
  <c r="E213" i="2"/>
  <c r="F213" i="2" s="1"/>
  <c r="G213" i="2" s="1"/>
  <c r="K213" i="2" s="1"/>
  <c r="E214" i="2"/>
  <c r="F214" i="2" s="1"/>
  <c r="G214" i="2" s="1"/>
  <c r="K214" i="2" s="1"/>
  <c r="E215" i="2"/>
  <c r="F215" i="2" s="1"/>
  <c r="G215" i="2" s="1"/>
  <c r="K215" i="2" s="1"/>
  <c r="E230" i="2"/>
  <c r="F230" i="2"/>
  <c r="G230" i="2" s="1"/>
  <c r="K230" i="2" s="1"/>
  <c r="E241" i="2"/>
  <c r="F241" i="2" s="1"/>
  <c r="G241" i="2" s="1"/>
  <c r="K241" i="2" s="1"/>
  <c r="E243" i="2"/>
  <c r="F243" i="2" s="1"/>
  <c r="G243" i="2" s="1"/>
  <c r="K243" i="2" s="1"/>
  <c r="E244" i="2"/>
  <c r="F244" i="2" s="1"/>
  <c r="G244" i="2" s="1"/>
  <c r="K244" i="2" s="1"/>
  <c r="Q245" i="2"/>
  <c r="Q244" i="2"/>
  <c r="Q243" i="2"/>
  <c r="Q241" i="2"/>
  <c r="Q230" i="2"/>
  <c r="C7" i="4"/>
  <c r="E223" i="4" s="1"/>
  <c r="F223" i="4" s="1"/>
  <c r="G223" i="4" s="1"/>
  <c r="K223" i="4" s="1"/>
  <c r="C9" i="4"/>
  <c r="D9" i="4"/>
  <c r="E63" i="4"/>
  <c r="F63" i="4" s="1"/>
  <c r="G63" i="4" s="1"/>
  <c r="I63" i="4" s="1"/>
  <c r="E66" i="4"/>
  <c r="F66" i="4" s="1"/>
  <c r="E67" i="4"/>
  <c r="F67" i="4"/>
  <c r="G67" i="4" s="1"/>
  <c r="J67" i="4" s="1"/>
  <c r="E68" i="4"/>
  <c r="F68" i="4" s="1"/>
  <c r="G68" i="4" s="1"/>
  <c r="K68" i="4" s="1"/>
  <c r="E69" i="4"/>
  <c r="F69" i="4" s="1"/>
  <c r="G69" i="4" s="1"/>
  <c r="K69" i="4" s="1"/>
  <c r="E70" i="4"/>
  <c r="F70" i="4" s="1"/>
  <c r="G70" i="4" s="1"/>
  <c r="K70" i="4" s="1"/>
  <c r="E71" i="4"/>
  <c r="F71" i="4"/>
  <c r="G71" i="4" s="1"/>
  <c r="K71" i="4" s="1"/>
  <c r="E72" i="4"/>
  <c r="F72" i="4" s="1"/>
  <c r="G72" i="4" s="1"/>
  <c r="K72" i="4" s="1"/>
  <c r="E73" i="4"/>
  <c r="F73" i="4"/>
  <c r="G73" i="4" s="1"/>
  <c r="K73" i="4" s="1"/>
  <c r="E74" i="4"/>
  <c r="F74" i="4" s="1"/>
  <c r="G74" i="4" s="1"/>
  <c r="K74" i="4" s="1"/>
  <c r="E75" i="4"/>
  <c r="F75" i="4"/>
  <c r="G75" i="4" s="1"/>
  <c r="K75" i="4" s="1"/>
  <c r="E76" i="4"/>
  <c r="F76" i="4" s="1"/>
  <c r="G76" i="4" s="1"/>
  <c r="K76" i="4" s="1"/>
  <c r="E77" i="4"/>
  <c r="F77" i="4" s="1"/>
  <c r="G77" i="4" s="1"/>
  <c r="K77" i="4" s="1"/>
  <c r="E78" i="4"/>
  <c r="F78" i="4" s="1"/>
  <c r="G78" i="4" s="1"/>
  <c r="K78" i="4" s="1"/>
  <c r="E79" i="4"/>
  <c r="F79" i="4" s="1"/>
  <c r="G79" i="4" s="1"/>
  <c r="K79" i="4" s="1"/>
  <c r="E80" i="4"/>
  <c r="F80" i="4" s="1"/>
  <c r="G80" i="4" s="1"/>
  <c r="K80" i="4" s="1"/>
  <c r="E81" i="4"/>
  <c r="F81" i="4" s="1"/>
  <c r="G81" i="4" s="1"/>
  <c r="K81" i="4" s="1"/>
  <c r="E82" i="4"/>
  <c r="F82" i="4" s="1"/>
  <c r="G82" i="4" s="1"/>
  <c r="J82" i="4" s="1"/>
  <c r="E83" i="4"/>
  <c r="F83" i="4" s="1"/>
  <c r="G83" i="4" s="1"/>
  <c r="J83" i="4" s="1"/>
  <c r="E84" i="4"/>
  <c r="F84" i="4" s="1"/>
  <c r="G84" i="4" s="1"/>
  <c r="J84" i="4" s="1"/>
  <c r="E85" i="4"/>
  <c r="F85" i="4" s="1"/>
  <c r="G85" i="4" s="1"/>
  <c r="K85" i="4" s="1"/>
  <c r="E86" i="4"/>
  <c r="F86" i="4" s="1"/>
  <c r="G86" i="4" s="1"/>
  <c r="K86" i="4" s="1"/>
  <c r="E87" i="4"/>
  <c r="F87" i="4" s="1"/>
  <c r="G87" i="4" s="1"/>
  <c r="J87" i="4" s="1"/>
  <c r="E88" i="4"/>
  <c r="F88" i="4" s="1"/>
  <c r="G88" i="4" s="1"/>
  <c r="J88" i="4" s="1"/>
  <c r="E89" i="4"/>
  <c r="F89" i="4" s="1"/>
  <c r="G89" i="4" s="1"/>
  <c r="J89" i="4" s="1"/>
  <c r="E90" i="4"/>
  <c r="F90" i="4" s="1"/>
  <c r="G90" i="4" s="1"/>
  <c r="I90" i="4" s="1"/>
  <c r="E91" i="4"/>
  <c r="F91" i="4"/>
  <c r="G91" i="4" s="1"/>
  <c r="J91" i="4" s="1"/>
  <c r="E92" i="4"/>
  <c r="F92" i="4" s="1"/>
  <c r="G92" i="4" s="1"/>
  <c r="J92" i="4" s="1"/>
  <c r="E93" i="4"/>
  <c r="F93" i="4"/>
  <c r="G93" i="4" s="1"/>
  <c r="J93" i="4" s="1"/>
  <c r="E94" i="4"/>
  <c r="F94" i="4" s="1"/>
  <c r="G94" i="4" s="1"/>
  <c r="J94" i="4" s="1"/>
  <c r="E95" i="4"/>
  <c r="F95" i="4" s="1"/>
  <c r="G95" i="4" s="1"/>
  <c r="J95" i="4" s="1"/>
  <c r="E96" i="4"/>
  <c r="F96" i="4"/>
  <c r="G96" i="4" s="1"/>
  <c r="J96" i="4" s="1"/>
  <c r="E97" i="4"/>
  <c r="F97" i="4" s="1"/>
  <c r="G97" i="4" s="1"/>
  <c r="K97" i="4" s="1"/>
  <c r="E98" i="4"/>
  <c r="F98" i="4" s="1"/>
  <c r="G98" i="4" s="1"/>
  <c r="K98" i="4" s="1"/>
  <c r="E99" i="4"/>
  <c r="F99" i="4" s="1"/>
  <c r="G99" i="4" s="1"/>
  <c r="K99" i="4" s="1"/>
  <c r="E100" i="4"/>
  <c r="F100" i="4" s="1"/>
  <c r="G100" i="4" s="1"/>
  <c r="K100" i="4" s="1"/>
  <c r="E101" i="4"/>
  <c r="F101" i="4" s="1"/>
  <c r="G101" i="4" s="1"/>
  <c r="K101" i="4" s="1"/>
  <c r="E102" i="4"/>
  <c r="F102" i="4" s="1"/>
  <c r="G102" i="4" s="1"/>
  <c r="K102" i="4" s="1"/>
  <c r="E103" i="4"/>
  <c r="F103" i="4" s="1"/>
  <c r="G103" i="4" s="1"/>
  <c r="K103" i="4" s="1"/>
  <c r="E104" i="4"/>
  <c r="F104" i="4"/>
  <c r="G104" i="4" s="1"/>
  <c r="J104" i="4" s="1"/>
  <c r="E105" i="4"/>
  <c r="F105" i="4"/>
  <c r="G105" i="4" s="1"/>
  <c r="K105" i="4" s="1"/>
  <c r="E106" i="4"/>
  <c r="F106" i="4"/>
  <c r="G106" i="4" s="1"/>
  <c r="K106" i="4" s="1"/>
  <c r="E107" i="4"/>
  <c r="F107" i="4" s="1"/>
  <c r="G107" i="4" s="1"/>
  <c r="J107" i="4" s="1"/>
  <c r="E108" i="4"/>
  <c r="F108" i="4"/>
  <c r="G108" i="4" s="1"/>
  <c r="J108" i="4" s="1"/>
  <c r="E109" i="4"/>
  <c r="F109" i="4" s="1"/>
  <c r="G109" i="4" s="1"/>
  <c r="J109" i="4" s="1"/>
  <c r="E110" i="4"/>
  <c r="F110" i="4" s="1"/>
  <c r="G110" i="4" s="1"/>
  <c r="J110" i="4" s="1"/>
  <c r="E111" i="4"/>
  <c r="F111" i="4" s="1"/>
  <c r="G111" i="4" s="1"/>
  <c r="K111" i="4" s="1"/>
  <c r="E112" i="4"/>
  <c r="F112" i="4" s="1"/>
  <c r="G112" i="4" s="1"/>
  <c r="H112" i="4" s="1"/>
  <c r="E113" i="4"/>
  <c r="F113" i="4"/>
  <c r="G113" i="4" s="1"/>
  <c r="J113" i="4" s="1"/>
  <c r="E114" i="4"/>
  <c r="F114" i="4"/>
  <c r="G114" i="4" s="1"/>
  <c r="K114" i="4" s="1"/>
  <c r="E115" i="4"/>
  <c r="F115" i="4" s="1"/>
  <c r="G115" i="4" s="1"/>
  <c r="K115" i="4" s="1"/>
  <c r="E116" i="4"/>
  <c r="F116" i="4"/>
  <c r="G116" i="4" s="1"/>
  <c r="I116" i="4" s="1"/>
  <c r="E117" i="4"/>
  <c r="F117" i="4"/>
  <c r="G117" i="4" s="1"/>
  <c r="E118" i="4"/>
  <c r="F118" i="4" s="1"/>
  <c r="G118" i="4" s="1"/>
  <c r="K118" i="4" s="1"/>
  <c r="E119" i="4"/>
  <c r="F119" i="4" s="1"/>
  <c r="G119" i="4" s="1"/>
  <c r="K119" i="4" s="1"/>
  <c r="E120" i="4"/>
  <c r="F120" i="4"/>
  <c r="G120" i="4" s="1"/>
  <c r="K120" i="4" s="1"/>
  <c r="E121" i="4"/>
  <c r="F121" i="4"/>
  <c r="G121" i="4" s="1"/>
  <c r="I121" i="4" s="1"/>
  <c r="E122" i="4"/>
  <c r="F122" i="4" s="1"/>
  <c r="G122" i="4" s="1"/>
  <c r="J122" i="4" s="1"/>
  <c r="E123" i="4"/>
  <c r="F123" i="4" s="1"/>
  <c r="G123" i="4" s="1"/>
  <c r="I123" i="4" s="1"/>
  <c r="E124" i="4"/>
  <c r="F124" i="4" s="1"/>
  <c r="G124" i="4" s="1"/>
  <c r="K124" i="4" s="1"/>
  <c r="E125" i="4"/>
  <c r="F125" i="4" s="1"/>
  <c r="G125" i="4" s="1"/>
  <c r="K125" i="4" s="1"/>
  <c r="E126" i="4"/>
  <c r="F126" i="4" s="1"/>
  <c r="G126" i="4" s="1"/>
  <c r="K126" i="4" s="1"/>
  <c r="E127" i="4"/>
  <c r="F127" i="4" s="1"/>
  <c r="G127" i="4" s="1"/>
  <c r="I127" i="4" s="1"/>
  <c r="E128" i="4"/>
  <c r="F128" i="4"/>
  <c r="G128" i="4" s="1"/>
  <c r="K128" i="4" s="1"/>
  <c r="E129" i="4"/>
  <c r="F129" i="4"/>
  <c r="G129" i="4" s="1"/>
  <c r="K129" i="4" s="1"/>
  <c r="E130" i="4"/>
  <c r="F130" i="4" s="1"/>
  <c r="G130" i="4" s="1"/>
  <c r="K130" i="4" s="1"/>
  <c r="E131" i="4"/>
  <c r="F131" i="4" s="1"/>
  <c r="G131" i="4" s="1"/>
  <c r="K131" i="4" s="1"/>
  <c r="E132" i="4"/>
  <c r="F132" i="4" s="1"/>
  <c r="G132" i="4" s="1"/>
  <c r="K132" i="4"/>
  <c r="E133" i="4"/>
  <c r="F133" i="4" s="1"/>
  <c r="G133" i="4" s="1"/>
  <c r="K133" i="4" s="1"/>
  <c r="E134" i="4"/>
  <c r="F134" i="4" s="1"/>
  <c r="G134" i="4" s="1"/>
  <c r="K134" i="4" s="1"/>
  <c r="E135" i="4"/>
  <c r="F135" i="4" s="1"/>
  <c r="G135" i="4" s="1"/>
  <c r="K135" i="4" s="1"/>
  <c r="E136" i="4"/>
  <c r="F136" i="4" s="1"/>
  <c r="G136" i="4" s="1"/>
  <c r="K136" i="4" s="1"/>
  <c r="E137" i="4"/>
  <c r="F137" i="4" s="1"/>
  <c r="G137" i="4" s="1"/>
  <c r="K137" i="4" s="1"/>
  <c r="E138" i="4"/>
  <c r="F138" i="4" s="1"/>
  <c r="G138" i="4" s="1"/>
  <c r="K138" i="4" s="1"/>
  <c r="E139" i="4"/>
  <c r="F139" i="4" s="1"/>
  <c r="G139" i="4" s="1"/>
  <c r="K139" i="4" s="1"/>
  <c r="E140" i="4"/>
  <c r="F140" i="4" s="1"/>
  <c r="G140" i="4" s="1"/>
  <c r="K140" i="4" s="1"/>
  <c r="E141" i="4"/>
  <c r="F141" i="4" s="1"/>
  <c r="G141" i="4" s="1"/>
  <c r="I141" i="4" s="1"/>
  <c r="E142" i="4"/>
  <c r="F142" i="4" s="1"/>
  <c r="G142" i="4" s="1"/>
  <c r="I142" i="4" s="1"/>
  <c r="E143" i="4"/>
  <c r="F143" i="4" s="1"/>
  <c r="G143" i="4" s="1"/>
  <c r="I143" i="4" s="1"/>
  <c r="E144" i="4"/>
  <c r="F144" i="4" s="1"/>
  <c r="G144" i="4" s="1"/>
  <c r="I144" i="4" s="1"/>
  <c r="E145" i="4"/>
  <c r="F145" i="4" s="1"/>
  <c r="G145" i="4" s="1"/>
  <c r="I145" i="4" s="1"/>
  <c r="E146" i="4"/>
  <c r="F146" i="4" s="1"/>
  <c r="G146" i="4" s="1"/>
  <c r="K146" i="4" s="1"/>
  <c r="E147" i="4"/>
  <c r="F147" i="4" s="1"/>
  <c r="G147" i="4" s="1"/>
  <c r="K147" i="4" s="1"/>
  <c r="E148" i="4"/>
  <c r="F148" i="4" s="1"/>
  <c r="G148" i="4" s="1"/>
  <c r="K148" i="4" s="1"/>
  <c r="E149" i="4"/>
  <c r="F149" i="4" s="1"/>
  <c r="G149" i="4" s="1"/>
  <c r="K149" i="4" s="1"/>
  <c r="E150" i="4"/>
  <c r="F150" i="4" s="1"/>
  <c r="G150" i="4" s="1"/>
  <c r="K150" i="4" s="1"/>
  <c r="E151" i="4"/>
  <c r="F151" i="4" s="1"/>
  <c r="G151" i="4" s="1"/>
  <c r="K151" i="4" s="1"/>
  <c r="E152" i="4"/>
  <c r="F152" i="4" s="1"/>
  <c r="G152" i="4" s="1"/>
  <c r="K152" i="4" s="1"/>
  <c r="E153" i="4"/>
  <c r="F153" i="4" s="1"/>
  <c r="G153" i="4" s="1"/>
  <c r="K153" i="4" s="1"/>
  <c r="E154" i="4"/>
  <c r="F154" i="4" s="1"/>
  <c r="G154" i="4" s="1"/>
  <c r="K154" i="4" s="1"/>
  <c r="E155" i="4"/>
  <c r="F155" i="4" s="1"/>
  <c r="G155" i="4" s="1"/>
  <c r="K155" i="4" s="1"/>
  <c r="E156" i="4"/>
  <c r="F156" i="4" s="1"/>
  <c r="G156" i="4" s="1"/>
  <c r="K156" i="4" s="1"/>
  <c r="E157" i="4"/>
  <c r="F157" i="4" s="1"/>
  <c r="G157" i="4" s="1"/>
  <c r="E158" i="4"/>
  <c r="F158" i="4"/>
  <c r="G158" i="4" s="1"/>
  <c r="K158" i="4" s="1"/>
  <c r="E159" i="4"/>
  <c r="F159" i="4" s="1"/>
  <c r="G159" i="4" s="1"/>
  <c r="K159" i="4" s="1"/>
  <c r="E160" i="4"/>
  <c r="F160" i="4"/>
  <c r="G160" i="4" s="1"/>
  <c r="K160" i="4" s="1"/>
  <c r="E161" i="4"/>
  <c r="F161" i="4" s="1"/>
  <c r="G161" i="4" s="1"/>
  <c r="K161" i="4" s="1"/>
  <c r="E162" i="4"/>
  <c r="F162" i="4" s="1"/>
  <c r="G162" i="4" s="1"/>
  <c r="K162" i="4" s="1"/>
  <c r="E163" i="4"/>
  <c r="F163" i="4"/>
  <c r="G163" i="4" s="1"/>
  <c r="K163" i="4" s="1"/>
  <c r="E164" i="4"/>
  <c r="F164" i="4"/>
  <c r="G164" i="4" s="1"/>
  <c r="K164" i="4" s="1"/>
  <c r="E165" i="4"/>
  <c r="F165" i="4" s="1"/>
  <c r="G165" i="4" s="1"/>
  <c r="K165" i="4" s="1"/>
  <c r="E166" i="4"/>
  <c r="F166" i="4"/>
  <c r="G166" i="4" s="1"/>
  <c r="K166" i="4" s="1"/>
  <c r="E167" i="4"/>
  <c r="F167" i="4"/>
  <c r="G167" i="4" s="1"/>
  <c r="K167" i="4" s="1"/>
  <c r="E168" i="4"/>
  <c r="F168" i="4" s="1"/>
  <c r="G168" i="4" s="1"/>
  <c r="I168" i="4" s="1"/>
  <c r="E169" i="4"/>
  <c r="F169" i="4" s="1"/>
  <c r="G169" i="4" s="1"/>
  <c r="K169" i="4" s="1"/>
  <c r="E170" i="4"/>
  <c r="F170" i="4" s="1"/>
  <c r="G170" i="4" s="1"/>
  <c r="K170" i="4" s="1"/>
  <c r="E171" i="4"/>
  <c r="F171" i="4" s="1"/>
  <c r="G171" i="4" s="1"/>
  <c r="K171" i="4" s="1"/>
  <c r="E172" i="4"/>
  <c r="F172" i="4"/>
  <c r="G172" i="4" s="1"/>
  <c r="J172" i="4" s="1"/>
  <c r="E173" i="4"/>
  <c r="F173" i="4" s="1"/>
  <c r="G173" i="4" s="1"/>
  <c r="K173" i="4" s="1"/>
  <c r="E174" i="4"/>
  <c r="F174" i="4"/>
  <c r="G174" i="4" s="1"/>
  <c r="K174" i="4" s="1"/>
  <c r="E175" i="4"/>
  <c r="F175" i="4"/>
  <c r="G175" i="4" s="1"/>
  <c r="K175" i="4" s="1"/>
  <c r="E176" i="4"/>
  <c r="F176" i="4"/>
  <c r="G176" i="4" s="1"/>
  <c r="K176" i="4" s="1"/>
  <c r="E177" i="4"/>
  <c r="F177" i="4" s="1"/>
  <c r="G177" i="4" s="1"/>
  <c r="K177" i="4" s="1"/>
  <c r="E178" i="4"/>
  <c r="F178" i="4"/>
  <c r="G178" i="4" s="1"/>
  <c r="K178" i="4" s="1"/>
  <c r="E179" i="4"/>
  <c r="F179" i="4" s="1"/>
  <c r="G179" i="4" s="1"/>
  <c r="K179" i="4" s="1"/>
  <c r="E180" i="4"/>
  <c r="F180" i="4" s="1"/>
  <c r="G180" i="4" s="1"/>
  <c r="K180" i="4" s="1"/>
  <c r="E181" i="4"/>
  <c r="F181" i="4" s="1"/>
  <c r="G181" i="4" s="1"/>
  <c r="I181" i="4" s="1"/>
  <c r="E182" i="4"/>
  <c r="F182" i="4" s="1"/>
  <c r="G182" i="4" s="1"/>
  <c r="K182" i="4" s="1"/>
  <c r="E183" i="4"/>
  <c r="F183" i="4"/>
  <c r="G183" i="4" s="1"/>
  <c r="K183" i="4" s="1"/>
  <c r="E184" i="4"/>
  <c r="F184" i="4"/>
  <c r="G184" i="4" s="1"/>
  <c r="I184" i="4" s="1"/>
  <c r="E185" i="4"/>
  <c r="F185" i="4" s="1"/>
  <c r="G185" i="4" s="1"/>
  <c r="K185" i="4" s="1"/>
  <c r="E186" i="4"/>
  <c r="F186" i="4"/>
  <c r="G186" i="4" s="1"/>
  <c r="I186" i="4" s="1"/>
  <c r="E187" i="4"/>
  <c r="F187" i="4"/>
  <c r="G187" i="4" s="1"/>
  <c r="K187" i="4" s="1"/>
  <c r="E188" i="4"/>
  <c r="F188" i="4" s="1"/>
  <c r="G188" i="4" s="1"/>
  <c r="K188" i="4" s="1"/>
  <c r="E189" i="4"/>
  <c r="F189" i="4" s="1"/>
  <c r="G189" i="4" s="1"/>
  <c r="K189" i="4" s="1"/>
  <c r="E190" i="4"/>
  <c r="F190" i="4"/>
  <c r="G190" i="4" s="1"/>
  <c r="K190" i="4" s="1"/>
  <c r="E191" i="4"/>
  <c r="F191" i="4" s="1"/>
  <c r="G191" i="4" s="1"/>
  <c r="K191" i="4" s="1"/>
  <c r="E192" i="4"/>
  <c r="F192" i="4"/>
  <c r="G192" i="4" s="1"/>
  <c r="K192" i="4" s="1"/>
  <c r="E193" i="4"/>
  <c r="F193" i="4" s="1"/>
  <c r="G193" i="4" s="1"/>
  <c r="K193" i="4" s="1"/>
  <c r="E194" i="4"/>
  <c r="F194" i="4" s="1"/>
  <c r="G194" i="4" s="1"/>
  <c r="K194" i="4" s="1"/>
  <c r="E195" i="4"/>
  <c r="F195" i="4"/>
  <c r="G195" i="4" s="1"/>
  <c r="K195" i="4" s="1"/>
  <c r="E196" i="4"/>
  <c r="F196" i="4"/>
  <c r="G196" i="4" s="1"/>
  <c r="K196" i="4" s="1"/>
  <c r="E197" i="4"/>
  <c r="F197" i="4" s="1"/>
  <c r="G197" i="4" s="1"/>
  <c r="K197" i="4" s="1"/>
  <c r="E198" i="4"/>
  <c r="F198" i="4" s="1"/>
  <c r="G198" i="4" s="1"/>
  <c r="K198" i="4" s="1"/>
  <c r="E199" i="4"/>
  <c r="F199" i="4" s="1"/>
  <c r="G199" i="4" s="1"/>
  <c r="K199" i="4" s="1"/>
  <c r="E200" i="4"/>
  <c r="F200" i="4"/>
  <c r="G200" i="4"/>
  <c r="E201" i="4"/>
  <c r="F201" i="4" s="1"/>
  <c r="G201" i="4" s="1"/>
  <c r="K201" i="4" s="1"/>
  <c r="E202" i="4"/>
  <c r="F202" i="4" s="1"/>
  <c r="G202" i="4" s="1"/>
  <c r="K202" i="4" s="1"/>
  <c r="E203" i="4"/>
  <c r="F203" i="4" s="1"/>
  <c r="G203" i="4" s="1"/>
  <c r="K203" i="4" s="1"/>
  <c r="E204" i="4"/>
  <c r="F204" i="4" s="1"/>
  <c r="G204" i="4" s="1"/>
  <c r="K204" i="4" s="1"/>
  <c r="E205" i="4"/>
  <c r="F205" i="4" s="1"/>
  <c r="G205" i="4" s="1"/>
  <c r="K205" i="4" s="1"/>
  <c r="E206" i="4"/>
  <c r="F206" i="4" s="1"/>
  <c r="G206" i="4" s="1"/>
  <c r="K206" i="4" s="1"/>
  <c r="E207" i="4"/>
  <c r="F207" i="4" s="1"/>
  <c r="G207" i="4" s="1"/>
  <c r="K207" i="4" s="1"/>
  <c r="E208" i="4"/>
  <c r="F208" i="4" s="1"/>
  <c r="G208" i="4" s="1"/>
  <c r="K208" i="4" s="1"/>
  <c r="E209" i="4"/>
  <c r="F209" i="4" s="1"/>
  <c r="G209" i="4" s="1"/>
  <c r="K209" i="4" s="1"/>
  <c r="E210" i="4"/>
  <c r="F210" i="4" s="1"/>
  <c r="G210" i="4" s="1"/>
  <c r="K210" i="4" s="1"/>
  <c r="E211" i="4"/>
  <c r="F211" i="4" s="1"/>
  <c r="G211" i="4" s="1"/>
  <c r="K211" i="4" s="1"/>
  <c r="E212" i="4"/>
  <c r="F212" i="4" s="1"/>
  <c r="G212" i="4" s="1"/>
  <c r="K212" i="4" s="1"/>
  <c r="E21" i="4"/>
  <c r="F21" i="4" s="1"/>
  <c r="G21" i="4" s="1"/>
  <c r="J21" i="4" s="1"/>
  <c r="E22" i="4"/>
  <c r="F22" i="4" s="1"/>
  <c r="G22" i="4" s="1"/>
  <c r="H22" i="4" s="1"/>
  <c r="E23" i="4"/>
  <c r="F23" i="4" s="1"/>
  <c r="G23" i="4" s="1"/>
  <c r="H23" i="4" s="1"/>
  <c r="E24" i="4"/>
  <c r="F24" i="4" s="1"/>
  <c r="G24" i="4" s="1"/>
  <c r="H24" i="4" s="1"/>
  <c r="E25" i="4"/>
  <c r="F25" i="4" s="1"/>
  <c r="G25" i="4" s="1"/>
  <c r="H25" i="4" s="1"/>
  <c r="E26" i="4"/>
  <c r="F26" i="4" s="1"/>
  <c r="G26" i="4" s="1"/>
  <c r="H26" i="4" s="1"/>
  <c r="E27" i="4"/>
  <c r="F27" i="4" s="1"/>
  <c r="G27" i="4"/>
  <c r="H27" i="4" s="1"/>
  <c r="E28" i="4"/>
  <c r="F28" i="4" s="1"/>
  <c r="G28" i="4" s="1"/>
  <c r="H28" i="4" s="1"/>
  <c r="E29" i="4"/>
  <c r="F29" i="4" s="1"/>
  <c r="G29" i="4"/>
  <c r="H29" i="4" s="1"/>
  <c r="E30" i="4"/>
  <c r="F30" i="4" s="1"/>
  <c r="G30" i="4" s="1"/>
  <c r="H30" i="4" s="1"/>
  <c r="E31" i="4"/>
  <c r="F31" i="4" s="1"/>
  <c r="G31" i="4" s="1"/>
  <c r="H31" i="4" s="1"/>
  <c r="E32" i="4"/>
  <c r="F32" i="4" s="1"/>
  <c r="G32" i="4" s="1"/>
  <c r="H32" i="4" s="1"/>
  <c r="E33" i="4"/>
  <c r="F33" i="4" s="1"/>
  <c r="G33" i="4" s="1"/>
  <c r="H33" i="4" s="1"/>
  <c r="E34" i="4"/>
  <c r="F34" i="4" s="1"/>
  <c r="G34" i="4" s="1"/>
  <c r="H34" i="4" s="1"/>
  <c r="E35" i="4"/>
  <c r="F35" i="4" s="1"/>
  <c r="G35" i="4" s="1"/>
  <c r="H35" i="4" s="1"/>
  <c r="E36" i="4"/>
  <c r="F36" i="4" s="1"/>
  <c r="G36" i="4" s="1"/>
  <c r="H36" i="4" s="1"/>
  <c r="E37" i="4"/>
  <c r="F37" i="4" s="1"/>
  <c r="G37" i="4" s="1"/>
  <c r="H37" i="4" s="1"/>
  <c r="E38" i="4"/>
  <c r="F38" i="4"/>
  <c r="G38" i="4" s="1"/>
  <c r="H38" i="4" s="1"/>
  <c r="E39" i="4"/>
  <c r="F39" i="4" s="1"/>
  <c r="G39" i="4" s="1"/>
  <c r="J39" i="4" s="1"/>
  <c r="E40" i="4"/>
  <c r="F40" i="4"/>
  <c r="G40" i="4" s="1"/>
  <c r="J40" i="4" s="1"/>
  <c r="E41" i="4"/>
  <c r="F41" i="4"/>
  <c r="G41" i="4" s="1"/>
  <c r="J41" i="4" s="1"/>
  <c r="E42" i="4"/>
  <c r="F42" i="4"/>
  <c r="G42" i="4" s="1"/>
  <c r="I42" i="4" s="1"/>
  <c r="E43" i="4"/>
  <c r="F43" i="4" s="1"/>
  <c r="G43" i="4" s="1"/>
  <c r="H43" i="4" s="1"/>
  <c r="E44" i="4"/>
  <c r="F44" i="4"/>
  <c r="G44" i="4" s="1"/>
  <c r="J44" i="4" s="1"/>
  <c r="E45" i="4"/>
  <c r="F45" i="4" s="1"/>
  <c r="G45" i="4" s="1"/>
  <c r="J45" i="4" s="1"/>
  <c r="E46" i="4"/>
  <c r="F46" i="4" s="1"/>
  <c r="G46" i="4" s="1"/>
  <c r="J46" i="4" s="1"/>
  <c r="E47" i="4"/>
  <c r="F47" i="4" s="1"/>
  <c r="G47" i="4" s="1"/>
  <c r="J47" i="4" s="1"/>
  <c r="E48" i="4"/>
  <c r="F48" i="4" s="1"/>
  <c r="G48" i="4" s="1"/>
  <c r="J48" i="4" s="1"/>
  <c r="E49" i="4"/>
  <c r="F49" i="4"/>
  <c r="G49" i="4" s="1"/>
  <c r="J49" i="4" s="1"/>
  <c r="E50" i="4"/>
  <c r="F50" i="4"/>
  <c r="G50" i="4" s="1"/>
  <c r="J50" i="4" s="1"/>
  <c r="E51" i="4"/>
  <c r="F51" i="4" s="1"/>
  <c r="G51" i="4" s="1"/>
  <c r="I51" i="4" s="1"/>
  <c r="E52" i="4"/>
  <c r="F52" i="4"/>
  <c r="G52" i="4" s="1"/>
  <c r="I52" i="4" s="1"/>
  <c r="E53" i="4"/>
  <c r="F53" i="4"/>
  <c r="G53" i="4" s="1"/>
  <c r="I53" i="4" s="1"/>
  <c r="E54" i="4"/>
  <c r="F54" i="4" s="1"/>
  <c r="G54" i="4" s="1"/>
  <c r="J54" i="4" s="1"/>
  <c r="E55" i="4"/>
  <c r="F55" i="4" s="1"/>
  <c r="G55" i="4" s="1"/>
  <c r="J55" i="4" s="1"/>
  <c r="E56" i="4"/>
  <c r="F56" i="4"/>
  <c r="G56" i="4" s="1"/>
  <c r="J56" i="4" s="1"/>
  <c r="E57" i="4"/>
  <c r="F57" i="4" s="1"/>
  <c r="G57" i="4" s="1"/>
  <c r="J57" i="4" s="1"/>
  <c r="E58" i="4"/>
  <c r="F58" i="4"/>
  <c r="G58" i="4" s="1"/>
  <c r="I58" i="4" s="1"/>
  <c r="F16" i="4"/>
  <c r="F17" i="4" s="1"/>
  <c r="C17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K117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K157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K200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192" i="2"/>
  <c r="Q193" i="2"/>
  <c r="Q194" i="2"/>
  <c r="Q195" i="2"/>
  <c r="Q196" i="2"/>
  <c r="Q197" i="2"/>
  <c r="Q198" i="2"/>
  <c r="Q199" i="2"/>
  <c r="Q200" i="2"/>
  <c r="Q201" i="2"/>
  <c r="Q204" i="2"/>
  <c r="Q205" i="2"/>
  <c r="Q206" i="2"/>
  <c r="Q207" i="2"/>
  <c r="Q208" i="2"/>
  <c r="Q209" i="2"/>
  <c r="Q210" i="2"/>
  <c r="Q212" i="2"/>
  <c r="Q213" i="2"/>
  <c r="Q214" i="2"/>
  <c r="Q215" i="2"/>
  <c r="K180" i="2"/>
  <c r="E52" i="2"/>
  <c r="F52" i="2" s="1"/>
  <c r="G52" i="2" s="1"/>
  <c r="I52" i="2" s="1"/>
  <c r="E53" i="2"/>
  <c r="F53" i="2"/>
  <c r="G53" i="2" s="1"/>
  <c r="I53" i="2" s="1"/>
  <c r="E58" i="2"/>
  <c r="E43" i="2"/>
  <c r="F43" i="2" s="1"/>
  <c r="G43" i="2" s="1"/>
  <c r="H43" i="2" s="1"/>
  <c r="E22" i="2"/>
  <c r="F22" i="2" s="1"/>
  <c r="G22" i="2" s="1"/>
  <c r="H22" i="2" s="1"/>
  <c r="E23" i="2"/>
  <c r="F23" i="2"/>
  <c r="G23" i="2"/>
  <c r="H23" i="2" s="1"/>
  <c r="E24" i="2"/>
  <c r="F24" i="2" s="1"/>
  <c r="G24" i="2" s="1"/>
  <c r="H24" i="2" s="1"/>
  <c r="E25" i="2"/>
  <c r="F25" i="2" s="1"/>
  <c r="G25" i="2" s="1"/>
  <c r="H25" i="2" s="1"/>
  <c r="E28" i="2"/>
  <c r="F28" i="2" s="1"/>
  <c r="G28" i="2" s="1"/>
  <c r="H28" i="2" s="1"/>
  <c r="E29" i="2"/>
  <c r="F29" i="2" s="1"/>
  <c r="G29" i="2" s="1"/>
  <c r="H29" i="2" s="1"/>
  <c r="E31" i="2"/>
  <c r="F31" i="2"/>
  <c r="G31" i="2" s="1"/>
  <c r="H31" i="2" s="1"/>
  <c r="E32" i="2"/>
  <c r="F32" i="2" s="1"/>
  <c r="G32" i="2" s="1"/>
  <c r="H32" i="2" s="1"/>
  <c r="E33" i="2"/>
  <c r="F33" i="2" s="1"/>
  <c r="G33" i="2" s="1"/>
  <c r="H33" i="2" s="1"/>
  <c r="E34" i="2"/>
  <c r="F34" i="2" s="1"/>
  <c r="G34" i="2" s="1"/>
  <c r="H34" i="2" s="1"/>
  <c r="E35" i="2"/>
  <c r="F35" i="2" s="1"/>
  <c r="G35" i="2" s="1"/>
  <c r="H35" i="2" s="1"/>
  <c r="E37" i="2"/>
  <c r="F37" i="2" s="1"/>
  <c r="G37" i="2" s="1"/>
  <c r="H37" i="2" s="1"/>
  <c r="E38" i="2"/>
  <c r="F38" i="2" s="1"/>
  <c r="G38" i="2" s="1"/>
  <c r="H38" i="2" s="1"/>
  <c r="E21" i="2"/>
  <c r="F21" i="2" s="1"/>
  <c r="G21" i="2" s="1"/>
  <c r="J21" i="2" s="1"/>
  <c r="E39" i="2"/>
  <c r="F39" i="2" s="1"/>
  <c r="G39" i="2" s="1"/>
  <c r="J39" i="2" s="1"/>
  <c r="E40" i="2"/>
  <c r="F40" i="2" s="1"/>
  <c r="G40" i="2"/>
  <c r="J40" i="2" s="1"/>
  <c r="E41" i="2"/>
  <c r="F41" i="2" s="1"/>
  <c r="G41" i="2" s="1"/>
  <c r="J41" i="2" s="1"/>
  <c r="E44" i="2"/>
  <c r="F44" i="2" s="1"/>
  <c r="G44" i="2" s="1"/>
  <c r="J44" i="2" s="1"/>
  <c r="E45" i="2"/>
  <c r="F45" i="2"/>
  <c r="G45" i="2" s="1"/>
  <c r="J45" i="2" s="1"/>
  <c r="E46" i="2"/>
  <c r="F46" i="2" s="1"/>
  <c r="G46" i="2" s="1"/>
  <c r="J46" i="2" s="1"/>
  <c r="E47" i="2"/>
  <c r="F47" i="2" s="1"/>
  <c r="G47" i="2" s="1"/>
  <c r="J47" i="2" s="1"/>
  <c r="E48" i="2"/>
  <c r="F48" i="2" s="1"/>
  <c r="G48" i="2" s="1"/>
  <c r="J48" i="2" s="1"/>
  <c r="E49" i="2"/>
  <c r="E24" i="3" s="1"/>
  <c r="E50" i="2"/>
  <c r="F50" i="2" s="1"/>
  <c r="G50" i="2" s="1"/>
  <c r="J50" i="2" s="1"/>
  <c r="E54" i="2"/>
  <c r="F54" i="2"/>
  <c r="G54" i="2" s="1"/>
  <c r="J54" i="2" s="1"/>
  <c r="E55" i="2"/>
  <c r="F55" i="2" s="1"/>
  <c r="G55" i="2" s="1"/>
  <c r="J55" i="2" s="1"/>
  <c r="E56" i="2"/>
  <c r="E30" i="3" s="1"/>
  <c r="E57" i="2"/>
  <c r="F57" i="2" s="1"/>
  <c r="G57" i="2" s="1"/>
  <c r="J57" i="2" s="1"/>
  <c r="Q191" i="2"/>
  <c r="Q190" i="2"/>
  <c r="Q189" i="2"/>
  <c r="E26" i="2"/>
  <c r="F26" i="2"/>
  <c r="G26" i="2" s="1"/>
  <c r="H26" i="2" s="1"/>
  <c r="E27" i="2"/>
  <c r="F27" i="2" s="1"/>
  <c r="G27" i="2" s="1"/>
  <c r="H27" i="2" s="1"/>
  <c r="E30" i="2"/>
  <c r="F30" i="2"/>
  <c r="G30" i="2" s="1"/>
  <c r="H30" i="2" s="1"/>
  <c r="E36" i="2"/>
  <c r="F36" i="2" s="1"/>
  <c r="G36" i="2" s="1"/>
  <c r="H36" i="2" s="1"/>
  <c r="E42" i="2"/>
  <c r="F42" i="2" s="1"/>
  <c r="G42" i="2" s="1"/>
  <c r="I42" i="2" s="1"/>
  <c r="E51" i="2"/>
  <c r="F51" i="2"/>
  <c r="G51" i="2" s="1"/>
  <c r="I51" i="2" s="1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4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7" i="2"/>
  <c r="Q155" i="2"/>
  <c r="Q154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7" i="2"/>
  <c r="Q135" i="2"/>
  <c r="Q134" i="2"/>
  <c r="Q133" i="2"/>
  <c r="Q132" i="2"/>
  <c r="Q131" i="2"/>
  <c r="Q130" i="2"/>
  <c r="Q129" i="2"/>
  <c r="Q128" i="2"/>
  <c r="Q127" i="2"/>
  <c r="Q126" i="2"/>
  <c r="Q115" i="2"/>
  <c r="Q114" i="2"/>
  <c r="Q113" i="2"/>
  <c r="Q110" i="2"/>
  <c r="Q109" i="2"/>
  <c r="Q108" i="2"/>
  <c r="Q107" i="2"/>
  <c r="Q106" i="2"/>
  <c r="Q105" i="2"/>
  <c r="Q104" i="2"/>
  <c r="Q103" i="2"/>
  <c r="Q102" i="2"/>
  <c r="Q101" i="2"/>
  <c r="Q96" i="2"/>
  <c r="Q95" i="2"/>
  <c r="Q94" i="2"/>
  <c r="Q93" i="2"/>
  <c r="Q92" i="2"/>
  <c r="Q91" i="2"/>
  <c r="Q90" i="2"/>
  <c r="Q89" i="2"/>
  <c r="Q88" i="2"/>
  <c r="Q87" i="2"/>
  <c r="Q84" i="2"/>
  <c r="Q83" i="2"/>
  <c r="Q82" i="2"/>
  <c r="Q80" i="2"/>
  <c r="Q79" i="2"/>
  <c r="Q78" i="2"/>
  <c r="Q77" i="2"/>
  <c r="Q76" i="2"/>
  <c r="Q75" i="2"/>
  <c r="Q74" i="2"/>
  <c r="Q72" i="2"/>
  <c r="Q71" i="2"/>
  <c r="Q70" i="2"/>
  <c r="Q69" i="2"/>
  <c r="Q68" i="2"/>
  <c r="Q66" i="2"/>
  <c r="Q65" i="2"/>
  <c r="Q64" i="2"/>
  <c r="Q63" i="2"/>
  <c r="Q62" i="2"/>
  <c r="Q38" i="2"/>
  <c r="Q37" i="2"/>
  <c r="Q36" i="2"/>
  <c r="Q35" i="2"/>
  <c r="Q34" i="2"/>
  <c r="Q33" i="2"/>
  <c r="Q32" i="2"/>
  <c r="Q30" i="2"/>
  <c r="Q29" i="2"/>
  <c r="Q28" i="2"/>
  <c r="Q27" i="2"/>
  <c r="Q26" i="2"/>
  <c r="Q25" i="2"/>
  <c r="G173" i="3"/>
  <c r="C173" i="3"/>
  <c r="E173" i="3"/>
  <c r="G172" i="3"/>
  <c r="C172" i="3"/>
  <c r="E172" i="3"/>
  <c r="G171" i="3"/>
  <c r="C171" i="3"/>
  <c r="E171" i="3"/>
  <c r="G170" i="3"/>
  <c r="C170" i="3"/>
  <c r="E170" i="3"/>
  <c r="G169" i="3"/>
  <c r="C169" i="3"/>
  <c r="G168" i="3"/>
  <c r="C168" i="3"/>
  <c r="G167" i="3"/>
  <c r="C167" i="3"/>
  <c r="E167" i="3"/>
  <c r="G166" i="3"/>
  <c r="C166" i="3"/>
  <c r="E166" i="3"/>
  <c r="G165" i="3"/>
  <c r="C165" i="3"/>
  <c r="G164" i="3"/>
  <c r="C164" i="3"/>
  <c r="E164" i="3"/>
  <c r="G163" i="3"/>
  <c r="C163" i="3"/>
  <c r="G162" i="3"/>
  <c r="C162" i="3"/>
  <c r="E162" i="3"/>
  <c r="G161" i="3"/>
  <c r="C161" i="3"/>
  <c r="E161" i="3"/>
  <c r="G160" i="3"/>
  <c r="C160" i="3"/>
  <c r="E160" i="3"/>
  <c r="G159" i="3"/>
  <c r="C159" i="3"/>
  <c r="G62" i="3"/>
  <c r="C62" i="3"/>
  <c r="E62" i="3"/>
  <c r="G61" i="3"/>
  <c r="C61" i="3"/>
  <c r="E61" i="3"/>
  <c r="G158" i="3"/>
  <c r="C158" i="3"/>
  <c r="E158" i="3"/>
  <c r="G157" i="3"/>
  <c r="C157" i="3"/>
  <c r="E157" i="3"/>
  <c r="G156" i="3"/>
  <c r="C156" i="3"/>
  <c r="E156" i="3"/>
  <c r="G155" i="3"/>
  <c r="C155" i="3"/>
  <c r="G154" i="3"/>
  <c r="C154" i="3"/>
  <c r="E154" i="3"/>
  <c r="G153" i="3"/>
  <c r="C153" i="3"/>
  <c r="G152" i="3"/>
  <c r="C152" i="3"/>
  <c r="E152" i="3"/>
  <c r="G151" i="3"/>
  <c r="C151" i="3"/>
  <c r="G150" i="3"/>
  <c r="C150" i="3"/>
  <c r="E150" i="3"/>
  <c r="G149" i="3"/>
  <c r="C149" i="3"/>
  <c r="E149" i="3"/>
  <c r="G148" i="3"/>
  <c r="C148" i="3"/>
  <c r="E148" i="3"/>
  <c r="G147" i="3"/>
  <c r="C147" i="3"/>
  <c r="G60" i="3"/>
  <c r="C60" i="3"/>
  <c r="G59" i="3"/>
  <c r="C59" i="3"/>
  <c r="G146" i="3"/>
  <c r="C146" i="3"/>
  <c r="E146" i="3"/>
  <c r="G58" i="3"/>
  <c r="C58" i="3"/>
  <c r="G145" i="3"/>
  <c r="C145" i="3"/>
  <c r="E145" i="3"/>
  <c r="G144" i="3"/>
  <c r="C144" i="3"/>
  <c r="E144" i="3"/>
  <c r="G57" i="3"/>
  <c r="C57" i="3"/>
  <c r="E57" i="3"/>
  <c r="G143" i="3"/>
  <c r="C143" i="3"/>
  <c r="G142" i="3"/>
  <c r="C142" i="3"/>
  <c r="G141" i="3"/>
  <c r="C141" i="3"/>
  <c r="E141" i="3"/>
  <c r="G140" i="3"/>
  <c r="C140" i="3"/>
  <c r="E140" i="3"/>
  <c r="G139" i="3"/>
  <c r="C139" i="3"/>
  <c r="G138" i="3"/>
  <c r="C138" i="3"/>
  <c r="E138" i="3"/>
  <c r="G137" i="3"/>
  <c r="C137" i="3"/>
  <c r="E137" i="3"/>
  <c r="G136" i="3"/>
  <c r="C136" i="3"/>
  <c r="G135" i="3"/>
  <c r="C135" i="3"/>
  <c r="E135" i="3"/>
  <c r="G134" i="3"/>
  <c r="C134" i="3"/>
  <c r="E134" i="3"/>
  <c r="G133" i="3"/>
  <c r="C133" i="3"/>
  <c r="G132" i="3"/>
  <c r="C132" i="3"/>
  <c r="E132" i="3"/>
  <c r="G131" i="3"/>
  <c r="C131" i="3"/>
  <c r="E131" i="3"/>
  <c r="G130" i="3"/>
  <c r="C130" i="3"/>
  <c r="G129" i="3"/>
  <c r="C129" i="3"/>
  <c r="E129" i="3"/>
  <c r="G128" i="3"/>
  <c r="C128" i="3"/>
  <c r="E128" i="3"/>
  <c r="G127" i="3"/>
  <c r="C127" i="3"/>
  <c r="E127" i="3"/>
  <c r="G126" i="3"/>
  <c r="C126" i="3"/>
  <c r="E126" i="3"/>
  <c r="G125" i="3"/>
  <c r="C125" i="3"/>
  <c r="G124" i="3"/>
  <c r="C124" i="3"/>
  <c r="G123" i="3"/>
  <c r="C123" i="3"/>
  <c r="E123" i="3"/>
  <c r="G122" i="3"/>
  <c r="C122" i="3"/>
  <c r="E122" i="3"/>
  <c r="G121" i="3"/>
  <c r="C121" i="3"/>
  <c r="G120" i="3"/>
  <c r="C120" i="3"/>
  <c r="E120" i="3"/>
  <c r="G119" i="3"/>
  <c r="C119" i="3"/>
  <c r="G56" i="3"/>
  <c r="C56" i="3"/>
  <c r="E56" i="3"/>
  <c r="G55" i="3"/>
  <c r="C55" i="3"/>
  <c r="E55" i="3"/>
  <c r="G54" i="3"/>
  <c r="C54" i="3"/>
  <c r="E54" i="3"/>
  <c r="G53" i="3"/>
  <c r="C53" i="3"/>
  <c r="E53" i="3"/>
  <c r="G52" i="3"/>
  <c r="C52" i="3"/>
  <c r="G51" i="3"/>
  <c r="C51" i="3"/>
  <c r="E51" i="3"/>
  <c r="G50" i="3"/>
  <c r="C50" i="3"/>
  <c r="E50" i="3"/>
  <c r="G49" i="3"/>
  <c r="C49" i="3"/>
  <c r="E49" i="3"/>
  <c r="G48" i="3"/>
  <c r="C48" i="3"/>
  <c r="E48" i="3"/>
  <c r="G47" i="3"/>
  <c r="C47" i="3"/>
  <c r="E47" i="3"/>
  <c r="G118" i="3"/>
  <c r="C118" i="3"/>
  <c r="G117" i="3"/>
  <c r="C117" i="3"/>
  <c r="E117" i="3"/>
  <c r="G116" i="3"/>
  <c r="C116" i="3"/>
  <c r="E116" i="3"/>
  <c r="G46" i="3"/>
  <c r="C46" i="3"/>
  <c r="E46" i="3"/>
  <c r="G45" i="3"/>
  <c r="C45" i="3"/>
  <c r="G115" i="3"/>
  <c r="C115" i="3"/>
  <c r="G114" i="3"/>
  <c r="C114" i="3"/>
  <c r="E114" i="3"/>
  <c r="G113" i="3"/>
  <c r="C113" i="3"/>
  <c r="G112" i="3"/>
  <c r="C112" i="3"/>
  <c r="E112" i="3"/>
  <c r="G111" i="3"/>
  <c r="C111" i="3"/>
  <c r="E111" i="3"/>
  <c r="G110" i="3"/>
  <c r="C110" i="3"/>
  <c r="G109" i="3"/>
  <c r="C109" i="3"/>
  <c r="G108" i="3"/>
  <c r="C108" i="3"/>
  <c r="E108" i="3"/>
  <c r="G107" i="3"/>
  <c r="C107" i="3"/>
  <c r="E107" i="3"/>
  <c r="G106" i="3"/>
  <c r="C106" i="3"/>
  <c r="E106" i="3"/>
  <c r="G44" i="3"/>
  <c r="C44" i="3"/>
  <c r="E44" i="3"/>
  <c r="G43" i="3"/>
  <c r="C43" i="3"/>
  <c r="E43" i="3"/>
  <c r="G42" i="3"/>
  <c r="C42" i="3"/>
  <c r="G41" i="3"/>
  <c r="C41" i="3"/>
  <c r="G105" i="3"/>
  <c r="C105" i="3"/>
  <c r="E105" i="3"/>
  <c r="G104" i="3"/>
  <c r="C104" i="3"/>
  <c r="E104" i="3"/>
  <c r="G103" i="3"/>
  <c r="C103" i="3"/>
  <c r="E103" i="3"/>
  <c r="G102" i="3"/>
  <c r="C102" i="3"/>
  <c r="E102" i="3"/>
  <c r="G101" i="3"/>
  <c r="C101" i="3"/>
  <c r="G100" i="3"/>
  <c r="C100" i="3"/>
  <c r="E100" i="3"/>
  <c r="G99" i="3"/>
  <c r="C99" i="3"/>
  <c r="E99" i="3"/>
  <c r="G98" i="3"/>
  <c r="C98" i="3"/>
  <c r="E98" i="3"/>
  <c r="G97" i="3"/>
  <c r="C97" i="3"/>
  <c r="E97" i="3"/>
  <c r="G96" i="3"/>
  <c r="C96" i="3"/>
  <c r="G40" i="3"/>
  <c r="C40" i="3"/>
  <c r="G39" i="3"/>
  <c r="C39" i="3"/>
  <c r="E39" i="3"/>
  <c r="G95" i="3"/>
  <c r="C95" i="3"/>
  <c r="E95" i="3"/>
  <c r="G94" i="3"/>
  <c r="C94" i="3"/>
  <c r="E94" i="3"/>
  <c r="G93" i="3"/>
  <c r="C93" i="3"/>
  <c r="E93" i="3"/>
  <c r="G38" i="3"/>
  <c r="C38" i="3"/>
  <c r="E38" i="3"/>
  <c r="G92" i="3"/>
  <c r="C92" i="3"/>
  <c r="G91" i="3"/>
  <c r="C91" i="3"/>
  <c r="E91" i="3"/>
  <c r="G90" i="3"/>
  <c r="C90" i="3"/>
  <c r="E90" i="3"/>
  <c r="G89" i="3"/>
  <c r="C89" i="3"/>
  <c r="E89" i="3"/>
  <c r="G88" i="3"/>
  <c r="C88" i="3"/>
  <c r="E88" i="3"/>
  <c r="G87" i="3"/>
  <c r="C87" i="3"/>
  <c r="G86" i="3"/>
  <c r="C86" i="3"/>
  <c r="G37" i="3"/>
  <c r="C37" i="3"/>
  <c r="E37" i="3"/>
  <c r="G85" i="3"/>
  <c r="C85" i="3"/>
  <c r="E85" i="3"/>
  <c r="G84" i="3"/>
  <c r="C84" i="3"/>
  <c r="E84" i="3"/>
  <c r="G83" i="3"/>
  <c r="C83" i="3"/>
  <c r="E83" i="3"/>
  <c r="G82" i="3"/>
  <c r="C82" i="3"/>
  <c r="G81" i="3"/>
  <c r="C81" i="3"/>
  <c r="E81" i="3"/>
  <c r="G36" i="3"/>
  <c r="C36" i="3"/>
  <c r="E36" i="3"/>
  <c r="G80" i="3"/>
  <c r="C80" i="3"/>
  <c r="E80" i="3"/>
  <c r="G79" i="3"/>
  <c r="C79" i="3"/>
  <c r="E79" i="3"/>
  <c r="G78" i="3"/>
  <c r="C78" i="3"/>
  <c r="G77" i="3"/>
  <c r="C77" i="3"/>
  <c r="G76" i="3"/>
  <c r="C76" i="3"/>
  <c r="E76" i="3"/>
  <c r="G35" i="3"/>
  <c r="C35" i="3"/>
  <c r="E35" i="3"/>
  <c r="G34" i="3"/>
  <c r="C34" i="3"/>
  <c r="E34" i="3"/>
  <c r="G33" i="3"/>
  <c r="C33" i="3"/>
  <c r="E33" i="3"/>
  <c r="G32" i="3"/>
  <c r="C32" i="3"/>
  <c r="E32" i="3"/>
  <c r="G31" i="3"/>
  <c r="C31" i="3"/>
  <c r="G30" i="3"/>
  <c r="C30" i="3"/>
  <c r="G29" i="3"/>
  <c r="C29" i="3"/>
  <c r="E29" i="3"/>
  <c r="G28" i="3"/>
  <c r="C28" i="3"/>
  <c r="E28" i="3"/>
  <c r="G27" i="3"/>
  <c r="C27" i="3"/>
  <c r="E27" i="3"/>
  <c r="G26" i="3"/>
  <c r="C26" i="3"/>
  <c r="G25" i="3"/>
  <c r="C25" i="3"/>
  <c r="E25" i="3"/>
  <c r="G24" i="3"/>
  <c r="C24" i="3"/>
  <c r="G23" i="3"/>
  <c r="C23" i="3"/>
  <c r="G22" i="3"/>
  <c r="C22" i="3"/>
  <c r="E22" i="3"/>
  <c r="G21" i="3"/>
  <c r="C21" i="3"/>
  <c r="E21" i="3"/>
  <c r="G20" i="3"/>
  <c r="C20" i="3"/>
  <c r="E20" i="3"/>
  <c r="G19" i="3"/>
  <c r="C19" i="3"/>
  <c r="G18" i="3"/>
  <c r="C18" i="3"/>
  <c r="E18" i="3"/>
  <c r="G17" i="3"/>
  <c r="C17" i="3"/>
  <c r="E17" i="3"/>
  <c r="G16" i="3"/>
  <c r="C16" i="3"/>
  <c r="E16" i="3"/>
  <c r="G15" i="3"/>
  <c r="C15" i="3"/>
  <c r="G75" i="3"/>
  <c r="C75" i="3"/>
  <c r="G74" i="3"/>
  <c r="C74" i="3"/>
  <c r="E74" i="3"/>
  <c r="G73" i="3"/>
  <c r="C73" i="3"/>
  <c r="G72" i="3"/>
  <c r="C72" i="3"/>
  <c r="E72" i="3"/>
  <c r="G71" i="3"/>
  <c r="C71" i="3"/>
  <c r="E71" i="3"/>
  <c r="G70" i="3"/>
  <c r="C70" i="3"/>
  <c r="E70" i="3"/>
  <c r="G69" i="3"/>
  <c r="C69" i="3"/>
  <c r="G68" i="3"/>
  <c r="C68" i="3"/>
  <c r="E68" i="3"/>
  <c r="G67" i="3"/>
  <c r="C67" i="3"/>
  <c r="E67" i="3"/>
  <c r="G66" i="3"/>
  <c r="C66" i="3"/>
  <c r="E66" i="3"/>
  <c r="G65" i="3"/>
  <c r="C65" i="3"/>
  <c r="E65" i="3"/>
  <c r="G64" i="3"/>
  <c r="C64" i="3"/>
  <c r="E64" i="3"/>
  <c r="G63" i="3"/>
  <c r="C63" i="3"/>
  <c r="E63" i="3"/>
  <c r="G14" i="3"/>
  <c r="C14" i="3"/>
  <c r="E14" i="3"/>
  <c r="G13" i="3"/>
  <c r="C13" i="3"/>
  <c r="E13" i="3"/>
  <c r="G12" i="3"/>
  <c r="C12" i="3"/>
  <c r="G11" i="3"/>
  <c r="C11" i="3"/>
  <c r="E11" i="3"/>
  <c r="H173" i="3"/>
  <c r="B173" i="3"/>
  <c r="D173" i="3"/>
  <c r="A173" i="3"/>
  <c r="H172" i="3"/>
  <c r="B172" i="3"/>
  <c r="D172" i="3"/>
  <c r="A172" i="3"/>
  <c r="H171" i="3"/>
  <c r="B171" i="3"/>
  <c r="D171" i="3"/>
  <c r="A171" i="3"/>
  <c r="H170" i="3"/>
  <c r="B170" i="3"/>
  <c r="D170" i="3"/>
  <c r="A170" i="3"/>
  <c r="H169" i="3"/>
  <c r="B169" i="3"/>
  <c r="D169" i="3"/>
  <c r="A169" i="3"/>
  <c r="H168" i="3"/>
  <c r="B168" i="3"/>
  <c r="D168" i="3"/>
  <c r="A168" i="3"/>
  <c r="H167" i="3"/>
  <c r="B167" i="3"/>
  <c r="D167" i="3"/>
  <c r="A167" i="3"/>
  <c r="H166" i="3"/>
  <c r="B166" i="3"/>
  <c r="D166" i="3"/>
  <c r="A166" i="3"/>
  <c r="H165" i="3"/>
  <c r="B165" i="3"/>
  <c r="D165" i="3"/>
  <c r="A165" i="3"/>
  <c r="H164" i="3"/>
  <c r="B164" i="3"/>
  <c r="D164" i="3"/>
  <c r="A164" i="3"/>
  <c r="H163" i="3"/>
  <c r="B163" i="3"/>
  <c r="D163" i="3"/>
  <c r="A163" i="3"/>
  <c r="H162" i="3"/>
  <c r="B162" i="3"/>
  <c r="D162" i="3"/>
  <c r="A162" i="3"/>
  <c r="H161" i="3"/>
  <c r="B161" i="3"/>
  <c r="D161" i="3"/>
  <c r="A161" i="3"/>
  <c r="H160" i="3"/>
  <c r="B160" i="3"/>
  <c r="D160" i="3"/>
  <c r="A160" i="3"/>
  <c r="H159" i="3"/>
  <c r="B159" i="3"/>
  <c r="D159" i="3"/>
  <c r="A159" i="3"/>
  <c r="H62" i="3"/>
  <c r="B62" i="3"/>
  <c r="D62" i="3"/>
  <c r="A62" i="3"/>
  <c r="H61" i="3"/>
  <c r="B61" i="3"/>
  <c r="D61" i="3"/>
  <c r="A61" i="3"/>
  <c r="H158" i="3"/>
  <c r="B158" i="3"/>
  <c r="D158" i="3"/>
  <c r="A158" i="3"/>
  <c r="H157" i="3"/>
  <c r="B157" i="3"/>
  <c r="D157" i="3"/>
  <c r="A157" i="3"/>
  <c r="H156" i="3"/>
  <c r="B156" i="3"/>
  <c r="D156" i="3"/>
  <c r="A156" i="3"/>
  <c r="H155" i="3"/>
  <c r="B155" i="3"/>
  <c r="D155" i="3"/>
  <c r="A155" i="3"/>
  <c r="H154" i="3"/>
  <c r="B154" i="3"/>
  <c r="D154" i="3"/>
  <c r="A154" i="3"/>
  <c r="H153" i="3"/>
  <c r="B153" i="3"/>
  <c r="D153" i="3"/>
  <c r="A153" i="3"/>
  <c r="H152" i="3"/>
  <c r="B152" i="3"/>
  <c r="D152" i="3"/>
  <c r="A152" i="3"/>
  <c r="H151" i="3"/>
  <c r="B151" i="3"/>
  <c r="D151" i="3"/>
  <c r="A151" i="3"/>
  <c r="H150" i="3"/>
  <c r="B150" i="3"/>
  <c r="D150" i="3"/>
  <c r="A150" i="3"/>
  <c r="H149" i="3"/>
  <c r="B149" i="3"/>
  <c r="D149" i="3"/>
  <c r="A149" i="3"/>
  <c r="H148" i="3"/>
  <c r="B148" i="3"/>
  <c r="D148" i="3"/>
  <c r="A148" i="3"/>
  <c r="H147" i="3"/>
  <c r="B147" i="3"/>
  <c r="D147" i="3"/>
  <c r="A147" i="3"/>
  <c r="H60" i="3"/>
  <c r="B60" i="3"/>
  <c r="D60" i="3"/>
  <c r="A60" i="3"/>
  <c r="H59" i="3"/>
  <c r="B59" i="3"/>
  <c r="D59" i="3"/>
  <c r="A59" i="3"/>
  <c r="H146" i="3"/>
  <c r="B146" i="3"/>
  <c r="D146" i="3"/>
  <c r="A146" i="3"/>
  <c r="H58" i="3"/>
  <c r="B58" i="3"/>
  <c r="D58" i="3"/>
  <c r="A58" i="3"/>
  <c r="H145" i="3"/>
  <c r="B145" i="3"/>
  <c r="D145" i="3"/>
  <c r="A145" i="3"/>
  <c r="H144" i="3"/>
  <c r="B144" i="3"/>
  <c r="D144" i="3"/>
  <c r="A144" i="3"/>
  <c r="H57" i="3"/>
  <c r="B57" i="3"/>
  <c r="D57" i="3"/>
  <c r="A57" i="3"/>
  <c r="H143" i="3"/>
  <c r="B143" i="3"/>
  <c r="D143" i="3"/>
  <c r="A143" i="3"/>
  <c r="H142" i="3"/>
  <c r="B142" i="3"/>
  <c r="D142" i="3"/>
  <c r="A142" i="3"/>
  <c r="H141" i="3"/>
  <c r="B141" i="3"/>
  <c r="D141" i="3"/>
  <c r="A141" i="3"/>
  <c r="H140" i="3"/>
  <c r="B140" i="3"/>
  <c r="D140" i="3"/>
  <c r="A140" i="3"/>
  <c r="H139" i="3"/>
  <c r="B139" i="3"/>
  <c r="D139" i="3"/>
  <c r="A139" i="3"/>
  <c r="H138" i="3"/>
  <c r="B138" i="3"/>
  <c r="D138" i="3"/>
  <c r="A138" i="3"/>
  <c r="H137" i="3"/>
  <c r="B137" i="3"/>
  <c r="D137" i="3"/>
  <c r="A137" i="3"/>
  <c r="H136" i="3"/>
  <c r="B136" i="3"/>
  <c r="D136" i="3"/>
  <c r="A136" i="3"/>
  <c r="H135" i="3"/>
  <c r="B135" i="3"/>
  <c r="D135" i="3"/>
  <c r="A135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118" i="3"/>
  <c r="B118" i="3"/>
  <c r="D118" i="3"/>
  <c r="A118" i="3"/>
  <c r="H117" i="3"/>
  <c r="B117" i="3"/>
  <c r="D117" i="3"/>
  <c r="A117" i="3"/>
  <c r="H116" i="3"/>
  <c r="B116" i="3"/>
  <c r="D116" i="3"/>
  <c r="A116" i="3"/>
  <c r="H46" i="3"/>
  <c r="B46" i="3"/>
  <c r="D46" i="3"/>
  <c r="A46" i="3"/>
  <c r="H45" i="3"/>
  <c r="B45" i="3"/>
  <c r="D45" i="3"/>
  <c r="A45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111" i="3"/>
  <c r="B111" i="3"/>
  <c r="D111" i="3"/>
  <c r="A111" i="3"/>
  <c r="H110" i="3"/>
  <c r="B110" i="3"/>
  <c r="D110" i="3"/>
  <c r="A110" i="3"/>
  <c r="H109" i="3"/>
  <c r="B109" i="3"/>
  <c r="D109" i="3"/>
  <c r="A109" i="3"/>
  <c r="H108" i="3"/>
  <c r="B108" i="3"/>
  <c r="D108" i="3"/>
  <c r="A108" i="3"/>
  <c r="H107" i="3"/>
  <c r="B107" i="3"/>
  <c r="D107" i="3"/>
  <c r="A107" i="3"/>
  <c r="H106" i="3"/>
  <c r="B106" i="3"/>
  <c r="D106" i="3"/>
  <c r="A106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105" i="3"/>
  <c r="B105" i="3"/>
  <c r="D105" i="3"/>
  <c r="A105" i="3"/>
  <c r="H104" i="3"/>
  <c r="B104" i="3"/>
  <c r="F104" i="3"/>
  <c r="D104" i="3"/>
  <c r="A104" i="3"/>
  <c r="H103" i="3"/>
  <c r="B103" i="3"/>
  <c r="F103" i="3"/>
  <c r="D103" i="3"/>
  <c r="A103" i="3"/>
  <c r="H102" i="3"/>
  <c r="B102" i="3"/>
  <c r="F102" i="3"/>
  <c r="D102" i="3"/>
  <c r="A102" i="3"/>
  <c r="H101" i="3"/>
  <c r="B101" i="3"/>
  <c r="F101" i="3"/>
  <c r="D101" i="3"/>
  <c r="A101" i="3"/>
  <c r="H100" i="3"/>
  <c r="F100" i="3"/>
  <c r="D100" i="3"/>
  <c r="B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40" i="3"/>
  <c r="B40" i="3"/>
  <c r="D40" i="3"/>
  <c r="A40" i="3"/>
  <c r="H39" i="3"/>
  <c r="B39" i="3"/>
  <c r="D39" i="3"/>
  <c r="A39" i="3"/>
  <c r="H95" i="3"/>
  <c r="B95" i="3"/>
  <c r="D95" i="3"/>
  <c r="A95" i="3"/>
  <c r="H94" i="3"/>
  <c r="B94" i="3"/>
  <c r="D94" i="3"/>
  <c r="A94" i="3"/>
  <c r="H93" i="3"/>
  <c r="B93" i="3"/>
  <c r="D93" i="3"/>
  <c r="A93" i="3"/>
  <c r="H38" i="3"/>
  <c r="B38" i="3"/>
  <c r="D38" i="3"/>
  <c r="A38" i="3"/>
  <c r="H92" i="3"/>
  <c r="B92" i="3"/>
  <c r="D92" i="3"/>
  <c r="A92" i="3"/>
  <c r="H91" i="3"/>
  <c r="B91" i="3"/>
  <c r="D91" i="3"/>
  <c r="A91" i="3"/>
  <c r="H90" i="3"/>
  <c r="B90" i="3"/>
  <c r="D90" i="3"/>
  <c r="A90" i="3"/>
  <c r="H89" i="3"/>
  <c r="D89" i="3"/>
  <c r="B89" i="3"/>
  <c r="A89" i="3"/>
  <c r="H88" i="3"/>
  <c r="B88" i="3"/>
  <c r="D88" i="3"/>
  <c r="A88" i="3"/>
  <c r="H87" i="3"/>
  <c r="B87" i="3"/>
  <c r="D87" i="3"/>
  <c r="A87" i="3"/>
  <c r="H86" i="3"/>
  <c r="B86" i="3"/>
  <c r="D86" i="3"/>
  <c r="A86" i="3"/>
  <c r="H37" i="3"/>
  <c r="B37" i="3"/>
  <c r="D37" i="3"/>
  <c r="A37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36" i="3"/>
  <c r="B36" i="3"/>
  <c r="D36" i="3"/>
  <c r="A36" i="3"/>
  <c r="H80" i="3"/>
  <c r="B80" i="3"/>
  <c r="D80" i="3"/>
  <c r="A80" i="3"/>
  <c r="H79" i="3"/>
  <c r="B79" i="3"/>
  <c r="D79" i="3"/>
  <c r="A79" i="3"/>
  <c r="H78" i="3"/>
  <c r="B78" i="3"/>
  <c r="D78" i="3"/>
  <c r="A78" i="3"/>
  <c r="H77" i="3"/>
  <c r="B77" i="3"/>
  <c r="D77" i="3"/>
  <c r="A77" i="3"/>
  <c r="H76" i="3"/>
  <c r="B76" i="3"/>
  <c r="D76" i="3"/>
  <c r="A76" i="3"/>
  <c r="H35" i="3"/>
  <c r="D35" i="3"/>
  <c r="B35" i="3"/>
  <c r="A35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D19" i="3"/>
  <c r="B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75" i="3"/>
  <c r="B75" i="3"/>
  <c r="D75" i="3"/>
  <c r="A75" i="3"/>
  <c r="H74" i="3"/>
  <c r="B74" i="3"/>
  <c r="D74" i="3"/>
  <c r="A74" i="3"/>
  <c r="H73" i="3"/>
  <c r="B73" i="3"/>
  <c r="D73" i="3"/>
  <c r="A73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66" i="3"/>
  <c r="B66" i="3"/>
  <c r="D66" i="3"/>
  <c r="A66" i="3"/>
  <c r="H65" i="3"/>
  <c r="B65" i="3"/>
  <c r="D65" i="3"/>
  <c r="A65" i="3"/>
  <c r="H64" i="3"/>
  <c r="D64" i="3"/>
  <c r="B64" i="3"/>
  <c r="A64" i="3"/>
  <c r="H63" i="3"/>
  <c r="B63" i="3"/>
  <c r="D63" i="3"/>
  <c r="A63" i="3"/>
  <c r="H14" i="3"/>
  <c r="B14" i="3"/>
  <c r="D14" i="3"/>
  <c r="A14" i="3"/>
  <c r="H13" i="3"/>
  <c r="B13" i="3"/>
  <c r="D13" i="3"/>
  <c r="A13" i="3"/>
  <c r="H12" i="3"/>
  <c r="B12" i="3"/>
  <c r="D12" i="3"/>
  <c r="A12" i="3"/>
  <c r="H11" i="3"/>
  <c r="B11" i="3"/>
  <c r="D11" i="3"/>
  <c r="A11" i="3"/>
  <c r="Q175" i="2"/>
  <c r="Q156" i="2"/>
  <c r="Q172" i="2"/>
  <c r="Q173" i="2"/>
  <c r="Q53" i="2"/>
  <c r="Q158" i="2"/>
  <c r="Q159" i="2"/>
  <c r="Q153" i="2"/>
  <c r="Q136" i="2"/>
  <c r="Q138" i="2"/>
  <c r="F16" i="2"/>
  <c r="F17" i="2" s="1"/>
  <c r="C17" i="2"/>
  <c r="Q125" i="2"/>
  <c r="Q85" i="2"/>
  <c r="Q86" i="2"/>
  <c r="Q97" i="2"/>
  <c r="Q98" i="2"/>
  <c r="Q99" i="2"/>
  <c r="Q100" i="2"/>
  <c r="Q116" i="2"/>
  <c r="Q117" i="2"/>
  <c r="Q118" i="2"/>
  <c r="Q119" i="2"/>
  <c r="Q120" i="2"/>
  <c r="Q121" i="2"/>
  <c r="Q124" i="2"/>
  <c r="Q61" i="2"/>
  <c r="Q122" i="2"/>
  <c r="Q123" i="2"/>
  <c r="Q112" i="2"/>
  <c r="Q111" i="2"/>
  <c r="Q21" i="2"/>
  <c r="Q22" i="2"/>
  <c r="Q23" i="2"/>
  <c r="Q24" i="2"/>
  <c r="Q31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4" i="2"/>
  <c r="Q55" i="2"/>
  <c r="Q56" i="2"/>
  <c r="Q57" i="2"/>
  <c r="Q58" i="2"/>
  <c r="Q59" i="2"/>
  <c r="Q60" i="2"/>
  <c r="Q67" i="2"/>
  <c r="Q73" i="2"/>
  <c r="Q81" i="2"/>
  <c r="C7" i="1"/>
  <c r="C8" i="1"/>
  <c r="E22" i="1"/>
  <c r="F22" i="1"/>
  <c r="G22" i="1"/>
  <c r="I22" i="1"/>
  <c r="E21" i="1"/>
  <c r="F21" i="1"/>
  <c r="G21" i="1"/>
  <c r="E23" i="1"/>
  <c r="F23" i="1"/>
  <c r="G23" i="1"/>
  <c r="I23" i="1"/>
  <c r="E25" i="1"/>
  <c r="F25" i="1"/>
  <c r="G25" i="1"/>
  <c r="H25" i="1"/>
  <c r="E27" i="1"/>
  <c r="F27" i="1"/>
  <c r="G27" i="1"/>
  <c r="L27" i="1"/>
  <c r="E29" i="1"/>
  <c r="F29" i="1"/>
  <c r="G29" i="1"/>
  <c r="L29" i="1"/>
  <c r="E32" i="1"/>
  <c r="F32" i="1"/>
  <c r="G32" i="1"/>
  <c r="L32" i="1"/>
  <c r="E33" i="1"/>
  <c r="F33" i="1"/>
  <c r="G33" i="1"/>
  <c r="L33" i="1"/>
  <c r="E34" i="1"/>
  <c r="F34" i="1"/>
  <c r="G34" i="1"/>
  <c r="L34" i="1"/>
  <c r="E35" i="1"/>
  <c r="F35" i="1"/>
  <c r="G35" i="1"/>
  <c r="L35" i="1"/>
  <c r="E36" i="1"/>
  <c r="F36" i="1"/>
  <c r="G36" i="1"/>
  <c r="L36" i="1"/>
  <c r="E37" i="1"/>
  <c r="F37" i="1"/>
  <c r="E39" i="1"/>
  <c r="F39" i="1"/>
  <c r="G39" i="1"/>
  <c r="I39" i="1"/>
  <c r="E40" i="1"/>
  <c r="F40" i="1"/>
  <c r="G40" i="1"/>
  <c r="L40" i="1"/>
  <c r="E41" i="1"/>
  <c r="F41" i="1"/>
  <c r="G41" i="1"/>
  <c r="L41" i="1"/>
  <c r="E42" i="1"/>
  <c r="F42" i="1"/>
  <c r="G42" i="1"/>
  <c r="L42" i="1"/>
  <c r="E43" i="1"/>
  <c r="F43" i="1"/>
  <c r="G43" i="1"/>
  <c r="L43" i="1"/>
  <c r="E44" i="1"/>
  <c r="F44" i="1"/>
  <c r="E45" i="1"/>
  <c r="F45" i="1"/>
  <c r="G45" i="1"/>
  <c r="J45" i="1"/>
  <c r="E48" i="1"/>
  <c r="F48" i="1"/>
  <c r="G48" i="1"/>
  <c r="J48" i="1"/>
  <c r="Q47" i="1"/>
  <c r="Q43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7" i="1"/>
  <c r="Q26" i="1"/>
  <c r="Q21" i="1"/>
  <c r="Q28" i="1"/>
  <c r="Q49" i="1"/>
  <c r="Q45" i="1"/>
  <c r="Q22" i="1"/>
  <c r="Q23" i="1"/>
  <c r="Q24" i="1"/>
  <c r="Q39" i="1"/>
  <c r="Q44" i="1"/>
  <c r="Q46" i="1"/>
  <c r="Q48" i="1"/>
  <c r="Q25" i="1"/>
  <c r="C18" i="1"/>
  <c r="F58" i="2"/>
  <c r="G58" i="2" s="1"/>
  <c r="I58" i="2" s="1"/>
  <c r="E46" i="1"/>
  <c r="F46" i="1"/>
  <c r="G46" i="1"/>
  <c r="I46" i="1"/>
  <c r="E38" i="1"/>
  <c r="F38" i="1"/>
  <c r="G38" i="1"/>
  <c r="L38" i="1"/>
  <c r="E30" i="1"/>
  <c r="F30" i="1"/>
  <c r="G30" i="1"/>
  <c r="L30" i="1"/>
  <c r="E24" i="1"/>
  <c r="F24" i="1"/>
  <c r="G24" i="1"/>
  <c r="I24" i="1"/>
  <c r="E26" i="1"/>
  <c r="F26" i="1"/>
  <c r="G26" i="1"/>
  <c r="L26" i="1"/>
  <c r="E28" i="1"/>
  <c r="F28" i="1"/>
  <c r="G28" i="1"/>
  <c r="N28" i="1"/>
  <c r="E31" i="1"/>
  <c r="F31" i="1"/>
  <c r="G31" i="1"/>
  <c r="L31" i="1"/>
  <c r="G37" i="1"/>
  <c r="L37" i="1"/>
  <c r="E49" i="1"/>
  <c r="F49" i="1"/>
  <c r="G49" i="1"/>
  <c r="K49" i="1"/>
  <c r="G44" i="1"/>
  <c r="I44" i="1"/>
  <c r="E47" i="1"/>
  <c r="F47" i="1"/>
  <c r="G47" i="1"/>
  <c r="J47" i="1"/>
  <c r="E65" i="4"/>
  <c r="F65" i="4" s="1"/>
  <c r="G65" i="4" s="1"/>
  <c r="I65" i="4" s="1"/>
  <c r="E60" i="4"/>
  <c r="F60" i="4"/>
  <c r="G60" i="4" s="1"/>
  <c r="I60" i="4" s="1"/>
  <c r="G66" i="4"/>
  <c r="K66" i="4" s="1"/>
  <c r="E64" i="4"/>
  <c r="F64" i="4" s="1"/>
  <c r="G64" i="4" s="1"/>
  <c r="I64" i="4" s="1"/>
  <c r="C11" i="1"/>
  <c r="C12" i="1"/>
  <c r="C16" i="1"/>
  <c r="D18" i="1"/>
  <c r="L21" i="1"/>
  <c r="E136" i="3"/>
  <c r="O31" i="1"/>
  <c r="O26" i="1"/>
  <c r="O34" i="1"/>
  <c r="O30" i="1"/>
  <c r="O44" i="1"/>
  <c r="O40" i="1"/>
  <c r="O22" i="1"/>
  <c r="O49" i="1"/>
  <c r="O24" i="1"/>
  <c r="O48" i="1"/>
  <c r="O38" i="1"/>
  <c r="O37" i="1"/>
  <c r="O39" i="1"/>
  <c r="O29" i="1"/>
  <c r="O46" i="1"/>
  <c r="O35" i="1"/>
  <c r="O21" i="1"/>
  <c r="O36" i="1"/>
  <c r="O45" i="1"/>
  <c r="O47" i="1"/>
  <c r="O42" i="1"/>
  <c r="O32" i="1"/>
  <c r="O28" i="1"/>
  <c r="O23" i="1"/>
  <c r="O43" i="1"/>
  <c r="O25" i="1"/>
  <c r="O33" i="1"/>
  <c r="O41" i="1"/>
  <c r="O27" i="1"/>
  <c r="E31" i="3" l="1"/>
  <c r="E96" i="3"/>
  <c r="E42" i="3"/>
  <c r="E60" i="3"/>
  <c r="E118" i="3"/>
  <c r="E130" i="3"/>
  <c r="E75" i="3"/>
  <c r="E109" i="3"/>
  <c r="E115" i="3"/>
  <c r="E142" i="3"/>
  <c r="E101" i="3"/>
  <c r="E23" i="3"/>
  <c r="E82" i="3"/>
  <c r="E92" i="3"/>
  <c r="E52" i="3"/>
  <c r="E153" i="3"/>
  <c r="E73" i="3"/>
  <c r="E40" i="3"/>
  <c r="E45" i="3"/>
  <c r="E59" i="3"/>
  <c r="E169" i="3"/>
  <c r="F49" i="2"/>
  <c r="G49" i="2" s="1"/>
  <c r="J49" i="2" s="1"/>
  <c r="E62" i="4"/>
  <c r="F62" i="4" s="1"/>
  <c r="G62" i="4" s="1"/>
  <c r="I62" i="4" s="1"/>
  <c r="E238" i="4"/>
  <c r="F238" i="4" s="1"/>
  <c r="G238" i="4" s="1"/>
  <c r="K238" i="4" s="1"/>
  <c r="E235" i="4"/>
  <c r="F235" i="4" s="1"/>
  <c r="G235" i="4" s="1"/>
  <c r="K235" i="4" s="1"/>
  <c r="E232" i="4"/>
  <c r="F232" i="4" s="1"/>
  <c r="G232" i="4" s="1"/>
  <c r="K232" i="4" s="1"/>
  <c r="G226" i="4"/>
  <c r="K226" i="4" s="1"/>
  <c r="E248" i="4"/>
  <c r="F248" i="4" s="1"/>
  <c r="G248" i="4" s="1"/>
  <c r="K248" i="4" s="1"/>
  <c r="E61" i="4"/>
  <c r="F61" i="4" s="1"/>
  <c r="G61" i="4" s="1"/>
  <c r="J61" i="4" s="1"/>
  <c r="E253" i="4"/>
  <c r="F253" i="4" s="1"/>
  <c r="G253" i="4" s="1"/>
  <c r="K253" i="4" s="1"/>
  <c r="E244" i="4"/>
  <c r="F244" i="4" s="1"/>
  <c r="G244" i="4" s="1"/>
  <c r="K244" i="4" s="1"/>
  <c r="E241" i="4"/>
  <c r="F241" i="4" s="1"/>
  <c r="G241" i="4" s="1"/>
  <c r="K241" i="4" s="1"/>
  <c r="E218" i="4"/>
  <c r="F218" i="4" s="1"/>
  <c r="G218" i="4" s="1"/>
  <c r="K218" i="4" s="1"/>
  <c r="E215" i="4"/>
  <c r="F215" i="4" s="1"/>
  <c r="G215" i="4" s="1"/>
  <c r="K215" i="4" s="1"/>
  <c r="E227" i="4"/>
  <c r="F227" i="4" s="1"/>
  <c r="G227" i="4" s="1"/>
  <c r="K227" i="4" s="1"/>
  <c r="E252" i="4"/>
  <c r="F252" i="4" s="1"/>
  <c r="G252" i="4" s="1"/>
  <c r="K252" i="4" s="1"/>
  <c r="E243" i="4"/>
  <c r="F243" i="4" s="1"/>
  <c r="G243" i="4" s="1"/>
  <c r="K243" i="4" s="1"/>
  <c r="E240" i="4"/>
  <c r="F240" i="4" s="1"/>
  <c r="G240" i="4" s="1"/>
  <c r="K240" i="4" s="1"/>
  <c r="E234" i="4"/>
  <c r="F234" i="4" s="1"/>
  <c r="G234" i="4" s="1"/>
  <c r="K234" i="4" s="1"/>
  <c r="E217" i="4"/>
  <c r="F217" i="4" s="1"/>
  <c r="G217" i="4" s="1"/>
  <c r="K217" i="4" s="1"/>
  <c r="E230" i="4"/>
  <c r="F230" i="4" s="1"/>
  <c r="G230" i="4" s="1"/>
  <c r="K230" i="4" s="1"/>
  <c r="E224" i="4"/>
  <c r="F224" i="4" s="1"/>
  <c r="G224" i="4" s="1"/>
  <c r="K224" i="4" s="1"/>
  <c r="E220" i="4"/>
  <c r="F220" i="4" s="1"/>
  <c r="G220" i="4" s="1"/>
  <c r="K220" i="4" s="1"/>
  <c r="E214" i="4"/>
  <c r="F214" i="4" s="1"/>
  <c r="G214" i="4" s="1"/>
  <c r="K214" i="4" s="1"/>
  <c r="E251" i="4"/>
  <c r="F251" i="4" s="1"/>
  <c r="G251" i="4" s="1"/>
  <c r="K251" i="4" s="1"/>
  <c r="E225" i="4"/>
  <c r="F225" i="4" s="1"/>
  <c r="G225" i="4" s="1"/>
  <c r="K225" i="4" s="1"/>
  <c r="E59" i="4"/>
  <c r="F59" i="4" s="1"/>
  <c r="G59" i="4" s="1"/>
  <c r="E245" i="4"/>
  <c r="F245" i="4" s="1"/>
  <c r="G245" i="4" s="1"/>
  <c r="K245" i="4" s="1"/>
  <c r="G216" i="4"/>
  <c r="K216" i="4" s="1"/>
  <c r="E246" i="4"/>
  <c r="F246" i="4" s="1"/>
  <c r="G246" i="4" s="1"/>
  <c r="K246" i="4" s="1"/>
  <c r="E242" i="4"/>
  <c r="F242" i="4" s="1"/>
  <c r="G242" i="4" s="1"/>
  <c r="K242" i="4" s="1"/>
  <c r="E239" i="4"/>
  <c r="F239" i="4" s="1"/>
  <c r="G239" i="4" s="1"/>
  <c r="K239" i="4" s="1"/>
  <c r="E236" i="4"/>
  <c r="F236" i="4" s="1"/>
  <c r="G236" i="4" s="1"/>
  <c r="K236" i="4" s="1"/>
  <c r="E233" i="4"/>
  <c r="F233" i="4" s="1"/>
  <c r="G233" i="4" s="1"/>
  <c r="K233" i="4" s="1"/>
  <c r="E228" i="4"/>
  <c r="F228" i="4" s="1"/>
  <c r="G228" i="4" s="1"/>
  <c r="K228" i="4" s="1"/>
  <c r="E250" i="4"/>
  <c r="F250" i="4" s="1"/>
  <c r="G250" i="4" s="1"/>
  <c r="K250" i="4" s="1"/>
  <c r="E12" i="3"/>
  <c r="E15" i="3"/>
  <c r="E26" i="3"/>
  <c r="E86" i="3"/>
  <c r="E124" i="3"/>
  <c r="E143" i="3"/>
  <c r="E147" i="3"/>
  <c r="E155" i="3"/>
  <c r="E69" i="3"/>
  <c r="E78" i="3"/>
  <c r="F56" i="2"/>
  <c r="G56" i="2" s="1"/>
  <c r="J56" i="2" s="1"/>
  <c r="E19" i="3"/>
  <c r="E159" i="3"/>
  <c r="E133" i="3"/>
  <c r="E41" i="3"/>
  <c r="E113" i="3"/>
  <c r="E139" i="3"/>
  <c r="E58" i="3"/>
  <c r="E151" i="3"/>
  <c r="E165" i="3"/>
  <c r="E110" i="3"/>
  <c r="F184" i="2"/>
  <c r="G184" i="2" s="1"/>
  <c r="E168" i="3"/>
  <c r="E121" i="3"/>
  <c r="C12" i="2"/>
  <c r="C11" i="4"/>
  <c r="C12" i="4"/>
  <c r="C11" i="2"/>
  <c r="O249" i="2" l="1"/>
  <c r="O249" i="4"/>
  <c r="O256" i="2"/>
  <c r="O260" i="2"/>
  <c r="O257" i="2"/>
  <c r="O255" i="2"/>
  <c r="O259" i="2"/>
  <c r="O254" i="2"/>
  <c r="O258" i="2"/>
  <c r="O262" i="2"/>
  <c r="O261" i="2"/>
  <c r="O256" i="4"/>
  <c r="O260" i="4"/>
  <c r="O255" i="4"/>
  <c r="O259" i="4"/>
  <c r="O254" i="4"/>
  <c r="O258" i="4"/>
  <c r="O262" i="4"/>
  <c r="O257" i="4"/>
  <c r="O261" i="4"/>
  <c r="O263" i="2"/>
  <c r="O263" i="4"/>
  <c r="C16" i="4"/>
  <c r="D18" i="4" s="1"/>
  <c r="O223" i="4"/>
  <c r="O62" i="4"/>
  <c r="O191" i="4"/>
  <c r="O243" i="4"/>
  <c r="O153" i="4"/>
  <c r="O28" i="4"/>
  <c r="O141" i="4"/>
  <c r="O116" i="4"/>
  <c r="O166" i="4"/>
  <c r="O169" i="4"/>
  <c r="O23" i="4"/>
  <c r="O34" i="4"/>
  <c r="O246" i="4"/>
  <c r="O152" i="4"/>
  <c r="O194" i="4"/>
  <c r="O88" i="4"/>
  <c r="O99" i="4"/>
  <c r="O187" i="4"/>
  <c r="O167" i="4"/>
  <c r="O44" i="4"/>
  <c r="O170" i="4"/>
  <c r="O207" i="4"/>
  <c r="O83" i="4"/>
  <c r="O228" i="4"/>
  <c r="O178" i="4"/>
  <c r="O145" i="4"/>
  <c r="O183" i="4"/>
  <c r="O174" i="4"/>
  <c r="O24" i="4"/>
  <c r="O101" i="4"/>
  <c r="O241" i="4"/>
  <c r="O184" i="4"/>
  <c r="O61" i="4"/>
  <c r="O54" i="4"/>
  <c r="O185" i="4"/>
  <c r="O123" i="4"/>
  <c r="O175" i="4"/>
  <c r="O146" i="4"/>
  <c r="O108" i="4"/>
  <c r="O66" i="4"/>
  <c r="O253" i="4"/>
  <c r="O250" i="4"/>
  <c r="O142" i="4"/>
  <c r="O37" i="4"/>
  <c r="O224" i="4"/>
  <c r="O67" i="4"/>
  <c r="O33" i="4"/>
  <c r="O79" i="4"/>
  <c r="O115" i="4"/>
  <c r="O177" i="4"/>
  <c r="O252" i="4"/>
  <c r="O36" i="4"/>
  <c r="O92" i="4"/>
  <c r="O225" i="4"/>
  <c r="O60" i="4"/>
  <c r="O154" i="4"/>
  <c r="O137" i="4"/>
  <c r="O209" i="4"/>
  <c r="O159" i="4"/>
  <c r="O104" i="4"/>
  <c r="O94" i="4"/>
  <c r="O162" i="4"/>
  <c r="O203" i="4"/>
  <c r="O31" i="4"/>
  <c r="O57" i="4"/>
  <c r="O227" i="4"/>
  <c r="O251" i="4"/>
  <c r="O69" i="4"/>
  <c r="O74" i="4"/>
  <c r="O29" i="4"/>
  <c r="O64" i="4"/>
  <c r="O176" i="4"/>
  <c r="O112" i="4"/>
  <c r="O25" i="4"/>
  <c r="O96" i="4"/>
  <c r="O109" i="4"/>
  <c r="O199" i="4"/>
  <c r="O232" i="4"/>
  <c r="O202" i="4"/>
  <c r="O165" i="4"/>
  <c r="O125" i="4"/>
  <c r="O158" i="4"/>
  <c r="O45" i="4"/>
  <c r="O89" i="4"/>
  <c r="O244" i="4"/>
  <c r="O144" i="4"/>
  <c r="O40" i="4"/>
  <c r="O118" i="4"/>
  <c r="O200" i="4"/>
  <c r="O245" i="4"/>
  <c r="O124" i="4"/>
  <c r="O48" i="4"/>
  <c r="O235" i="4"/>
  <c r="O234" i="4"/>
  <c r="O55" i="4"/>
  <c r="O215" i="4"/>
  <c r="O136" i="4"/>
  <c r="O122" i="4"/>
  <c r="O47" i="4"/>
  <c r="O150" i="4"/>
  <c r="O46" i="4"/>
  <c r="O168" i="4"/>
  <c r="O239" i="4"/>
  <c r="O126" i="4"/>
  <c r="O111" i="4"/>
  <c r="O30" i="4"/>
  <c r="O233" i="4"/>
  <c r="O172" i="4"/>
  <c r="O160" i="4"/>
  <c r="O214" i="4"/>
  <c r="O53" i="4"/>
  <c r="O163" i="4"/>
  <c r="O65" i="4"/>
  <c r="O222" i="4"/>
  <c r="O120" i="4"/>
  <c r="O39" i="4"/>
  <c r="O238" i="4"/>
  <c r="O147" i="4"/>
  <c r="O129" i="4"/>
  <c r="O133" i="4"/>
  <c r="O236" i="4"/>
  <c r="O91" i="4"/>
  <c r="O35" i="4"/>
  <c r="O206" i="4"/>
  <c r="O197" i="4"/>
  <c r="O190" i="4"/>
  <c r="O51" i="4"/>
  <c r="O97" i="4"/>
  <c r="O71" i="4"/>
  <c r="O248" i="4"/>
  <c r="O213" i="4"/>
  <c r="O98" i="4"/>
  <c r="O41" i="4"/>
  <c r="O100" i="4"/>
  <c r="O113" i="4"/>
  <c r="O219" i="4"/>
  <c r="O43" i="4"/>
  <c r="O221" i="4"/>
  <c r="O182" i="4"/>
  <c r="C15" i="4"/>
  <c r="C18" i="4" s="1"/>
  <c r="O27" i="4"/>
  <c r="O189" i="4"/>
  <c r="O128" i="4"/>
  <c r="O77" i="4"/>
  <c r="O237" i="4"/>
  <c r="O173" i="4"/>
  <c r="O140" i="4"/>
  <c r="O73" i="4"/>
  <c r="O90" i="4"/>
  <c r="O155" i="4"/>
  <c r="O87" i="4"/>
  <c r="O198" i="4"/>
  <c r="O121" i="4"/>
  <c r="O157" i="4"/>
  <c r="O192" i="4"/>
  <c r="O107" i="4"/>
  <c r="O143" i="4"/>
  <c r="O117" i="4"/>
  <c r="O195" i="4"/>
  <c r="O218" i="4"/>
  <c r="O220" i="4"/>
  <c r="O70" i="4"/>
  <c r="O231" i="4"/>
  <c r="O76" i="4"/>
  <c r="O85" i="4"/>
  <c r="O110" i="4"/>
  <c r="O127" i="4"/>
  <c r="O105" i="4"/>
  <c r="O131" i="4"/>
  <c r="O247" i="4"/>
  <c r="O139" i="4"/>
  <c r="O72" i="4"/>
  <c r="O205" i="4"/>
  <c r="O151" i="4"/>
  <c r="O134" i="4"/>
  <c r="O58" i="4"/>
  <c r="O230" i="4"/>
  <c r="O164" i="4"/>
  <c r="O210" i="4"/>
  <c r="O242" i="4"/>
  <c r="O180" i="4"/>
  <c r="O103" i="4"/>
  <c r="O156" i="4"/>
  <c r="O229" i="4"/>
  <c r="O216" i="4"/>
  <c r="O56" i="4"/>
  <c r="O86" i="4"/>
  <c r="O42" i="4"/>
  <c r="O201" i="4"/>
  <c r="O217" i="4"/>
  <c r="O95" i="4"/>
  <c r="O226" i="4"/>
  <c r="O78" i="4"/>
  <c r="O32" i="4"/>
  <c r="O81" i="4"/>
  <c r="O52" i="4"/>
  <c r="O49" i="4"/>
  <c r="O75" i="4"/>
  <c r="O240" i="4"/>
  <c r="O68" i="4"/>
  <c r="O59" i="4"/>
  <c r="O196" i="4"/>
  <c r="O106" i="4"/>
  <c r="O132" i="4"/>
  <c r="O188" i="4"/>
  <c r="O212" i="4"/>
  <c r="O82" i="4"/>
  <c r="O161" i="4"/>
  <c r="O211" i="4"/>
  <c r="O114" i="4"/>
  <c r="O22" i="4"/>
  <c r="O204" i="4"/>
  <c r="O26" i="4"/>
  <c r="O138" i="4"/>
  <c r="O149" i="4"/>
  <c r="O50" i="4"/>
  <c r="O80" i="4"/>
  <c r="O38" i="4"/>
  <c r="O171" i="4"/>
  <c r="O130" i="4"/>
  <c r="O193" i="4"/>
  <c r="O21" i="4"/>
  <c r="O208" i="4"/>
  <c r="O148" i="4"/>
  <c r="O135" i="4"/>
  <c r="O186" i="4"/>
  <c r="O119" i="4"/>
  <c r="O84" i="4"/>
  <c r="O63" i="4"/>
  <c r="O181" i="4"/>
  <c r="O179" i="4"/>
  <c r="O102" i="4"/>
  <c r="O93" i="4"/>
  <c r="J59" i="4"/>
  <c r="O67" i="2"/>
  <c r="O31" i="2"/>
  <c r="O143" i="2"/>
  <c r="O29" i="2"/>
  <c r="O41" i="2"/>
  <c r="O70" i="2"/>
  <c r="O209" i="2"/>
  <c r="O103" i="2"/>
  <c r="O92" i="2"/>
  <c r="O233" i="2"/>
  <c r="O119" i="2"/>
  <c r="C15" i="2"/>
  <c r="C18" i="2" s="1"/>
  <c r="O243" i="2"/>
  <c r="O231" i="2"/>
  <c r="O95" i="2"/>
  <c r="O49" i="2"/>
  <c r="O202" i="2"/>
  <c r="O138" i="2"/>
  <c r="O45" i="2"/>
  <c r="O222" i="2"/>
  <c r="O207" i="2"/>
  <c r="O146" i="2"/>
  <c r="O82" i="2"/>
  <c r="O26" i="2"/>
  <c r="O199" i="2"/>
  <c r="O86" i="2"/>
  <c r="O43" i="2"/>
  <c r="O125" i="2"/>
  <c r="O187" i="2"/>
  <c r="O155" i="2"/>
  <c r="O23" i="2"/>
  <c r="O51" i="2"/>
  <c r="O81" i="2"/>
  <c r="O203" i="2"/>
  <c r="O71" i="2"/>
  <c r="O96" i="2"/>
  <c r="O189" i="2"/>
  <c r="O131" i="2"/>
  <c r="O52" i="2"/>
  <c r="O193" i="2"/>
  <c r="O57" i="2"/>
  <c r="O94" i="2"/>
  <c r="O221" i="2"/>
  <c r="O177" i="2"/>
  <c r="O63" i="2"/>
  <c r="O226" i="2"/>
  <c r="O55" i="2"/>
  <c r="O42" i="2"/>
  <c r="O214" i="2"/>
  <c r="O248" i="2"/>
  <c r="O111" i="2"/>
  <c r="O22" i="2"/>
  <c r="O228" i="2"/>
  <c r="O99" i="2"/>
  <c r="O140" i="2"/>
  <c r="O166" i="2"/>
  <c r="O198" i="2"/>
  <c r="O211" i="2"/>
  <c r="O215" i="2"/>
  <c r="O238" i="2"/>
  <c r="O120" i="2"/>
  <c r="O182" i="2"/>
  <c r="O144" i="2"/>
  <c r="O242" i="2"/>
  <c r="O62" i="2"/>
  <c r="O37" i="2"/>
  <c r="O175" i="2"/>
  <c r="O132" i="2"/>
  <c r="O158" i="2"/>
  <c r="O201" i="2"/>
  <c r="O218" i="2"/>
  <c r="O97" i="2"/>
  <c r="O235" i="2"/>
  <c r="O113" i="2"/>
  <c r="O64" i="2"/>
  <c r="O54" i="2"/>
  <c r="O230" i="2"/>
  <c r="O106" i="2"/>
  <c r="O246" i="2"/>
  <c r="O165" i="2"/>
  <c r="O142" i="2"/>
  <c r="O79" i="2"/>
  <c r="O118" i="2"/>
  <c r="O93" i="2"/>
  <c r="O136" i="2"/>
  <c r="O252" i="2"/>
  <c r="O153" i="2"/>
  <c r="O69" i="2"/>
  <c r="O197" i="2"/>
  <c r="O157" i="2"/>
  <c r="O204" i="2"/>
  <c r="O107" i="2"/>
  <c r="O163" i="2"/>
  <c r="O100" i="2"/>
  <c r="O232" i="2"/>
  <c r="O141" i="2"/>
  <c r="O241" i="2"/>
  <c r="O61" i="2"/>
  <c r="O173" i="2"/>
  <c r="O129" i="2"/>
  <c r="O162" i="2"/>
  <c r="O223" i="2"/>
  <c r="O127" i="2"/>
  <c r="O139" i="2"/>
  <c r="O190" i="2"/>
  <c r="O160" i="2"/>
  <c r="O24" i="2"/>
  <c r="O156" i="2"/>
  <c r="O101" i="2"/>
  <c r="O251" i="2"/>
  <c r="O245" i="2"/>
  <c r="O50" i="2"/>
  <c r="O161" i="2"/>
  <c r="O122" i="2"/>
  <c r="O83" i="2"/>
  <c r="O137" i="2"/>
  <c r="O191" i="2"/>
  <c r="O171" i="2"/>
  <c r="O154" i="2"/>
  <c r="O151" i="2"/>
  <c r="O65" i="2"/>
  <c r="O167" i="2"/>
  <c r="O104" i="2"/>
  <c r="O208" i="2"/>
  <c r="O183" i="2"/>
  <c r="O149" i="2"/>
  <c r="O126" i="2"/>
  <c r="O184" i="2"/>
  <c r="O102" i="2"/>
  <c r="O72" i="2"/>
  <c r="O150" i="2"/>
  <c r="O108" i="2"/>
  <c r="O34" i="2"/>
  <c r="O240" i="2"/>
  <c r="O178" i="2"/>
  <c r="O87" i="2"/>
  <c r="O66" i="2"/>
  <c r="O200" i="2"/>
  <c r="O227" i="2"/>
  <c r="O179" i="2"/>
  <c r="O196" i="2"/>
  <c r="O145" i="2"/>
  <c r="O90" i="2"/>
  <c r="O35" i="2"/>
  <c r="O176" i="2"/>
  <c r="O206" i="2"/>
  <c r="O219" i="2"/>
  <c r="O56" i="2"/>
  <c r="O74" i="2"/>
  <c r="O236" i="2"/>
  <c r="O39" i="2"/>
  <c r="O210" i="2"/>
  <c r="O48" i="2"/>
  <c r="O27" i="2"/>
  <c r="O68" i="2"/>
  <c r="O192" i="2"/>
  <c r="O174" i="2"/>
  <c r="O213" i="2"/>
  <c r="O239" i="2"/>
  <c r="O115" i="2"/>
  <c r="O85" i="2"/>
  <c r="O170" i="2"/>
  <c r="O212" i="2"/>
  <c r="O220" i="2"/>
  <c r="O60" i="2"/>
  <c r="O169" i="2"/>
  <c r="O30" i="2"/>
  <c r="O195" i="2"/>
  <c r="O77" i="2"/>
  <c r="O38" i="2"/>
  <c r="O58" i="2"/>
  <c r="O46" i="2"/>
  <c r="O130" i="2"/>
  <c r="O250" i="2"/>
  <c r="O247" i="2"/>
  <c r="O109" i="2"/>
  <c r="O180" i="2"/>
  <c r="O168" i="2"/>
  <c r="O36" i="2"/>
  <c r="O110" i="2"/>
  <c r="O40" i="2"/>
  <c r="O128" i="2"/>
  <c r="O80" i="2"/>
  <c r="O114" i="2"/>
  <c r="O84" i="2"/>
  <c r="O147" i="2"/>
  <c r="O44" i="2"/>
  <c r="O135" i="2"/>
  <c r="O98" i="2"/>
  <c r="O76" i="2"/>
  <c r="O237" i="2"/>
  <c r="O75" i="2"/>
  <c r="O28" i="2"/>
  <c r="O217" i="2"/>
  <c r="O21" i="2"/>
  <c r="O244" i="2"/>
  <c r="O234" i="2"/>
  <c r="O89" i="2"/>
  <c r="O172" i="2"/>
  <c r="O25" i="2"/>
  <c r="O33" i="2"/>
  <c r="O78" i="2"/>
  <c r="O88" i="2"/>
  <c r="O225" i="2"/>
  <c r="O229" i="2"/>
  <c r="O32" i="2"/>
  <c r="O164" i="2"/>
  <c r="O117" i="2"/>
  <c r="O91" i="2"/>
  <c r="O224" i="2"/>
  <c r="O133" i="2"/>
  <c r="O73" i="2"/>
  <c r="O186" i="2"/>
  <c r="O124" i="2"/>
  <c r="O148" i="2"/>
  <c r="O105" i="2"/>
  <c r="O53" i="2"/>
  <c r="O159" i="2"/>
  <c r="O152" i="2"/>
  <c r="O253" i="2"/>
  <c r="O112" i="2"/>
  <c r="O123" i="2"/>
  <c r="O216" i="2"/>
  <c r="O121" i="2"/>
  <c r="O116" i="2"/>
  <c r="O188" i="2"/>
  <c r="O194" i="2"/>
  <c r="O47" i="2"/>
  <c r="O134" i="2"/>
  <c r="O205" i="2"/>
  <c r="O59" i="2"/>
  <c r="O181" i="2"/>
  <c r="O185" i="2"/>
  <c r="C16" i="2"/>
  <c r="D18" i="2" s="1"/>
  <c r="I184" i="2"/>
  <c r="F18" i="4" l="1"/>
  <c r="F19" i="4" s="1"/>
  <c r="F18" i="2"/>
  <c r="F19" i="2" s="1"/>
</calcChain>
</file>

<file path=xl/sharedStrings.xml><?xml version="1.0" encoding="utf-8"?>
<sst xmlns="http://schemas.openxmlformats.org/spreadsheetml/2006/main" count="2574" uniqueCount="783">
  <si>
    <t>VSX</t>
  </si>
  <si>
    <t>JAVSO..44…69</t>
  </si>
  <si>
    <t>JAVSO..45..121</t>
  </si>
  <si>
    <t>JAVSO..46…79 (2018)</t>
  </si>
  <si>
    <t>JAVSO..47..105</t>
  </si>
  <si>
    <t>VSB-063</t>
  </si>
  <si>
    <t>VSB-064</t>
  </si>
  <si>
    <t>Poorer period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</si>
  <si>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</si>
  <si>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</si>
  <si>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</si>
  <si>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</si>
  <si>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</si>
  <si>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</si>
  <si>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</si>
  <si>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</si>
  <si>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</si>
  <si>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</si>
  <si>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</si>
  <si>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</si>
  <si>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</si>
  <si>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</si>
  <si>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</si>
  <si>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</si>
  <si>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</si>
  <si>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</si>
  <si>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</si>
  <si>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</si>
  <si>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</si>
  <si>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</si>
  <si>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</si>
  <si>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</si>
  <si>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</si>
  <si>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</si>
  <si>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S5</t>
  </si>
  <si>
    <t>VZ Psc</t>
  </si>
  <si>
    <t>Diethelm R</t>
  </si>
  <si>
    <t>BBSAG Bull.35</t>
  </si>
  <si>
    <t>B</t>
  </si>
  <si>
    <t>Ralincourt P</t>
  </si>
  <si>
    <t>BBSAG Bull.73</t>
  </si>
  <si>
    <t>Walas O</t>
  </si>
  <si>
    <t>BBSAG Bull.96</t>
  </si>
  <si>
    <t>Blaettler E</t>
  </si>
  <si>
    <t>BBSAG Bull.116</t>
  </si>
  <si>
    <t>BBSAG</t>
  </si>
  <si>
    <t>IBVS 5378</t>
  </si>
  <si>
    <t>IBVS</t>
  </si>
  <si>
    <t>IBVS 4383</t>
  </si>
  <si>
    <t>Nelson</t>
  </si>
  <si>
    <t>Hrivnak 1989</t>
  </si>
  <si>
    <t>Misc</t>
  </si>
  <si>
    <t>Samec 1989</t>
  </si>
  <si>
    <t>in Samec 1989</t>
  </si>
  <si>
    <t>1989PASP..101..661S</t>
  </si>
  <si>
    <t>II</t>
  </si>
  <si>
    <t>IBVS 5296</t>
  </si>
  <si>
    <t>IBVS 5493</t>
  </si>
  <si>
    <t>See page B</t>
  </si>
  <si>
    <t>Better period - Krakow database</t>
  </si>
  <si>
    <t>VZ Psc / GSC 0581-0259 / HIP 115819</t>
  </si>
  <si>
    <t>EW/KW</t>
  </si>
  <si>
    <t># of data points:</t>
  </si>
  <si>
    <t>IBVS 5677</t>
  </si>
  <si>
    <t>I</t>
  </si>
  <si>
    <t>IBVS 5713</t>
  </si>
  <si>
    <t>My time zone &gt;&gt;&gt;&gt;&gt;</t>
  </si>
  <si>
    <t>(PST=8, PDT=MDT=7, MDT=CST=6, etc.)</t>
  </si>
  <si>
    <t>JD today</t>
  </si>
  <si>
    <t>New Cycle</t>
  </si>
  <si>
    <t>Next ToM</t>
  </si>
  <si>
    <t>IBVS 4606</t>
  </si>
  <si>
    <t>IBVS 5761</t>
  </si>
  <si>
    <t>Start of linear fit &gt;&gt;&gt;&gt;&gt;&gt;&gt;&gt;&gt;&gt;&gt;&gt;&gt;&gt;&gt;&gt;&gt;&gt;&gt;&gt;&gt;</t>
  </si>
  <si>
    <t>IBVS 5843</t>
  </si>
  <si>
    <t>Add cycle</t>
  </si>
  <si>
    <t>Old Cycle</t>
  </si>
  <si>
    <t>IBVS 5960</t>
  </si>
  <si>
    <t>OEJV 0137</t>
  </si>
  <si>
    <t>IBVS 2671</t>
  </si>
  <si>
    <t>IBVS 6011</t>
  </si>
  <si>
    <t>IBVS 6042</t>
  </si>
  <si>
    <t>OEJV 0160</t>
  </si>
  <si>
    <t>IBVS 6084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</si>
  <si>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</si>
  <si>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</si>
  <si>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</si>
  <si>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</si>
  <si>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</si>
  <si>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</si>
  <si>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</si>
  <si>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</si>
  <si>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</si>
  <si>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</si>
  <si>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</si>
  <si>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</si>
  <si>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2439677.252 </t>
  </si>
  <si>
    <t> 05.07.1967 18:02 </t>
  </si>
  <si>
    <t> 0.131 </t>
  </si>
  <si>
    <t>E </t>
  </si>
  <si>
    <t>?</t>
  </si>
  <si>
    <t> O.J.Eggen </t>
  </si>
  <si>
    <t> APJ 150.L111 </t>
  </si>
  <si>
    <t>2443431.287 </t>
  </si>
  <si>
    <t> 14.10.1977 18:53 </t>
  </si>
  <si>
    <t> 0.002 </t>
  </si>
  <si>
    <t>V </t>
  </si>
  <si>
    <t> R.Diethelm </t>
  </si>
  <si>
    <t> BBS 35 </t>
  </si>
  <si>
    <t>2443432.458 </t>
  </si>
  <si>
    <t> 15.10.1977 22:59 </t>
  </si>
  <si>
    <t> -0.002 </t>
  </si>
  <si>
    <t>2443446.301 </t>
  </si>
  <si>
    <t> 29.10.1977 19:13 </t>
  </si>
  <si>
    <t>2443754.525 </t>
  </si>
  <si>
    <t> 03.09.1978 00:36 </t>
  </si>
  <si>
    <t> 0.022 </t>
  </si>
  <si>
    <t> E.Poretti </t>
  </si>
  <si>
    <t> GEOS 4 </t>
  </si>
  <si>
    <t>2443764.420 </t>
  </si>
  <si>
    <t> 12.09.1978 22:04 </t>
  </si>
  <si>
    <t> -0.008 </t>
  </si>
  <si>
    <t>2443780.360 </t>
  </si>
  <si>
    <t> 28.09.1978 20:38 </t>
  </si>
  <si>
    <t> -0.000 </t>
  </si>
  <si>
    <t>2443780.476 </t>
  </si>
  <si>
    <t> 28.09.1978 23:25 </t>
  </si>
  <si>
    <t> -0.015 </t>
  </si>
  <si>
    <t>2443783.359 </t>
  </si>
  <si>
    <t> 01.10.1978 20:36 </t>
  </si>
  <si>
    <t> -0.005 </t>
  </si>
  <si>
    <t>2443812.350 </t>
  </si>
  <si>
    <t> 30.10.1978 20:24 </t>
  </si>
  <si>
    <t> -0.006 </t>
  </si>
  <si>
    <t>2443832.344 </t>
  </si>
  <si>
    <t> 19.11.1978 20:15 </t>
  </si>
  <si>
    <t> 0.007 </t>
  </si>
  <si>
    <t>2443835.228 </t>
  </si>
  <si>
    <t> 22.11.1978 17:28 </t>
  </si>
  <si>
    <t> 0.018 </t>
  </si>
  <si>
    <t>2443835.347 </t>
  </si>
  <si>
    <t> 22.11.1978 20:19 </t>
  </si>
  <si>
    <t>2443836.244 </t>
  </si>
  <si>
    <t> 23.11.1978 17:51 </t>
  </si>
  <si>
    <t> -0.010 </t>
  </si>
  <si>
    <t>2443836.390 </t>
  </si>
  <si>
    <t> 23.11.1978 21:21 </t>
  </si>
  <si>
    <t> 0.005 </t>
  </si>
  <si>
    <t>2443842.378 </t>
  </si>
  <si>
    <t> 29.11.1978 21:04 </t>
  </si>
  <si>
    <t> -0.014 </t>
  </si>
  <si>
    <t>2443876.219 </t>
  </si>
  <si>
    <t> 02.01.1979 17:15 </t>
  </si>
  <si>
    <t> 0.003 </t>
  </si>
  <si>
    <t>2444519.5585 </t>
  </si>
  <si>
    <t> 07.10.1980 01:24 </t>
  </si>
  <si>
    <t> 0.0402 </t>
  </si>
  <si>
    <t> D.H.Bradstreet </t>
  </si>
  <si>
    <t> APJS 58.413 </t>
  </si>
  <si>
    <t>2444556.5244 </t>
  </si>
  <si>
    <t> 13.11.1980 00:35 </t>
  </si>
  <si>
    <t> 0.0482 </t>
  </si>
  <si>
    <t>2444569.5880 </t>
  </si>
  <si>
    <t> 26.11.1980 02:06 </t>
  </si>
  <si>
    <t> 0.0525 </t>
  </si>
  <si>
    <t>2444588.5300 </t>
  </si>
  <si>
    <t> 15.12.1980 00:43 </t>
  </si>
  <si>
    <t> 0.0585 </t>
  </si>
  <si>
    <t>2444591.5298 </t>
  </si>
  <si>
    <t> 18.12.1980 00:42 </t>
  </si>
  <si>
    <t> 0.0546 </t>
  </si>
  <si>
    <t>2445259.7046 </t>
  </si>
  <si>
    <t> 17.10.1982 04:54 </t>
  </si>
  <si>
    <t> 0.1144 </t>
  </si>
  <si>
    <t>2445260.6163 </t>
  </si>
  <si>
    <t> 18.10.1982 02:47 </t>
  </si>
  <si>
    <t> -0.0187 </t>
  </si>
  <si>
    <t>2445262.5751 </t>
  </si>
  <si>
    <t> 20.10.1982 01:48 </t>
  </si>
  <si>
    <t> 0.1118 </t>
  </si>
  <si>
    <t>2445264.5375 </t>
  </si>
  <si>
    <t> 22.10.1982 00:54 </t>
  </si>
  <si>
    <t> -0.0153 </t>
  </si>
  <si>
    <t>2445265.5831 </t>
  </si>
  <si>
    <t> 23.10.1982 01:59 </t>
  </si>
  <si>
    <t> -0.0144 </t>
  </si>
  <si>
    <t>2445639.3113 </t>
  </si>
  <si>
    <t> 31.10.1983 19:28 </t>
  </si>
  <si>
    <t> 0.0865 </t>
  </si>
  <si>
    <t>IBVS 2487 </t>
  </si>
  <si>
    <t>2445915.564 </t>
  </si>
  <si>
    <t> 03.08.1984 01:32 </t>
  </si>
  <si>
    <t> 0.134 </t>
  </si>
  <si>
    <t> P.Rousselot </t>
  </si>
  <si>
    <t> BBS 73 </t>
  </si>
  <si>
    <t>2445939.499 </t>
  </si>
  <si>
    <t> 26.08.1984 23:58 </t>
  </si>
  <si>
    <t> 0.171 </t>
  </si>
  <si>
    <t>IBVS 2671 </t>
  </si>
  <si>
    <t>2446709.6894 </t>
  </si>
  <si>
    <t> 06.10.1986 04:32 </t>
  </si>
  <si>
    <t> 0.1223 </t>
  </si>
  <si>
    <t> Samec &amp; Bookmyer </t>
  </si>
  <si>
    <t>IBVS 2990 </t>
  </si>
  <si>
    <t>2446709.8228 </t>
  </si>
  <si>
    <t> 06.10.1986 07:44 </t>
  </si>
  <si>
    <t> 0.1251 </t>
  </si>
  <si>
    <t>2446710.7344 </t>
  </si>
  <si>
    <t> 07.10.1986 05:37 </t>
  </si>
  <si>
    <t> 0.1226 </t>
  </si>
  <si>
    <t>2446710.8658 </t>
  </si>
  <si>
    <t> 07.10.1986 08:46 </t>
  </si>
  <si>
    <t> 0.1234 </t>
  </si>
  <si>
    <t>2448122.476 </t>
  </si>
  <si>
    <t> 18.08.1990 23:25 </t>
  </si>
  <si>
    <t> 0.282 </t>
  </si>
  <si>
    <t> O.Walas </t>
  </si>
  <si>
    <t> BBS 96 </t>
  </si>
  <si>
    <t>2450042.3178 </t>
  </si>
  <si>
    <t> 20.11.1995 19:37 </t>
  </si>
  <si>
    <t> 0.4028 </t>
  </si>
  <si>
    <t>o</t>
  </si>
  <si>
    <t> W.Kleikamp </t>
  </si>
  <si>
    <t>BAVM 91 </t>
  </si>
  <si>
    <t>2450715.314 </t>
  </si>
  <si>
    <t> 23.09.1997 19:32 </t>
  </si>
  <si>
    <t> 0.452 </t>
  </si>
  <si>
    <t> E.Blättler </t>
  </si>
  <si>
    <t> BBS 116 </t>
  </si>
  <si>
    <t>2450719.5071 </t>
  </si>
  <si>
    <t> 28.09.1997 00:10 </t>
  </si>
  <si>
    <t> 0.4661 </t>
  </si>
  <si>
    <t>BAVM 111 </t>
  </si>
  <si>
    <t>2451111.914 </t>
  </si>
  <si>
    <t> 25.10.1998 09:56 </t>
  </si>
  <si>
    <t> 0.440 </t>
  </si>
  <si>
    <t>C </t>
  </si>
  <si>
    <t> K.Nagai </t>
  </si>
  <si>
    <t>VSB 47 </t>
  </si>
  <si>
    <t>2451422.162 </t>
  </si>
  <si>
    <t> 31.08.1999 15:53 </t>
  </si>
  <si>
    <t> 0.399 </t>
  </si>
  <si>
    <t>2451461.997 </t>
  </si>
  <si>
    <t> 10.10.1999 11:55 </t>
  </si>
  <si>
    <t> 0.403 </t>
  </si>
  <si>
    <t>Rc</t>
  </si>
  <si>
    <t> S.Kiyota </t>
  </si>
  <si>
    <t>2451463.037 </t>
  </si>
  <si>
    <t> 11.10.1999 12:53 </t>
  </si>
  <si>
    <t> 0.398 </t>
  </si>
  <si>
    <t>2451814.0407 </t>
  </si>
  <si>
    <t> 26.09.2000 12:58 </t>
  </si>
  <si>
    <t> 0.3670 </t>
  </si>
  <si>
    <t>VSB 38 </t>
  </si>
  <si>
    <t>2451825.4071 </t>
  </si>
  <si>
    <t> 07.10.2000 21:46 </t>
  </si>
  <si>
    <t> 0.3718 </t>
  </si>
  <si>
    <t>-I</t>
  </si>
  <si>
    <t>BAVM 152 </t>
  </si>
  <si>
    <t>2452209.0617 </t>
  </si>
  <si>
    <t> 26.10.2001 13:28 </t>
  </si>
  <si>
    <t>32071</t>
  </si>
  <si>
    <t> 0.3435 </t>
  </si>
  <si>
    <t>VSB 39 </t>
  </si>
  <si>
    <t>2452217.9438 </t>
  </si>
  <si>
    <t> 04.11.2001 10:39 </t>
  </si>
  <si>
    <t>32105</t>
  </si>
  <si>
    <t> 0.3452 </t>
  </si>
  <si>
    <t>2452229.9606 </t>
  </si>
  <si>
    <t> 16.11.2001 11:03 </t>
  </si>
  <si>
    <t>32151</t>
  </si>
  <si>
    <t> 0.3474 </t>
  </si>
  <si>
    <t>2452232.9708 </t>
  </si>
  <si>
    <t> 19.11.2001 11:17 </t>
  </si>
  <si>
    <t>32162.5</t>
  </si>
  <si>
    <t> 0.3540 </t>
  </si>
  <si>
    <t>2452237.0166 </t>
  </si>
  <si>
    <t> 23.11.2001 12:23 </t>
  </si>
  <si>
    <t>32178</t>
  </si>
  <si>
    <t> 0.3514 </t>
  </si>
  <si>
    <t>2452545.6999 </t>
  </si>
  <si>
    <t> 28.09.2002 04:47 </t>
  </si>
  <si>
    <t>33360</t>
  </si>
  <si>
    <t> 0.3123 </t>
  </si>
  <si>
    <t> S.Dvorak </t>
  </si>
  <si>
    <t>IBVS 5378 </t>
  </si>
  <si>
    <t>2452574.9611 </t>
  </si>
  <si>
    <t> 27.10.2002 11:03 </t>
  </si>
  <si>
    <t>33472</t>
  </si>
  <si>
    <t> 0.3206 </t>
  </si>
  <si>
    <t>VSB 40 </t>
  </si>
  <si>
    <t>2452854.2456 </t>
  </si>
  <si>
    <t> 02.08.2003 17:53 </t>
  </si>
  <si>
    <t>34541</t>
  </si>
  <si>
    <t> 0.3967 </t>
  </si>
  <si>
    <t>VSB 42 </t>
  </si>
  <si>
    <t>2452900.0988 </t>
  </si>
  <si>
    <t> 17.09.2003 14:22 </t>
  </si>
  <si>
    <t>34717</t>
  </si>
  <si>
    <t> 0.2811 </t>
  </si>
  <si>
    <t>2452905.0622 </t>
  </si>
  <si>
    <t> 22.09.2003 13:29 </t>
  </si>
  <si>
    <t>34736</t>
  </si>
  <si>
    <t> 0.2819 </t>
  </si>
  <si>
    <t>2452913.0341 </t>
  </si>
  <si>
    <t> 30.09.2003 12:49 </t>
  </si>
  <si>
    <t>34766.5</t>
  </si>
  <si>
    <t> 0.2876 </t>
  </si>
  <si>
    <t>2452922.0422 </t>
  </si>
  <si>
    <t> 09.10.2003 13:00 </t>
  </si>
  <si>
    <t>34801</t>
  </si>
  <si>
    <t> 0.2848 </t>
  </si>
  <si>
    <t>2452928.9696 </t>
  </si>
  <si>
    <t> 16.10.2003 11:16 </t>
  </si>
  <si>
    <t>34827.5</t>
  </si>
  <si>
    <t> 0.2908 </t>
  </si>
  <si>
    <t>2452947.6473 </t>
  </si>
  <si>
    <t> 04.11.2003 03:32 </t>
  </si>
  <si>
    <t>34899</t>
  </si>
  <si>
    <t> 0.2936 </t>
  </si>
  <si>
    <t> R.Nelson </t>
  </si>
  <si>
    <t>IBVS 5493 </t>
  </si>
  <si>
    <t>2453259.3266 </t>
  </si>
  <si>
    <t> 10.09.2004 19:50 </t>
  </si>
  <si>
    <t>36092.5</t>
  </si>
  <si>
    <t> 0.2468 </t>
  </si>
  <si>
    <t> H.V.Senavci et al. </t>
  </si>
  <si>
    <t>IBVS 5754 </t>
  </si>
  <si>
    <t>2453259.4661 </t>
  </si>
  <si>
    <t> 10.09.2004 23:11 </t>
  </si>
  <si>
    <t>36093</t>
  </si>
  <si>
    <t> 0.2558 </t>
  </si>
  <si>
    <t>2453260.3717 </t>
  </si>
  <si>
    <t> 11.09.2004 20:55 </t>
  </si>
  <si>
    <t>36096.5</t>
  </si>
  <si>
    <t> 0.2472 </t>
  </si>
  <si>
    <t>2453260.6343 </t>
  </si>
  <si>
    <t> 12.09.2004 03:13 </t>
  </si>
  <si>
    <t>36097.5</t>
  </si>
  <si>
    <t> 0.2486 </t>
  </si>
  <si>
    <t> W.Ogloza et al. </t>
  </si>
  <si>
    <t>IBVS 5843 </t>
  </si>
  <si>
    <t>2453260.7736 </t>
  </si>
  <si>
    <t> 12.09.2004 06:33 </t>
  </si>
  <si>
    <t>36098</t>
  </si>
  <si>
    <t> 0.2573 </t>
  </si>
  <si>
    <t>2453261.2961 </t>
  </si>
  <si>
    <t> 12.09.2004 19:06 </t>
  </si>
  <si>
    <t>36100</t>
  </si>
  <si>
    <t> 0.2575 </t>
  </si>
  <si>
    <t>2453261.4206 </t>
  </si>
  <si>
    <t> 12.09.2004 22:05 </t>
  </si>
  <si>
    <t>36100.5</t>
  </si>
  <si>
    <t> 0.2514 </t>
  </si>
  <si>
    <t>2453262.3438 </t>
  </si>
  <si>
    <t> 13.09.2004 20:15 </t>
  </si>
  <si>
    <t>36104</t>
  </si>
  <si>
    <t> 0.2604 </t>
  </si>
  <si>
    <t>2453262.4650 </t>
  </si>
  <si>
    <t> 13.09.2004 23:09 </t>
  </si>
  <si>
    <t>36104.5</t>
  </si>
  <si>
    <t> 0.2510 </t>
  </si>
  <si>
    <t>2453263.3902 </t>
  </si>
  <si>
    <t> 14.09.2004 21:21 </t>
  </si>
  <si>
    <t>36108</t>
  </si>
  <si>
    <t> 0.2621 </t>
  </si>
  <si>
    <t>2453263.5103 </t>
  </si>
  <si>
    <t> 15.09.2004 00:14 </t>
  </si>
  <si>
    <t>36108.5</t>
  </si>
  <si>
    <t> 0.2516 </t>
  </si>
  <si>
    <t>2453264.2935 </t>
  </si>
  <si>
    <t> 15.09.2004 19:02 </t>
  </si>
  <si>
    <t>36111.5</t>
  </si>
  <si>
    <t> 0.2512 </t>
  </si>
  <si>
    <t>2453264.4339 </t>
  </si>
  <si>
    <t> 15.09.2004 22:24 </t>
  </si>
  <si>
    <t>36112</t>
  </si>
  <si>
    <t> 0.2610 </t>
  </si>
  <si>
    <t>2453265.3358 </t>
  </si>
  <si>
    <t> 16.09.2004 20:03 </t>
  </si>
  <si>
    <t>36115.5</t>
  </si>
  <si>
    <t> 0.2488 </t>
  </si>
  <si>
    <t>2453265.4764 </t>
  </si>
  <si>
    <t> 16.09.2004 23:26 </t>
  </si>
  <si>
    <t>36116</t>
  </si>
  <si>
    <t> 0.2588 </t>
  </si>
  <si>
    <t>2453272.6548 </t>
  </si>
  <si>
    <t> 24.09.2004 03:42 </t>
  </si>
  <si>
    <t>36143.5</t>
  </si>
  <si>
    <t> 0.2545 </t>
  </si>
  <si>
    <t>2453272.7931 </t>
  </si>
  <si>
    <t> 24.09.2004 07:02 </t>
  </si>
  <si>
    <t>36144</t>
  </si>
  <si>
    <t> 0.2622 </t>
  </si>
  <si>
    <t>2453282.5822 </t>
  </si>
  <si>
    <t> 04.10.2004 01:58 </t>
  </si>
  <si>
    <t>36181.5</t>
  </si>
  <si>
    <t> 0.2569 </t>
  </si>
  <si>
    <t>2453282.7139 </t>
  </si>
  <si>
    <t> 04.10.2004 05:08 </t>
  </si>
  <si>
    <t>36182</t>
  </si>
  <si>
    <t> 0.2580 </t>
  </si>
  <si>
    <t>2453299.9567 </t>
  </si>
  <si>
    <t> 21.10.2004 10:57 </t>
  </si>
  <si>
    <t>36248</t>
  </si>
  <si>
    <t> 0.2624 </t>
  </si>
  <si>
    <t>VSB 43 </t>
  </si>
  <si>
    <t>2453313.0269 </t>
  </si>
  <si>
    <t> 03.11.2004 12:38 </t>
  </si>
  <si>
    <t>36298</t>
  </si>
  <si>
    <t> 0.2733 </t>
  </si>
  <si>
    <t>2453314.9796 </t>
  </si>
  <si>
    <t> 05.11.2004 11:30 </t>
  </si>
  <si>
    <t>36305.5</t>
  </si>
  <si>
    <t> 0.2671 </t>
  </si>
  <si>
    <t>2453329.2229 </t>
  </si>
  <si>
    <t> 19.11.2004 17:20 </t>
  </si>
  <si>
    <t>36360</t>
  </si>
  <si>
    <t> 0.2758 </t>
  </si>
  <si>
    <t>2453615.1687 </t>
  </si>
  <si>
    <t> 01.09.2005 16:02 </t>
  </si>
  <si>
    <t>37455</t>
  </si>
  <si>
    <t> 0.2223 </t>
  </si>
  <si>
    <t>VSB 44 </t>
  </si>
  <si>
    <t>2453616.0814 </t>
  </si>
  <si>
    <t> 02.09.2005 13:57 </t>
  </si>
  <si>
    <t>37458</t>
  </si>
  <si>
    <t> 0.3515 </t>
  </si>
  <si>
    <t>2453620.3896 </t>
  </si>
  <si>
    <t> 06.09.2005 21:21 </t>
  </si>
  <si>
    <t>37475</t>
  </si>
  <si>
    <t> 0.2195 </t>
  </si>
  <si>
    <t>2453620.5187 </t>
  </si>
  <si>
    <t> 07.09.2005 00:26 </t>
  </si>
  <si>
    <t> 0.3486 </t>
  </si>
  <si>
    <t>2453621.3176 </t>
  </si>
  <si>
    <t> 07.09.2005 19:37 </t>
  </si>
  <si>
    <t>37478.5</t>
  </si>
  <si>
    <t> 0.2334 </t>
  </si>
  <si>
    <t>2453621.4362 </t>
  </si>
  <si>
    <t> 07.09.2005 22:28 </t>
  </si>
  <si>
    <t>37479</t>
  </si>
  <si>
    <t> 0.2214 </t>
  </si>
  <si>
    <t>2453626.7909 </t>
  </si>
  <si>
    <t> 13.09.2005 06:58 </t>
  </si>
  <si>
    <t>37499.5</t>
  </si>
  <si>
    <t> 0.2217 </t>
  </si>
  <si>
    <t>IBVS 5677 </t>
  </si>
  <si>
    <t>2453674.340 </t>
  </si>
  <si>
    <t> 30.10.2005 20:09 </t>
  </si>
  <si>
    <t>37681.5</t>
  </si>
  <si>
    <t> 0.235 </t>
  </si>
  <si>
    <t>IBVS 5713 </t>
  </si>
  <si>
    <t>2453674.3429 </t>
  </si>
  <si>
    <t> 30.10.2005 20:13 </t>
  </si>
  <si>
    <t> 0.2378 </t>
  </si>
  <si>
    <t>2453954.1575 </t>
  </si>
  <si>
    <t> 06.08.2006 15:46 </t>
  </si>
  <si>
    <t>38753</t>
  </si>
  <si>
    <t> 0.1911 </t>
  </si>
  <si>
    <t> K.Nagai et al. </t>
  </si>
  <si>
    <t>VSB 45 </t>
  </si>
  <si>
    <t>2453955.2032 </t>
  </si>
  <si>
    <t> 07.08.2006 16:52 </t>
  </si>
  <si>
    <t>38757</t>
  </si>
  <si>
    <t> 0.1920 </t>
  </si>
  <si>
    <t>2453990.5990 </t>
  </si>
  <si>
    <t> 12.09.2006 02:22 </t>
  </si>
  <si>
    <t>38892.5</t>
  </si>
  <si>
    <t> 0.1970 </t>
  </si>
  <si>
    <t>2454004.7015 </t>
  </si>
  <si>
    <t> 26.09.2006 04:50 </t>
  </si>
  <si>
    <t>38946.5</t>
  </si>
  <si>
    <t> 0.1955 </t>
  </si>
  <si>
    <t>2454005.6224 </t>
  </si>
  <si>
    <t> 27.09.2006 02:56 </t>
  </si>
  <si>
    <t>38950</t>
  </si>
  <si>
    <t> 0.2022 </t>
  </si>
  <si>
    <t>2454005.7542 </t>
  </si>
  <si>
    <t> 27.09.2006 06:06 </t>
  </si>
  <si>
    <t>38950.5</t>
  </si>
  <si>
    <t> 0.2034 </t>
  </si>
  <si>
    <t>2454006.6691 </t>
  </si>
  <si>
    <t> 28.09.2006 04:03 </t>
  </si>
  <si>
    <t>38954</t>
  </si>
  <si>
    <t> 0.2042 </t>
  </si>
  <si>
    <t>2454006.7950 </t>
  </si>
  <si>
    <t> 28.09.2006 07:04 </t>
  </si>
  <si>
    <t>38954.5</t>
  </si>
  <si>
    <t> 0.1995 </t>
  </si>
  <si>
    <t>2454025.3459 </t>
  </si>
  <si>
    <t> 16.10.2006 20:18 </t>
  </si>
  <si>
    <t>39025.5</t>
  </si>
  <si>
    <t> 0.2061 </t>
  </si>
  <si>
    <t> F.Agerer </t>
  </si>
  <si>
    <t>BAVM 183 </t>
  </si>
  <si>
    <t>2454025.4760 </t>
  </si>
  <si>
    <t> 16.10.2006 23:25 </t>
  </si>
  <si>
    <t>39026</t>
  </si>
  <si>
    <t> 0.2057 </t>
  </si>
  <si>
    <t>2454028.6134 </t>
  </si>
  <si>
    <t> 20.10.2006 02:43 </t>
  </si>
  <si>
    <t>39038</t>
  </si>
  <si>
    <t> 0.2088 </t>
  </si>
  <si>
    <t>2454038.6641 </t>
  </si>
  <si>
    <t> 30.10.2006 03:56 </t>
  </si>
  <si>
    <t>39076.5</t>
  </si>
  <si>
    <t> 0.2038 </t>
  </si>
  <si>
    <t>2454099.9343 </t>
  </si>
  <si>
    <t> 30.12.2006 10:25 </t>
  </si>
  <si>
    <t>39311</t>
  </si>
  <si>
    <t> 0.2258 </t>
  </si>
  <si>
    <t>2454328.1410 </t>
  </si>
  <si>
    <t> 15.08.2007 15:23 </t>
  </si>
  <si>
    <t>40185</t>
  </si>
  <si>
    <t> 0.1555 </t>
  </si>
  <si>
    <t>VSB 46 </t>
  </si>
  <si>
    <t>2454412.0089 </t>
  </si>
  <si>
    <t> 07.11.2007 12:12 </t>
  </si>
  <si>
    <t>40506</t>
  </si>
  <si>
    <t> 0.1825 </t>
  </si>
  <si>
    <t>Ic</t>
  </si>
  <si>
    <t> K.Nakajima </t>
  </si>
  <si>
    <t>2454416.0628 </t>
  </si>
  <si>
    <t> 11.11.2007 13:30 </t>
  </si>
  <si>
    <t>40521.5</t>
  </si>
  <si>
    <t> 0.1880 </t>
  </si>
  <si>
    <t>2454712.0634 </t>
  </si>
  <si>
    <t> 02.09.2008 13:31 </t>
  </si>
  <si>
    <t>41655</t>
  </si>
  <si>
    <t> 0.1337 </t>
  </si>
  <si>
    <t>VSB 48 </t>
  </si>
  <si>
    <t>2454732.0396 </t>
  </si>
  <si>
    <t> 22.09.2008 12:57 </t>
  </si>
  <si>
    <t>41731</t>
  </si>
  <si>
    <t> 0.2598 </t>
  </si>
  <si>
    <t>2454732.0497 </t>
  </si>
  <si>
    <t> 22.09.2008 13:11 </t>
  </si>
  <si>
    <t>41731.5</t>
  </si>
  <si>
    <t> 0.1393 </t>
  </si>
  <si>
    <t>2454763.2733 </t>
  </si>
  <si>
    <t> 23.10.2008 18:33 </t>
  </si>
  <si>
    <t>41851</t>
  </si>
  <si>
    <t> 0.1511 </t>
  </si>
  <si>
    <t>BAVM 203 </t>
  </si>
  <si>
    <t>2454763.4013 </t>
  </si>
  <si>
    <t> 23.10.2008 21:37 </t>
  </si>
  <si>
    <t>41851.5</t>
  </si>
  <si>
    <t> 0.1485 </t>
  </si>
  <si>
    <t>2455063.4588 </t>
  </si>
  <si>
    <t> 19.08.2009 23:00 </t>
  </si>
  <si>
    <t>43000.5</t>
  </si>
  <si>
    <t> 0.1027 </t>
  </si>
  <si>
    <t> M., Mašek </t>
  </si>
  <si>
    <t>OEJV 0137 </t>
  </si>
  <si>
    <t>2455063.5871 </t>
  </si>
  <si>
    <t> 20.08.2009 02:05 </t>
  </si>
  <si>
    <t>43001</t>
  </si>
  <si>
    <t> 0.1004 </t>
  </si>
  <si>
    <t>2455100.0354 </t>
  </si>
  <si>
    <t> 25.09.2009 12:50 </t>
  </si>
  <si>
    <t>43140.5</t>
  </si>
  <si>
    <t> 0.1132 </t>
  </si>
  <si>
    <t>VSB 50 </t>
  </si>
  <si>
    <t>2455115.9718 </t>
  </si>
  <si>
    <t> 11.10.2009 11:19 </t>
  </si>
  <si>
    <t>43201.5</t>
  </si>
  <si>
    <t> 0.1172 </t>
  </si>
  <si>
    <t>2455117.9310 </t>
  </si>
  <si>
    <t> 13.10.2009 10:20 </t>
  </si>
  <si>
    <t>43209</t>
  </si>
  <si>
    <t> 0.1175 </t>
  </si>
  <si>
    <t>2455120.937 </t>
  </si>
  <si>
    <t> 16.10.2009 10:29 </t>
  </si>
  <si>
    <t>43220.5</t>
  </si>
  <si>
    <t> 0.120 </t>
  </si>
  <si>
    <t>2455122.894 </t>
  </si>
  <si>
    <t> 18.10.2009 09:27 </t>
  </si>
  <si>
    <t>43228</t>
  </si>
  <si>
    <t> 0.118 </t>
  </si>
  <si>
    <t>2455123.937 </t>
  </si>
  <si>
    <t> 19.10.2009 10:29 </t>
  </si>
  <si>
    <t>43232</t>
  </si>
  <si>
    <t> 0.116 </t>
  </si>
  <si>
    <t>2455142.883 </t>
  </si>
  <si>
    <t> 07.11.2009 09:11 </t>
  </si>
  <si>
    <t>43304.5</t>
  </si>
  <si>
    <t> 0.126 </t>
  </si>
  <si>
    <t>2455396.1701 </t>
  </si>
  <si>
    <t> 18.07.2010 16:04 </t>
  </si>
  <si>
    <t>44274</t>
  </si>
  <si>
    <t> 0.1930 </t>
  </si>
  <si>
    <t>VSB 51 </t>
  </si>
  <si>
    <t>2455413.1514 </t>
  </si>
  <si>
    <t> 04.08.2010 15:38 </t>
  </si>
  <si>
    <t>44339</t>
  </si>
  <si>
    <t> 0.1972 </t>
  </si>
  <si>
    <t>2455415.1109 </t>
  </si>
  <si>
    <t> 06.08.2010 14:39 </t>
  </si>
  <si>
    <t>44347</t>
  </si>
  <si>
    <t> 0.0672 </t>
  </si>
  <si>
    <t>2455440.0626 </t>
  </si>
  <si>
    <t> 31.08.2010 13:30 </t>
  </si>
  <si>
    <t>44442.5</t>
  </si>
  <si>
    <t> 0.0756 </t>
  </si>
  <si>
    <t>2455440.9871 </t>
  </si>
  <si>
    <t> 01.09.2010 11:41 </t>
  </si>
  <si>
    <t>44446</t>
  </si>
  <si>
    <t> 0.0859 </t>
  </si>
  <si>
    <t>2455460.0498 </t>
  </si>
  <si>
    <t> 20.09.2010 13:11 </t>
  </si>
  <si>
    <t>44519</t>
  </si>
  <si>
    <t> 0.0820 </t>
  </si>
  <si>
    <t>2455480.9534 </t>
  </si>
  <si>
    <t> 11.10.2010 10:52 </t>
  </si>
  <si>
    <t>44599</t>
  </si>
  <si>
    <t> 0.0907 </t>
  </si>
  <si>
    <t>2455498.7169 </t>
  </si>
  <si>
    <t> 29.10.2010 05:12 </t>
  </si>
  <si>
    <t>44667</t>
  </si>
  <si>
    <t> 0.0935 </t>
  </si>
  <si>
    <t>IBVS 5960 </t>
  </si>
  <si>
    <t>2455813.0095 </t>
  </si>
  <si>
    <t> 08.09.2011 12:13 </t>
  </si>
  <si>
    <t>45870.5</t>
  </si>
  <si>
    <t>VSB 53 </t>
  </si>
  <si>
    <t>2455814.0523 </t>
  </si>
  <si>
    <t> 09.09.2011 13:15 </t>
  </si>
  <si>
    <t>45874.5</t>
  </si>
  <si>
    <t> 0.0462 </t>
  </si>
  <si>
    <t>2455834.43383 </t>
  </si>
  <si>
    <t> 29.09.2011 22:24 </t>
  </si>
  <si>
    <t>45952.5</t>
  </si>
  <si>
    <t> 0.05519 </t>
  </si>
  <si>
    <t> M.Mašek </t>
  </si>
  <si>
    <t>OEJV 0160 </t>
  </si>
  <si>
    <t>2455842.0079 </t>
  </si>
  <si>
    <t> 07.10.2011 12:11 </t>
  </si>
  <si>
    <t>45981.5</t>
  </si>
  <si>
    <t> 0.0549 </t>
  </si>
  <si>
    <t>2455881.5902 </t>
  </si>
  <si>
    <t> 16.11.2011 02:09 </t>
  </si>
  <si>
    <t>46133</t>
  </si>
  <si>
    <t> 0.0674 </t>
  </si>
  <si>
    <t>IBVS 6011 </t>
  </si>
  <si>
    <t>2455881.7179 </t>
  </si>
  <si>
    <t> 16.11.2011 05:13 </t>
  </si>
  <si>
    <t>46133.5</t>
  </si>
  <si>
    <t> 0.0645 </t>
  </si>
  <si>
    <t>2456162.0383 </t>
  </si>
  <si>
    <t> 22.08.2012 12:55 </t>
  </si>
  <si>
    <t>47207</t>
  </si>
  <si>
    <t> 0.0012 </t>
  </si>
  <si>
    <t>VSB 55 </t>
  </si>
  <si>
    <t>2456182.0356 </t>
  </si>
  <si>
    <t> 11.09.2012 12:51 </t>
  </si>
  <si>
    <t>47283.5</t>
  </si>
  <si>
    <t> 0.0177 </t>
  </si>
  <si>
    <t>2456185.0459 </t>
  </si>
  <si>
    <t> 14.09.2012 13:06 </t>
  </si>
  <si>
    <t>47295</t>
  </si>
  <si>
    <t> 0.0244 </t>
  </si>
  <si>
    <t>2456220.9631 </t>
  </si>
  <si>
    <t> 20.10.2012 11:06 </t>
  </si>
  <si>
    <t>47432.5</t>
  </si>
  <si>
    <t> 0.0284 </t>
  </si>
  <si>
    <t>2456220.9702 </t>
  </si>
  <si>
    <t> 20.10.2012 11:17 </t>
  </si>
  <si>
    <t> 0.0355 </t>
  </si>
  <si>
    <t>2456220.9761 </t>
  </si>
  <si>
    <t> 20.10.2012 11:25 </t>
  </si>
  <si>
    <t> 0.0414 </t>
  </si>
  <si>
    <t>2456221.0827 </t>
  </si>
  <si>
    <t> 20.10.2012 13:59 </t>
  </si>
  <si>
    <t>47433</t>
  </si>
  <si>
    <t> 0.0174 </t>
  </si>
  <si>
    <t>2456221.0883 </t>
  </si>
  <si>
    <t> 20.10.2012 14:07 </t>
  </si>
  <si>
    <t> 0.0230 </t>
  </si>
  <si>
    <t>2456221.0890 </t>
  </si>
  <si>
    <t> 20.10.2012 14:08 </t>
  </si>
  <si>
    <t> 0.0237 </t>
  </si>
  <si>
    <t>2456221.9939 </t>
  </si>
  <si>
    <t> 21.10.2012 11:51 </t>
  </si>
  <si>
    <t>47436.5</t>
  </si>
  <si>
    <t> 0.0145 </t>
  </si>
  <si>
    <t>2456221.9989 </t>
  </si>
  <si>
    <t> 21.10.2012 11:58 </t>
  </si>
  <si>
    <t> 0.0195 </t>
  </si>
  <si>
    <t>2456221.9992 </t>
  </si>
  <si>
    <t> 0.0198 </t>
  </si>
  <si>
    <t>2456222.2724 </t>
  </si>
  <si>
    <t> 21.10.2012 18:32 </t>
  </si>
  <si>
    <t>47437.5</t>
  </si>
  <si>
    <t> 0.0318 </t>
  </si>
  <si>
    <t>R</t>
  </si>
  <si>
    <t> K. &amp; M.Rätz </t>
  </si>
  <si>
    <t>BAVM 232 </t>
  </si>
  <si>
    <t>2456231.6784 </t>
  </si>
  <si>
    <t> 31.10.2012 04:16 </t>
  </si>
  <si>
    <t>47473.5</t>
  </si>
  <si>
    <t> 0.0351 </t>
  </si>
  <si>
    <t>IBVS 6042 </t>
  </si>
  <si>
    <t>2456521.54231 </t>
  </si>
  <si>
    <t> 17.08.2013 01:00 </t>
  </si>
  <si>
    <t>48583</t>
  </si>
  <si>
    <t> 0.11258 </t>
  </si>
  <si>
    <t>2456548.0656 </t>
  </si>
  <si>
    <t> 12.09.2013 13:34 </t>
  </si>
  <si>
    <t>48685</t>
  </si>
  <si>
    <t> -0.0052 </t>
  </si>
  <si>
    <t>VSB 56 </t>
  </si>
  <si>
    <t>2456553.0259 </t>
  </si>
  <si>
    <t> 17.09.2013 12:37 </t>
  </si>
  <si>
    <t>48704</t>
  </si>
  <si>
    <t> -0.0074 </t>
  </si>
  <si>
    <t>2456553.0266 </t>
  </si>
  <si>
    <t> 17.09.2013 12:38 </t>
  </si>
  <si>
    <t> -0.0067 </t>
  </si>
  <si>
    <t>2456553.0277 </t>
  </si>
  <si>
    <t> 17.09.2013 12:39 </t>
  </si>
  <si>
    <t> -0.0056 </t>
  </si>
  <si>
    <t>2456553.1525 </t>
  </si>
  <si>
    <t> 17.09.2013 15:39 </t>
  </si>
  <si>
    <t>48704.5</t>
  </si>
  <si>
    <t> -0.0114 </t>
  </si>
  <si>
    <t>2456553.1560 </t>
  </si>
  <si>
    <t> 17.09.2013 15:44 </t>
  </si>
  <si>
    <t> -0.0079 </t>
  </si>
  <si>
    <t>2456553.1569 </t>
  </si>
  <si>
    <t> 17.09.2013 15:45 </t>
  </si>
  <si>
    <t> -0.0070 </t>
  </si>
  <si>
    <t>2456891.0942 </t>
  </si>
  <si>
    <t> 21.08.2014 14:15 </t>
  </si>
  <si>
    <t>49998.5</t>
  </si>
  <si>
    <t> -0.0450 </t>
  </si>
  <si>
    <t>VSB 59 </t>
  </si>
  <si>
    <t>2456928.9770 </t>
  </si>
  <si>
    <t> 28.09.2014 11:26 </t>
  </si>
  <si>
    <t>50143.5</t>
  </si>
  <si>
    <t> -0.0343 </t>
  </si>
  <si>
    <t>2456928.9772 </t>
  </si>
  <si>
    <t> 28.09.2014 11:27 </t>
  </si>
  <si>
    <t> -0.0341 </t>
  </si>
  <si>
    <t>2456928.9780 </t>
  </si>
  <si>
    <t> 28.09.2014 11:28 </t>
  </si>
  <si>
    <t> -0.0333 </t>
  </si>
  <si>
    <t>2456929.1048 </t>
  </si>
  <si>
    <t> 28.09.2014 14:30 </t>
  </si>
  <si>
    <t>50144</t>
  </si>
  <si>
    <t> -0.0371 </t>
  </si>
  <si>
    <t>2456929.1057 </t>
  </si>
  <si>
    <t> 28.09.2014 14:32 </t>
  </si>
  <si>
    <t> -0.0362 </t>
  </si>
  <si>
    <t>2456929.1065 </t>
  </si>
  <si>
    <t> 28.09.2014 14:33 </t>
  </si>
  <si>
    <t> -0.0354 </t>
  </si>
  <si>
    <t>IBVS 6196</t>
  </si>
  <si>
    <t>VSB 060</t>
  </si>
  <si>
    <t>IBVS 5754</t>
  </si>
  <si>
    <t>2019-12-13 Flipped phases</t>
  </si>
  <si>
    <t>RHN 2020</t>
  </si>
  <si>
    <t>2020JAVSO..48….1</t>
  </si>
  <si>
    <t>s5</t>
  </si>
  <si>
    <t>s6</t>
  </si>
  <si>
    <t>OEJV 0203</t>
  </si>
  <si>
    <t>JAVSO..46..184</t>
  </si>
  <si>
    <t>JAVSO..48…87</t>
  </si>
  <si>
    <t>VSB 067</t>
  </si>
  <si>
    <t>VSB 069</t>
  </si>
  <si>
    <t>RHN 2021</t>
  </si>
  <si>
    <t>Also verified by ToMcat 2019-07-08, 2021-12-20</t>
  </si>
  <si>
    <t>RHN 2022</t>
  </si>
  <si>
    <t>JAVSO 49, 108</t>
  </si>
  <si>
    <t>JAVSO 49, 256</t>
  </si>
  <si>
    <t>JAVSO, 48, 87</t>
  </si>
  <si>
    <t>VSB, 91</t>
  </si>
  <si>
    <t>JAVSO, 50, 133</t>
  </si>
  <si>
    <t>IC</t>
  </si>
  <si>
    <t>JAAVSO 51, 2023</t>
  </si>
  <si>
    <t>JAAVSO 51, 134</t>
  </si>
  <si>
    <t>VSB, 108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</si>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</sst>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"/>
    <numFmt numFmtId="166" formatCode="0.0000"/>
    <numFmt numFmtId="167" formatCode="0.00000"/>
  </numFmts>
  <fonts count="4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trike/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sz val="10"/>
      <color indexed="13"/>
      <name val="Arial"/>
      <family val="2"/>
    </font>
    <font>
      <b/>
      <sz val="10"/>
      <color indexed="8"/>
      <name val="Arial"/>
      <family val="2"/>
    </font>
    <font>
      <b/>
      <sz val="10"/>
      <color indexed="41"/>
      <name val="Arial"/>
      <family val="2"/>
    </font>
    <font>
      <sz val="10"/>
      <color indexed="12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>
      <alignment vertical="top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3" borderId="0" applyNumberFormat="0" applyBorder="0" applyAlignment="0" applyProtection="0"/>
    <xf numFmtId="0" fontId="28" fillId="20" borderId="1" applyNumberFormat="0" applyAlignment="0" applyProtection="0"/>
    <xf numFmtId="0" fontId="29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7" borderId="1" applyNumberFormat="0" applyAlignment="0" applyProtection="0"/>
    <xf numFmtId="0" fontId="34" fillId="0" borderId="4" applyNumberFormat="0" applyFill="0" applyAlignment="0" applyProtection="0"/>
    <xf numFmtId="0" fontId="35" fillId="22" borderId="0" applyNumberFormat="0" applyBorder="0" applyAlignment="0" applyProtection="0"/>
    <xf numFmtId="0" fontId="25" fillId="0" borderId="0"/>
    <xf numFmtId="0" fontId="6" fillId="0" borderId="0"/>
    <xf numFmtId="0" fontId="8" fillId="0" borderId="0"/>
    <xf numFmtId="0" fontId="8" fillId="0" borderId="0"/>
    <xf numFmtId="0" fontId="25" fillId="23" borderId="5" applyNumberFormat="0" applyFont="0" applyAlignment="0" applyProtection="0"/>
    <xf numFmtId="0" fontId="36" fillId="20" borderId="6" applyNumberFormat="0" applyAlignment="0" applyProtection="0"/>
    <xf numFmtId="0" fontId="37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8" fillId="0" borderId="0" applyNumberFormat="0" applyFill="0" applyBorder="0" applyAlignment="0" applyProtection="0"/>
  </cellStyleXfs>
  <cellXfs count="118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/>
    <xf numFmtId="0" fontId="0" fillId="0" borderId="0" xfId="0" applyAlignment="1">
      <alignment horizontal="left"/>
    </xf>
    <xf numFmtId="0" fontId="0" fillId="0" borderId="0" xfId="0">
      <alignment vertical="top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22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5" fillId="24" borderId="18" xfId="0" applyFont="1" applyFill="1" applyBorder="1" applyAlignment="1">
      <alignment horizontal="left" vertical="top" wrapText="1" indent="1"/>
    </xf>
    <xf numFmtId="0" fontId="5" fillId="24" borderId="18" xfId="0" applyFont="1" applyFill="1" applyBorder="1" applyAlignment="1">
      <alignment horizontal="center" vertical="top" wrapText="1"/>
    </xf>
    <xf numFmtId="0" fontId="5" fillId="24" borderId="18" xfId="0" applyFont="1" applyFill="1" applyBorder="1" applyAlignment="1">
      <alignment horizontal="right" vertical="top" wrapText="1"/>
    </xf>
    <xf numFmtId="0" fontId="22" fillId="24" borderId="18" xfId="38" applyFill="1" applyBorder="1" applyAlignment="1" applyProtection="1">
      <alignment horizontal="right" vertical="top" wrapText="1"/>
    </xf>
    <xf numFmtId="0" fontId="40" fillId="0" borderId="0" xfId="43" applyFont="1" applyAlignment="1">
      <alignment horizontal="left" vertical="center"/>
    </xf>
    <xf numFmtId="0" fontId="40" fillId="0" borderId="0" xfId="43" applyFont="1" applyAlignment="1">
      <alignment horizontal="center" vertical="center"/>
    </xf>
    <xf numFmtId="0" fontId="40" fillId="0" borderId="0" xfId="44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165" fontId="42" fillId="0" borderId="0" xfId="0" applyNumberFormat="1" applyFont="1" applyAlignment="1">
      <alignment horizontal="left" vertical="center"/>
    </xf>
    <xf numFmtId="0" fontId="5" fillId="26" borderId="0" xfId="45" applyFont="1" applyFill="1" applyAlignment="1">
      <alignment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 applyProtection="1">
      <alignment horizontal="left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1" fillId="0" borderId="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1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5" fillId="0" borderId="0" xfId="42" applyFont="1" applyAlignment="1">
      <alignment horizontal="left" vertical="center"/>
    </xf>
    <xf numFmtId="0" fontId="5" fillId="0" borderId="0" xfId="42" applyFont="1" applyAlignment="1">
      <alignment horizontal="center" vertical="center"/>
    </xf>
    <xf numFmtId="0" fontId="5" fillId="0" borderId="0" xfId="42" applyFont="1" applyAlignment="1">
      <alignment vertical="center" wrapText="1"/>
    </xf>
    <xf numFmtId="0" fontId="5" fillId="0" borderId="0" xfId="42" applyFont="1" applyAlignment="1">
      <alignment horizontal="center" vertical="center" wrapText="1"/>
    </xf>
    <xf numFmtId="0" fontId="5" fillId="0" borderId="0" xfId="42" applyFont="1" applyAlignment="1">
      <alignment horizontal="left" vertical="center" wrapText="1"/>
    </xf>
    <xf numFmtId="0" fontId="39" fillId="0" borderId="0" xfId="44" applyFont="1" applyAlignment="1">
      <alignment horizontal="left" vertical="center"/>
    </xf>
    <xf numFmtId="0" fontId="39" fillId="0" borderId="0" xfId="44" applyFont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4" fillId="0" borderId="0" xfId="42" applyFont="1" applyAlignment="1">
      <alignment horizontal="left" vertical="center"/>
    </xf>
    <xf numFmtId="0" fontId="44" fillId="0" borderId="0" xfId="42" applyFont="1" applyAlignment="1">
      <alignment horizontal="center" vertical="center" wrapText="1"/>
    </xf>
    <xf numFmtId="0" fontId="44" fillId="0" borderId="0" xfId="42" applyFont="1" applyAlignment="1">
      <alignment horizontal="left" vertical="center" wrapText="1"/>
    </xf>
    <xf numFmtId="165" fontId="40" fillId="0" borderId="0" xfId="43" applyNumberFormat="1" applyFont="1" applyAlignment="1">
      <alignment horizontal="left" vertical="center"/>
    </xf>
    <xf numFmtId="166" fontId="40" fillId="0" borderId="0" xfId="43" applyNumberFormat="1" applyFont="1" applyAlignment="1">
      <alignment horizontal="left" vertical="center"/>
    </xf>
    <xf numFmtId="0" fontId="40" fillId="0" borderId="0" xfId="44" applyFont="1" applyAlignment="1">
      <alignment horizontal="center" vertical="center"/>
    </xf>
    <xf numFmtId="0" fontId="39" fillId="0" borderId="11" xfId="44" applyFont="1" applyBorder="1" applyAlignment="1">
      <alignment horizontal="left" vertical="center"/>
    </xf>
    <xf numFmtId="0" fontId="39" fillId="0" borderId="19" xfId="44" applyFont="1" applyBorder="1" applyAlignment="1">
      <alignment horizontal="center" vertical="center"/>
    </xf>
    <xf numFmtId="0" fontId="39" fillId="0" borderId="0" xfId="42" applyFont="1" applyAlignment="1">
      <alignment vertical="center"/>
    </xf>
    <xf numFmtId="0" fontId="39" fillId="0" borderId="0" xfId="42" applyFont="1" applyAlignment="1">
      <alignment horizontal="center" vertical="center"/>
    </xf>
    <xf numFmtId="0" fontId="39" fillId="0" borderId="0" xfId="42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5" fillId="0" borderId="0" xfId="0" applyFont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>
      <alignment horizontal="center" vertical="center"/>
    </xf>
    <xf numFmtId="166" fontId="45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3" fillId="25" borderId="0" xfId="0" quotePrefix="1" applyFont="1" applyFill="1" applyAlignment="1">
      <alignment vertical="center"/>
    </xf>
    <xf numFmtId="0" fontId="43" fillId="25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67" fontId="45" fillId="0" borderId="0" xfId="0" applyNumberFormat="1" applyFont="1" applyAlignment="1">
      <alignment horizontal="left" vertical="center" wrapText="1"/>
    </xf>
    <xf numFmtId="167" fontId="45" fillId="0" borderId="0" xfId="0" applyNumberFormat="1" applyFont="1" applyAlignment="1" applyProtection="1">
      <alignment horizontal="left" vertical="center" wrapText="1"/>
      <protection locked="0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rmal_A_A" xfId="44" xr:uid="{00000000-0005-0000-0000-00002C000000}"/>
    <cellStyle name="Normal_B" xfId="45" xr:uid="{00000000-0005-0000-0000-00002D000000}"/>
    <cellStyle name="Note" xfId="46" builtinId="10" customBuiltin="1"/>
    <cellStyle name="Output" xfId="47" builtinId="21" customBuiltin="1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VZ Psc - O-C Diagr.</a:t>
            </a:r>
          </a:p>
        </c:rich>
      </c:tx>
      <c:layout>
        <c:manualLayout>
          <c:xMode val="edge"/>
          <c:yMode val="edge"/>
          <c:x val="0.3841371850291652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8984662793319"/>
          <c:y val="0.14723926380368099"/>
          <c:w val="0.80559936758797235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Active!$H$21:$H$980</c:f>
              <c:numCache>
                <c:formatCode>General</c:formatCode>
                <c:ptCount val="960"/>
                <c:pt idx="1">
                  <c:v>-1.6849669998919126E-2</c:v>
                </c:pt>
                <c:pt idx="2">
                  <c:v>-2.1515799999178853E-2</c:v>
                </c:pt>
                <c:pt idx="3">
                  <c:v>-2.5250219994632062E-2</c:v>
                </c:pt>
                <c:pt idx="4">
                  <c:v>4.3594150003627874E-2</c:v>
                </c:pt>
                <c:pt idx="5">
                  <c:v>1.0746830004791263E-2</c:v>
                </c:pt>
                <c:pt idx="6">
                  <c:v>1.3939290001871996E-2</c:v>
                </c:pt>
                <c:pt idx="7">
                  <c:v>-6.902799941599369E-4</c:v>
                </c:pt>
                <c:pt idx="8">
                  <c:v>8.4591800041380338E-3</c:v>
                </c:pt>
                <c:pt idx="9">
                  <c:v>-3.0536000122083351E-4</c:v>
                </c:pt>
                <c:pt idx="10">
                  <c:v>0</c:v>
                </c:pt>
                <c:pt idx="11">
                  <c:v>7.3704300011740997E-3</c:v>
                </c:pt>
                <c:pt idx="12">
                  <c:v>1.7519890003313776E-2</c:v>
                </c:pt>
                <c:pt idx="13">
                  <c:v>5.8903200042550452E-3</c:v>
                </c:pt>
                <c:pt idx="14">
                  <c:v>-1.1516669997945428E-2</c:v>
                </c:pt>
                <c:pt idx="15">
                  <c:v>3.8537600048584864E-3</c:v>
                </c:pt>
                <c:pt idx="16">
                  <c:v>-1.7106459999922663E-2</c:v>
                </c:pt>
                <c:pt idx="17">
                  <c:v>-9.1650899994419888E-3</c:v>
                </c:pt>
                <c:pt idx="22">
                  <c:v>-2.1210299993981607E-2</c:v>
                </c:pt>
                <c:pt idx="91">
                  <c:v>-2.0322080003097653E-2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93-4910-964D-EAB48C3D2D4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plus>
            <c:minus>
              <c:numRef>
                <c:f>Active!$D$22:$D$44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Active!$I$21:$I$980</c:f>
              <c:numCache>
                <c:formatCode>General</c:formatCode>
                <c:ptCount val="960"/>
                <c:pt idx="21">
                  <c:v>-2.1922649990301579E-2</c:v>
                </c:pt>
                <c:pt idx="30">
                  <c:v>3.2899050005653407E-2</c:v>
                </c:pt>
                <c:pt idx="31">
                  <c:v>-5.301192999468185E-2</c:v>
                </c:pt>
                <c:pt idx="32">
                  <c:v>-2.3223239993967582E-2</c:v>
                </c:pt>
                <c:pt idx="37">
                  <c:v>3.032490007171873E-3</c:v>
                </c:pt>
                <c:pt idx="39">
                  <c:v>-2.5302440000814386E-2</c:v>
                </c:pt>
                <c:pt idx="41">
                  <c:v>-1.6676959996402729E-2</c:v>
                </c:pt>
                <c:pt idx="42">
                  <c:v>-1.3905710002291016E-2</c:v>
                </c:pt>
                <c:pt idx="43">
                  <c:v>-2.0924559990817215E-2</c:v>
                </c:pt>
                <c:pt idx="44">
                  <c:v>-2.5961120001738891E-2</c:v>
                </c:pt>
                <c:pt idx="69">
                  <c:v>-2.0287870000174735E-2</c:v>
                </c:pt>
                <c:pt idx="95">
                  <c:v>-1.5511049990891479E-2</c:v>
                </c:pt>
                <c:pt idx="100">
                  <c:v>-1.7577729995537084E-2</c:v>
                </c:pt>
                <c:pt idx="102">
                  <c:v>-1.660623999487143E-2</c:v>
                </c:pt>
                <c:pt idx="106">
                  <c:v>-2.031992999400245E-2</c:v>
                </c:pt>
                <c:pt idx="120">
                  <c:v>-1.6700150001270231E-2</c:v>
                </c:pt>
                <c:pt idx="121">
                  <c:v>-1.5180259993940126E-2</c:v>
                </c:pt>
                <c:pt idx="122">
                  <c:v>-1.7623809995711781E-2</c:v>
                </c:pt>
                <c:pt idx="123">
                  <c:v>-1.966036999510834E-2</c:v>
                </c:pt>
                <c:pt idx="124">
                  <c:v>-1.4948019990697503E-2</c:v>
                </c:pt>
                <c:pt idx="147">
                  <c:v>-2.5418799996259622E-2</c:v>
                </c:pt>
                <c:pt idx="160">
                  <c:v>-1.8785739994200412E-2</c:v>
                </c:pt>
                <c:pt idx="163">
                  <c:v>-1.9058630001381971E-2</c:v>
                </c:pt>
                <c:pt idx="165">
                  <c:v>-1.8058629997540265E-2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93-4910-964D-EAB48C3D2D4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Active!$J$21:$J$980</c:f>
              <c:numCache>
                <c:formatCode>General</c:formatCode>
                <c:ptCount val="960"/>
                <c:pt idx="0">
                  <c:v>-1.9467009995423723E-2</c:v>
                </c:pt>
                <c:pt idx="18">
                  <c:v>-2.0297339993703645E-2</c:v>
                </c:pt>
                <c:pt idx="19">
                  <c:v>-2.2565649996977299E-2</c:v>
                </c:pt>
                <c:pt idx="20">
                  <c:v>-2.2365650002029724E-2</c:v>
                </c:pt>
                <c:pt idx="23">
                  <c:v>-2.5890409997373354E-2</c:v>
                </c:pt>
                <c:pt idx="24">
                  <c:v>-2.1340959996450692E-2</c:v>
                </c:pt>
                <c:pt idx="25">
                  <c:v>-2.4047949991654605E-2</c:v>
                </c:pt>
                <c:pt idx="26">
                  <c:v>-2.4691499995242339E-2</c:v>
                </c:pt>
                <c:pt idx="27">
                  <c:v>-2.1735049995186273E-2</c:v>
                </c:pt>
                <c:pt idx="28">
                  <c:v>-2.1171609994780738E-2</c:v>
                </c:pt>
                <c:pt idx="29">
                  <c:v>-2.4171379991457798E-2</c:v>
                </c:pt>
                <c:pt idx="33">
                  <c:v>-2.476795999245951E-2</c:v>
                </c:pt>
                <c:pt idx="34">
                  <c:v>-2.1997529991494957E-2</c:v>
                </c:pt>
                <c:pt idx="35">
                  <c:v>-2.4804519998724572E-2</c:v>
                </c:pt>
                <c:pt idx="36">
                  <c:v>-2.4034089998167474E-2</c:v>
                </c:pt>
                <c:pt idx="38">
                  <c:v>-1.7957800002477597E-2</c:v>
                </c:pt>
                <c:pt idx="40">
                  <c:v>-1.2348679993010592E-2</c:v>
                </c:pt>
                <c:pt idx="46">
                  <c:v>-2.2288300002401229E-2</c:v>
                </c:pt>
                <c:pt idx="61">
                  <c:v>-2.3578189997351728E-2</c:v>
                </c:pt>
                <c:pt idx="62">
                  <c:v>-1.4707759997691028E-2</c:v>
                </c:pt>
                <c:pt idx="63">
                  <c:v>-2.3514749991591088E-2</c:v>
                </c:pt>
                <c:pt idx="66">
                  <c:v>-1.3521739994757809E-2</c:v>
                </c:pt>
                <c:pt idx="67">
                  <c:v>-1.9651309994515032E-2</c:v>
                </c:pt>
                <c:pt idx="68">
                  <c:v>-1.0858299996471033E-2</c:v>
                </c:pt>
                <c:pt idx="70">
                  <c:v>-9.4948599944473244E-3</c:v>
                </c:pt>
                <c:pt idx="71">
                  <c:v>-2.0024429992190562E-2</c:v>
                </c:pt>
                <c:pt idx="72">
                  <c:v>-2.0601849995728116E-2</c:v>
                </c:pt>
                <c:pt idx="73">
                  <c:v>-1.0831419989699498E-2</c:v>
                </c:pt>
                <c:pt idx="74">
                  <c:v>-2.3338409999269061E-2</c:v>
                </c:pt>
                <c:pt idx="75">
                  <c:v>-1.3367979998292867E-2</c:v>
                </c:pt>
                <c:pt idx="83">
                  <c:v>-1.4098139996349346E-2</c:v>
                </c:pt>
                <c:pt idx="86">
                  <c:v>-2.0709669995994773E-2</c:v>
                </c:pt>
                <c:pt idx="87">
                  <c:v>-2.2239239995542448E-2</c:v>
                </c:pt>
                <c:pt idx="88">
                  <c:v>-7.1166599955176935E-3</c:v>
                </c:pt>
                <c:pt idx="89">
                  <c:v>-1.914622999902349E-2</c:v>
                </c:pt>
                <c:pt idx="92">
                  <c:v>-1.7422079996322282E-2</c:v>
                </c:pt>
                <c:pt idx="101">
                  <c:v>-1.607666999916546E-2</c:v>
                </c:pt>
                <c:pt idx="151">
                  <c:v>-1.768492999690352E-2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93-4910-964D-EAB48C3D2D4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Active!$K$21:$K$980</c:f>
              <c:numCache>
                <c:formatCode>General</c:formatCode>
                <c:ptCount val="960"/>
                <c:pt idx="45">
                  <c:v>-2.3915710000437684E-2</c:v>
                </c:pt>
                <c:pt idx="47">
                  <c:v>-2.6735389998066239E-2</c:v>
                </c:pt>
                <c:pt idx="48">
                  <c:v>-2.7446149993920699E-2</c:v>
                </c:pt>
                <c:pt idx="49">
                  <c:v>-2.8566589993715752E-2</c:v>
                </c:pt>
                <c:pt idx="50">
                  <c:v>-2.2846699990623165E-2</c:v>
                </c:pt>
                <c:pt idx="51">
                  <c:v>-2.6563369989162311E-2</c:v>
                </c:pt>
                <c:pt idx="52">
                  <c:v>-2.0937279994541313E-2</c:v>
                </c:pt>
                <c:pt idx="53">
                  <c:v>-2.076095999655081E-2</c:v>
                </c:pt>
                <c:pt idx="54">
                  <c:v>-2.228161999664735E-2</c:v>
                </c:pt>
                <c:pt idx="55">
                  <c:v>-2.0060689996171277E-2</c:v>
                </c:pt>
                <c:pt idx="56">
                  <c:v>-2.058434999344172E-2</c:v>
                </c:pt>
                <c:pt idx="57">
                  <c:v>-1.7088119995605666E-2</c:v>
                </c:pt>
                <c:pt idx="58">
                  <c:v>-2.2428449992730748E-2</c:v>
                </c:pt>
                <c:pt idx="59">
                  <c:v>-1.8395660001260694E-2</c:v>
                </c:pt>
                <c:pt idx="60">
                  <c:v>-2.0724169997265562E-2</c:v>
                </c:pt>
                <c:pt idx="64">
                  <c:v>-2.2173889999976382E-2</c:v>
                </c:pt>
                <c:pt idx="65">
                  <c:v>-1.3503459995263256E-2</c:v>
                </c:pt>
                <c:pt idx="76">
                  <c:v>-1.9594329998653848E-2</c:v>
                </c:pt>
                <c:pt idx="77">
                  <c:v>-1.1923899997782428E-2</c:v>
                </c:pt>
                <c:pt idx="78">
                  <c:v>-2.004165000107605E-2</c:v>
                </c:pt>
                <c:pt idx="79">
                  <c:v>-1.8971219993545674E-2</c:v>
                </c:pt>
                <c:pt idx="80">
                  <c:v>-1.9274459991720505E-2</c:v>
                </c:pt>
                <c:pt idx="81">
                  <c:v>-1.2031459998979699E-2</c:v>
                </c:pt>
                <c:pt idx="82">
                  <c:v>-1.8775009993987624E-2</c:v>
                </c:pt>
                <c:pt idx="84">
                  <c:v>-1.6426869995484594E-2</c:v>
                </c:pt>
                <c:pt idx="85">
                  <c:v>-1.8133859994122759E-2</c:v>
                </c:pt>
                <c:pt idx="90">
                  <c:v>-2.0258599994122051E-2</c:v>
                </c:pt>
                <c:pt idx="93">
                  <c:v>-1.1361019991454668E-2</c:v>
                </c:pt>
                <c:pt idx="94">
                  <c:v>-1.0697579993575346E-2</c:v>
                </c:pt>
                <c:pt idx="96">
                  <c:v>-2.100460998917697E-2</c:v>
                </c:pt>
                <c:pt idx="97">
                  <c:v>-1.4511599998513702E-2</c:v>
                </c:pt>
                <c:pt idx="98">
                  <c:v>-1.3341169993509538E-2</c:v>
                </c:pt>
                <c:pt idx="99">
                  <c:v>-1.2848159996792674E-2</c:v>
                </c:pt>
                <c:pt idx="103">
                  <c:v>-1.4315919994260184E-2</c:v>
                </c:pt>
                <c:pt idx="104">
                  <c:v>-2.209280999522889E-2</c:v>
                </c:pt>
                <c:pt idx="105">
                  <c:v>-1.7161139992822427E-2</c:v>
                </c:pt>
                <c:pt idx="107">
                  <c:v>-1.6603869997197762E-2</c:v>
                </c:pt>
                <c:pt idx="108">
                  <c:v>-1.2220539996633306E-2</c:v>
                </c:pt>
                <c:pt idx="109">
                  <c:v>-1.8226159998448566E-2</c:v>
                </c:pt>
                <c:pt idx="110">
                  <c:v>-2.8350369997497182E-2</c:v>
                </c:pt>
                <c:pt idx="111">
                  <c:v>-1.8250369990710169E-2</c:v>
                </c:pt>
                <c:pt idx="112">
                  <c:v>-1.51175999926636E-2</c:v>
                </c:pt>
                <c:pt idx="113">
                  <c:v>-1.7747170000802726E-2</c:v>
                </c:pt>
                <c:pt idx="114">
                  <c:v>-1.636945999780437E-2</c:v>
                </c:pt>
                <c:pt idx="115">
                  <c:v>-1.6339459994924255E-2</c:v>
                </c:pt>
                <c:pt idx="116">
                  <c:v>-1.8699029998970218E-2</c:v>
                </c:pt>
                <c:pt idx="117">
                  <c:v>-1.861902999371523E-2</c:v>
                </c:pt>
                <c:pt idx="118">
                  <c:v>-1.6049059995566495E-2</c:v>
                </c:pt>
                <c:pt idx="119">
                  <c:v>-1.6456599994853605E-2</c:v>
                </c:pt>
                <c:pt idx="125">
                  <c:v>-1.8584249992272817E-2</c:v>
                </c:pt>
                <c:pt idx="126">
                  <c:v>-1.9128349995298777E-2</c:v>
                </c:pt>
                <c:pt idx="127">
                  <c:v>-1.9071899994742125E-2</c:v>
                </c:pt>
                <c:pt idx="128">
                  <c:v>-1.7619769998418633E-2</c:v>
                </c:pt>
                <c:pt idx="129">
                  <c:v>-7.526759996835608E-3</c:v>
                </c:pt>
                <c:pt idx="130">
                  <c:v>-1.6743979991588276E-2</c:v>
                </c:pt>
                <c:pt idx="131">
                  <c:v>-1.3875179996830411E-2</c:v>
                </c:pt>
                <c:pt idx="132">
                  <c:v>-1.5996699992683716E-2</c:v>
                </c:pt>
                <c:pt idx="133">
                  <c:v>-1.814211999590043E-2</c:v>
                </c:pt>
                <c:pt idx="134">
                  <c:v>-2.0378679990244564E-2</c:v>
                </c:pt>
                <c:pt idx="135">
                  <c:v>-1.7061599995940924E-2</c:v>
                </c:pt>
                <c:pt idx="136">
                  <c:v>-1.9506659999024123E-2</c:v>
                </c:pt>
                <c:pt idx="137">
                  <c:v>-1.7966369996429421E-2</c:v>
                </c:pt>
                <c:pt idx="138">
                  <c:v>-2.0895939989713952E-2</c:v>
                </c:pt>
                <c:pt idx="139">
                  <c:v>-3.1553159991744906E-2</c:v>
                </c:pt>
                <c:pt idx="140">
                  <c:v>-2.0577369992679451E-2</c:v>
                </c:pt>
                <c:pt idx="141">
                  <c:v>-1.4757479999389034E-2</c:v>
                </c:pt>
                <c:pt idx="142">
                  <c:v>-2.0689229997515213E-2</c:v>
                </c:pt>
                <c:pt idx="143">
                  <c:v>-1.3589229994977359E-2</c:v>
                </c:pt>
                <c:pt idx="144">
                  <c:v>-7.689229998504743E-3</c:v>
                </c:pt>
                <c:pt idx="145">
                  <c:v>-3.1718799997179303E-2</c:v>
                </c:pt>
                <c:pt idx="146">
                  <c:v>-2.611879999312805E-2</c:v>
                </c:pt>
                <c:pt idx="148">
                  <c:v>-3.4925789994304068E-2</c:v>
                </c:pt>
                <c:pt idx="149">
                  <c:v>-2.9925789996923413E-2</c:v>
                </c:pt>
                <c:pt idx="150">
                  <c:v>-2.9625789997226093E-2</c:v>
                </c:pt>
                <c:pt idx="152">
                  <c:v>-1.7013969998515677E-2</c:v>
                </c:pt>
                <c:pt idx="153">
                  <c:v>-2.0119799999520183E-2</c:v>
                </c:pt>
                <c:pt idx="154">
                  <c:v>-1.8069799996737856E-2</c:v>
                </c:pt>
                <c:pt idx="155">
                  <c:v>-1.4632509992225096E-2</c:v>
                </c:pt>
                <c:pt idx="156">
                  <c:v>-1.8256169998494443E-2</c:v>
                </c:pt>
                <c:pt idx="157">
                  <c:v>-1.7556170001626015E-2</c:v>
                </c:pt>
                <c:pt idx="158">
                  <c:v>-1.6456170000310522E-2</c:v>
                </c:pt>
                <c:pt idx="159">
                  <c:v>-2.2285740000370424E-2</c:v>
                </c:pt>
                <c:pt idx="161">
                  <c:v>-1.7885739995108452E-2</c:v>
                </c:pt>
                <c:pt idx="162">
                  <c:v>-1.9283329995232634E-2</c:v>
                </c:pt>
                <c:pt idx="164">
                  <c:v>-1.8858629999158438E-2</c:v>
                </c:pt>
                <c:pt idx="166">
                  <c:v>-2.1888199997192714E-2</c:v>
                </c:pt>
                <c:pt idx="167">
                  <c:v>-2.0988199998100754E-2</c:v>
                </c:pt>
                <c:pt idx="168">
                  <c:v>-2.0188199996482581E-2</c:v>
                </c:pt>
                <c:pt idx="169">
                  <c:v>-1.7977209994569421E-2</c:v>
                </c:pt>
                <c:pt idx="170">
                  <c:v>-2.0682589994976297E-2</c:v>
                </c:pt>
                <c:pt idx="171">
                  <c:v>-1.8201949998911005E-2</c:v>
                </c:pt>
                <c:pt idx="172">
                  <c:v>-1.8454119999660179E-2</c:v>
                </c:pt>
                <c:pt idx="173">
                  <c:v>-1.8380709989287425E-2</c:v>
                </c:pt>
                <c:pt idx="174">
                  <c:v>-1.9666199994389899E-2</c:v>
                </c:pt>
                <c:pt idx="175">
                  <c:v>-1.8933429993921891E-2</c:v>
                </c:pt>
                <c:pt idx="176">
                  <c:v>-1.9965709994721692E-2</c:v>
                </c:pt>
                <c:pt idx="177">
                  <c:v>-1.7700659998808987E-2</c:v>
                </c:pt>
                <c:pt idx="178">
                  <c:v>-1.700066000194056E-2</c:v>
                </c:pt>
                <c:pt idx="179">
                  <c:v>-1.3000660001125652E-2</c:v>
                </c:pt>
                <c:pt idx="180">
                  <c:v>-2.0373799998196773E-2</c:v>
                </c:pt>
                <c:pt idx="181">
                  <c:v>-2.0540349993098062E-2</c:v>
                </c:pt>
                <c:pt idx="182">
                  <c:v>-2.0540349993098062E-2</c:v>
                </c:pt>
                <c:pt idx="183">
                  <c:v>-1.8707379997067619E-2</c:v>
                </c:pt>
                <c:pt idx="184">
                  <c:v>-1.7107379993831273E-2</c:v>
                </c:pt>
                <c:pt idx="185">
                  <c:v>-1.6907379998883698E-2</c:v>
                </c:pt>
                <c:pt idx="186">
                  <c:v>-1.7394479997165035E-2</c:v>
                </c:pt>
                <c:pt idx="187">
                  <c:v>-2.1824049996212125E-2</c:v>
                </c:pt>
                <c:pt idx="188">
                  <c:v>-1.8979969994688872E-2</c:v>
                </c:pt>
                <c:pt idx="189">
                  <c:v>-1.9409539992921054E-2</c:v>
                </c:pt>
                <c:pt idx="190">
                  <c:v>-2.2775669996917713E-2</c:v>
                </c:pt>
                <c:pt idx="191">
                  <c:v>-1.1566799999854993E-2</c:v>
                </c:pt>
                <c:pt idx="192">
                  <c:v>-1.9073869996645954E-2</c:v>
                </c:pt>
                <c:pt idx="193">
                  <c:v>-1.6703440000128467E-2</c:v>
                </c:pt>
                <c:pt idx="194">
                  <c:v>-1.8331949999264907E-2</c:v>
                </c:pt>
                <c:pt idx="195">
                  <c:v>-1.0361699998611584E-2</c:v>
                </c:pt>
                <c:pt idx="196">
                  <c:v>-6.3616999977966771E-3</c:v>
                </c:pt>
                <c:pt idx="197">
                  <c:v>-5.3616999939549714E-3</c:v>
                </c:pt>
                <c:pt idx="198">
                  <c:v>-2.6453669990587514E-2</c:v>
                </c:pt>
                <c:pt idx="199">
                  <c:v>-2.445366999018006E-2</c:v>
                </c:pt>
                <c:pt idx="200">
                  <c:v>-2.3453669993614312E-2</c:v>
                </c:pt>
                <c:pt idx="201">
                  <c:v>-1.8717129998549353E-2</c:v>
                </c:pt>
                <c:pt idx="202">
                  <c:v>-1.8717129998549353E-2</c:v>
                </c:pt>
                <c:pt idx="203">
                  <c:v>-1.3627360000100452E-2</c:v>
                </c:pt>
                <c:pt idx="204">
                  <c:v>-1.3627360000100452E-2</c:v>
                </c:pt>
                <c:pt idx="205">
                  <c:v>-1.9734349996724632E-2</c:v>
                </c:pt>
                <c:pt idx="206">
                  <c:v>-1.9734349996724632E-2</c:v>
                </c:pt>
                <c:pt idx="207">
                  <c:v>-1.7063919993233867E-2</c:v>
                </c:pt>
                <c:pt idx="208">
                  <c:v>-1.7063919993233867E-2</c:v>
                </c:pt>
                <c:pt idx="209">
                  <c:v>-1.5845679998164997E-2</c:v>
                </c:pt>
                <c:pt idx="210">
                  <c:v>-2.2785089990065899E-2</c:v>
                </c:pt>
                <c:pt idx="211">
                  <c:v>-2.2685089992592111E-2</c:v>
                </c:pt>
                <c:pt idx="212">
                  <c:v>-2.0785089989658445E-2</c:v>
                </c:pt>
                <c:pt idx="213">
                  <c:v>-2.3896949998743366E-2</c:v>
                </c:pt>
                <c:pt idx="214">
                  <c:v>-2.19969499958097E-2</c:v>
                </c:pt>
                <c:pt idx="215">
                  <c:v>-1.4760939993720967E-2</c:v>
                </c:pt>
                <c:pt idx="216">
                  <c:v>-1.3060940000286791E-2</c:v>
                </c:pt>
                <c:pt idx="217">
                  <c:v>-1.2960939995537046E-2</c:v>
                </c:pt>
                <c:pt idx="218">
                  <c:v>-2.4757189996307716E-2</c:v>
                </c:pt>
                <c:pt idx="219">
                  <c:v>-1.4744309992238414E-2</c:v>
                </c:pt>
                <c:pt idx="220">
                  <c:v>-2.0556169998599216E-2</c:v>
                </c:pt>
                <c:pt idx="221">
                  <c:v>-1.6564239995204844E-2</c:v>
                </c:pt>
                <c:pt idx="222">
                  <c:v>-1.513305999833392E-2</c:v>
                </c:pt>
                <c:pt idx="223">
                  <c:v>-1.5320159996917937E-2</c:v>
                </c:pt>
                <c:pt idx="224">
                  <c:v>-1.4993279990449082E-2</c:v>
                </c:pt>
                <c:pt idx="225">
                  <c:v>-1.6735420096665621E-2</c:v>
                </c:pt>
                <c:pt idx="226">
                  <c:v>-1.62354400017648E-2</c:v>
                </c:pt>
                <c:pt idx="227">
                  <c:v>-1.6238699769019149E-2</c:v>
                </c:pt>
                <c:pt idx="228">
                  <c:v>-1.8504319996281993E-2</c:v>
                </c:pt>
                <c:pt idx="229">
                  <c:v>-2.0575829999870621E-2</c:v>
                </c:pt>
                <c:pt idx="230">
                  <c:v>-1.7305399996985216E-2</c:v>
                </c:pt>
                <c:pt idx="231">
                  <c:v>-1.7779619993234519E-2</c:v>
                </c:pt>
                <c:pt idx="232">
                  <c:v>-1.6723719993024133E-2</c:v>
                </c:pt>
                <c:pt idx="233">
                  <c:v>-2.106313002150273E-2</c:v>
                </c:pt>
                <c:pt idx="234">
                  <c:v>-1.9566900111385621E-2</c:v>
                </c:pt>
                <c:pt idx="235">
                  <c:v>-2.3854550192481838E-2</c:v>
                </c:pt>
                <c:pt idx="236">
                  <c:v>-2.1854549864656292E-2</c:v>
                </c:pt>
                <c:pt idx="237">
                  <c:v>-2.1854549864656292E-2</c:v>
                </c:pt>
                <c:pt idx="238">
                  <c:v>-1.3597059958556201E-2</c:v>
                </c:pt>
                <c:pt idx="239">
                  <c:v>-1.367771984951105E-2</c:v>
                </c:pt>
                <c:pt idx="240">
                  <c:v>-2.1584709807939362E-2</c:v>
                </c:pt>
                <c:pt idx="241">
                  <c:v>-2.3905149770143908E-2</c:v>
                </c:pt>
                <c:pt idx="242">
                  <c:v>-2.1754629997303709E-2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93-4910-964D-EAB48C3D2D4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F93-4910-964D-EAB48C3D2D4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F93-4910-964D-EAB48C3D2D4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93-4910-964D-EAB48C3D2D4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Active!$O$21:$O$980</c:f>
              <c:numCache>
                <c:formatCode>General</c:formatCode>
                <c:ptCount val="960"/>
                <c:pt idx="0">
                  <c:v>-1.9608159138588481E-2</c:v>
                </c:pt>
                <c:pt idx="1">
                  <c:v>-1.9363221552040122E-2</c:v>
                </c:pt>
                <c:pt idx="2">
                  <c:v>-1.9363144843908768E-2</c:v>
                </c:pt>
                <c:pt idx="3">
                  <c:v>-1.9362241392583895E-2</c:v>
                </c:pt>
                <c:pt idx="4">
                  <c:v>-1.9342135339042676E-2</c:v>
                </c:pt>
                <c:pt idx="5">
                  <c:v>-1.9341487581488997E-2</c:v>
                </c:pt>
                <c:pt idx="6">
                  <c:v>-1.9340447760152823E-2</c:v>
                </c:pt>
                <c:pt idx="7">
                  <c:v>-1.9340439237027118E-2</c:v>
                </c:pt>
                <c:pt idx="8">
                  <c:v>-1.9340251728261579E-2</c:v>
                </c:pt>
                <c:pt idx="9">
                  <c:v>-1.9338359594354773E-2</c:v>
                </c:pt>
                <c:pt idx="10">
                  <c:v>-1.9337064079247412E-2</c:v>
                </c:pt>
                <c:pt idx="11">
                  <c:v>-1.9337055556121707E-2</c:v>
                </c:pt>
                <c:pt idx="12">
                  <c:v>-1.9336868047356168E-2</c:v>
                </c:pt>
                <c:pt idx="13">
                  <c:v>-1.9336859524230463E-2</c:v>
                </c:pt>
                <c:pt idx="14">
                  <c:v>-1.9336799862350516E-2</c:v>
                </c:pt>
                <c:pt idx="15">
                  <c:v>-1.933679133922481E-2</c:v>
                </c:pt>
                <c:pt idx="16">
                  <c:v>-1.9336399275442319E-2</c:v>
                </c:pt>
                <c:pt idx="17">
                  <c:v>-1.9334191785884382E-2</c:v>
                </c:pt>
                <c:pt idx="18">
                  <c:v>-1.9292215391780731E-2</c:v>
                </c:pt>
                <c:pt idx="19">
                  <c:v>-1.9289803347205842E-2</c:v>
                </c:pt>
                <c:pt idx="20">
                  <c:v>-1.9289803347205842E-2</c:v>
                </c:pt>
                <c:pt idx="21">
                  <c:v>-1.928895103463521E-2</c:v>
                </c:pt>
                <c:pt idx="22">
                  <c:v>-1.9287715181407792E-2</c:v>
                </c:pt>
                <c:pt idx="23">
                  <c:v>-1.9287519149516548E-2</c:v>
                </c:pt>
                <c:pt idx="24">
                  <c:v>-1.9243923361528695E-2</c:v>
                </c:pt>
                <c:pt idx="25">
                  <c:v>-1.9243863699648752E-2</c:v>
                </c:pt>
                <c:pt idx="26">
                  <c:v>-1.9243735852763157E-2</c:v>
                </c:pt>
                <c:pt idx="27">
                  <c:v>-1.9243608005877561E-2</c:v>
                </c:pt>
                <c:pt idx="28">
                  <c:v>-1.9243539820871913E-2</c:v>
                </c:pt>
                <c:pt idx="29">
                  <c:v>-1.9219155158226118E-2</c:v>
                </c:pt>
                <c:pt idx="30">
                  <c:v>-1.9219146635100409E-2</c:v>
                </c:pt>
                <c:pt idx="31">
                  <c:v>-1.920112874735724E-2</c:v>
                </c:pt>
                <c:pt idx="32">
                  <c:v>-1.9199569015352982E-2</c:v>
                </c:pt>
                <c:pt idx="33">
                  <c:v>-1.9149316666188493E-2</c:v>
                </c:pt>
                <c:pt idx="34">
                  <c:v>-1.9149308143062788E-2</c:v>
                </c:pt>
                <c:pt idx="35">
                  <c:v>-1.9149248481182841E-2</c:v>
                </c:pt>
                <c:pt idx="36">
                  <c:v>-1.9149239958057136E-2</c:v>
                </c:pt>
                <c:pt idx="37">
                  <c:v>-1.905713906167459E-2</c:v>
                </c:pt>
                <c:pt idx="38">
                  <c:v>-1.8931874683168738E-2</c:v>
                </c:pt>
                <c:pt idx="39">
                  <c:v>-1.8887963539529751E-2</c:v>
                </c:pt>
                <c:pt idx="40">
                  <c:v>-1.888769079950715E-2</c:v>
                </c:pt>
                <c:pt idx="41">
                  <c:v>-1.8862087329885351E-2</c:v>
                </c:pt>
                <c:pt idx="42">
                  <c:v>-1.8841844906332828E-2</c:v>
                </c:pt>
                <c:pt idx="43">
                  <c:v>-1.88392453529924E-2</c:v>
                </c:pt>
                <c:pt idx="44">
                  <c:v>-1.8839177167986752E-2</c:v>
                </c:pt>
                <c:pt idx="45">
                  <c:v>-1.8816275529213857E-2</c:v>
                </c:pt>
                <c:pt idx="46">
                  <c:v>-1.8815534017277404E-2</c:v>
                </c:pt>
                <c:pt idx="47">
                  <c:v>-1.879050159707793E-2</c:v>
                </c:pt>
                <c:pt idx="48">
                  <c:v>-1.87899220245299E-2</c:v>
                </c:pt>
                <c:pt idx="49">
                  <c:v>-1.8789137896964916E-2</c:v>
                </c:pt>
                <c:pt idx="50">
                  <c:v>-1.8788941865073672E-2</c:v>
                </c:pt>
                <c:pt idx="51">
                  <c:v>-1.8788677648176776E-2</c:v>
                </c:pt>
                <c:pt idx="52">
                  <c:v>-1.876853750213273E-2</c:v>
                </c:pt>
                <c:pt idx="53">
                  <c:v>-1.8766628321974513E-2</c:v>
                </c:pt>
                <c:pt idx="54">
                  <c:v>-1.8748405879214392E-2</c:v>
                </c:pt>
                <c:pt idx="55">
                  <c:v>-1.8745414262091472E-2</c:v>
                </c:pt>
                <c:pt idx="56">
                  <c:v>-1.8745090383314632E-2</c:v>
                </c:pt>
                <c:pt idx="57">
                  <c:v>-1.8744570472646545E-2</c:v>
                </c:pt>
                <c:pt idx="58">
                  <c:v>-1.874398237697281E-2</c:v>
                </c:pt>
                <c:pt idx="59">
                  <c:v>-1.8743530651310375E-2</c:v>
                </c:pt>
                <c:pt idx="60">
                  <c:v>-1.8742311844334371E-2</c:v>
                </c:pt>
                <c:pt idx="61">
                  <c:v>-1.872197566639908E-2</c:v>
                </c:pt>
                <c:pt idx="62">
                  <c:v>-1.8721967143273371E-2</c:v>
                </c:pt>
                <c:pt idx="63">
                  <c:v>-1.8721907481393428E-2</c:v>
                </c:pt>
                <c:pt idx="64">
                  <c:v>-1.8721890435142018E-2</c:v>
                </c:pt>
                <c:pt idx="65">
                  <c:v>-1.8721881912016309E-2</c:v>
                </c:pt>
                <c:pt idx="66">
                  <c:v>-1.8721847819513485E-2</c:v>
                </c:pt>
                <c:pt idx="67">
                  <c:v>-1.8721839296387779E-2</c:v>
                </c:pt>
                <c:pt idx="68">
                  <c:v>-1.8721779634507833E-2</c:v>
                </c:pt>
                <c:pt idx="69">
                  <c:v>-1.8721771111382127E-2</c:v>
                </c:pt>
                <c:pt idx="70">
                  <c:v>-1.8721711449502184E-2</c:v>
                </c:pt>
                <c:pt idx="71">
                  <c:v>-1.8721702926376475E-2</c:v>
                </c:pt>
                <c:pt idx="72">
                  <c:v>-1.8721651787622237E-2</c:v>
                </c:pt>
                <c:pt idx="73">
                  <c:v>-1.8721643264496532E-2</c:v>
                </c:pt>
                <c:pt idx="74">
                  <c:v>-1.8721583602616589E-2</c:v>
                </c:pt>
                <c:pt idx="75">
                  <c:v>-1.8721575079490883E-2</c:v>
                </c:pt>
                <c:pt idx="76">
                  <c:v>-1.8721106307577035E-2</c:v>
                </c:pt>
                <c:pt idx="77">
                  <c:v>-1.8721097784451329E-2</c:v>
                </c:pt>
                <c:pt idx="78">
                  <c:v>-1.8720458550023352E-2</c:v>
                </c:pt>
                <c:pt idx="79">
                  <c:v>-1.8720450026897647E-2</c:v>
                </c:pt>
                <c:pt idx="80">
                  <c:v>-1.871932497430441E-2</c:v>
                </c:pt>
                <c:pt idx="81">
                  <c:v>-1.8718472661733779E-2</c:v>
                </c:pt>
                <c:pt idx="82">
                  <c:v>-1.8718344814848183E-2</c:v>
                </c:pt>
                <c:pt idx="83">
                  <c:v>-1.8717415794146194E-2</c:v>
                </c:pt>
                <c:pt idx="84">
                  <c:v>-1.8698758671975051E-2</c:v>
                </c:pt>
                <c:pt idx="85">
                  <c:v>-1.8698699010095108E-2</c:v>
                </c:pt>
                <c:pt idx="86">
                  <c:v>-1.8698417746946798E-2</c:v>
                </c:pt>
                <c:pt idx="87">
                  <c:v>-1.8698409223821093E-2</c:v>
                </c:pt>
                <c:pt idx="88">
                  <c:v>-1.8698358085066855E-2</c:v>
                </c:pt>
                <c:pt idx="89">
                  <c:v>-1.8698349561941146E-2</c:v>
                </c:pt>
                <c:pt idx="90">
                  <c:v>-1.8698000113787187E-2</c:v>
                </c:pt>
                <c:pt idx="91">
                  <c:v>-1.8694897696030086E-2</c:v>
                </c:pt>
                <c:pt idx="92">
                  <c:v>-1.8694897696030086E-2</c:v>
                </c:pt>
                <c:pt idx="93">
                  <c:v>-1.8676641160767136E-2</c:v>
                </c:pt>
                <c:pt idx="94">
                  <c:v>-1.8676572975761488E-2</c:v>
                </c:pt>
                <c:pt idx="95">
                  <c:v>-1.8674263208695075E-2</c:v>
                </c:pt>
                <c:pt idx="96">
                  <c:v>-1.8673342711118791E-2</c:v>
                </c:pt>
                <c:pt idx="97">
                  <c:v>-1.8673283049238848E-2</c:v>
                </c:pt>
                <c:pt idx="98">
                  <c:v>-1.8673274526113139E-2</c:v>
                </c:pt>
                <c:pt idx="99">
                  <c:v>-1.8673214864233196E-2</c:v>
                </c:pt>
                <c:pt idx="100">
                  <c:v>-1.8673206341107491E-2</c:v>
                </c:pt>
                <c:pt idx="101">
                  <c:v>-1.8671996057257192E-2</c:v>
                </c:pt>
                <c:pt idx="102">
                  <c:v>-1.8671987534131483E-2</c:v>
                </c:pt>
                <c:pt idx="103">
                  <c:v>-1.8671782979114534E-2</c:v>
                </c:pt>
                <c:pt idx="104">
                  <c:v>-1.8671126698435146E-2</c:v>
                </c:pt>
                <c:pt idx="105">
                  <c:v>-1.866712935247888E-2</c:v>
                </c:pt>
                <c:pt idx="106">
                  <c:v>-1.8652239451869931E-2</c:v>
                </c:pt>
                <c:pt idx="107">
                  <c:v>-1.8646767605166471E-2</c:v>
                </c:pt>
                <c:pt idx="108">
                  <c:v>-1.8646503388269575E-2</c:v>
                </c:pt>
                <c:pt idx="109">
                  <c:v>-1.8627189985419044E-2</c:v>
                </c:pt>
                <c:pt idx="110">
                  <c:v>-1.8625885947185974E-2</c:v>
                </c:pt>
                <c:pt idx="111">
                  <c:v>-1.8625885947185974E-2</c:v>
                </c:pt>
                <c:pt idx="112">
                  <c:v>-1.8623848920142162E-2</c:v>
                </c:pt>
                <c:pt idx="113">
                  <c:v>-1.8623840397016457E-2</c:v>
                </c:pt>
                <c:pt idx="114">
                  <c:v>-1.860426277726903E-2</c:v>
                </c:pt>
                <c:pt idx="115">
                  <c:v>-1.860426277726903E-2</c:v>
                </c:pt>
                <c:pt idx="116">
                  <c:v>-1.8604254254143322E-2</c:v>
                </c:pt>
                <c:pt idx="117">
                  <c:v>-1.8604254254143322E-2</c:v>
                </c:pt>
                <c:pt idx="118">
                  <c:v>-1.8601876302071257E-2</c:v>
                </c:pt>
                <c:pt idx="119">
                  <c:v>-1.8600836480735086E-2</c:v>
                </c:pt>
                <c:pt idx="120">
                  <c:v>-1.8600708633849491E-2</c:v>
                </c:pt>
                <c:pt idx="121">
                  <c:v>-1.8600512601958247E-2</c:v>
                </c:pt>
                <c:pt idx="122">
                  <c:v>-1.8600384755072651E-2</c:v>
                </c:pt>
                <c:pt idx="123">
                  <c:v>-1.8600316570066999E-2</c:v>
                </c:pt>
                <c:pt idx="124">
                  <c:v>-1.8599080716839585E-2</c:v>
                </c:pt>
                <c:pt idx="125">
                  <c:v>-1.8582554376095021E-2</c:v>
                </c:pt>
                <c:pt idx="126">
                  <c:v>-1.8581446369753198E-2</c:v>
                </c:pt>
                <c:pt idx="127">
                  <c:v>-1.8581318522867603E-2</c:v>
                </c:pt>
                <c:pt idx="128">
                  <c:v>-1.8579690605857693E-2</c:v>
                </c:pt>
                <c:pt idx="129">
                  <c:v>-1.857963094397775E-2</c:v>
                </c:pt>
                <c:pt idx="130">
                  <c:v>-1.8578386567624627E-2</c:v>
                </c:pt>
                <c:pt idx="131">
                  <c:v>-1.8577022867511617E-2</c:v>
                </c:pt>
                <c:pt idx="132">
                  <c:v>-1.8575863722415556E-2</c:v>
                </c:pt>
                <c:pt idx="133">
                  <c:v>-1.8555357081966137E-2</c:v>
                </c:pt>
                <c:pt idx="134">
                  <c:v>-1.8555288896960488E-2</c:v>
                </c:pt>
                <c:pt idx="135">
                  <c:v>-1.8553959289350299E-2</c:v>
                </c:pt>
                <c:pt idx="136">
                  <c:v>-1.8553464948059335E-2</c:v>
                </c:pt>
                <c:pt idx="137">
                  <c:v>-1.8550882440970317E-2</c:v>
                </c:pt>
                <c:pt idx="138">
                  <c:v>-1.8550873917844612E-2</c:v>
                </c:pt>
                <c:pt idx="139">
                  <c:v>-1.8532583290078838E-2</c:v>
                </c:pt>
                <c:pt idx="140">
                  <c:v>-1.8531279251845771E-2</c:v>
                </c:pt>
                <c:pt idx="141">
                  <c:v>-1.8531083219954524E-2</c:v>
                </c:pt>
                <c:pt idx="142">
                  <c:v>-1.8528739360385287E-2</c:v>
                </c:pt>
                <c:pt idx="143">
                  <c:v>-1.8528739360385287E-2</c:v>
                </c:pt>
                <c:pt idx="144">
                  <c:v>-1.8528739360385287E-2</c:v>
                </c:pt>
                <c:pt idx="145">
                  <c:v>-1.8528730837259578E-2</c:v>
                </c:pt>
                <c:pt idx="146">
                  <c:v>-1.8528730837259578E-2</c:v>
                </c:pt>
                <c:pt idx="147">
                  <c:v>-1.8528730837259578E-2</c:v>
                </c:pt>
                <c:pt idx="148">
                  <c:v>-1.8528671175379634E-2</c:v>
                </c:pt>
                <c:pt idx="149">
                  <c:v>-1.8528671175379634E-2</c:v>
                </c:pt>
                <c:pt idx="150">
                  <c:v>-1.8528671175379634E-2</c:v>
                </c:pt>
                <c:pt idx="151">
                  <c:v>-1.8528654129128224E-2</c:v>
                </c:pt>
                <c:pt idx="152">
                  <c:v>-1.8528040464077366E-2</c:v>
                </c:pt>
                <c:pt idx="153">
                  <c:v>-1.8509127648135032E-2</c:v>
                </c:pt>
                <c:pt idx="154">
                  <c:v>-1.8509127648135032E-2</c:v>
                </c:pt>
                <c:pt idx="155">
                  <c:v>-1.850739745361665E-2</c:v>
                </c:pt>
                <c:pt idx="156">
                  <c:v>-1.850707357483981E-2</c:v>
                </c:pt>
                <c:pt idx="157">
                  <c:v>-1.850707357483981E-2</c:v>
                </c:pt>
                <c:pt idx="158">
                  <c:v>-1.850707357483981E-2</c:v>
                </c:pt>
                <c:pt idx="159">
                  <c:v>-1.8507065051714101E-2</c:v>
                </c:pt>
                <c:pt idx="160">
                  <c:v>-1.8507065051714101E-2</c:v>
                </c:pt>
                <c:pt idx="161">
                  <c:v>-1.8507065051714101E-2</c:v>
                </c:pt>
                <c:pt idx="162">
                  <c:v>-1.8485015725511839E-2</c:v>
                </c:pt>
                <c:pt idx="163">
                  <c:v>-1.8482544019057006E-2</c:v>
                </c:pt>
                <c:pt idx="164">
                  <c:v>-1.8482544019057006E-2</c:v>
                </c:pt>
                <c:pt idx="165">
                  <c:v>-1.8482544019057006E-2</c:v>
                </c:pt>
                <c:pt idx="166">
                  <c:v>-1.8482535495931301E-2</c:v>
                </c:pt>
                <c:pt idx="167">
                  <c:v>-1.8482535495931301E-2</c:v>
                </c:pt>
                <c:pt idx="168">
                  <c:v>-1.8482535495931301E-2</c:v>
                </c:pt>
                <c:pt idx="169">
                  <c:v>-1.8458730405833536E-2</c:v>
                </c:pt>
                <c:pt idx="170">
                  <c:v>-1.8458440619559521E-2</c:v>
                </c:pt>
                <c:pt idx="171">
                  <c:v>-1.8458031509525616E-2</c:v>
                </c:pt>
                <c:pt idx="172">
                  <c:v>-1.8456488823772772E-2</c:v>
                </c:pt>
                <c:pt idx="173">
                  <c:v>-1.8436996435282408E-2</c:v>
                </c:pt>
                <c:pt idx="174">
                  <c:v>-1.8436510617117145E-2</c:v>
                </c:pt>
                <c:pt idx="175">
                  <c:v>-1.8434473590073334E-2</c:v>
                </c:pt>
                <c:pt idx="176">
                  <c:v>-1.8432734872429246E-2</c:v>
                </c:pt>
                <c:pt idx="177">
                  <c:v>-1.8432436563029522E-2</c:v>
                </c:pt>
                <c:pt idx="178">
                  <c:v>-1.8432436563029522E-2</c:v>
                </c:pt>
                <c:pt idx="179">
                  <c:v>-1.8432436563029522E-2</c:v>
                </c:pt>
                <c:pt idx="180">
                  <c:v>-1.8430714891636845E-2</c:v>
                </c:pt>
                <c:pt idx="181">
                  <c:v>-1.8414393105909234E-2</c:v>
                </c:pt>
                <c:pt idx="182">
                  <c:v>-1.8414393105909234E-2</c:v>
                </c:pt>
                <c:pt idx="183">
                  <c:v>-1.8411162841266537E-2</c:v>
                </c:pt>
                <c:pt idx="184">
                  <c:v>-1.8411162841266537E-2</c:v>
                </c:pt>
                <c:pt idx="185">
                  <c:v>-1.8411162841266537E-2</c:v>
                </c:pt>
                <c:pt idx="186">
                  <c:v>-1.8410907147495346E-2</c:v>
                </c:pt>
                <c:pt idx="187">
                  <c:v>-1.8410898624369641E-2</c:v>
                </c:pt>
                <c:pt idx="188">
                  <c:v>-1.8410421329330087E-2</c:v>
                </c:pt>
                <c:pt idx="189">
                  <c:v>-1.8410412806204379E-2</c:v>
                </c:pt>
                <c:pt idx="190">
                  <c:v>-1.8410336098073025E-2</c:v>
                </c:pt>
                <c:pt idx="191">
                  <c:v>-1.8388951575675855E-2</c:v>
                </c:pt>
                <c:pt idx="192">
                  <c:v>-1.8382550708270405E-2</c:v>
                </c:pt>
                <c:pt idx="193">
                  <c:v>-1.83825421851447E-2</c:v>
                </c:pt>
                <c:pt idx="194">
                  <c:v>-1.8381323378168696E-2</c:v>
                </c:pt>
                <c:pt idx="195">
                  <c:v>-1.8367047142610601E-2</c:v>
                </c:pt>
                <c:pt idx="196">
                  <c:v>-1.8367047142610601E-2</c:v>
                </c:pt>
                <c:pt idx="197">
                  <c:v>-1.8367047142610601E-2</c:v>
                </c:pt>
                <c:pt idx="198">
                  <c:v>-1.8364311219258869E-2</c:v>
                </c:pt>
                <c:pt idx="199">
                  <c:v>-1.8364311219258869E-2</c:v>
                </c:pt>
                <c:pt idx="200">
                  <c:v>-1.8364311219258869E-2</c:v>
                </c:pt>
                <c:pt idx="201">
                  <c:v>-1.8362794102883145E-2</c:v>
                </c:pt>
                <c:pt idx="202">
                  <c:v>-1.8362794102883145E-2</c:v>
                </c:pt>
                <c:pt idx="203">
                  <c:v>-1.8361609388409965E-2</c:v>
                </c:pt>
                <c:pt idx="204">
                  <c:v>-1.8361609388409965E-2</c:v>
                </c:pt>
                <c:pt idx="205">
                  <c:v>-1.8361549726530021E-2</c:v>
                </c:pt>
                <c:pt idx="206">
                  <c:v>-1.8361549726530021E-2</c:v>
                </c:pt>
                <c:pt idx="207">
                  <c:v>-1.8361541203404313E-2</c:v>
                </c:pt>
                <c:pt idx="208">
                  <c:v>-1.8361541203404313E-2</c:v>
                </c:pt>
                <c:pt idx="209">
                  <c:v>-1.8358404693144387E-2</c:v>
                </c:pt>
                <c:pt idx="210">
                  <c:v>-1.8345509203950717E-2</c:v>
                </c:pt>
                <c:pt idx="211">
                  <c:v>-1.8345509203950717E-2</c:v>
                </c:pt>
                <c:pt idx="212">
                  <c:v>-1.8345509203950717E-2</c:v>
                </c:pt>
                <c:pt idx="213">
                  <c:v>-1.8342969312490232E-2</c:v>
                </c:pt>
                <c:pt idx="214">
                  <c:v>-1.8342969312490232E-2</c:v>
                </c:pt>
                <c:pt idx="215">
                  <c:v>-1.8342057338039657E-2</c:v>
                </c:pt>
                <c:pt idx="216">
                  <c:v>-1.8342057338039657E-2</c:v>
                </c:pt>
                <c:pt idx="217">
                  <c:v>-1.8342057338039657E-2</c:v>
                </c:pt>
                <c:pt idx="218">
                  <c:v>-1.8340991947326364E-2</c:v>
                </c:pt>
                <c:pt idx="219">
                  <c:v>-1.83391509521738E-2</c:v>
                </c:pt>
                <c:pt idx="220">
                  <c:v>-1.8336611060713316E-2</c:v>
                </c:pt>
                <c:pt idx="221">
                  <c:v>-1.8336176381302291E-2</c:v>
                </c:pt>
                <c:pt idx="222">
                  <c:v>-1.8335954780033928E-2</c:v>
                </c:pt>
                <c:pt idx="223">
                  <c:v>-1.8335699086262737E-2</c:v>
                </c:pt>
                <c:pt idx="224">
                  <c:v>-1.8335562716251436E-2</c:v>
                </c:pt>
                <c:pt idx="225">
                  <c:v>-1.8319351731158007E-2</c:v>
                </c:pt>
                <c:pt idx="226">
                  <c:v>-1.831776642977663E-2</c:v>
                </c:pt>
                <c:pt idx="227">
                  <c:v>-1.8315056075802021E-2</c:v>
                </c:pt>
                <c:pt idx="228">
                  <c:v>-1.8312788924364137E-2</c:v>
                </c:pt>
                <c:pt idx="229">
                  <c:v>-1.8312422429958765E-2</c:v>
                </c:pt>
                <c:pt idx="230">
                  <c:v>-1.831241390683306E-2</c:v>
                </c:pt>
                <c:pt idx="231">
                  <c:v>-1.8310317217909301E-2</c:v>
                </c:pt>
                <c:pt idx="232">
                  <c:v>-1.8309209211567482E-2</c:v>
                </c:pt>
                <c:pt idx="233">
                  <c:v>-1.8296313722373812E-2</c:v>
                </c:pt>
                <c:pt idx="234">
                  <c:v>-1.8295793811705725E-2</c:v>
                </c:pt>
                <c:pt idx="235">
                  <c:v>-1.829455795847831E-2</c:v>
                </c:pt>
                <c:pt idx="236">
                  <c:v>-1.829455795847831E-2</c:v>
                </c:pt>
                <c:pt idx="237">
                  <c:v>-1.829455795847831E-2</c:v>
                </c:pt>
                <c:pt idx="238">
                  <c:v>-1.8291634526361039E-2</c:v>
                </c:pt>
                <c:pt idx="239">
                  <c:v>-1.8290458335013568E-2</c:v>
                </c:pt>
                <c:pt idx="240">
                  <c:v>-1.8290398673133621E-2</c:v>
                </c:pt>
                <c:pt idx="241">
                  <c:v>-1.8289614545568642E-2</c:v>
                </c:pt>
                <c:pt idx="242">
                  <c:v>-1.8288216752952804E-2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93-4910-964D-EAB48C3D2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691016"/>
        <c:axId val="1"/>
      </c:scatterChart>
      <c:valAx>
        <c:axId val="761691016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77171069012951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66718506998445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6910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550560651147222"/>
          <c:y val="0.92024539877300615"/>
          <c:w val="0.64696783042088635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VZ Psc - O-C Diagr.</a:t>
            </a:r>
          </a:p>
        </c:rich>
      </c:tx>
      <c:layout>
        <c:manualLayout>
          <c:xMode val="edge"/>
          <c:yMode val="edge"/>
          <c:x val="0.38354037267080743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4596273291926"/>
          <c:y val="0.14678942920199375"/>
          <c:w val="0.81211180124223603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Active!$H$21:$H$980</c:f>
              <c:numCache>
                <c:formatCode>General</c:formatCode>
                <c:ptCount val="960"/>
                <c:pt idx="1">
                  <c:v>-1.6849669998919126E-2</c:v>
                </c:pt>
                <c:pt idx="2">
                  <c:v>-2.1515799999178853E-2</c:v>
                </c:pt>
                <c:pt idx="3">
                  <c:v>-2.5250219994632062E-2</c:v>
                </c:pt>
                <c:pt idx="4">
                  <c:v>4.3594150003627874E-2</c:v>
                </c:pt>
                <c:pt idx="5">
                  <c:v>1.0746830004791263E-2</c:v>
                </c:pt>
                <c:pt idx="6">
                  <c:v>1.3939290001871996E-2</c:v>
                </c:pt>
                <c:pt idx="7">
                  <c:v>-6.902799941599369E-4</c:v>
                </c:pt>
                <c:pt idx="8">
                  <c:v>8.4591800041380338E-3</c:v>
                </c:pt>
                <c:pt idx="9">
                  <c:v>-3.0536000122083351E-4</c:v>
                </c:pt>
                <c:pt idx="10">
                  <c:v>0</c:v>
                </c:pt>
                <c:pt idx="11">
                  <c:v>7.3704300011740997E-3</c:v>
                </c:pt>
                <c:pt idx="12">
                  <c:v>1.7519890003313776E-2</c:v>
                </c:pt>
                <c:pt idx="13">
                  <c:v>5.8903200042550452E-3</c:v>
                </c:pt>
                <c:pt idx="14">
                  <c:v>-1.1516669997945428E-2</c:v>
                </c:pt>
                <c:pt idx="15">
                  <c:v>3.8537600048584864E-3</c:v>
                </c:pt>
                <c:pt idx="16">
                  <c:v>-1.7106459999922663E-2</c:v>
                </c:pt>
                <c:pt idx="17">
                  <c:v>-9.1650899994419888E-3</c:v>
                </c:pt>
                <c:pt idx="22">
                  <c:v>-2.1210299993981607E-2</c:v>
                </c:pt>
                <c:pt idx="91">
                  <c:v>-2.0322080003097653E-2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8-4F00-B4F9-AC07C9312B9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plus>
            <c:minus>
              <c:numRef>
                <c:f>Active!$D$22:$D$44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Active!$I$21:$I$980</c:f>
              <c:numCache>
                <c:formatCode>General</c:formatCode>
                <c:ptCount val="960"/>
                <c:pt idx="21">
                  <c:v>-2.1922649990301579E-2</c:v>
                </c:pt>
                <c:pt idx="30">
                  <c:v>3.2899050005653407E-2</c:v>
                </c:pt>
                <c:pt idx="31">
                  <c:v>-5.301192999468185E-2</c:v>
                </c:pt>
                <c:pt idx="32">
                  <c:v>-2.3223239993967582E-2</c:v>
                </c:pt>
                <c:pt idx="37">
                  <c:v>3.032490007171873E-3</c:v>
                </c:pt>
                <c:pt idx="39">
                  <c:v>-2.5302440000814386E-2</c:v>
                </c:pt>
                <c:pt idx="41">
                  <c:v>-1.6676959996402729E-2</c:v>
                </c:pt>
                <c:pt idx="42">
                  <c:v>-1.3905710002291016E-2</c:v>
                </c:pt>
                <c:pt idx="43">
                  <c:v>-2.0924559990817215E-2</c:v>
                </c:pt>
                <c:pt idx="44">
                  <c:v>-2.5961120001738891E-2</c:v>
                </c:pt>
                <c:pt idx="69">
                  <c:v>-2.0287870000174735E-2</c:v>
                </c:pt>
                <c:pt idx="95">
                  <c:v>-1.5511049990891479E-2</c:v>
                </c:pt>
                <c:pt idx="100">
                  <c:v>-1.7577729995537084E-2</c:v>
                </c:pt>
                <c:pt idx="102">
                  <c:v>-1.660623999487143E-2</c:v>
                </c:pt>
                <c:pt idx="106">
                  <c:v>-2.031992999400245E-2</c:v>
                </c:pt>
                <c:pt idx="120">
                  <c:v>-1.6700150001270231E-2</c:v>
                </c:pt>
                <c:pt idx="121">
                  <c:v>-1.5180259993940126E-2</c:v>
                </c:pt>
                <c:pt idx="122">
                  <c:v>-1.7623809995711781E-2</c:v>
                </c:pt>
                <c:pt idx="123">
                  <c:v>-1.966036999510834E-2</c:v>
                </c:pt>
                <c:pt idx="124">
                  <c:v>-1.4948019990697503E-2</c:v>
                </c:pt>
                <c:pt idx="147">
                  <c:v>-2.5418799996259622E-2</c:v>
                </c:pt>
                <c:pt idx="160">
                  <c:v>-1.8785739994200412E-2</c:v>
                </c:pt>
                <c:pt idx="163">
                  <c:v>-1.9058630001381971E-2</c:v>
                </c:pt>
                <c:pt idx="165">
                  <c:v>-1.8058629997540265E-2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28-4F00-B4F9-AC07C9312B9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Active!$J$21:$J$980</c:f>
              <c:numCache>
                <c:formatCode>General</c:formatCode>
                <c:ptCount val="960"/>
                <c:pt idx="0">
                  <c:v>-1.9467009995423723E-2</c:v>
                </c:pt>
                <c:pt idx="18">
                  <c:v>-2.0297339993703645E-2</c:v>
                </c:pt>
                <c:pt idx="19">
                  <c:v>-2.2565649996977299E-2</c:v>
                </c:pt>
                <c:pt idx="20">
                  <c:v>-2.2365650002029724E-2</c:v>
                </c:pt>
                <c:pt idx="23">
                  <c:v>-2.5890409997373354E-2</c:v>
                </c:pt>
                <c:pt idx="24">
                  <c:v>-2.1340959996450692E-2</c:v>
                </c:pt>
                <c:pt idx="25">
                  <c:v>-2.4047949991654605E-2</c:v>
                </c:pt>
                <c:pt idx="26">
                  <c:v>-2.4691499995242339E-2</c:v>
                </c:pt>
                <c:pt idx="27">
                  <c:v>-2.1735049995186273E-2</c:v>
                </c:pt>
                <c:pt idx="28">
                  <c:v>-2.1171609994780738E-2</c:v>
                </c:pt>
                <c:pt idx="29">
                  <c:v>-2.4171379991457798E-2</c:v>
                </c:pt>
                <c:pt idx="33">
                  <c:v>-2.476795999245951E-2</c:v>
                </c:pt>
                <c:pt idx="34">
                  <c:v>-2.1997529991494957E-2</c:v>
                </c:pt>
                <c:pt idx="35">
                  <c:v>-2.4804519998724572E-2</c:v>
                </c:pt>
                <c:pt idx="36">
                  <c:v>-2.4034089998167474E-2</c:v>
                </c:pt>
                <c:pt idx="38">
                  <c:v>-1.7957800002477597E-2</c:v>
                </c:pt>
                <c:pt idx="40">
                  <c:v>-1.2348679993010592E-2</c:v>
                </c:pt>
                <c:pt idx="46">
                  <c:v>-2.2288300002401229E-2</c:v>
                </c:pt>
                <c:pt idx="61">
                  <c:v>-2.3578189997351728E-2</c:v>
                </c:pt>
                <c:pt idx="62">
                  <c:v>-1.4707759997691028E-2</c:v>
                </c:pt>
                <c:pt idx="63">
                  <c:v>-2.3514749991591088E-2</c:v>
                </c:pt>
                <c:pt idx="66">
                  <c:v>-1.3521739994757809E-2</c:v>
                </c:pt>
                <c:pt idx="67">
                  <c:v>-1.9651309994515032E-2</c:v>
                </c:pt>
                <c:pt idx="68">
                  <c:v>-1.0858299996471033E-2</c:v>
                </c:pt>
                <c:pt idx="70">
                  <c:v>-9.4948599944473244E-3</c:v>
                </c:pt>
                <c:pt idx="71">
                  <c:v>-2.0024429992190562E-2</c:v>
                </c:pt>
                <c:pt idx="72">
                  <c:v>-2.0601849995728116E-2</c:v>
                </c:pt>
                <c:pt idx="73">
                  <c:v>-1.0831419989699498E-2</c:v>
                </c:pt>
                <c:pt idx="74">
                  <c:v>-2.3338409999269061E-2</c:v>
                </c:pt>
                <c:pt idx="75">
                  <c:v>-1.3367979998292867E-2</c:v>
                </c:pt>
                <c:pt idx="83">
                  <c:v>-1.4098139996349346E-2</c:v>
                </c:pt>
                <c:pt idx="86">
                  <c:v>-2.0709669995994773E-2</c:v>
                </c:pt>
                <c:pt idx="87">
                  <c:v>-2.2239239995542448E-2</c:v>
                </c:pt>
                <c:pt idx="88">
                  <c:v>-7.1166599955176935E-3</c:v>
                </c:pt>
                <c:pt idx="89">
                  <c:v>-1.914622999902349E-2</c:v>
                </c:pt>
                <c:pt idx="92">
                  <c:v>-1.7422079996322282E-2</c:v>
                </c:pt>
                <c:pt idx="101">
                  <c:v>-1.607666999916546E-2</c:v>
                </c:pt>
                <c:pt idx="151">
                  <c:v>-1.768492999690352E-2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28-4F00-B4F9-AC07C9312B9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Active!$K$21:$K$980</c:f>
              <c:numCache>
                <c:formatCode>General</c:formatCode>
                <c:ptCount val="960"/>
                <c:pt idx="45">
                  <c:v>-2.3915710000437684E-2</c:v>
                </c:pt>
                <c:pt idx="47">
                  <c:v>-2.6735389998066239E-2</c:v>
                </c:pt>
                <c:pt idx="48">
                  <c:v>-2.7446149993920699E-2</c:v>
                </c:pt>
                <c:pt idx="49">
                  <c:v>-2.8566589993715752E-2</c:v>
                </c:pt>
                <c:pt idx="50">
                  <c:v>-2.2846699990623165E-2</c:v>
                </c:pt>
                <c:pt idx="51">
                  <c:v>-2.6563369989162311E-2</c:v>
                </c:pt>
                <c:pt idx="52">
                  <c:v>-2.0937279994541313E-2</c:v>
                </c:pt>
                <c:pt idx="53">
                  <c:v>-2.076095999655081E-2</c:v>
                </c:pt>
                <c:pt idx="54">
                  <c:v>-2.228161999664735E-2</c:v>
                </c:pt>
                <c:pt idx="55">
                  <c:v>-2.0060689996171277E-2</c:v>
                </c:pt>
                <c:pt idx="56">
                  <c:v>-2.058434999344172E-2</c:v>
                </c:pt>
                <c:pt idx="57">
                  <c:v>-1.7088119995605666E-2</c:v>
                </c:pt>
                <c:pt idx="58">
                  <c:v>-2.2428449992730748E-2</c:v>
                </c:pt>
                <c:pt idx="59">
                  <c:v>-1.8395660001260694E-2</c:v>
                </c:pt>
                <c:pt idx="60">
                  <c:v>-2.0724169997265562E-2</c:v>
                </c:pt>
                <c:pt idx="64">
                  <c:v>-2.2173889999976382E-2</c:v>
                </c:pt>
                <c:pt idx="65">
                  <c:v>-1.3503459995263256E-2</c:v>
                </c:pt>
                <c:pt idx="76">
                  <c:v>-1.9594329998653848E-2</c:v>
                </c:pt>
                <c:pt idx="77">
                  <c:v>-1.1923899997782428E-2</c:v>
                </c:pt>
                <c:pt idx="78">
                  <c:v>-2.004165000107605E-2</c:v>
                </c:pt>
                <c:pt idx="79">
                  <c:v>-1.8971219993545674E-2</c:v>
                </c:pt>
                <c:pt idx="80">
                  <c:v>-1.9274459991720505E-2</c:v>
                </c:pt>
                <c:pt idx="81">
                  <c:v>-1.2031459998979699E-2</c:v>
                </c:pt>
                <c:pt idx="82">
                  <c:v>-1.8775009993987624E-2</c:v>
                </c:pt>
                <c:pt idx="84">
                  <c:v>-1.6426869995484594E-2</c:v>
                </c:pt>
                <c:pt idx="85">
                  <c:v>-1.8133859994122759E-2</c:v>
                </c:pt>
                <c:pt idx="90">
                  <c:v>-2.0258599994122051E-2</c:v>
                </c:pt>
                <c:pt idx="93">
                  <c:v>-1.1361019991454668E-2</c:v>
                </c:pt>
                <c:pt idx="94">
                  <c:v>-1.0697579993575346E-2</c:v>
                </c:pt>
                <c:pt idx="96">
                  <c:v>-2.100460998917697E-2</c:v>
                </c:pt>
                <c:pt idx="97">
                  <c:v>-1.4511599998513702E-2</c:v>
                </c:pt>
                <c:pt idx="98">
                  <c:v>-1.3341169993509538E-2</c:v>
                </c:pt>
                <c:pt idx="99">
                  <c:v>-1.2848159996792674E-2</c:v>
                </c:pt>
                <c:pt idx="103">
                  <c:v>-1.4315919994260184E-2</c:v>
                </c:pt>
                <c:pt idx="104">
                  <c:v>-2.209280999522889E-2</c:v>
                </c:pt>
                <c:pt idx="105">
                  <c:v>-1.7161139992822427E-2</c:v>
                </c:pt>
                <c:pt idx="107">
                  <c:v>-1.6603869997197762E-2</c:v>
                </c:pt>
                <c:pt idx="108">
                  <c:v>-1.2220539996633306E-2</c:v>
                </c:pt>
                <c:pt idx="109">
                  <c:v>-1.8226159998448566E-2</c:v>
                </c:pt>
                <c:pt idx="110">
                  <c:v>-2.8350369997497182E-2</c:v>
                </c:pt>
                <c:pt idx="111">
                  <c:v>-1.8250369990710169E-2</c:v>
                </c:pt>
                <c:pt idx="112">
                  <c:v>-1.51175999926636E-2</c:v>
                </c:pt>
                <c:pt idx="113">
                  <c:v>-1.7747170000802726E-2</c:v>
                </c:pt>
                <c:pt idx="114">
                  <c:v>-1.636945999780437E-2</c:v>
                </c:pt>
                <c:pt idx="115">
                  <c:v>-1.6339459994924255E-2</c:v>
                </c:pt>
                <c:pt idx="116">
                  <c:v>-1.8699029998970218E-2</c:v>
                </c:pt>
                <c:pt idx="117">
                  <c:v>-1.861902999371523E-2</c:v>
                </c:pt>
                <c:pt idx="118">
                  <c:v>-1.6049059995566495E-2</c:v>
                </c:pt>
                <c:pt idx="119">
                  <c:v>-1.6456599994853605E-2</c:v>
                </c:pt>
                <c:pt idx="125">
                  <c:v>-1.8584249992272817E-2</c:v>
                </c:pt>
                <c:pt idx="126">
                  <c:v>-1.9128349995298777E-2</c:v>
                </c:pt>
                <c:pt idx="127">
                  <c:v>-1.9071899994742125E-2</c:v>
                </c:pt>
                <c:pt idx="128">
                  <c:v>-1.7619769998418633E-2</c:v>
                </c:pt>
                <c:pt idx="129">
                  <c:v>-7.526759996835608E-3</c:v>
                </c:pt>
                <c:pt idx="130">
                  <c:v>-1.6743979991588276E-2</c:v>
                </c:pt>
                <c:pt idx="131">
                  <c:v>-1.3875179996830411E-2</c:v>
                </c:pt>
                <c:pt idx="132">
                  <c:v>-1.5996699992683716E-2</c:v>
                </c:pt>
                <c:pt idx="133">
                  <c:v>-1.814211999590043E-2</c:v>
                </c:pt>
                <c:pt idx="134">
                  <c:v>-2.0378679990244564E-2</c:v>
                </c:pt>
                <c:pt idx="135">
                  <c:v>-1.7061599995940924E-2</c:v>
                </c:pt>
                <c:pt idx="136">
                  <c:v>-1.9506659999024123E-2</c:v>
                </c:pt>
                <c:pt idx="137">
                  <c:v>-1.7966369996429421E-2</c:v>
                </c:pt>
                <c:pt idx="138">
                  <c:v>-2.0895939989713952E-2</c:v>
                </c:pt>
                <c:pt idx="139">
                  <c:v>-3.1553159991744906E-2</c:v>
                </c:pt>
                <c:pt idx="140">
                  <c:v>-2.0577369992679451E-2</c:v>
                </c:pt>
                <c:pt idx="141">
                  <c:v>-1.4757479999389034E-2</c:v>
                </c:pt>
                <c:pt idx="142">
                  <c:v>-2.0689229997515213E-2</c:v>
                </c:pt>
                <c:pt idx="143">
                  <c:v>-1.3589229994977359E-2</c:v>
                </c:pt>
                <c:pt idx="144">
                  <c:v>-7.689229998504743E-3</c:v>
                </c:pt>
                <c:pt idx="145">
                  <c:v>-3.1718799997179303E-2</c:v>
                </c:pt>
                <c:pt idx="146">
                  <c:v>-2.611879999312805E-2</c:v>
                </c:pt>
                <c:pt idx="148">
                  <c:v>-3.4925789994304068E-2</c:v>
                </c:pt>
                <c:pt idx="149">
                  <c:v>-2.9925789996923413E-2</c:v>
                </c:pt>
                <c:pt idx="150">
                  <c:v>-2.9625789997226093E-2</c:v>
                </c:pt>
                <c:pt idx="152">
                  <c:v>-1.7013969998515677E-2</c:v>
                </c:pt>
                <c:pt idx="153">
                  <c:v>-2.0119799999520183E-2</c:v>
                </c:pt>
                <c:pt idx="154">
                  <c:v>-1.8069799996737856E-2</c:v>
                </c:pt>
                <c:pt idx="155">
                  <c:v>-1.4632509992225096E-2</c:v>
                </c:pt>
                <c:pt idx="156">
                  <c:v>-1.8256169998494443E-2</c:v>
                </c:pt>
                <c:pt idx="157">
                  <c:v>-1.7556170001626015E-2</c:v>
                </c:pt>
                <c:pt idx="158">
                  <c:v>-1.6456170000310522E-2</c:v>
                </c:pt>
                <c:pt idx="159">
                  <c:v>-2.2285740000370424E-2</c:v>
                </c:pt>
                <c:pt idx="161">
                  <c:v>-1.7885739995108452E-2</c:v>
                </c:pt>
                <c:pt idx="162">
                  <c:v>-1.9283329995232634E-2</c:v>
                </c:pt>
                <c:pt idx="164">
                  <c:v>-1.8858629999158438E-2</c:v>
                </c:pt>
                <c:pt idx="166">
                  <c:v>-2.1888199997192714E-2</c:v>
                </c:pt>
                <c:pt idx="167">
                  <c:v>-2.0988199998100754E-2</c:v>
                </c:pt>
                <c:pt idx="168">
                  <c:v>-2.0188199996482581E-2</c:v>
                </c:pt>
                <c:pt idx="169">
                  <c:v>-1.7977209994569421E-2</c:v>
                </c:pt>
                <c:pt idx="170">
                  <c:v>-2.0682589994976297E-2</c:v>
                </c:pt>
                <c:pt idx="171">
                  <c:v>-1.8201949998911005E-2</c:v>
                </c:pt>
                <c:pt idx="172">
                  <c:v>-1.8454119999660179E-2</c:v>
                </c:pt>
                <c:pt idx="173">
                  <c:v>-1.8380709989287425E-2</c:v>
                </c:pt>
                <c:pt idx="174">
                  <c:v>-1.9666199994389899E-2</c:v>
                </c:pt>
                <c:pt idx="175">
                  <c:v>-1.8933429993921891E-2</c:v>
                </c:pt>
                <c:pt idx="176">
                  <c:v>-1.9965709994721692E-2</c:v>
                </c:pt>
                <c:pt idx="177">
                  <c:v>-1.7700659998808987E-2</c:v>
                </c:pt>
                <c:pt idx="178">
                  <c:v>-1.700066000194056E-2</c:v>
                </c:pt>
                <c:pt idx="179">
                  <c:v>-1.3000660001125652E-2</c:v>
                </c:pt>
                <c:pt idx="180">
                  <c:v>-2.0373799998196773E-2</c:v>
                </c:pt>
                <c:pt idx="181">
                  <c:v>-2.0540349993098062E-2</c:v>
                </c:pt>
                <c:pt idx="182">
                  <c:v>-2.0540349993098062E-2</c:v>
                </c:pt>
                <c:pt idx="183">
                  <c:v>-1.8707379997067619E-2</c:v>
                </c:pt>
                <c:pt idx="184">
                  <c:v>-1.7107379993831273E-2</c:v>
                </c:pt>
                <c:pt idx="185">
                  <c:v>-1.6907379998883698E-2</c:v>
                </c:pt>
                <c:pt idx="186">
                  <c:v>-1.7394479997165035E-2</c:v>
                </c:pt>
                <c:pt idx="187">
                  <c:v>-2.1824049996212125E-2</c:v>
                </c:pt>
                <c:pt idx="188">
                  <c:v>-1.8979969994688872E-2</c:v>
                </c:pt>
                <c:pt idx="189">
                  <c:v>-1.9409539992921054E-2</c:v>
                </c:pt>
                <c:pt idx="190">
                  <c:v>-2.2775669996917713E-2</c:v>
                </c:pt>
                <c:pt idx="191">
                  <c:v>-1.1566799999854993E-2</c:v>
                </c:pt>
                <c:pt idx="192">
                  <c:v>-1.9073869996645954E-2</c:v>
                </c:pt>
                <c:pt idx="193">
                  <c:v>-1.6703440000128467E-2</c:v>
                </c:pt>
                <c:pt idx="194">
                  <c:v>-1.8331949999264907E-2</c:v>
                </c:pt>
                <c:pt idx="195">
                  <c:v>-1.0361699998611584E-2</c:v>
                </c:pt>
                <c:pt idx="196">
                  <c:v>-6.3616999977966771E-3</c:v>
                </c:pt>
                <c:pt idx="197">
                  <c:v>-5.3616999939549714E-3</c:v>
                </c:pt>
                <c:pt idx="198">
                  <c:v>-2.6453669990587514E-2</c:v>
                </c:pt>
                <c:pt idx="199">
                  <c:v>-2.445366999018006E-2</c:v>
                </c:pt>
                <c:pt idx="200">
                  <c:v>-2.3453669993614312E-2</c:v>
                </c:pt>
                <c:pt idx="201">
                  <c:v>-1.8717129998549353E-2</c:v>
                </c:pt>
                <c:pt idx="202">
                  <c:v>-1.8717129998549353E-2</c:v>
                </c:pt>
                <c:pt idx="203">
                  <c:v>-1.3627360000100452E-2</c:v>
                </c:pt>
                <c:pt idx="204">
                  <c:v>-1.3627360000100452E-2</c:v>
                </c:pt>
                <c:pt idx="205">
                  <c:v>-1.9734349996724632E-2</c:v>
                </c:pt>
                <c:pt idx="206">
                  <c:v>-1.9734349996724632E-2</c:v>
                </c:pt>
                <c:pt idx="207">
                  <c:v>-1.7063919993233867E-2</c:v>
                </c:pt>
                <c:pt idx="208">
                  <c:v>-1.7063919993233867E-2</c:v>
                </c:pt>
                <c:pt idx="209">
                  <c:v>-1.5845679998164997E-2</c:v>
                </c:pt>
                <c:pt idx="210">
                  <c:v>-2.2785089990065899E-2</c:v>
                </c:pt>
                <c:pt idx="211">
                  <c:v>-2.2685089992592111E-2</c:v>
                </c:pt>
                <c:pt idx="212">
                  <c:v>-2.0785089989658445E-2</c:v>
                </c:pt>
                <c:pt idx="213">
                  <c:v>-2.3896949998743366E-2</c:v>
                </c:pt>
                <c:pt idx="214">
                  <c:v>-2.19969499958097E-2</c:v>
                </c:pt>
                <c:pt idx="215">
                  <c:v>-1.4760939993720967E-2</c:v>
                </c:pt>
                <c:pt idx="216">
                  <c:v>-1.3060940000286791E-2</c:v>
                </c:pt>
                <c:pt idx="217">
                  <c:v>-1.2960939995537046E-2</c:v>
                </c:pt>
                <c:pt idx="218">
                  <c:v>-2.4757189996307716E-2</c:v>
                </c:pt>
                <c:pt idx="219">
                  <c:v>-1.4744309992238414E-2</c:v>
                </c:pt>
                <c:pt idx="220">
                  <c:v>-2.0556169998599216E-2</c:v>
                </c:pt>
                <c:pt idx="221">
                  <c:v>-1.6564239995204844E-2</c:v>
                </c:pt>
                <c:pt idx="222">
                  <c:v>-1.513305999833392E-2</c:v>
                </c:pt>
                <c:pt idx="223">
                  <c:v>-1.5320159996917937E-2</c:v>
                </c:pt>
                <c:pt idx="224">
                  <c:v>-1.4993279990449082E-2</c:v>
                </c:pt>
                <c:pt idx="225">
                  <c:v>-1.6735420096665621E-2</c:v>
                </c:pt>
                <c:pt idx="226">
                  <c:v>-1.62354400017648E-2</c:v>
                </c:pt>
                <c:pt idx="227">
                  <c:v>-1.6238699769019149E-2</c:v>
                </c:pt>
                <c:pt idx="228">
                  <c:v>-1.8504319996281993E-2</c:v>
                </c:pt>
                <c:pt idx="229">
                  <c:v>-2.0575829999870621E-2</c:v>
                </c:pt>
                <c:pt idx="230">
                  <c:v>-1.7305399996985216E-2</c:v>
                </c:pt>
                <c:pt idx="231">
                  <c:v>-1.7779619993234519E-2</c:v>
                </c:pt>
                <c:pt idx="232">
                  <c:v>-1.6723719993024133E-2</c:v>
                </c:pt>
                <c:pt idx="233">
                  <c:v>-2.106313002150273E-2</c:v>
                </c:pt>
                <c:pt idx="234">
                  <c:v>-1.9566900111385621E-2</c:v>
                </c:pt>
                <c:pt idx="235">
                  <c:v>-2.3854550192481838E-2</c:v>
                </c:pt>
                <c:pt idx="236">
                  <c:v>-2.1854549864656292E-2</c:v>
                </c:pt>
                <c:pt idx="237">
                  <c:v>-2.1854549864656292E-2</c:v>
                </c:pt>
                <c:pt idx="238">
                  <c:v>-1.3597059958556201E-2</c:v>
                </c:pt>
                <c:pt idx="239">
                  <c:v>-1.367771984951105E-2</c:v>
                </c:pt>
                <c:pt idx="240">
                  <c:v>-2.1584709807939362E-2</c:v>
                </c:pt>
                <c:pt idx="241">
                  <c:v>-2.3905149770143908E-2</c:v>
                </c:pt>
                <c:pt idx="242">
                  <c:v>-2.1754629997303709E-2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28-4F00-B4F9-AC07C9312B9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28-4F00-B4F9-AC07C9312B9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28-4F00-B4F9-AC07C9312B9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Active!$D$21:$D$85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28-4F00-B4F9-AC07C9312B9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-15904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-298</c:v>
                </c:pt>
                <c:pt idx="5">
                  <c:v>-260</c:v>
                </c:pt>
                <c:pt idx="6">
                  <c:v>-199</c:v>
                </c:pt>
                <c:pt idx="7">
                  <c:v>-198.5</c:v>
                </c:pt>
                <c:pt idx="8">
                  <c:v>-187.5</c:v>
                </c:pt>
                <c:pt idx="9">
                  <c:v>-76.5</c:v>
                </c:pt>
                <c:pt idx="10">
                  <c:v>-0.5</c:v>
                </c:pt>
                <c:pt idx="11">
                  <c:v>0</c:v>
                </c:pt>
                <c:pt idx="12">
                  <c:v>11</c:v>
                </c:pt>
                <c:pt idx="13">
                  <c:v>11.5</c:v>
                </c:pt>
                <c:pt idx="14">
                  <c:v>15</c:v>
                </c:pt>
                <c:pt idx="15">
                  <c:v>15.5</c:v>
                </c:pt>
                <c:pt idx="16">
                  <c:v>38.5</c:v>
                </c:pt>
                <c:pt idx="17">
                  <c:v>168</c:v>
                </c:pt>
                <c:pt idx="18">
                  <c:v>2630.5</c:v>
                </c:pt>
                <c:pt idx="19">
                  <c:v>2772</c:v>
                </c:pt>
                <c:pt idx="20">
                  <c:v>2772</c:v>
                </c:pt>
                <c:pt idx="21">
                  <c:v>2822</c:v>
                </c:pt>
                <c:pt idx="22">
                  <c:v>2894.5</c:v>
                </c:pt>
                <c:pt idx="23">
                  <c:v>2906</c:v>
                </c:pt>
                <c:pt idx="24">
                  <c:v>5463.5</c:v>
                </c:pt>
                <c:pt idx="25">
                  <c:v>5467</c:v>
                </c:pt>
                <c:pt idx="26">
                  <c:v>5474.5</c:v>
                </c:pt>
                <c:pt idx="27">
                  <c:v>5482</c:v>
                </c:pt>
                <c:pt idx="28">
                  <c:v>5486</c:v>
                </c:pt>
                <c:pt idx="29">
                  <c:v>6916.5</c:v>
                </c:pt>
                <c:pt idx="30">
                  <c:v>6917</c:v>
                </c:pt>
                <c:pt idx="31">
                  <c:v>7974</c:v>
                </c:pt>
                <c:pt idx="32">
                  <c:v>8065.5</c:v>
                </c:pt>
                <c:pt idx="33">
                  <c:v>11013.5</c:v>
                </c:pt>
                <c:pt idx="34">
                  <c:v>11014</c:v>
                </c:pt>
                <c:pt idx="35">
                  <c:v>11017.5</c:v>
                </c:pt>
                <c:pt idx="36">
                  <c:v>11018</c:v>
                </c:pt>
                <c:pt idx="37">
                  <c:v>16421</c:v>
                </c:pt>
                <c:pt idx="38">
                  <c:v>23769.5</c:v>
                </c:pt>
                <c:pt idx="39">
                  <c:v>26345.5</c:v>
                </c:pt>
                <c:pt idx="40">
                  <c:v>26361.5</c:v>
                </c:pt>
                <c:pt idx="41">
                  <c:v>27863.5</c:v>
                </c:pt>
                <c:pt idx="42">
                  <c:v>29051</c:v>
                </c:pt>
                <c:pt idx="43">
                  <c:v>29203.5</c:v>
                </c:pt>
                <c:pt idx="44">
                  <c:v>29207.5</c:v>
                </c:pt>
                <c:pt idx="45">
                  <c:v>30551</c:v>
                </c:pt>
                <c:pt idx="46">
                  <c:v>30594.5</c:v>
                </c:pt>
                <c:pt idx="47">
                  <c:v>32063</c:v>
                </c:pt>
                <c:pt idx="48">
                  <c:v>32097</c:v>
                </c:pt>
                <c:pt idx="49">
                  <c:v>32143</c:v>
                </c:pt>
                <c:pt idx="50">
                  <c:v>32154.5</c:v>
                </c:pt>
                <c:pt idx="51">
                  <c:v>32170</c:v>
                </c:pt>
                <c:pt idx="52">
                  <c:v>33351.5</c:v>
                </c:pt>
                <c:pt idx="53">
                  <c:v>33463.5</c:v>
                </c:pt>
                <c:pt idx="54">
                  <c:v>34532.5</c:v>
                </c:pt>
                <c:pt idx="55">
                  <c:v>34708</c:v>
                </c:pt>
                <c:pt idx="56">
                  <c:v>34727</c:v>
                </c:pt>
                <c:pt idx="57">
                  <c:v>34757.5</c:v>
                </c:pt>
                <c:pt idx="58">
                  <c:v>34792</c:v>
                </c:pt>
                <c:pt idx="59">
                  <c:v>34818.5</c:v>
                </c:pt>
                <c:pt idx="60">
                  <c:v>34890</c:v>
                </c:pt>
                <c:pt idx="61">
                  <c:v>36083</c:v>
                </c:pt>
                <c:pt idx="62">
                  <c:v>36083.5</c:v>
                </c:pt>
                <c:pt idx="63">
                  <c:v>36087</c:v>
                </c:pt>
                <c:pt idx="64">
                  <c:v>36088</c:v>
                </c:pt>
                <c:pt idx="65">
                  <c:v>36088.5</c:v>
                </c:pt>
                <c:pt idx="66">
                  <c:v>36090.5</c:v>
                </c:pt>
                <c:pt idx="67">
                  <c:v>36091</c:v>
                </c:pt>
                <c:pt idx="68">
                  <c:v>36094.5</c:v>
                </c:pt>
                <c:pt idx="69">
                  <c:v>36095</c:v>
                </c:pt>
                <c:pt idx="70">
                  <c:v>36098.5</c:v>
                </c:pt>
                <c:pt idx="71">
                  <c:v>36099</c:v>
                </c:pt>
                <c:pt idx="72">
                  <c:v>36102</c:v>
                </c:pt>
                <c:pt idx="73">
                  <c:v>36102.5</c:v>
                </c:pt>
                <c:pt idx="74">
                  <c:v>36106</c:v>
                </c:pt>
                <c:pt idx="75">
                  <c:v>36106.5</c:v>
                </c:pt>
                <c:pt idx="76">
                  <c:v>36134</c:v>
                </c:pt>
                <c:pt idx="77">
                  <c:v>36134.5</c:v>
                </c:pt>
                <c:pt idx="78">
                  <c:v>36172</c:v>
                </c:pt>
                <c:pt idx="79">
                  <c:v>36172.5</c:v>
                </c:pt>
                <c:pt idx="80">
                  <c:v>36238.5</c:v>
                </c:pt>
                <c:pt idx="81">
                  <c:v>36288.5</c:v>
                </c:pt>
                <c:pt idx="82">
                  <c:v>36296</c:v>
                </c:pt>
                <c:pt idx="83">
                  <c:v>36350.5</c:v>
                </c:pt>
                <c:pt idx="84">
                  <c:v>37445</c:v>
                </c:pt>
                <c:pt idx="85">
                  <c:v>37448.5</c:v>
                </c:pt>
                <c:pt idx="86">
                  <c:v>37465</c:v>
                </c:pt>
                <c:pt idx="87">
                  <c:v>37465.5</c:v>
                </c:pt>
                <c:pt idx="88">
                  <c:v>37468.5</c:v>
                </c:pt>
                <c:pt idx="89">
                  <c:v>37469</c:v>
                </c:pt>
                <c:pt idx="90">
                  <c:v>37489.5</c:v>
                </c:pt>
                <c:pt idx="91">
                  <c:v>37671.5</c:v>
                </c:pt>
                <c:pt idx="92">
                  <c:v>37671.5</c:v>
                </c:pt>
                <c:pt idx="93">
                  <c:v>38742.5</c:v>
                </c:pt>
                <c:pt idx="94">
                  <c:v>38746.5</c:v>
                </c:pt>
                <c:pt idx="95">
                  <c:v>38882</c:v>
                </c:pt>
                <c:pt idx="96">
                  <c:v>38936</c:v>
                </c:pt>
                <c:pt idx="97">
                  <c:v>38939.5</c:v>
                </c:pt>
                <c:pt idx="98">
                  <c:v>38940</c:v>
                </c:pt>
                <c:pt idx="99">
                  <c:v>38943.5</c:v>
                </c:pt>
                <c:pt idx="100">
                  <c:v>38944</c:v>
                </c:pt>
                <c:pt idx="101">
                  <c:v>39015</c:v>
                </c:pt>
                <c:pt idx="102">
                  <c:v>39015.5</c:v>
                </c:pt>
                <c:pt idx="103">
                  <c:v>39027.5</c:v>
                </c:pt>
                <c:pt idx="104">
                  <c:v>39066</c:v>
                </c:pt>
                <c:pt idx="105">
                  <c:v>39300.5</c:v>
                </c:pt>
                <c:pt idx="106">
                  <c:v>40174</c:v>
                </c:pt>
                <c:pt idx="107">
                  <c:v>40495</c:v>
                </c:pt>
                <c:pt idx="108">
                  <c:v>40510.5</c:v>
                </c:pt>
                <c:pt idx="109">
                  <c:v>41643.5</c:v>
                </c:pt>
                <c:pt idx="110">
                  <c:v>41720</c:v>
                </c:pt>
                <c:pt idx="111">
                  <c:v>41720</c:v>
                </c:pt>
                <c:pt idx="112">
                  <c:v>41839.5</c:v>
                </c:pt>
                <c:pt idx="113">
                  <c:v>41840</c:v>
                </c:pt>
                <c:pt idx="114">
                  <c:v>42988.5</c:v>
                </c:pt>
                <c:pt idx="115">
                  <c:v>42988.5</c:v>
                </c:pt>
                <c:pt idx="116">
                  <c:v>42989</c:v>
                </c:pt>
                <c:pt idx="117">
                  <c:v>42989</c:v>
                </c:pt>
                <c:pt idx="118">
                  <c:v>43128.5</c:v>
                </c:pt>
                <c:pt idx="119">
                  <c:v>43189.5</c:v>
                </c:pt>
                <c:pt idx="120">
                  <c:v>43197</c:v>
                </c:pt>
                <c:pt idx="121">
                  <c:v>43208.5</c:v>
                </c:pt>
                <c:pt idx="122">
                  <c:v>43216</c:v>
                </c:pt>
                <c:pt idx="123">
                  <c:v>43220</c:v>
                </c:pt>
                <c:pt idx="124">
                  <c:v>43292.5</c:v>
                </c:pt>
                <c:pt idx="125">
                  <c:v>44262</c:v>
                </c:pt>
                <c:pt idx="126">
                  <c:v>44327</c:v>
                </c:pt>
                <c:pt idx="127">
                  <c:v>44334.5</c:v>
                </c:pt>
                <c:pt idx="128">
                  <c:v>44430</c:v>
                </c:pt>
                <c:pt idx="129">
                  <c:v>44433.5</c:v>
                </c:pt>
                <c:pt idx="130">
                  <c:v>44506.5</c:v>
                </c:pt>
                <c:pt idx="131">
                  <c:v>44586.5</c:v>
                </c:pt>
                <c:pt idx="132">
                  <c:v>44654.5</c:v>
                </c:pt>
                <c:pt idx="133">
                  <c:v>45857.5</c:v>
                </c:pt>
                <c:pt idx="134">
                  <c:v>45861.5</c:v>
                </c:pt>
                <c:pt idx="135">
                  <c:v>45939.5</c:v>
                </c:pt>
                <c:pt idx="136">
                  <c:v>45968.5</c:v>
                </c:pt>
                <c:pt idx="137">
                  <c:v>46120</c:v>
                </c:pt>
                <c:pt idx="138">
                  <c:v>46120.5</c:v>
                </c:pt>
                <c:pt idx="139">
                  <c:v>47193.5</c:v>
                </c:pt>
                <c:pt idx="140">
                  <c:v>47270</c:v>
                </c:pt>
                <c:pt idx="141">
                  <c:v>47281.5</c:v>
                </c:pt>
                <c:pt idx="142">
                  <c:v>47419</c:v>
                </c:pt>
                <c:pt idx="143">
                  <c:v>47419</c:v>
                </c:pt>
                <c:pt idx="144">
                  <c:v>47419</c:v>
                </c:pt>
                <c:pt idx="145">
                  <c:v>47419.5</c:v>
                </c:pt>
                <c:pt idx="146">
                  <c:v>47419.5</c:v>
                </c:pt>
                <c:pt idx="147">
                  <c:v>47419.5</c:v>
                </c:pt>
                <c:pt idx="148">
                  <c:v>47423</c:v>
                </c:pt>
                <c:pt idx="149">
                  <c:v>47423</c:v>
                </c:pt>
                <c:pt idx="150">
                  <c:v>47423</c:v>
                </c:pt>
                <c:pt idx="151">
                  <c:v>47424</c:v>
                </c:pt>
                <c:pt idx="152">
                  <c:v>47460</c:v>
                </c:pt>
                <c:pt idx="153">
                  <c:v>48569.5</c:v>
                </c:pt>
                <c:pt idx="154">
                  <c:v>48569.5</c:v>
                </c:pt>
                <c:pt idx="155">
                  <c:v>48671</c:v>
                </c:pt>
                <c:pt idx="156">
                  <c:v>48690</c:v>
                </c:pt>
                <c:pt idx="157">
                  <c:v>48690</c:v>
                </c:pt>
                <c:pt idx="158">
                  <c:v>48690</c:v>
                </c:pt>
                <c:pt idx="159">
                  <c:v>48690.5</c:v>
                </c:pt>
                <c:pt idx="160">
                  <c:v>48690.5</c:v>
                </c:pt>
                <c:pt idx="161">
                  <c:v>48690.5</c:v>
                </c:pt>
                <c:pt idx="162">
                  <c:v>49984</c:v>
                </c:pt>
                <c:pt idx="163">
                  <c:v>50129</c:v>
                </c:pt>
                <c:pt idx="164">
                  <c:v>50129</c:v>
                </c:pt>
                <c:pt idx="165">
                  <c:v>50129</c:v>
                </c:pt>
                <c:pt idx="166">
                  <c:v>50129.5</c:v>
                </c:pt>
                <c:pt idx="167">
                  <c:v>50129.5</c:v>
                </c:pt>
                <c:pt idx="168">
                  <c:v>50129.5</c:v>
                </c:pt>
                <c:pt idx="169">
                  <c:v>51526</c:v>
                </c:pt>
                <c:pt idx="170">
                  <c:v>51543</c:v>
                </c:pt>
                <c:pt idx="171">
                  <c:v>51567</c:v>
                </c:pt>
                <c:pt idx="172">
                  <c:v>51657.5</c:v>
                </c:pt>
                <c:pt idx="173">
                  <c:v>52801</c:v>
                </c:pt>
                <c:pt idx="174">
                  <c:v>52829.5</c:v>
                </c:pt>
                <c:pt idx="175">
                  <c:v>52949</c:v>
                </c:pt>
                <c:pt idx="176">
                  <c:v>53051</c:v>
                </c:pt>
                <c:pt idx="177">
                  <c:v>53068.5</c:v>
                </c:pt>
                <c:pt idx="178">
                  <c:v>53068.5</c:v>
                </c:pt>
                <c:pt idx="179">
                  <c:v>53068.5</c:v>
                </c:pt>
                <c:pt idx="180">
                  <c:v>53169.5</c:v>
                </c:pt>
                <c:pt idx="181">
                  <c:v>54127</c:v>
                </c:pt>
                <c:pt idx="182">
                  <c:v>54127</c:v>
                </c:pt>
                <c:pt idx="183">
                  <c:v>54316.5</c:v>
                </c:pt>
                <c:pt idx="184">
                  <c:v>54316.5</c:v>
                </c:pt>
                <c:pt idx="185">
                  <c:v>54316.5</c:v>
                </c:pt>
                <c:pt idx="186">
                  <c:v>54331.5</c:v>
                </c:pt>
                <c:pt idx="187">
                  <c:v>54332</c:v>
                </c:pt>
                <c:pt idx="188">
                  <c:v>54360</c:v>
                </c:pt>
                <c:pt idx="189">
                  <c:v>54360.5</c:v>
                </c:pt>
                <c:pt idx="190">
                  <c:v>54365</c:v>
                </c:pt>
                <c:pt idx="191">
                  <c:v>55619.5</c:v>
                </c:pt>
                <c:pt idx="192">
                  <c:v>55995</c:v>
                </c:pt>
                <c:pt idx="193">
                  <c:v>55995.5</c:v>
                </c:pt>
                <c:pt idx="194">
                  <c:v>56067</c:v>
                </c:pt>
                <c:pt idx="195">
                  <c:v>56904.5</c:v>
                </c:pt>
                <c:pt idx="196">
                  <c:v>56904.5</c:v>
                </c:pt>
                <c:pt idx="197">
                  <c:v>56904.5</c:v>
                </c:pt>
                <c:pt idx="198">
                  <c:v>57065</c:v>
                </c:pt>
                <c:pt idx="199">
                  <c:v>57065</c:v>
                </c:pt>
                <c:pt idx="200">
                  <c:v>57065</c:v>
                </c:pt>
                <c:pt idx="201">
                  <c:v>57154</c:v>
                </c:pt>
                <c:pt idx="202">
                  <c:v>57154</c:v>
                </c:pt>
                <c:pt idx="203">
                  <c:v>57223.5</c:v>
                </c:pt>
                <c:pt idx="204">
                  <c:v>57223.5</c:v>
                </c:pt>
                <c:pt idx="205">
                  <c:v>57227</c:v>
                </c:pt>
                <c:pt idx="206">
                  <c:v>57227</c:v>
                </c:pt>
                <c:pt idx="207">
                  <c:v>57227.5</c:v>
                </c:pt>
                <c:pt idx="208">
                  <c:v>57227.5</c:v>
                </c:pt>
                <c:pt idx="209">
                  <c:v>57411.5</c:v>
                </c:pt>
                <c:pt idx="210">
                  <c:v>58168</c:v>
                </c:pt>
                <c:pt idx="211">
                  <c:v>58168</c:v>
                </c:pt>
                <c:pt idx="212">
                  <c:v>58168</c:v>
                </c:pt>
                <c:pt idx="213">
                  <c:v>58317</c:v>
                </c:pt>
                <c:pt idx="214">
                  <c:v>58317</c:v>
                </c:pt>
                <c:pt idx="215">
                  <c:v>58370.5</c:v>
                </c:pt>
                <c:pt idx="216">
                  <c:v>58370.5</c:v>
                </c:pt>
                <c:pt idx="217">
                  <c:v>58370.5</c:v>
                </c:pt>
                <c:pt idx="218">
                  <c:v>58433</c:v>
                </c:pt>
                <c:pt idx="219">
                  <c:v>58541</c:v>
                </c:pt>
                <c:pt idx="220">
                  <c:v>58690</c:v>
                </c:pt>
                <c:pt idx="221">
                  <c:v>58715.5</c:v>
                </c:pt>
                <c:pt idx="222">
                  <c:v>58728.5</c:v>
                </c:pt>
                <c:pt idx="223">
                  <c:v>58743.5</c:v>
                </c:pt>
                <c:pt idx="224">
                  <c:v>58751.5</c:v>
                </c:pt>
                <c:pt idx="225">
                  <c:v>59702.5</c:v>
                </c:pt>
                <c:pt idx="226">
                  <c:v>59795.5</c:v>
                </c:pt>
                <c:pt idx="227">
                  <c:v>59954.5</c:v>
                </c:pt>
                <c:pt idx="228">
                  <c:v>60087.5</c:v>
                </c:pt>
                <c:pt idx="229">
                  <c:v>60109</c:v>
                </c:pt>
                <c:pt idx="230">
                  <c:v>60109.5</c:v>
                </c:pt>
                <c:pt idx="231">
                  <c:v>60232.5</c:v>
                </c:pt>
                <c:pt idx="232">
                  <c:v>60297.5</c:v>
                </c:pt>
                <c:pt idx="233">
                  <c:v>61054</c:v>
                </c:pt>
                <c:pt idx="234">
                  <c:v>61084.5</c:v>
                </c:pt>
                <c:pt idx="235">
                  <c:v>61157</c:v>
                </c:pt>
                <c:pt idx="236">
                  <c:v>61157</c:v>
                </c:pt>
                <c:pt idx="237">
                  <c:v>61157</c:v>
                </c:pt>
                <c:pt idx="238">
                  <c:v>61328.5</c:v>
                </c:pt>
                <c:pt idx="239">
                  <c:v>61397.5</c:v>
                </c:pt>
                <c:pt idx="240">
                  <c:v>61401</c:v>
                </c:pt>
                <c:pt idx="241">
                  <c:v>61447</c:v>
                </c:pt>
                <c:pt idx="242">
                  <c:v>61529</c:v>
                </c:pt>
              </c:numCache>
            </c:numRef>
          </c:xVal>
          <c:yVal>
            <c:numRef>
              <c:f>Active!$O$21:$O$980</c:f>
              <c:numCache>
                <c:formatCode>General</c:formatCode>
                <c:ptCount val="960"/>
                <c:pt idx="0">
                  <c:v>-1.9608159138588481E-2</c:v>
                </c:pt>
                <c:pt idx="1">
                  <c:v>-1.9363221552040122E-2</c:v>
                </c:pt>
                <c:pt idx="2">
                  <c:v>-1.9363144843908768E-2</c:v>
                </c:pt>
                <c:pt idx="3">
                  <c:v>-1.9362241392583895E-2</c:v>
                </c:pt>
                <c:pt idx="4">
                  <c:v>-1.9342135339042676E-2</c:v>
                </c:pt>
                <c:pt idx="5">
                  <c:v>-1.9341487581488997E-2</c:v>
                </c:pt>
                <c:pt idx="6">
                  <c:v>-1.9340447760152823E-2</c:v>
                </c:pt>
                <c:pt idx="7">
                  <c:v>-1.9340439237027118E-2</c:v>
                </c:pt>
                <c:pt idx="8">
                  <c:v>-1.9340251728261579E-2</c:v>
                </c:pt>
                <c:pt idx="9">
                  <c:v>-1.9338359594354773E-2</c:v>
                </c:pt>
                <c:pt idx="10">
                  <c:v>-1.9337064079247412E-2</c:v>
                </c:pt>
                <c:pt idx="11">
                  <c:v>-1.9337055556121707E-2</c:v>
                </c:pt>
                <c:pt idx="12">
                  <c:v>-1.9336868047356168E-2</c:v>
                </c:pt>
                <c:pt idx="13">
                  <c:v>-1.9336859524230463E-2</c:v>
                </c:pt>
                <c:pt idx="14">
                  <c:v>-1.9336799862350516E-2</c:v>
                </c:pt>
                <c:pt idx="15">
                  <c:v>-1.933679133922481E-2</c:v>
                </c:pt>
                <c:pt idx="16">
                  <c:v>-1.9336399275442319E-2</c:v>
                </c:pt>
                <c:pt idx="17">
                  <c:v>-1.9334191785884382E-2</c:v>
                </c:pt>
                <c:pt idx="18">
                  <c:v>-1.9292215391780731E-2</c:v>
                </c:pt>
                <c:pt idx="19">
                  <c:v>-1.9289803347205842E-2</c:v>
                </c:pt>
                <c:pt idx="20">
                  <c:v>-1.9289803347205842E-2</c:v>
                </c:pt>
                <c:pt idx="21">
                  <c:v>-1.928895103463521E-2</c:v>
                </c:pt>
                <c:pt idx="22">
                  <c:v>-1.9287715181407792E-2</c:v>
                </c:pt>
                <c:pt idx="23">
                  <c:v>-1.9287519149516548E-2</c:v>
                </c:pt>
                <c:pt idx="24">
                  <c:v>-1.9243923361528695E-2</c:v>
                </c:pt>
                <c:pt idx="25">
                  <c:v>-1.9243863699648752E-2</c:v>
                </c:pt>
                <c:pt idx="26">
                  <c:v>-1.9243735852763157E-2</c:v>
                </c:pt>
                <c:pt idx="27">
                  <c:v>-1.9243608005877561E-2</c:v>
                </c:pt>
                <c:pt idx="28">
                  <c:v>-1.9243539820871913E-2</c:v>
                </c:pt>
                <c:pt idx="29">
                  <c:v>-1.9219155158226118E-2</c:v>
                </c:pt>
                <c:pt idx="30">
                  <c:v>-1.9219146635100409E-2</c:v>
                </c:pt>
                <c:pt idx="31">
                  <c:v>-1.920112874735724E-2</c:v>
                </c:pt>
                <c:pt idx="32">
                  <c:v>-1.9199569015352982E-2</c:v>
                </c:pt>
                <c:pt idx="33">
                  <c:v>-1.9149316666188493E-2</c:v>
                </c:pt>
                <c:pt idx="34">
                  <c:v>-1.9149308143062788E-2</c:v>
                </c:pt>
                <c:pt idx="35">
                  <c:v>-1.9149248481182841E-2</c:v>
                </c:pt>
                <c:pt idx="36">
                  <c:v>-1.9149239958057136E-2</c:v>
                </c:pt>
                <c:pt idx="37">
                  <c:v>-1.905713906167459E-2</c:v>
                </c:pt>
                <c:pt idx="38">
                  <c:v>-1.8931874683168738E-2</c:v>
                </c:pt>
                <c:pt idx="39">
                  <c:v>-1.8887963539529751E-2</c:v>
                </c:pt>
                <c:pt idx="40">
                  <c:v>-1.888769079950715E-2</c:v>
                </c:pt>
                <c:pt idx="41">
                  <c:v>-1.8862087329885351E-2</c:v>
                </c:pt>
                <c:pt idx="42">
                  <c:v>-1.8841844906332828E-2</c:v>
                </c:pt>
                <c:pt idx="43">
                  <c:v>-1.88392453529924E-2</c:v>
                </c:pt>
                <c:pt idx="44">
                  <c:v>-1.8839177167986752E-2</c:v>
                </c:pt>
                <c:pt idx="45">
                  <c:v>-1.8816275529213857E-2</c:v>
                </c:pt>
                <c:pt idx="46">
                  <c:v>-1.8815534017277404E-2</c:v>
                </c:pt>
                <c:pt idx="47">
                  <c:v>-1.879050159707793E-2</c:v>
                </c:pt>
                <c:pt idx="48">
                  <c:v>-1.87899220245299E-2</c:v>
                </c:pt>
                <c:pt idx="49">
                  <c:v>-1.8789137896964916E-2</c:v>
                </c:pt>
                <c:pt idx="50">
                  <c:v>-1.8788941865073672E-2</c:v>
                </c:pt>
                <c:pt idx="51">
                  <c:v>-1.8788677648176776E-2</c:v>
                </c:pt>
                <c:pt idx="52">
                  <c:v>-1.876853750213273E-2</c:v>
                </c:pt>
                <c:pt idx="53">
                  <c:v>-1.8766628321974513E-2</c:v>
                </c:pt>
                <c:pt idx="54">
                  <c:v>-1.8748405879214392E-2</c:v>
                </c:pt>
                <c:pt idx="55">
                  <c:v>-1.8745414262091472E-2</c:v>
                </c:pt>
                <c:pt idx="56">
                  <c:v>-1.8745090383314632E-2</c:v>
                </c:pt>
                <c:pt idx="57">
                  <c:v>-1.8744570472646545E-2</c:v>
                </c:pt>
                <c:pt idx="58">
                  <c:v>-1.874398237697281E-2</c:v>
                </c:pt>
                <c:pt idx="59">
                  <c:v>-1.8743530651310375E-2</c:v>
                </c:pt>
                <c:pt idx="60">
                  <c:v>-1.8742311844334371E-2</c:v>
                </c:pt>
                <c:pt idx="61">
                  <c:v>-1.872197566639908E-2</c:v>
                </c:pt>
                <c:pt idx="62">
                  <c:v>-1.8721967143273371E-2</c:v>
                </c:pt>
                <c:pt idx="63">
                  <c:v>-1.8721907481393428E-2</c:v>
                </c:pt>
                <c:pt idx="64">
                  <c:v>-1.8721890435142018E-2</c:v>
                </c:pt>
                <c:pt idx="65">
                  <c:v>-1.8721881912016309E-2</c:v>
                </c:pt>
                <c:pt idx="66">
                  <c:v>-1.8721847819513485E-2</c:v>
                </c:pt>
                <c:pt idx="67">
                  <c:v>-1.8721839296387779E-2</c:v>
                </c:pt>
                <c:pt idx="68">
                  <c:v>-1.8721779634507833E-2</c:v>
                </c:pt>
                <c:pt idx="69">
                  <c:v>-1.8721771111382127E-2</c:v>
                </c:pt>
                <c:pt idx="70">
                  <c:v>-1.8721711449502184E-2</c:v>
                </c:pt>
                <c:pt idx="71">
                  <c:v>-1.8721702926376475E-2</c:v>
                </c:pt>
                <c:pt idx="72">
                  <c:v>-1.8721651787622237E-2</c:v>
                </c:pt>
                <c:pt idx="73">
                  <c:v>-1.8721643264496532E-2</c:v>
                </c:pt>
                <c:pt idx="74">
                  <c:v>-1.8721583602616589E-2</c:v>
                </c:pt>
                <c:pt idx="75">
                  <c:v>-1.8721575079490883E-2</c:v>
                </c:pt>
                <c:pt idx="76">
                  <c:v>-1.8721106307577035E-2</c:v>
                </c:pt>
                <c:pt idx="77">
                  <c:v>-1.8721097784451329E-2</c:v>
                </c:pt>
                <c:pt idx="78">
                  <c:v>-1.8720458550023352E-2</c:v>
                </c:pt>
                <c:pt idx="79">
                  <c:v>-1.8720450026897647E-2</c:v>
                </c:pt>
                <c:pt idx="80">
                  <c:v>-1.871932497430441E-2</c:v>
                </c:pt>
                <c:pt idx="81">
                  <c:v>-1.8718472661733779E-2</c:v>
                </c:pt>
                <c:pt idx="82">
                  <c:v>-1.8718344814848183E-2</c:v>
                </c:pt>
                <c:pt idx="83">
                  <c:v>-1.8717415794146194E-2</c:v>
                </c:pt>
                <c:pt idx="84">
                  <c:v>-1.8698758671975051E-2</c:v>
                </c:pt>
                <c:pt idx="85">
                  <c:v>-1.8698699010095108E-2</c:v>
                </c:pt>
                <c:pt idx="86">
                  <c:v>-1.8698417746946798E-2</c:v>
                </c:pt>
                <c:pt idx="87">
                  <c:v>-1.8698409223821093E-2</c:v>
                </c:pt>
                <c:pt idx="88">
                  <c:v>-1.8698358085066855E-2</c:v>
                </c:pt>
                <c:pt idx="89">
                  <c:v>-1.8698349561941146E-2</c:v>
                </c:pt>
                <c:pt idx="90">
                  <c:v>-1.8698000113787187E-2</c:v>
                </c:pt>
                <c:pt idx="91">
                  <c:v>-1.8694897696030086E-2</c:v>
                </c:pt>
                <c:pt idx="92">
                  <c:v>-1.8694897696030086E-2</c:v>
                </c:pt>
                <c:pt idx="93">
                  <c:v>-1.8676641160767136E-2</c:v>
                </c:pt>
                <c:pt idx="94">
                  <c:v>-1.8676572975761488E-2</c:v>
                </c:pt>
                <c:pt idx="95">
                  <c:v>-1.8674263208695075E-2</c:v>
                </c:pt>
                <c:pt idx="96">
                  <c:v>-1.8673342711118791E-2</c:v>
                </c:pt>
                <c:pt idx="97">
                  <c:v>-1.8673283049238848E-2</c:v>
                </c:pt>
                <c:pt idx="98">
                  <c:v>-1.8673274526113139E-2</c:v>
                </c:pt>
                <c:pt idx="99">
                  <c:v>-1.8673214864233196E-2</c:v>
                </c:pt>
                <c:pt idx="100">
                  <c:v>-1.8673206341107491E-2</c:v>
                </c:pt>
                <c:pt idx="101">
                  <c:v>-1.8671996057257192E-2</c:v>
                </c:pt>
                <c:pt idx="102">
                  <c:v>-1.8671987534131483E-2</c:v>
                </c:pt>
                <c:pt idx="103">
                  <c:v>-1.8671782979114534E-2</c:v>
                </c:pt>
                <c:pt idx="104">
                  <c:v>-1.8671126698435146E-2</c:v>
                </c:pt>
                <c:pt idx="105">
                  <c:v>-1.866712935247888E-2</c:v>
                </c:pt>
                <c:pt idx="106">
                  <c:v>-1.8652239451869931E-2</c:v>
                </c:pt>
                <c:pt idx="107">
                  <c:v>-1.8646767605166471E-2</c:v>
                </c:pt>
                <c:pt idx="108">
                  <c:v>-1.8646503388269575E-2</c:v>
                </c:pt>
                <c:pt idx="109">
                  <c:v>-1.8627189985419044E-2</c:v>
                </c:pt>
                <c:pt idx="110">
                  <c:v>-1.8625885947185974E-2</c:v>
                </c:pt>
                <c:pt idx="111">
                  <c:v>-1.8625885947185974E-2</c:v>
                </c:pt>
                <c:pt idx="112">
                  <c:v>-1.8623848920142162E-2</c:v>
                </c:pt>
                <c:pt idx="113">
                  <c:v>-1.8623840397016457E-2</c:v>
                </c:pt>
                <c:pt idx="114">
                  <c:v>-1.860426277726903E-2</c:v>
                </c:pt>
                <c:pt idx="115">
                  <c:v>-1.860426277726903E-2</c:v>
                </c:pt>
                <c:pt idx="116">
                  <c:v>-1.8604254254143322E-2</c:v>
                </c:pt>
                <c:pt idx="117">
                  <c:v>-1.8604254254143322E-2</c:v>
                </c:pt>
                <c:pt idx="118">
                  <c:v>-1.8601876302071257E-2</c:v>
                </c:pt>
                <c:pt idx="119">
                  <c:v>-1.8600836480735086E-2</c:v>
                </c:pt>
                <c:pt idx="120">
                  <c:v>-1.8600708633849491E-2</c:v>
                </c:pt>
                <c:pt idx="121">
                  <c:v>-1.8600512601958247E-2</c:v>
                </c:pt>
                <c:pt idx="122">
                  <c:v>-1.8600384755072651E-2</c:v>
                </c:pt>
                <c:pt idx="123">
                  <c:v>-1.8600316570066999E-2</c:v>
                </c:pt>
                <c:pt idx="124">
                  <c:v>-1.8599080716839585E-2</c:v>
                </c:pt>
                <c:pt idx="125">
                  <c:v>-1.8582554376095021E-2</c:v>
                </c:pt>
                <c:pt idx="126">
                  <c:v>-1.8581446369753198E-2</c:v>
                </c:pt>
                <c:pt idx="127">
                  <c:v>-1.8581318522867603E-2</c:v>
                </c:pt>
                <c:pt idx="128">
                  <c:v>-1.8579690605857693E-2</c:v>
                </c:pt>
                <c:pt idx="129">
                  <c:v>-1.857963094397775E-2</c:v>
                </c:pt>
                <c:pt idx="130">
                  <c:v>-1.8578386567624627E-2</c:v>
                </c:pt>
                <c:pt idx="131">
                  <c:v>-1.8577022867511617E-2</c:v>
                </c:pt>
                <c:pt idx="132">
                  <c:v>-1.8575863722415556E-2</c:v>
                </c:pt>
                <c:pt idx="133">
                  <c:v>-1.8555357081966137E-2</c:v>
                </c:pt>
                <c:pt idx="134">
                  <c:v>-1.8555288896960488E-2</c:v>
                </c:pt>
                <c:pt idx="135">
                  <c:v>-1.8553959289350299E-2</c:v>
                </c:pt>
                <c:pt idx="136">
                  <c:v>-1.8553464948059335E-2</c:v>
                </c:pt>
                <c:pt idx="137">
                  <c:v>-1.8550882440970317E-2</c:v>
                </c:pt>
                <c:pt idx="138">
                  <c:v>-1.8550873917844612E-2</c:v>
                </c:pt>
                <c:pt idx="139">
                  <c:v>-1.8532583290078838E-2</c:v>
                </c:pt>
                <c:pt idx="140">
                  <c:v>-1.8531279251845771E-2</c:v>
                </c:pt>
                <c:pt idx="141">
                  <c:v>-1.8531083219954524E-2</c:v>
                </c:pt>
                <c:pt idx="142">
                  <c:v>-1.8528739360385287E-2</c:v>
                </c:pt>
                <c:pt idx="143">
                  <c:v>-1.8528739360385287E-2</c:v>
                </c:pt>
                <c:pt idx="144">
                  <c:v>-1.8528739360385287E-2</c:v>
                </c:pt>
                <c:pt idx="145">
                  <c:v>-1.8528730837259578E-2</c:v>
                </c:pt>
                <c:pt idx="146">
                  <c:v>-1.8528730837259578E-2</c:v>
                </c:pt>
                <c:pt idx="147">
                  <c:v>-1.8528730837259578E-2</c:v>
                </c:pt>
                <c:pt idx="148">
                  <c:v>-1.8528671175379634E-2</c:v>
                </c:pt>
                <c:pt idx="149">
                  <c:v>-1.8528671175379634E-2</c:v>
                </c:pt>
                <c:pt idx="150">
                  <c:v>-1.8528671175379634E-2</c:v>
                </c:pt>
                <c:pt idx="151">
                  <c:v>-1.8528654129128224E-2</c:v>
                </c:pt>
                <c:pt idx="152">
                  <c:v>-1.8528040464077366E-2</c:v>
                </c:pt>
                <c:pt idx="153">
                  <c:v>-1.8509127648135032E-2</c:v>
                </c:pt>
                <c:pt idx="154">
                  <c:v>-1.8509127648135032E-2</c:v>
                </c:pt>
                <c:pt idx="155">
                  <c:v>-1.850739745361665E-2</c:v>
                </c:pt>
                <c:pt idx="156">
                  <c:v>-1.850707357483981E-2</c:v>
                </c:pt>
                <c:pt idx="157">
                  <c:v>-1.850707357483981E-2</c:v>
                </c:pt>
                <c:pt idx="158">
                  <c:v>-1.850707357483981E-2</c:v>
                </c:pt>
                <c:pt idx="159">
                  <c:v>-1.8507065051714101E-2</c:v>
                </c:pt>
                <c:pt idx="160">
                  <c:v>-1.8507065051714101E-2</c:v>
                </c:pt>
                <c:pt idx="161">
                  <c:v>-1.8507065051714101E-2</c:v>
                </c:pt>
                <c:pt idx="162">
                  <c:v>-1.8485015725511839E-2</c:v>
                </c:pt>
                <c:pt idx="163">
                  <c:v>-1.8482544019057006E-2</c:v>
                </c:pt>
                <c:pt idx="164">
                  <c:v>-1.8482544019057006E-2</c:v>
                </c:pt>
                <c:pt idx="165">
                  <c:v>-1.8482544019057006E-2</c:v>
                </c:pt>
                <c:pt idx="166">
                  <c:v>-1.8482535495931301E-2</c:v>
                </c:pt>
                <c:pt idx="167">
                  <c:v>-1.8482535495931301E-2</c:v>
                </c:pt>
                <c:pt idx="168">
                  <c:v>-1.8482535495931301E-2</c:v>
                </c:pt>
                <c:pt idx="169">
                  <c:v>-1.8458730405833536E-2</c:v>
                </c:pt>
                <c:pt idx="170">
                  <c:v>-1.8458440619559521E-2</c:v>
                </c:pt>
                <c:pt idx="171">
                  <c:v>-1.8458031509525616E-2</c:v>
                </c:pt>
                <c:pt idx="172">
                  <c:v>-1.8456488823772772E-2</c:v>
                </c:pt>
                <c:pt idx="173">
                  <c:v>-1.8436996435282408E-2</c:v>
                </c:pt>
                <c:pt idx="174">
                  <c:v>-1.8436510617117145E-2</c:v>
                </c:pt>
                <c:pt idx="175">
                  <c:v>-1.8434473590073334E-2</c:v>
                </c:pt>
                <c:pt idx="176">
                  <c:v>-1.8432734872429246E-2</c:v>
                </c:pt>
                <c:pt idx="177">
                  <c:v>-1.8432436563029522E-2</c:v>
                </c:pt>
                <c:pt idx="178">
                  <c:v>-1.8432436563029522E-2</c:v>
                </c:pt>
                <c:pt idx="179">
                  <c:v>-1.8432436563029522E-2</c:v>
                </c:pt>
                <c:pt idx="180">
                  <c:v>-1.8430714891636845E-2</c:v>
                </c:pt>
                <c:pt idx="181">
                  <c:v>-1.8414393105909234E-2</c:v>
                </c:pt>
                <c:pt idx="182">
                  <c:v>-1.8414393105909234E-2</c:v>
                </c:pt>
                <c:pt idx="183">
                  <c:v>-1.8411162841266537E-2</c:v>
                </c:pt>
                <c:pt idx="184">
                  <c:v>-1.8411162841266537E-2</c:v>
                </c:pt>
                <c:pt idx="185">
                  <c:v>-1.8411162841266537E-2</c:v>
                </c:pt>
                <c:pt idx="186">
                  <c:v>-1.8410907147495346E-2</c:v>
                </c:pt>
                <c:pt idx="187">
                  <c:v>-1.8410898624369641E-2</c:v>
                </c:pt>
                <c:pt idx="188">
                  <c:v>-1.8410421329330087E-2</c:v>
                </c:pt>
                <c:pt idx="189">
                  <c:v>-1.8410412806204379E-2</c:v>
                </c:pt>
                <c:pt idx="190">
                  <c:v>-1.8410336098073025E-2</c:v>
                </c:pt>
                <c:pt idx="191">
                  <c:v>-1.8388951575675855E-2</c:v>
                </c:pt>
                <c:pt idx="192">
                  <c:v>-1.8382550708270405E-2</c:v>
                </c:pt>
                <c:pt idx="193">
                  <c:v>-1.83825421851447E-2</c:v>
                </c:pt>
                <c:pt idx="194">
                  <c:v>-1.8381323378168696E-2</c:v>
                </c:pt>
                <c:pt idx="195">
                  <c:v>-1.8367047142610601E-2</c:v>
                </c:pt>
                <c:pt idx="196">
                  <c:v>-1.8367047142610601E-2</c:v>
                </c:pt>
                <c:pt idx="197">
                  <c:v>-1.8367047142610601E-2</c:v>
                </c:pt>
                <c:pt idx="198">
                  <c:v>-1.8364311219258869E-2</c:v>
                </c:pt>
                <c:pt idx="199">
                  <c:v>-1.8364311219258869E-2</c:v>
                </c:pt>
                <c:pt idx="200">
                  <c:v>-1.8364311219258869E-2</c:v>
                </c:pt>
                <c:pt idx="201">
                  <c:v>-1.8362794102883145E-2</c:v>
                </c:pt>
                <c:pt idx="202">
                  <c:v>-1.8362794102883145E-2</c:v>
                </c:pt>
                <c:pt idx="203">
                  <c:v>-1.8361609388409965E-2</c:v>
                </c:pt>
                <c:pt idx="204">
                  <c:v>-1.8361609388409965E-2</c:v>
                </c:pt>
                <c:pt idx="205">
                  <c:v>-1.8361549726530021E-2</c:v>
                </c:pt>
                <c:pt idx="206">
                  <c:v>-1.8361549726530021E-2</c:v>
                </c:pt>
                <c:pt idx="207">
                  <c:v>-1.8361541203404313E-2</c:v>
                </c:pt>
                <c:pt idx="208">
                  <c:v>-1.8361541203404313E-2</c:v>
                </c:pt>
                <c:pt idx="209">
                  <c:v>-1.8358404693144387E-2</c:v>
                </c:pt>
                <c:pt idx="210">
                  <c:v>-1.8345509203950717E-2</c:v>
                </c:pt>
                <c:pt idx="211">
                  <c:v>-1.8345509203950717E-2</c:v>
                </c:pt>
                <c:pt idx="212">
                  <c:v>-1.8345509203950717E-2</c:v>
                </c:pt>
                <c:pt idx="213">
                  <c:v>-1.8342969312490232E-2</c:v>
                </c:pt>
                <c:pt idx="214">
                  <c:v>-1.8342969312490232E-2</c:v>
                </c:pt>
                <c:pt idx="215">
                  <c:v>-1.8342057338039657E-2</c:v>
                </c:pt>
                <c:pt idx="216">
                  <c:v>-1.8342057338039657E-2</c:v>
                </c:pt>
                <c:pt idx="217">
                  <c:v>-1.8342057338039657E-2</c:v>
                </c:pt>
                <c:pt idx="218">
                  <c:v>-1.8340991947326364E-2</c:v>
                </c:pt>
                <c:pt idx="219">
                  <c:v>-1.83391509521738E-2</c:v>
                </c:pt>
                <c:pt idx="220">
                  <c:v>-1.8336611060713316E-2</c:v>
                </c:pt>
                <c:pt idx="221">
                  <c:v>-1.8336176381302291E-2</c:v>
                </c:pt>
                <c:pt idx="222">
                  <c:v>-1.8335954780033928E-2</c:v>
                </c:pt>
                <c:pt idx="223">
                  <c:v>-1.8335699086262737E-2</c:v>
                </c:pt>
                <c:pt idx="224">
                  <c:v>-1.8335562716251436E-2</c:v>
                </c:pt>
                <c:pt idx="225">
                  <c:v>-1.8319351731158007E-2</c:v>
                </c:pt>
                <c:pt idx="226">
                  <c:v>-1.831776642977663E-2</c:v>
                </c:pt>
                <c:pt idx="227">
                  <c:v>-1.8315056075802021E-2</c:v>
                </c:pt>
                <c:pt idx="228">
                  <c:v>-1.8312788924364137E-2</c:v>
                </c:pt>
                <c:pt idx="229">
                  <c:v>-1.8312422429958765E-2</c:v>
                </c:pt>
                <c:pt idx="230">
                  <c:v>-1.831241390683306E-2</c:v>
                </c:pt>
                <c:pt idx="231">
                  <c:v>-1.8310317217909301E-2</c:v>
                </c:pt>
                <c:pt idx="232">
                  <c:v>-1.8309209211567482E-2</c:v>
                </c:pt>
                <c:pt idx="233">
                  <c:v>-1.8296313722373812E-2</c:v>
                </c:pt>
                <c:pt idx="234">
                  <c:v>-1.8295793811705725E-2</c:v>
                </c:pt>
                <c:pt idx="235">
                  <c:v>-1.829455795847831E-2</c:v>
                </c:pt>
                <c:pt idx="236">
                  <c:v>-1.829455795847831E-2</c:v>
                </c:pt>
                <c:pt idx="237">
                  <c:v>-1.829455795847831E-2</c:v>
                </c:pt>
                <c:pt idx="238">
                  <c:v>-1.8291634526361039E-2</c:v>
                </c:pt>
                <c:pt idx="239">
                  <c:v>-1.8290458335013568E-2</c:v>
                </c:pt>
                <c:pt idx="240">
                  <c:v>-1.8290398673133621E-2</c:v>
                </c:pt>
                <c:pt idx="241">
                  <c:v>-1.8289614545568642E-2</c:v>
                </c:pt>
                <c:pt idx="242">
                  <c:v>-1.8288216752952804E-2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28-4F00-B4F9-AC07C9312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683472"/>
        <c:axId val="1"/>
      </c:scatterChart>
      <c:valAx>
        <c:axId val="761683472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73913043478259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89440993788817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6834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94409937888198"/>
          <c:y val="0.9204921861831491"/>
          <c:w val="0.64596273291925455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VZ Psc - O-C Diagr.</a:t>
            </a:r>
          </a:p>
        </c:rich>
      </c:tx>
      <c:layout>
        <c:manualLayout>
          <c:xMode val="edge"/>
          <c:yMode val="edge"/>
          <c:x val="0.3841371850291652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5857982189492"/>
          <c:y val="0.14723926380368099"/>
          <c:w val="0.81493063439401059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2'!$H$21:$H$980</c:f>
              <c:numCache>
                <c:formatCode>General</c:formatCode>
                <c:ptCount val="960"/>
                <c:pt idx="1">
                  <c:v>2.2774999961256981E-3</c:v>
                </c:pt>
                <c:pt idx="2">
                  <c:v>-2.0617499976651743E-3</c:v>
                </c:pt>
                <c:pt idx="3">
                  <c:v>-1.9462499985820614E-3</c:v>
                </c:pt>
                <c:pt idx="4">
                  <c:v>2.1983750004437752E-2</c:v>
                </c:pt>
                <c:pt idx="5">
                  <c:v>-8.1032500020228326E-3</c:v>
                </c:pt>
                <c:pt idx="6">
                  <c:v>-4.7975000052247196E-4</c:v>
                </c:pt>
                <c:pt idx="7">
                  <c:v>-1.5072999995027203E-2</c:v>
                </c:pt>
                <c:pt idx="8">
                  <c:v>-5.12449999951059E-3</c:v>
                </c:pt>
                <c:pt idx="9">
                  <c:v>-5.8260000005248003E-3</c:v>
                </c:pt>
                <c:pt idx="10">
                  <c:v>0</c:v>
                </c:pt>
                <c:pt idx="11">
                  <c:v>7.4067499954253435E-3</c:v>
                </c:pt>
                <c:pt idx="12">
                  <c:v>1.835525000205962E-2</c:v>
                </c:pt>
                <c:pt idx="13">
                  <c:v>6.7620000045280904E-3</c:v>
                </c:pt>
                <c:pt idx="14">
                  <c:v>-1.0390750001533888E-2</c:v>
                </c:pt>
                <c:pt idx="15">
                  <c:v>5.0160000027972274E-3</c:v>
                </c:pt>
                <c:pt idx="16">
                  <c:v>-1.4273500004492234E-2</c:v>
                </c:pt>
                <c:pt idx="17">
                  <c:v>3.0747499986318871E-3</c:v>
                </c:pt>
                <c:pt idx="22">
                  <c:v>5.8489249997364823E-2</c:v>
                </c:pt>
                <c:pt idx="91">
                  <c:v>-2.628625000215834E-2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CC-4C6A-BF19-4BFA3478BC5B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plus>
            <c:minus>
              <c:numRef>
                <c:f>'Active 2'!$D$22:$D$44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2'!$I$21:$I$980</c:f>
              <c:numCache>
                <c:formatCode>General</c:formatCode>
                <c:ptCount val="960"/>
                <c:pt idx="21">
                  <c:v>5.2510500005155336E-2</c:v>
                </c:pt>
                <c:pt idx="30">
                  <c:v>1.3013250005315058E-2</c:v>
                </c:pt>
                <c:pt idx="31">
                  <c:v>3.8827500029583462E-3</c:v>
                </c:pt>
                <c:pt idx="32">
                  <c:v>4.0318000006664079E-2</c:v>
                </c:pt>
                <c:pt idx="37">
                  <c:v>2.055100000143284E-2</c:v>
                </c:pt>
                <c:pt idx="39">
                  <c:v>6.0165499999129679E-2</c:v>
                </c:pt>
                <c:pt idx="41">
                  <c:v>4.8465250001754612E-2</c:v>
                </c:pt>
                <c:pt idx="42">
                  <c:v>6.9032499959575944E-3</c:v>
                </c:pt>
                <c:pt idx="43">
                  <c:v>1.096200000756653E-2</c:v>
                </c:pt>
                <c:pt idx="44">
                  <c:v>6.216000001586508E-3</c:v>
                </c:pt>
                <c:pt idx="69">
                  <c:v>-1.0175750001508277E-2</c:v>
                </c:pt>
                <c:pt idx="95">
                  <c:v>-6.4137749999645166E-2</c:v>
                </c:pt>
                <c:pt idx="100">
                  <c:v>-6.1700749996816739E-2</c:v>
                </c:pt>
                <c:pt idx="102">
                  <c:v>-5.5535499996040016E-2</c:v>
                </c:pt>
                <c:pt idx="106">
                  <c:v>2.490425000723917E-2</c:v>
                </c:pt>
                <c:pt idx="120">
                  <c:v>-1.3071749999653548E-2</c:v>
                </c:pt>
                <c:pt idx="121">
                  <c:v>-1.0716500000853557E-2</c:v>
                </c:pt>
                <c:pt idx="122">
                  <c:v>-1.2615250001545064E-2</c:v>
                </c:pt>
                <c:pt idx="123">
                  <c:v>-1.4361250003275927E-2</c:v>
                </c:pt>
                <c:pt idx="124">
                  <c:v>-4.382499995699618E-3</c:v>
                </c:pt>
                <c:pt idx="147">
                  <c:v>2.3745500002405606E-2</c:v>
                </c:pt>
                <c:pt idx="160">
                  <c:v>-7.8892499950597994E-3</c:v>
                </c:pt>
                <c:pt idx="163">
                  <c:v>-3.4262749999470543E-2</c:v>
                </c:pt>
                <c:pt idx="165">
                  <c:v>-3.3262749995628837E-2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CC-4C6A-BF19-4BFA3478BC5B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2'!$J$21:$J$980</c:f>
              <c:numCache>
                <c:formatCode>General</c:formatCode>
                <c:ptCount val="960"/>
                <c:pt idx="0">
                  <c:v>6.4199999906122684E-4</c:v>
                </c:pt>
                <c:pt idx="18">
                  <c:v>4.022524999891175E-2</c:v>
                </c:pt>
                <c:pt idx="19">
                  <c:v>4.8235500005830545E-2</c:v>
                </c:pt>
                <c:pt idx="20">
                  <c:v>4.843550000077812E-2</c:v>
                </c:pt>
                <c:pt idx="23">
                  <c:v>5.4644499999994878E-2</c:v>
                </c:pt>
                <c:pt idx="24">
                  <c:v>-1.6215750001720153E-2</c:v>
                </c:pt>
                <c:pt idx="25">
                  <c:v>-1.8668499993509613E-2</c:v>
                </c:pt>
                <c:pt idx="26">
                  <c:v>-1.8767249996017199E-2</c:v>
                </c:pt>
                <c:pt idx="27">
                  <c:v>-1.5266000002156943E-2</c:v>
                </c:pt>
                <c:pt idx="28">
                  <c:v>-1.4411999996809755E-2</c:v>
                </c:pt>
                <c:pt idx="29">
                  <c:v>-4.4093499993323348E-2</c:v>
                </c:pt>
                <c:pt idx="33">
                  <c:v>-8.2704999949783087E-3</c:v>
                </c:pt>
                <c:pt idx="34">
                  <c:v>-5.4637499997625127E-3</c:v>
                </c:pt>
                <c:pt idx="35">
                  <c:v>-8.0164999963017181E-3</c:v>
                </c:pt>
                <c:pt idx="36">
                  <c:v>-7.2097500014933757E-3</c:v>
                </c:pt>
                <c:pt idx="38">
                  <c:v>1.0982749998220243E-2</c:v>
                </c:pt>
                <c:pt idx="40">
                  <c:v>-5.6311749998712912E-2</c:v>
                </c:pt>
                <c:pt idx="46">
                  <c:v>-1.9952750000811648E-2</c:v>
                </c:pt>
                <c:pt idx="61">
                  <c:v>-1.4337749998958316E-2</c:v>
                </c:pt>
                <c:pt idx="62">
                  <c:v>-5.4309999977704138E-3</c:v>
                </c:pt>
                <c:pt idx="63">
                  <c:v>-1.398374999553198E-2</c:v>
                </c:pt>
                <c:pt idx="66">
                  <c:v>-3.7364999952842481E-3</c:v>
                </c:pt>
                <c:pt idx="67">
                  <c:v>-9.8297500007902272E-3</c:v>
                </c:pt>
                <c:pt idx="68">
                  <c:v>-7.8249999205581844E-4</c:v>
                </c:pt>
                <c:pt idx="70">
                  <c:v>8.7150000763358548E-4</c:v>
                </c:pt>
                <c:pt idx="71">
                  <c:v>-9.6217499958584085E-3</c:v>
                </c:pt>
                <c:pt idx="72">
                  <c:v>-9.9812499975087121E-3</c:v>
                </c:pt>
                <c:pt idx="73">
                  <c:v>-1.7449998995289207E-4</c:v>
                </c:pt>
                <c:pt idx="74">
                  <c:v>-1.2427249996108003E-2</c:v>
                </c:pt>
                <c:pt idx="75">
                  <c:v>-2.4205000008805655E-3</c:v>
                </c:pt>
                <c:pt idx="83">
                  <c:v>1.4573500004189555E-2</c:v>
                </c:pt>
                <c:pt idx="86">
                  <c:v>-4.1674000000057276E-2</c:v>
                </c:pt>
                <c:pt idx="87">
                  <c:v>-4.316724999807775E-2</c:v>
                </c:pt>
                <c:pt idx="88">
                  <c:v>-2.7826749996165745E-2</c:v>
                </c:pt>
                <c:pt idx="89">
                  <c:v>-3.9820000005420297E-2</c:v>
                </c:pt>
                <c:pt idx="92">
                  <c:v>-2.3386249995382968E-2</c:v>
                </c:pt>
                <c:pt idx="101">
                  <c:v>-5.5042249994585291E-2</c:v>
                </c:pt>
                <c:pt idx="151">
                  <c:v>3.1806250000954606E-2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2CC-4C6A-BF19-4BFA3478BC5B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2'!$K$21:$K$980</c:f>
              <c:numCache>
                <c:formatCode>General</c:formatCode>
                <c:ptCount val="960"/>
                <c:pt idx="45">
                  <c:v>-2.4740000000747386E-2</c:v>
                </c:pt>
                <c:pt idx="47">
                  <c:v>-4.8321250003937166E-2</c:v>
                </c:pt>
                <c:pt idx="48">
                  <c:v>-4.6562249997805338E-2</c:v>
                </c:pt>
                <c:pt idx="49">
                  <c:v>-4.4341249995341059E-2</c:v>
                </c:pt>
                <c:pt idx="50">
                  <c:v>-3.7785999993502628E-2</c:v>
                </c:pt>
                <c:pt idx="51">
                  <c:v>-4.0376749995630234E-2</c:v>
                </c:pt>
                <c:pt idx="52">
                  <c:v>5.1073500006168615E-2</c:v>
                </c:pt>
                <c:pt idx="53">
                  <c:v>5.9385500004282221E-2</c:v>
                </c:pt>
                <c:pt idx="54">
                  <c:v>4.9237500061281025E-3</c:v>
                </c:pt>
                <c:pt idx="55">
                  <c:v>1.9893000004230998E-2</c:v>
                </c:pt>
                <c:pt idx="56">
                  <c:v>2.0749500006786548E-2</c:v>
                </c:pt>
                <c:pt idx="57">
                  <c:v>2.6461249995918479E-2</c:v>
                </c:pt>
                <c:pt idx="58">
                  <c:v>2.3627000009582844E-2</c:v>
                </c:pt>
                <c:pt idx="59">
                  <c:v>2.9584749994683079E-2</c:v>
                </c:pt>
                <c:pt idx="60">
                  <c:v>3.2449999998789281E-2</c:v>
                </c:pt>
                <c:pt idx="64">
                  <c:v>-1.257025000086287E-2</c:v>
                </c:pt>
                <c:pt idx="65">
                  <c:v>-3.8634999946225435E-3</c:v>
                </c:pt>
                <c:pt idx="76">
                  <c:v>-6.6492499972810037E-3</c:v>
                </c:pt>
                <c:pt idx="77">
                  <c:v>1.0575000051176175E-3</c:v>
                </c:pt>
                <c:pt idx="78">
                  <c:v>-4.3362500000512227E-3</c:v>
                </c:pt>
                <c:pt idx="79">
                  <c:v>-3.2294999982696027E-3</c:v>
                </c:pt>
                <c:pt idx="80">
                  <c:v>1.2615000086952932E-3</c:v>
                </c:pt>
                <c:pt idx="81">
                  <c:v>1.2136500001361128E-2</c:v>
                </c:pt>
                <c:pt idx="82">
                  <c:v>5.9377500001573935E-3</c:v>
                </c:pt>
                <c:pt idx="84">
                  <c:v>-3.8843999995151535E-2</c:v>
                </c:pt>
                <c:pt idx="85">
                  <c:v>-4.0296749997651204E-2</c:v>
                </c:pt>
                <c:pt idx="90">
                  <c:v>-3.9443249996111263E-2</c:v>
                </c:pt>
                <c:pt idx="93">
                  <c:v>6.0472249999293126E-2</c:v>
                </c:pt>
                <c:pt idx="94">
                  <c:v>6.1426250002114102E-2</c:v>
                </c:pt>
                <c:pt idx="96">
                  <c:v>6.4884500003245194E-2</c:v>
                </c:pt>
                <c:pt idx="97">
                  <c:v>-5.8961499998986255E-2</c:v>
                </c:pt>
                <c:pt idx="98">
                  <c:v>-5.775474999245489E-2</c:v>
                </c:pt>
                <c:pt idx="99">
                  <c:v>-5.7007499999599531E-2</c:v>
                </c:pt>
                <c:pt idx="103">
                  <c:v>-5.2373499995155726E-2</c:v>
                </c:pt>
                <c:pt idx="104">
                  <c:v>-5.7353749994945247E-2</c:v>
                </c:pt>
                <c:pt idx="105">
                  <c:v>-3.5387999996601138E-2</c:v>
                </c:pt>
                <c:pt idx="107">
                  <c:v>5.1937750002252869E-2</c:v>
                </c:pt>
                <c:pt idx="108">
                  <c:v>5.7446999999228865E-2</c:v>
                </c:pt>
                <c:pt idx="109">
                  <c:v>3.1492499983869493E-3</c:v>
                </c:pt>
                <c:pt idx="110">
                  <c:v>-1.4179999998304993E-3</c:v>
                </c:pt>
                <c:pt idx="111">
                  <c:v>8.682000006956514E-3</c:v>
                </c:pt>
                <c:pt idx="112">
                  <c:v>2.0495250006206334E-2</c:v>
                </c:pt>
                <c:pt idx="113">
                  <c:v>1.7901999999594409E-2</c:v>
                </c:pt>
                <c:pt idx="114">
                  <c:v>-2.7886500000022352E-2</c:v>
                </c:pt>
                <c:pt idx="115">
                  <c:v>-2.7856499997142237E-2</c:v>
                </c:pt>
                <c:pt idx="116">
                  <c:v>-3.0179749999660999E-2</c:v>
                </c:pt>
                <c:pt idx="117">
                  <c:v>-3.0099749994406011E-2</c:v>
                </c:pt>
                <c:pt idx="118">
                  <c:v>-1.7396499999449588E-2</c:v>
                </c:pt>
                <c:pt idx="119">
                  <c:v>-1.337299999431707E-2</c:v>
                </c:pt>
                <c:pt idx="125">
                  <c:v>6.2405750002653804E-2</c:v>
                </c:pt>
                <c:pt idx="126">
                  <c:v>-6.4009999994596001E-2</c:v>
                </c:pt>
                <c:pt idx="127">
                  <c:v>-6.3408750000235159E-2</c:v>
                </c:pt>
                <c:pt idx="128">
                  <c:v>-5.5019500003254507E-2</c:v>
                </c:pt>
                <c:pt idx="129">
                  <c:v>-4.467224999825703E-2</c:v>
                </c:pt>
                <c:pt idx="130">
                  <c:v>-4.8586749995592982E-2</c:v>
                </c:pt>
                <c:pt idx="131">
                  <c:v>-3.9906749996589497E-2</c:v>
                </c:pt>
                <c:pt idx="132">
                  <c:v>-3.7088749995746184E-2</c:v>
                </c:pt>
                <c:pt idx="133">
                  <c:v>4.8151750001125038E-2</c:v>
                </c:pt>
                <c:pt idx="134">
                  <c:v>4.62057500044466E-2</c:v>
                </c:pt>
                <c:pt idx="135">
                  <c:v>5.5188750004163012E-2</c:v>
                </c:pt>
                <c:pt idx="136">
                  <c:v>5.4850250002346002E-2</c:v>
                </c:pt>
                <c:pt idx="137">
                  <c:v>-6.3197750001563691E-2</c:v>
                </c:pt>
                <c:pt idx="138">
                  <c:v>6.4502250002988148E-2</c:v>
                </c:pt>
                <c:pt idx="139">
                  <c:v>1.1945000005653128E-3</c:v>
                </c:pt>
                <c:pt idx="140">
                  <c:v>1.7727250007737894E-2</c:v>
                </c:pt>
                <c:pt idx="141">
                  <c:v>2.4382499999774154E-2</c:v>
                </c:pt>
                <c:pt idx="142">
                  <c:v>2.8438750006898772E-2</c:v>
                </c:pt>
                <c:pt idx="143">
                  <c:v>3.5538750009436626E-2</c:v>
                </c:pt>
                <c:pt idx="144">
                  <c:v>4.1438750005909242E-2</c:v>
                </c:pt>
                <c:pt idx="145">
                  <c:v>1.7445500001485925E-2</c:v>
                </c:pt>
                <c:pt idx="146">
                  <c:v>2.3045500005537178E-2</c:v>
                </c:pt>
                <c:pt idx="148">
                  <c:v>1.4492750007775612E-2</c:v>
                </c:pt>
                <c:pt idx="149">
                  <c:v>1.9492750005156267E-2</c:v>
                </c:pt>
                <c:pt idx="150">
                  <c:v>1.9792750004853588E-2</c:v>
                </c:pt>
                <c:pt idx="152">
                  <c:v>3.5092250000161584E-2</c:v>
                </c:pt>
                <c:pt idx="153">
                  <c:v>-1.8012749998888467E-2</c:v>
                </c:pt>
                <c:pt idx="154">
                  <c:v>-1.596274999610614E-2</c:v>
                </c:pt>
                <c:pt idx="155">
                  <c:v>-5.1524999944376759E-3</c:v>
                </c:pt>
                <c:pt idx="156">
                  <c:v>-7.3959999936050735E-3</c:v>
                </c:pt>
                <c:pt idx="157">
                  <c:v>-6.6959999967366457E-3</c:v>
                </c:pt>
                <c:pt idx="158">
                  <c:v>-5.5959999954211526E-3</c:v>
                </c:pt>
                <c:pt idx="159">
                  <c:v>-1.1389250001229811E-2</c:v>
                </c:pt>
                <c:pt idx="161">
                  <c:v>-6.9892499959678389E-3</c:v>
                </c:pt>
                <c:pt idx="162">
                  <c:v>-4.5020249999652151E-2</c:v>
                </c:pt>
                <c:pt idx="164">
                  <c:v>-3.406274999724701E-2</c:v>
                </c:pt>
                <c:pt idx="166">
                  <c:v>-3.7056000001030043E-2</c:v>
                </c:pt>
                <c:pt idx="167">
                  <c:v>-3.6156000001938082E-2</c:v>
                </c:pt>
                <c:pt idx="168">
                  <c:v>-3.5356000000319909E-2</c:v>
                </c:pt>
                <c:pt idx="169">
                  <c:v>-6.2296500000229571E-2</c:v>
                </c:pt>
                <c:pt idx="170">
                  <c:v>-6.3766999999643303E-2</c:v>
                </c:pt>
                <c:pt idx="171">
                  <c:v>-5.9542999995755963E-2</c:v>
                </c:pt>
                <c:pt idx="172">
                  <c:v>-5.3221249996568076E-2</c:v>
                </c:pt>
                <c:pt idx="173">
                  <c:v>2.9916000006778631E-2</c:v>
                </c:pt>
                <c:pt idx="174">
                  <c:v>3.0700750001415145E-2</c:v>
                </c:pt>
                <c:pt idx="175">
                  <c:v>4.0114000003086403E-2</c:v>
                </c:pt>
                <c:pt idx="176">
                  <c:v>4.6491000000969507E-2</c:v>
                </c:pt>
                <c:pt idx="177">
                  <c:v>5.0027249999402557E-2</c:v>
                </c:pt>
                <c:pt idx="178">
                  <c:v>5.0727249996270984E-2</c:v>
                </c:pt>
                <c:pt idx="179">
                  <c:v>5.4727249997085892E-2</c:v>
                </c:pt>
                <c:pt idx="180">
                  <c:v>5.4690750002919231E-2</c:v>
                </c:pt>
                <c:pt idx="181">
                  <c:v>-6.5162499959114939E-3</c:v>
                </c:pt>
                <c:pt idx="182">
                  <c:v>-6.5162499959114939E-3</c:v>
                </c:pt>
                <c:pt idx="183">
                  <c:v>9.0820000041276217E-3</c:v>
                </c:pt>
                <c:pt idx="184">
                  <c:v>1.0682000007363968E-2</c:v>
                </c:pt>
                <c:pt idx="185">
                  <c:v>1.0882000002311543E-2</c:v>
                </c:pt>
                <c:pt idx="186">
                  <c:v>1.1484499998914544E-2</c:v>
                </c:pt>
                <c:pt idx="187">
                  <c:v>7.0912500013946556E-3</c:v>
                </c:pt>
                <c:pt idx="188">
                  <c:v>1.1969250008405652E-2</c:v>
                </c:pt>
                <c:pt idx="189">
                  <c:v>1.1576000004424714E-2</c:v>
                </c:pt>
                <c:pt idx="190">
                  <c:v>8.5367499996209517E-3</c:v>
                </c:pt>
                <c:pt idx="191">
                  <c:v>-1.9720750002306886E-2</c:v>
                </c:pt>
                <c:pt idx="192">
                  <c:v>4.8499998229090124E-5</c:v>
                </c:pt>
                <c:pt idx="193">
                  <c:v>2.455250003549736E-3</c:v>
                </c:pt>
                <c:pt idx="194">
                  <c:v>6.0204999972484075E-3</c:v>
                </c:pt>
                <c:pt idx="195">
                  <c:v>-5.57665000014822E-2</c:v>
                </c:pt>
                <c:pt idx="196">
                  <c:v>-5.1766500000667293E-2</c:v>
                </c:pt>
                <c:pt idx="197">
                  <c:v>-5.0766499996825587E-2</c:v>
                </c:pt>
                <c:pt idx="198">
                  <c:v>-6.0199749997991603E-2</c:v>
                </c:pt>
                <c:pt idx="199">
                  <c:v>-5.8199749997584149E-2</c:v>
                </c:pt>
                <c:pt idx="200">
                  <c:v>-5.7199750001018401E-2</c:v>
                </c:pt>
                <c:pt idx="201">
                  <c:v>-4.599824999604607E-2</c:v>
                </c:pt>
                <c:pt idx="202">
                  <c:v>-4.599824999604607E-2</c:v>
                </c:pt>
                <c:pt idx="203">
                  <c:v>-3.5859999996318948E-2</c:v>
                </c:pt>
                <c:pt idx="204">
                  <c:v>-3.5859999996318948E-2</c:v>
                </c:pt>
                <c:pt idx="205">
                  <c:v>-4.1712749996804632E-2</c:v>
                </c:pt>
                <c:pt idx="206">
                  <c:v>-4.1712749996804632E-2</c:v>
                </c:pt>
                <c:pt idx="207">
                  <c:v>-3.9005999991786666E-2</c:v>
                </c:pt>
                <c:pt idx="208">
                  <c:v>-3.9005999991786666E-2</c:v>
                </c:pt>
                <c:pt idx="209">
                  <c:v>-2.4421999994956423E-2</c:v>
                </c:pt>
                <c:pt idx="210">
                  <c:v>2.3590750002767891E-2</c:v>
                </c:pt>
                <c:pt idx="211">
                  <c:v>2.3690750000241678E-2</c:v>
                </c:pt>
                <c:pt idx="212">
                  <c:v>2.5590750003175344E-2</c:v>
                </c:pt>
                <c:pt idx="213">
                  <c:v>3.3302249998087063E-2</c:v>
                </c:pt>
                <c:pt idx="214">
                  <c:v>3.520225000102073E-2</c:v>
                </c:pt>
                <c:pt idx="215">
                  <c:v>4.6324500006448943E-2</c:v>
                </c:pt>
                <c:pt idx="216">
                  <c:v>4.8024499999883119E-2</c:v>
                </c:pt>
                <c:pt idx="217">
                  <c:v>4.8124500004632864E-2</c:v>
                </c:pt>
                <c:pt idx="218">
                  <c:v>4.0868249998311512E-2</c:v>
                </c:pt>
                <c:pt idx="219">
                  <c:v>5.8726250004838221E-2</c:v>
                </c:pt>
                <c:pt idx="220">
                  <c:v>6.3737750002474058E-2</c:v>
                </c:pt>
                <c:pt idx="221">
                  <c:v>-6.1011249999864958E-2</c:v>
                </c:pt>
                <c:pt idx="222">
                  <c:v>-5.8635749999666587E-2</c:v>
                </c:pt>
                <c:pt idx="223">
                  <c:v>-5.7733249996090308E-2</c:v>
                </c:pt>
                <c:pt idx="224">
                  <c:v>-5.6825249994290061E-2</c:v>
                </c:pt>
                <c:pt idx="225">
                  <c:v>1.0513249901123345E-2</c:v>
                </c:pt>
                <c:pt idx="226">
                  <c:v>1.7768750003597233E-2</c:v>
                </c:pt>
                <c:pt idx="227">
                  <c:v>2.9315250227227807E-2</c:v>
                </c:pt>
                <c:pt idx="228">
                  <c:v>3.6710750006022863E-2</c:v>
                </c:pt>
                <c:pt idx="229">
                  <c:v>3.6201000002620276E-2</c:v>
                </c:pt>
                <c:pt idx="230">
                  <c:v>3.9507749999756925E-2</c:v>
                </c:pt>
                <c:pt idx="231">
                  <c:v>4.7968250000849366E-2</c:v>
                </c:pt>
                <c:pt idx="232">
                  <c:v>5.3745750003145076E-2</c:v>
                </c:pt>
                <c:pt idx="233">
                  <c:v>-2.6234750024741516E-2</c:v>
                </c:pt>
                <c:pt idx="234">
                  <c:v>-2.2523000108776614E-2</c:v>
                </c:pt>
                <c:pt idx="235">
                  <c:v>-2.1544250193983316E-2</c:v>
                </c:pt>
                <c:pt idx="236">
                  <c:v>-1.954424986615777E-2</c:v>
                </c:pt>
                <c:pt idx="237">
                  <c:v>-1.954424986615777E-2</c:v>
                </c:pt>
                <c:pt idx="238">
                  <c:v>1.171000039903447E-3</c:v>
                </c:pt>
                <c:pt idx="239">
                  <c:v>6.1025001486996189E-3</c:v>
                </c:pt>
                <c:pt idx="240">
                  <c:v>-1.5502498135901988E-3</c:v>
                </c:pt>
                <c:pt idx="241">
                  <c:v>-5.2924976625945419E-4</c:v>
                </c:pt>
                <c:pt idx="242">
                  <c:v>7.5777500023832545E-3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2CC-4C6A-BF19-4BFA3478BC5B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Samec 1989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2CC-4C6A-BF19-4BFA3478BC5B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2CC-4C6A-BF19-4BFA3478BC5B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2CC-4C6A-BF19-4BFA3478BC5B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2'!$O$21:$O$980</c:f>
              <c:numCache>
                <c:formatCode>General</c:formatCode>
                <c:ptCount val="960"/>
                <c:pt idx="0">
                  <c:v>-1.6752450804166222E-2</c:v>
                </c:pt>
                <c:pt idx="1">
                  <c:v>-1.391600259773078E-2</c:v>
                </c:pt>
                <c:pt idx="2">
                  <c:v>-1.3915114542562829E-2</c:v>
                </c:pt>
                <c:pt idx="3">
                  <c:v>-1.3904655226140296E-2</c:v>
                </c:pt>
                <c:pt idx="4">
                  <c:v>-1.3671787426544259E-2</c:v>
                </c:pt>
                <c:pt idx="5">
                  <c:v>-1.3664288294014896E-2</c:v>
                </c:pt>
                <c:pt idx="6">
                  <c:v>-1.3652250212849338E-2</c:v>
                </c:pt>
                <c:pt idx="7">
                  <c:v>-1.3652151540052899E-2</c:v>
                </c:pt>
                <c:pt idx="8">
                  <c:v>-1.364998073853124E-2</c:v>
                </c:pt>
                <c:pt idx="9">
                  <c:v>-1.3628075377721783E-2</c:v>
                </c:pt>
                <c:pt idx="10">
                  <c:v>-1.3613077112663055E-2</c:v>
                </c:pt>
                <c:pt idx="11">
                  <c:v>-1.3612978439866617E-2</c:v>
                </c:pt>
                <c:pt idx="12">
                  <c:v>-1.3610807638344959E-2</c:v>
                </c:pt>
                <c:pt idx="13">
                  <c:v>-1.3610708965548519E-2</c:v>
                </c:pt>
                <c:pt idx="14">
                  <c:v>-1.3610018255973447E-2</c:v>
                </c:pt>
                <c:pt idx="15">
                  <c:v>-1.3609919583177008E-2</c:v>
                </c:pt>
                <c:pt idx="16">
                  <c:v>-1.3605380634540814E-2</c:v>
                </c:pt>
                <c:pt idx="17">
                  <c:v>-1.3579824380263113E-2</c:v>
                </c:pt>
                <c:pt idx="18">
                  <c:v>-1.3093762185004607E-2</c:v>
                </c:pt>
                <c:pt idx="19">
                  <c:v>-1.3065837783612371E-2</c:v>
                </c:pt>
                <c:pt idx="20">
                  <c:v>-1.3065837783612371E-2</c:v>
                </c:pt>
                <c:pt idx="21">
                  <c:v>-1.3055970503968471E-2</c:v>
                </c:pt>
                <c:pt idx="22">
                  <c:v>-1.3041662948484817E-2</c:v>
                </c:pt>
                <c:pt idx="23">
                  <c:v>-1.303939347416672E-2</c:v>
                </c:pt>
                <c:pt idx="24">
                  <c:v>-1.2534484774788367E-2</c:v>
                </c:pt>
                <c:pt idx="25">
                  <c:v>-1.2533794065213294E-2</c:v>
                </c:pt>
                <c:pt idx="26">
                  <c:v>-1.2532313973266708E-2</c:v>
                </c:pt>
                <c:pt idx="27">
                  <c:v>-1.2530833881320123E-2</c:v>
                </c:pt>
                <c:pt idx="28">
                  <c:v>-1.2530044498948612E-2</c:v>
                </c:pt>
                <c:pt idx="29">
                  <c:v>-1.2247642955540199E-2</c:v>
                </c:pt>
                <c:pt idx="30">
                  <c:v>-1.224754428274376E-2</c:v>
                </c:pt>
                <c:pt idx="31">
                  <c:v>-1.2038949991071718E-2</c:v>
                </c:pt>
                <c:pt idx="32">
                  <c:v>-1.2020892869323381E-2</c:v>
                </c:pt>
                <c:pt idx="33">
                  <c:v>-1.1438920715926171E-2</c:v>
                </c:pt>
                <c:pt idx="34">
                  <c:v>-1.143882204312973E-2</c:v>
                </c:pt>
                <c:pt idx="35">
                  <c:v>-1.1438131333554657E-2</c:v>
                </c:pt>
                <c:pt idx="36">
                  <c:v>-1.143803266075822E-2</c:v>
                </c:pt>
                <c:pt idx="37">
                  <c:v>-1.0371478404049088E-2</c:v>
                </c:pt>
                <c:pt idx="38">
                  <c:v>-8.9208896235993748E-3</c:v>
                </c:pt>
                <c:pt idx="39">
                  <c:v>-8.4124287035492185E-3</c:v>
                </c:pt>
                <c:pt idx="40">
                  <c:v>-8.4091725012667307E-3</c:v>
                </c:pt>
                <c:pt idx="41">
                  <c:v>-8.1127594207639799E-3</c:v>
                </c:pt>
                <c:pt idx="42">
                  <c:v>-7.8783128564249207E-3</c:v>
                </c:pt>
                <c:pt idx="43">
                  <c:v>-7.8482176535110259E-3</c:v>
                </c:pt>
                <c:pt idx="44">
                  <c:v>-7.8474282711395137E-3</c:v>
                </c:pt>
                <c:pt idx="45">
                  <c:v>-7.5821957943114872E-3</c:v>
                </c:pt>
                <c:pt idx="46">
                  <c:v>-7.573611261021294E-3</c:v>
                </c:pt>
                <c:pt idx="47">
                  <c:v>-7.2837105850835178E-3</c:v>
                </c:pt>
                <c:pt idx="48">
                  <c:v>-7.2770008349256655E-3</c:v>
                </c:pt>
                <c:pt idx="49">
                  <c:v>-7.2679229376532784E-3</c:v>
                </c:pt>
                <c:pt idx="50">
                  <c:v>-7.2656534633351814E-3</c:v>
                </c:pt>
                <c:pt idx="51">
                  <c:v>-7.2625946066455721E-3</c:v>
                </c:pt>
                <c:pt idx="52">
                  <c:v>-7.0294307886602193E-3</c:v>
                </c:pt>
                <c:pt idx="53">
                  <c:v>-7.0073280822578838E-3</c:v>
                </c:pt>
                <c:pt idx="54">
                  <c:v>-6.7962669706748665E-3</c:v>
                </c:pt>
                <c:pt idx="55">
                  <c:v>-6.7616328191247785E-3</c:v>
                </c:pt>
                <c:pt idx="56">
                  <c:v>-6.7578832528600967E-3</c:v>
                </c:pt>
                <c:pt idx="57">
                  <c:v>-6.7518642122773179E-3</c:v>
                </c:pt>
                <c:pt idx="58">
                  <c:v>-6.7450557893230269E-3</c:v>
                </c:pt>
                <c:pt idx="59">
                  <c:v>-6.7398261311117594E-3</c:v>
                </c:pt>
                <c:pt idx="60">
                  <c:v>-6.7257159212209833E-3</c:v>
                </c:pt>
                <c:pt idx="61">
                  <c:v>-6.4901839561210947E-3</c:v>
                </c:pt>
                <c:pt idx="62">
                  <c:v>-6.490085283324655E-3</c:v>
                </c:pt>
                <c:pt idx="63">
                  <c:v>-6.4893945737495825E-3</c:v>
                </c:pt>
                <c:pt idx="64">
                  <c:v>-6.4891972281567048E-3</c:v>
                </c:pt>
                <c:pt idx="65">
                  <c:v>-6.4890985553602652E-3</c:v>
                </c:pt>
                <c:pt idx="66">
                  <c:v>-6.488703864174509E-3</c:v>
                </c:pt>
                <c:pt idx="67">
                  <c:v>-6.4886051913780702E-3</c:v>
                </c:pt>
                <c:pt idx="68">
                  <c:v>-6.4879144818029977E-3</c:v>
                </c:pt>
                <c:pt idx="69">
                  <c:v>-6.4878158090065589E-3</c:v>
                </c:pt>
                <c:pt idx="70">
                  <c:v>-6.4871250994314855E-3</c:v>
                </c:pt>
                <c:pt idx="71">
                  <c:v>-6.4870264266350466E-3</c:v>
                </c:pt>
                <c:pt idx="72">
                  <c:v>-6.4864343898564129E-3</c:v>
                </c:pt>
                <c:pt idx="73">
                  <c:v>-6.4863357170599732E-3</c:v>
                </c:pt>
                <c:pt idx="74">
                  <c:v>-6.4856450074849007E-3</c:v>
                </c:pt>
                <c:pt idx="75">
                  <c:v>-6.4855463346884619E-3</c:v>
                </c:pt>
                <c:pt idx="76">
                  <c:v>-6.4801193308843168E-3</c:v>
                </c:pt>
                <c:pt idx="77">
                  <c:v>-6.480020658087878E-3</c:v>
                </c:pt>
                <c:pt idx="78">
                  <c:v>-6.4726201983549524E-3</c:v>
                </c:pt>
                <c:pt idx="79">
                  <c:v>-6.4725215255585136E-3</c:v>
                </c:pt>
                <c:pt idx="80">
                  <c:v>-6.4594967164285661E-3</c:v>
                </c:pt>
                <c:pt idx="81">
                  <c:v>-6.4496294367846659E-3</c:v>
                </c:pt>
                <c:pt idx="82">
                  <c:v>-6.4481493448380811E-3</c:v>
                </c:pt>
                <c:pt idx="83">
                  <c:v>-6.4373940100262306E-3</c:v>
                </c:pt>
                <c:pt idx="84">
                  <c:v>-6.2213005858248243E-3</c:v>
                </c:pt>
                <c:pt idx="85">
                  <c:v>-6.2206098762497518E-3</c:v>
                </c:pt>
                <c:pt idx="86">
                  <c:v>-6.2173536739672641E-3</c:v>
                </c:pt>
                <c:pt idx="87">
                  <c:v>-6.2172550011708252E-3</c:v>
                </c:pt>
                <c:pt idx="88">
                  <c:v>-6.2166629643921915E-3</c:v>
                </c:pt>
                <c:pt idx="89">
                  <c:v>-6.2165642915957527E-3</c:v>
                </c:pt>
                <c:pt idx="90">
                  <c:v>-6.2125187069417536E-3</c:v>
                </c:pt>
                <c:pt idx="91">
                  <c:v>-6.1766018090379585E-3</c:v>
                </c:pt>
                <c:pt idx="92">
                  <c:v>-6.1766018090379585E-3</c:v>
                </c:pt>
                <c:pt idx="93">
                  <c:v>-5.9652446790656238E-3</c:v>
                </c:pt>
                <c:pt idx="94">
                  <c:v>-5.9644552966941124E-3</c:v>
                </c:pt>
                <c:pt idx="95">
                  <c:v>-5.9376162960627045E-3</c:v>
                </c:pt>
                <c:pt idx="96">
                  <c:v>-5.9270583068437317E-3</c:v>
                </c:pt>
                <c:pt idx="97">
                  <c:v>-5.9262689244722194E-3</c:v>
                </c:pt>
                <c:pt idx="98">
                  <c:v>-5.9261702516757806E-3</c:v>
                </c:pt>
                <c:pt idx="99">
                  <c:v>-5.9254795421007081E-3</c:v>
                </c:pt>
                <c:pt idx="100">
                  <c:v>-5.9253808693042693E-3</c:v>
                </c:pt>
                <c:pt idx="101">
                  <c:v>-5.9113693322099311E-3</c:v>
                </c:pt>
                <c:pt idx="102">
                  <c:v>-5.9112706594134923E-3</c:v>
                </c:pt>
                <c:pt idx="103">
                  <c:v>-5.9089025122989565E-3</c:v>
                </c:pt>
                <c:pt idx="104">
                  <c:v>-5.9013047069731532E-3</c:v>
                </c:pt>
                <c:pt idx="105">
                  <c:v>-5.8550271654432629E-3</c:v>
                </c:pt>
                <c:pt idx="106">
                  <c:v>-5.6826457900643335E-3</c:v>
                </c:pt>
                <c:pt idx="107">
                  <c:v>-5.6192978547504966E-3</c:v>
                </c:pt>
                <c:pt idx="108">
                  <c:v>-5.6162389980608882E-3</c:v>
                </c:pt>
                <c:pt idx="109">
                  <c:v>-5.3925477685336787E-3</c:v>
                </c:pt>
                <c:pt idx="110">
                  <c:v>-5.3774508306785127E-3</c:v>
                </c:pt>
                <c:pt idx="111">
                  <c:v>-5.3774508306785127E-3</c:v>
                </c:pt>
                <c:pt idx="112">
                  <c:v>-5.3538680323295916E-3</c:v>
                </c:pt>
                <c:pt idx="113">
                  <c:v>-5.3537693595331528E-3</c:v>
                </c:pt>
                <c:pt idx="114">
                  <c:v>-5.1270192733163349E-3</c:v>
                </c:pt>
                <c:pt idx="115">
                  <c:v>-5.1270192733163349E-3</c:v>
                </c:pt>
                <c:pt idx="116">
                  <c:v>-5.1269206005198961E-3</c:v>
                </c:pt>
                <c:pt idx="117">
                  <c:v>-5.1269206005198961E-3</c:v>
                </c:pt>
                <c:pt idx="118">
                  <c:v>-5.0993908903134155E-3</c:v>
                </c:pt>
                <c:pt idx="119">
                  <c:v>-5.0873528091478579E-3</c:v>
                </c:pt>
                <c:pt idx="120">
                  <c:v>-5.0858727172012723E-3</c:v>
                </c:pt>
                <c:pt idx="121">
                  <c:v>-5.0836032428831762E-3</c:v>
                </c:pt>
                <c:pt idx="122">
                  <c:v>-5.0821231509365905E-3</c:v>
                </c:pt>
                <c:pt idx="123">
                  <c:v>-5.0813337685650783E-3</c:v>
                </c:pt>
                <c:pt idx="124">
                  <c:v>-5.0670262130814245E-3</c:v>
                </c:pt>
                <c:pt idx="125">
                  <c:v>-4.875699660786206E-3</c:v>
                </c:pt>
                <c:pt idx="126">
                  <c:v>-4.8627735244526973E-3</c:v>
                </c:pt>
                <c:pt idx="127">
                  <c:v>-4.8612934325061134E-3</c:v>
                </c:pt>
                <c:pt idx="128">
                  <c:v>-4.8424469283862639E-3</c:v>
                </c:pt>
                <c:pt idx="129">
                  <c:v>-4.8417562188111905E-3</c:v>
                </c:pt>
                <c:pt idx="130">
                  <c:v>-4.827349990531098E-3</c:v>
                </c:pt>
                <c:pt idx="131">
                  <c:v>-4.8115623431008569E-3</c:v>
                </c:pt>
                <c:pt idx="132">
                  <c:v>-4.7981428427851542E-3</c:v>
                </c:pt>
                <c:pt idx="133">
                  <c:v>-4.5607360945529238E-3</c:v>
                </c:pt>
                <c:pt idx="134">
                  <c:v>-4.5599467121814116E-3</c:v>
                </c:pt>
                <c:pt idx="135">
                  <c:v>-4.5445537559369292E-3</c:v>
                </c:pt>
                <c:pt idx="136">
                  <c:v>-4.5388307337434659E-3</c:v>
                </c:pt>
                <c:pt idx="137">
                  <c:v>-4.5088342036260116E-3</c:v>
                </c:pt>
                <c:pt idx="138">
                  <c:v>-4.5088342036260116E-3</c:v>
                </c:pt>
                <c:pt idx="139">
                  <c:v>-4.296983709671482E-3</c:v>
                </c:pt>
                <c:pt idx="140">
                  <c:v>-4.2818867718163161E-3</c:v>
                </c:pt>
                <c:pt idx="141">
                  <c:v>-4.2796172974982182E-3</c:v>
                </c:pt>
                <c:pt idx="142">
                  <c:v>-4.2524822784774947E-3</c:v>
                </c:pt>
                <c:pt idx="143">
                  <c:v>-4.2524822784774947E-3</c:v>
                </c:pt>
                <c:pt idx="144">
                  <c:v>-4.2524822784774947E-3</c:v>
                </c:pt>
                <c:pt idx="145">
                  <c:v>-4.2523836056810541E-3</c:v>
                </c:pt>
                <c:pt idx="146">
                  <c:v>-4.2523836056810541E-3</c:v>
                </c:pt>
                <c:pt idx="147">
                  <c:v>-4.2523836056810541E-3</c:v>
                </c:pt>
                <c:pt idx="148">
                  <c:v>-4.2516928961059824E-3</c:v>
                </c:pt>
                <c:pt idx="149">
                  <c:v>-4.2516928961059824E-3</c:v>
                </c:pt>
                <c:pt idx="150">
                  <c:v>-4.2516928961059824E-3</c:v>
                </c:pt>
                <c:pt idx="151">
                  <c:v>-4.2514955505131031E-3</c:v>
                </c:pt>
                <c:pt idx="152">
                  <c:v>-4.2443911091694965E-3</c:v>
                </c:pt>
                <c:pt idx="153">
                  <c:v>-4.0253375010749198E-3</c:v>
                </c:pt>
                <c:pt idx="154">
                  <c:v>-4.0253375010749198E-3</c:v>
                </c:pt>
                <c:pt idx="155">
                  <c:v>-4.0053069233978028E-3</c:v>
                </c:pt>
                <c:pt idx="156">
                  <c:v>-4.001557357133121E-3</c:v>
                </c:pt>
                <c:pt idx="157">
                  <c:v>-4.001557357133121E-3</c:v>
                </c:pt>
                <c:pt idx="158">
                  <c:v>-4.001557357133121E-3</c:v>
                </c:pt>
                <c:pt idx="159">
                  <c:v>-4.0014586843366822E-3</c:v>
                </c:pt>
                <c:pt idx="160">
                  <c:v>-4.0014586843366822E-3</c:v>
                </c:pt>
                <c:pt idx="161">
                  <c:v>-4.0014586843366822E-3</c:v>
                </c:pt>
                <c:pt idx="162">
                  <c:v>-3.7460934871525551E-3</c:v>
                </c:pt>
                <c:pt idx="163">
                  <c:v>-3.7174783761852459E-3</c:v>
                </c:pt>
                <c:pt idx="164">
                  <c:v>-3.7174783761852459E-3</c:v>
                </c:pt>
                <c:pt idx="165">
                  <c:v>-3.7174783761852459E-3</c:v>
                </c:pt>
                <c:pt idx="166">
                  <c:v>-3.7173797033888071E-3</c:v>
                </c:pt>
                <c:pt idx="167">
                  <c:v>-3.7173797033888071E-3</c:v>
                </c:pt>
                <c:pt idx="168">
                  <c:v>-3.7173797033888071E-3</c:v>
                </c:pt>
                <c:pt idx="169">
                  <c:v>-3.4416879101382466E-3</c:v>
                </c:pt>
                <c:pt idx="170">
                  <c:v>-3.43833303505932E-3</c:v>
                </c:pt>
                <c:pt idx="171">
                  <c:v>-3.4335967408302484E-3</c:v>
                </c:pt>
                <c:pt idx="172">
                  <c:v>-3.4157369646747888E-3</c:v>
                </c:pt>
                <c:pt idx="173">
                  <c:v>-3.1900722792188013E-3</c:v>
                </c:pt>
                <c:pt idx="174">
                  <c:v>-3.1844479298217768E-3</c:v>
                </c:pt>
                <c:pt idx="175">
                  <c:v>-3.1608651314728575E-3</c:v>
                </c:pt>
                <c:pt idx="176">
                  <c:v>-3.1407358809993017E-3</c:v>
                </c:pt>
                <c:pt idx="177">
                  <c:v>-3.1372823331239363E-3</c:v>
                </c:pt>
                <c:pt idx="178">
                  <c:v>-3.1372823331239363E-3</c:v>
                </c:pt>
                <c:pt idx="179">
                  <c:v>-3.1372823331239363E-3</c:v>
                </c:pt>
                <c:pt idx="180">
                  <c:v>-3.1173504282432582E-3</c:v>
                </c:pt>
                <c:pt idx="181">
                  <c:v>-2.9282933502661392E-3</c:v>
                </c:pt>
                <c:pt idx="182">
                  <c:v>-2.9282933502661392E-3</c:v>
                </c:pt>
                <c:pt idx="183">
                  <c:v>-2.8908963604157584E-3</c:v>
                </c:pt>
                <c:pt idx="184">
                  <c:v>-2.8908963604157584E-3</c:v>
                </c:pt>
                <c:pt idx="185">
                  <c:v>-2.8908963604157584E-3</c:v>
                </c:pt>
                <c:pt idx="186">
                  <c:v>-2.8879361765225889E-3</c:v>
                </c:pt>
                <c:pt idx="187">
                  <c:v>-2.8878375037261483E-3</c:v>
                </c:pt>
                <c:pt idx="188">
                  <c:v>-2.8823118271255645E-3</c:v>
                </c:pt>
                <c:pt idx="189">
                  <c:v>-2.8822131543291257E-3</c:v>
                </c:pt>
                <c:pt idx="190">
                  <c:v>-2.8813250991611746E-3</c:v>
                </c:pt>
                <c:pt idx="191">
                  <c:v>-2.6336563800992904E-3</c:v>
                </c:pt>
                <c:pt idx="192">
                  <c:v>-2.5595531099736023E-3</c:v>
                </c:pt>
                <c:pt idx="193">
                  <c:v>-2.5594544371771635E-3</c:v>
                </c:pt>
                <c:pt idx="194">
                  <c:v>-2.5453442272863856E-3</c:v>
                </c:pt>
                <c:pt idx="195">
                  <c:v>-2.3799686204546248E-3</c:v>
                </c:pt>
                <c:pt idx="196">
                  <c:v>-2.3799686204546248E-3</c:v>
                </c:pt>
                <c:pt idx="197">
                  <c:v>-2.3799686204546248E-3</c:v>
                </c:pt>
                <c:pt idx="198">
                  <c:v>-2.3482946527977073E-3</c:v>
                </c:pt>
                <c:pt idx="199">
                  <c:v>-2.3482946527977073E-3</c:v>
                </c:pt>
                <c:pt idx="200">
                  <c:v>-2.3482946527977073E-3</c:v>
                </c:pt>
                <c:pt idx="201">
                  <c:v>-2.3307308950315658E-3</c:v>
                </c:pt>
                <c:pt idx="202">
                  <c:v>-2.3307308950315658E-3</c:v>
                </c:pt>
                <c:pt idx="203">
                  <c:v>-2.317015376326545E-3</c:v>
                </c:pt>
                <c:pt idx="204">
                  <c:v>-2.317015376326545E-3</c:v>
                </c:pt>
                <c:pt idx="205">
                  <c:v>-2.3163246667514716E-3</c:v>
                </c:pt>
                <c:pt idx="206">
                  <c:v>-2.3163246667514716E-3</c:v>
                </c:pt>
                <c:pt idx="207">
                  <c:v>-2.3162259939550327E-3</c:v>
                </c:pt>
                <c:pt idx="208">
                  <c:v>-2.3162259939550327E-3</c:v>
                </c:pt>
                <c:pt idx="209">
                  <c:v>-2.2799144048654806E-3</c:v>
                </c:pt>
                <c:pt idx="210">
                  <c:v>-2.1306224638532774E-3</c:v>
                </c:pt>
                <c:pt idx="211">
                  <c:v>-2.1306224638532774E-3</c:v>
                </c:pt>
                <c:pt idx="212">
                  <c:v>-2.1306224638532774E-3</c:v>
                </c:pt>
                <c:pt idx="213">
                  <c:v>-2.101217970514456E-3</c:v>
                </c:pt>
                <c:pt idx="214">
                  <c:v>-2.101217970514456E-3</c:v>
                </c:pt>
                <c:pt idx="215">
                  <c:v>-2.0906599812954823E-3</c:v>
                </c:pt>
                <c:pt idx="216">
                  <c:v>-2.0906599812954823E-3</c:v>
                </c:pt>
                <c:pt idx="217">
                  <c:v>-2.0906599812954823E-3</c:v>
                </c:pt>
                <c:pt idx="218">
                  <c:v>-2.0783258817406083E-3</c:v>
                </c:pt>
                <c:pt idx="219">
                  <c:v>-2.057012557709785E-3</c:v>
                </c:pt>
                <c:pt idx="220">
                  <c:v>-2.0276080643709636E-3</c:v>
                </c:pt>
                <c:pt idx="221">
                  <c:v>-2.022477078956135E-3</c:v>
                </c:pt>
                <c:pt idx="222">
                  <c:v>-2.0199115862487207E-3</c:v>
                </c:pt>
                <c:pt idx="223">
                  <c:v>-2.0169514023555511E-3</c:v>
                </c:pt>
                <c:pt idx="224">
                  <c:v>-2.0153726376125267E-3</c:v>
                </c:pt>
                <c:pt idx="225">
                  <c:v>-1.8276969787855528E-3</c:v>
                </c:pt>
                <c:pt idx="226">
                  <c:v>-1.8093438386478991E-3</c:v>
                </c:pt>
                <c:pt idx="227">
                  <c:v>-1.777965889380298E-3</c:v>
                </c:pt>
                <c:pt idx="228">
                  <c:v>-1.7517189255275237E-3</c:v>
                </c:pt>
                <c:pt idx="229">
                  <c:v>-1.7474759952806479E-3</c:v>
                </c:pt>
                <c:pt idx="230">
                  <c:v>-1.7473773224842091E-3</c:v>
                </c:pt>
                <c:pt idx="231">
                  <c:v>-1.7231038145602146E-3</c:v>
                </c:pt>
                <c:pt idx="232">
                  <c:v>-1.7102763510231447E-3</c:v>
                </c:pt>
                <c:pt idx="233">
                  <c:v>-1.560885737214501E-3</c:v>
                </c:pt>
                <c:pt idx="234">
                  <c:v>-1.554866696631723E-3</c:v>
                </c:pt>
                <c:pt idx="235">
                  <c:v>-1.5405591411480676E-3</c:v>
                </c:pt>
                <c:pt idx="236">
                  <c:v>-1.5405591411480676E-3</c:v>
                </c:pt>
                <c:pt idx="237">
                  <c:v>-1.5405591411480676E-3</c:v>
                </c:pt>
                <c:pt idx="238">
                  <c:v>-1.5067143719694909E-3</c:v>
                </c:pt>
                <c:pt idx="239">
                  <c:v>-1.4930975260609106E-3</c:v>
                </c:pt>
                <c:pt idx="240">
                  <c:v>-1.4924068164858372E-3</c:v>
                </c:pt>
                <c:pt idx="241">
                  <c:v>-1.4833289192134492E-3</c:v>
                </c:pt>
                <c:pt idx="242">
                  <c:v>-1.4671465805974528E-3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2CC-4C6A-BF19-4BFA3478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690360"/>
        <c:axId val="1"/>
      </c:scatterChart>
      <c:valAx>
        <c:axId val="761690360"/>
        <c:scaling>
          <c:orientation val="minMax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0608083009835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66718506998445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690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51477449455678"/>
          <c:y val="0.92024539877300615"/>
          <c:w val="0.7231726283048211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VZ Psc - O-C Diagr.</a:t>
            </a:r>
          </a:p>
        </c:rich>
      </c:tx>
      <c:layout>
        <c:manualLayout>
          <c:xMode val="edge"/>
          <c:yMode val="edge"/>
          <c:x val="0.38354037267080743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4596273291926"/>
          <c:y val="0.14678942920199375"/>
          <c:w val="0.81211180124223603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2'!$H$21:$H$980</c:f>
              <c:numCache>
                <c:formatCode>General</c:formatCode>
                <c:ptCount val="960"/>
                <c:pt idx="1">
                  <c:v>2.2774999961256981E-3</c:v>
                </c:pt>
                <c:pt idx="2">
                  <c:v>-2.0617499976651743E-3</c:v>
                </c:pt>
                <c:pt idx="3">
                  <c:v>-1.9462499985820614E-3</c:v>
                </c:pt>
                <c:pt idx="4">
                  <c:v>2.1983750004437752E-2</c:v>
                </c:pt>
                <c:pt idx="5">
                  <c:v>-8.1032500020228326E-3</c:v>
                </c:pt>
                <c:pt idx="6">
                  <c:v>-4.7975000052247196E-4</c:v>
                </c:pt>
                <c:pt idx="7">
                  <c:v>-1.5072999995027203E-2</c:v>
                </c:pt>
                <c:pt idx="8">
                  <c:v>-5.12449999951059E-3</c:v>
                </c:pt>
                <c:pt idx="9">
                  <c:v>-5.8260000005248003E-3</c:v>
                </c:pt>
                <c:pt idx="10">
                  <c:v>0</c:v>
                </c:pt>
                <c:pt idx="11">
                  <c:v>7.4067499954253435E-3</c:v>
                </c:pt>
                <c:pt idx="12">
                  <c:v>1.835525000205962E-2</c:v>
                </c:pt>
                <c:pt idx="13">
                  <c:v>6.7620000045280904E-3</c:v>
                </c:pt>
                <c:pt idx="14">
                  <c:v>-1.0390750001533888E-2</c:v>
                </c:pt>
                <c:pt idx="15">
                  <c:v>5.0160000027972274E-3</c:v>
                </c:pt>
                <c:pt idx="16">
                  <c:v>-1.4273500004492234E-2</c:v>
                </c:pt>
                <c:pt idx="17">
                  <c:v>3.0747499986318871E-3</c:v>
                </c:pt>
                <c:pt idx="22">
                  <c:v>5.8489249997364823E-2</c:v>
                </c:pt>
                <c:pt idx="91">
                  <c:v>-2.628625000215834E-2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2-44A6-8DDE-A14968EC1261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plus>
            <c:minus>
              <c:numRef>
                <c:f>'Active 2'!$D$22:$D$44</c:f>
                <c:numCache>
                  <c:formatCode>General</c:formatCode>
                  <c:ptCount val="23"/>
                  <c:pt idx="9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2'!$I$21:$I$980</c:f>
              <c:numCache>
                <c:formatCode>General</c:formatCode>
                <c:ptCount val="960"/>
                <c:pt idx="21">
                  <c:v>5.2510500005155336E-2</c:v>
                </c:pt>
                <c:pt idx="30">
                  <c:v>1.3013250005315058E-2</c:v>
                </c:pt>
                <c:pt idx="31">
                  <c:v>3.8827500029583462E-3</c:v>
                </c:pt>
                <c:pt idx="32">
                  <c:v>4.0318000006664079E-2</c:v>
                </c:pt>
                <c:pt idx="37">
                  <c:v>2.055100000143284E-2</c:v>
                </c:pt>
                <c:pt idx="39">
                  <c:v>6.0165499999129679E-2</c:v>
                </c:pt>
                <c:pt idx="41">
                  <c:v>4.8465250001754612E-2</c:v>
                </c:pt>
                <c:pt idx="42">
                  <c:v>6.9032499959575944E-3</c:v>
                </c:pt>
                <c:pt idx="43">
                  <c:v>1.096200000756653E-2</c:v>
                </c:pt>
                <c:pt idx="44">
                  <c:v>6.216000001586508E-3</c:v>
                </c:pt>
                <c:pt idx="69">
                  <c:v>-1.0175750001508277E-2</c:v>
                </c:pt>
                <c:pt idx="95">
                  <c:v>-6.4137749999645166E-2</c:v>
                </c:pt>
                <c:pt idx="100">
                  <c:v>-6.1700749996816739E-2</c:v>
                </c:pt>
                <c:pt idx="102">
                  <c:v>-5.5535499996040016E-2</c:v>
                </c:pt>
                <c:pt idx="106">
                  <c:v>2.490425000723917E-2</c:v>
                </c:pt>
                <c:pt idx="120">
                  <c:v>-1.3071749999653548E-2</c:v>
                </c:pt>
                <c:pt idx="121">
                  <c:v>-1.0716500000853557E-2</c:v>
                </c:pt>
                <c:pt idx="122">
                  <c:v>-1.2615250001545064E-2</c:v>
                </c:pt>
                <c:pt idx="123">
                  <c:v>-1.4361250003275927E-2</c:v>
                </c:pt>
                <c:pt idx="124">
                  <c:v>-4.382499995699618E-3</c:v>
                </c:pt>
                <c:pt idx="147">
                  <c:v>2.3745500002405606E-2</c:v>
                </c:pt>
                <c:pt idx="160">
                  <c:v>-7.8892499950597994E-3</c:v>
                </c:pt>
                <c:pt idx="163">
                  <c:v>-3.4262749999470543E-2</c:v>
                </c:pt>
                <c:pt idx="165">
                  <c:v>-3.3262749995628837E-2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2-44A6-8DDE-A14968EC1261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1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2'!$J$21:$J$980</c:f>
              <c:numCache>
                <c:formatCode>General</c:formatCode>
                <c:ptCount val="960"/>
                <c:pt idx="0">
                  <c:v>6.4199999906122684E-4</c:v>
                </c:pt>
                <c:pt idx="18">
                  <c:v>4.022524999891175E-2</c:v>
                </c:pt>
                <c:pt idx="19">
                  <c:v>4.8235500005830545E-2</c:v>
                </c:pt>
                <c:pt idx="20">
                  <c:v>4.843550000077812E-2</c:v>
                </c:pt>
                <c:pt idx="23">
                  <c:v>5.4644499999994878E-2</c:v>
                </c:pt>
                <c:pt idx="24">
                  <c:v>-1.6215750001720153E-2</c:v>
                </c:pt>
                <c:pt idx="25">
                  <c:v>-1.8668499993509613E-2</c:v>
                </c:pt>
                <c:pt idx="26">
                  <c:v>-1.8767249996017199E-2</c:v>
                </c:pt>
                <c:pt idx="27">
                  <c:v>-1.5266000002156943E-2</c:v>
                </c:pt>
                <c:pt idx="28">
                  <c:v>-1.4411999996809755E-2</c:v>
                </c:pt>
                <c:pt idx="29">
                  <c:v>-4.4093499993323348E-2</c:v>
                </c:pt>
                <c:pt idx="33">
                  <c:v>-8.2704999949783087E-3</c:v>
                </c:pt>
                <c:pt idx="34">
                  <c:v>-5.4637499997625127E-3</c:v>
                </c:pt>
                <c:pt idx="35">
                  <c:v>-8.0164999963017181E-3</c:v>
                </c:pt>
                <c:pt idx="36">
                  <c:v>-7.2097500014933757E-3</c:v>
                </c:pt>
                <c:pt idx="38">
                  <c:v>1.0982749998220243E-2</c:v>
                </c:pt>
                <c:pt idx="40">
                  <c:v>-5.6311749998712912E-2</c:v>
                </c:pt>
                <c:pt idx="46">
                  <c:v>-1.9952750000811648E-2</c:v>
                </c:pt>
                <c:pt idx="61">
                  <c:v>-1.4337749998958316E-2</c:v>
                </c:pt>
                <c:pt idx="62">
                  <c:v>-5.4309999977704138E-3</c:v>
                </c:pt>
                <c:pt idx="63">
                  <c:v>-1.398374999553198E-2</c:v>
                </c:pt>
                <c:pt idx="66">
                  <c:v>-3.7364999952842481E-3</c:v>
                </c:pt>
                <c:pt idx="67">
                  <c:v>-9.8297500007902272E-3</c:v>
                </c:pt>
                <c:pt idx="68">
                  <c:v>-7.8249999205581844E-4</c:v>
                </c:pt>
                <c:pt idx="70">
                  <c:v>8.7150000763358548E-4</c:v>
                </c:pt>
                <c:pt idx="71">
                  <c:v>-9.6217499958584085E-3</c:v>
                </c:pt>
                <c:pt idx="72">
                  <c:v>-9.9812499975087121E-3</c:v>
                </c:pt>
                <c:pt idx="73">
                  <c:v>-1.7449998995289207E-4</c:v>
                </c:pt>
                <c:pt idx="74">
                  <c:v>-1.2427249996108003E-2</c:v>
                </c:pt>
                <c:pt idx="75">
                  <c:v>-2.4205000008805655E-3</c:v>
                </c:pt>
                <c:pt idx="83">
                  <c:v>1.4573500004189555E-2</c:v>
                </c:pt>
                <c:pt idx="86">
                  <c:v>-4.1674000000057276E-2</c:v>
                </c:pt>
                <c:pt idx="87">
                  <c:v>-4.316724999807775E-2</c:v>
                </c:pt>
                <c:pt idx="88">
                  <c:v>-2.7826749996165745E-2</c:v>
                </c:pt>
                <c:pt idx="89">
                  <c:v>-3.9820000005420297E-2</c:v>
                </c:pt>
                <c:pt idx="92">
                  <c:v>-2.3386249995382968E-2</c:v>
                </c:pt>
                <c:pt idx="101">
                  <c:v>-5.5042249994585291E-2</c:v>
                </c:pt>
                <c:pt idx="151">
                  <c:v>3.1806250000954606E-2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32-44A6-8DDE-A14968EC1261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2'!$K$21:$K$980</c:f>
              <c:numCache>
                <c:formatCode>General</c:formatCode>
                <c:ptCount val="960"/>
                <c:pt idx="45">
                  <c:v>-2.4740000000747386E-2</c:v>
                </c:pt>
                <c:pt idx="47">
                  <c:v>-4.8321250003937166E-2</c:v>
                </c:pt>
                <c:pt idx="48">
                  <c:v>-4.6562249997805338E-2</c:v>
                </c:pt>
                <c:pt idx="49">
                  <c:v>-4.4341249995341059E-2</c:v>
                </c:pt>
                <c:pt idx="50">
                  <c:v>-3.7785999993502628E-2</c:v>
                </c:pt>
                <c:pt idx="51">
                  <c:v>-4.0376749995630234E-2</c:v>
                </c:pt>
                <c:pt idx="52">
                  <c:v>5.1073500006168615E-2</c:v>
                </c:pt>
                <c:pt idx="53">
                  <c:v>5.9385500004282221E-2</c:v>
                </c:pt>
                <c:pt idx="54">
                  <c:v>4.9237500061281025E-3</c:v>
                </c:pt>
                <c:pt idx="55">
                  <c:v>1.9893000004230998E-2</c:v>
                </c:pt>
                <c:pt idx="56">
                  <c:v>2.0749500006786548E-2</c:v>
                </c:pt>
                <c:pt idx="57">
                  <c:v>2.6461249995918479E-2</c:v>
                </c:pt>
                <c:pt idx="58">
                  <c:v>2.3627000009582844E-2</c:v>
                </c:pt>
                <c:pt idx="59">
                  <c:v>2.9584749994683079E-2</c:v>
                </c:pt>
                <c:pt idx="60">
                  <c:v>3.2449999998789281E-2</c:v>
                </c:pt>
                <c:pt idx="64">
                  <c:v>-1.257025000086287E-2</c:v>
                </c:pt>
                <c:pt idx="65">
                  <c:v>-3.8634999946225435E-3</c:v>
                </c:pt>
                <c:pt idx="76">
                  <c:v>-6.6492499972810037E-3</c:v>
                </c:pt>
                <c:pt idx="77">
                  <c:v>1.0575000051176175E-3</c:v>
                </c:pt>
                <c:pt idx="78">
                  <c:v>-4.3362500000512227E-3</c:v>
                </c:pt>
                <c:pt idx="79">
                  <c:v>-3.2294999982696027E-3</c:v>
                </c:pt>
                <c:pt idx="80">
                  <c:v>1.2615000086952932E-3</c:v>
                </c:pt>
                <c:pt idx="81">
                  <c:v>1.2136500001361128E-2</c:v>
                </c:pt>
                <c:pt idx="82">
                  <c:v>5.9377500001573935E-3</c:v>
                </c:pt>
                <c:pt idx="84">
                  <c:v>-3.8843999995151535E-2</c:v>
                </c:pt>
                <c:pt idx="85">
                  <c:v>-4.0296749997651204E-2</c:v>
                </c:pt>
                <c:pt idx="90">
                  <c:v>-3.9443249996111263E-2</c:v>
                </c:pt>
                <c:pt idx="93">
                  <c:v>6.0472249999293126E-2</c:v>
                </c:pt>
                <c:pt idx="94">
                  <c:v>6.1426250002114102E-2</c:v>
                </c:pt>
                <c:pt idx="96">
                  <c:v>6.4884500003245194E-2</c:v>
                </c:pt>
                <c:pt idx="97">
                  <c:v>-5.8961499998986255E-2</c:v>
                </c:pt>
                <c:pt idx="98">
                  <c:v>-5.775474999245489E-2</c:v>
                </c:pt>
                <c:pt idx="99">
                  <c:v>-5.7007499999599531E-2</c:v>
                </c:pt>
                <c:pt idx="103">
                  <c:v>-5.2373499995155726E-2</c:v>
                </c:pt>
                <c:pt idx="104">
                  <c:v>-5.7353749994945247E-2</c:v>
                </c:pt>
                <c:pt idx="105">
                  <c:v>-3.5387999996601138E-2</c:v>
                </c:pt>
                <c:pt idx="107">
                  <c:v>5.1937750002252869E-2</c:v>
                </c:pt>
                <c:pt idx="108">
                  <c:v>5.7446999999228865E-2</c:v>
                </c:pt>
                <c:pt idx="109">
                  <c:v>3.1492499983869493E-3</c:v>
                </c:pt>
                <c:pt idx="110">
                  <c:v>-1.4179999998304993E-3</c:v>
                </c:pt>
                <c:pt idx="111">
                  <c:v>8.682000006956514E-3</c:v>
                </c:pt>
                <c:pt idx="112">
                  <c:v>2.0495250006206334E-2</c:v>
                </c:pt>
                <c:pt idx="113">
                  <c:v>1.7901999999594409E-2</c:v>
                </c:pt>
                <c:pt idx="114">
                  <c:v>-2.7886500000022352E-2</c:v>
                </c:pt>
                <c:pt idx="115">
                  <c:v>-2.7856499997142237E-2</c:v>
                </c:pt>
                <c:pt idx="116">
                  <c:v>-3.0179749999660999E-2</c:v>
                </c:pt>
                <c:pt idx="117">
                  <c:v>-3.0099749994406011E-2</c:v>
                </c:pt>
                <c:pt idx="118">
                  <c:v>-1.7396499999449588E-2</c:v>
                </c:pt>
                <c:pt idx="119">
                  <c:v>-1.337299999431707E-2</c:v>
                </c:pt>
                <c:pt idx="125">
                  <c:v>6.2405750002653804E-2</c:v>
                </c:pt>
                <c:pt idx="126">
                  <c:v>-6.4009999994596001E-2</c:v>
                </c:pt>
                <c:pt idx="127">
                  <c:v>-6.3408750000235159E-2</c:v>
                </c:pt>
                <c:pt idx="128">
                  <c:v>-5.5019500003254507E-2</c:v>
                </c:pt>
                <c:pt idx="129">
                  <c:v>-4.467224999825703E-2</c:v>
                </c:pt>
                <c:pt idx="130">
                  <c:v>-4.8586749995592982E-2</c:v>
                </c:pt>
                <c:pt idx="131">
                  <c:v>-3.9906749996589497E-2</c:v>
                </c:pt>
                <c:pt idx="132">
                  <c:v>-3.7088749995746184E-2</c:v>
                </c:pt>
                <c:pt idx="133">
                  <c:v>4.8151750001125038E-2</c:v>
                </c:pt>
                <c:pt idx="134">
                  <c:v>4.62057500044466E-2</c:v>
                </c:pt>
                <c:pt idx="135">
                  <c:v>5.5188750004163012E-2</c:v>
                </c:pt>
                <c:pt idx="136">
                  <c:v>5.4850250002346002E-2</c:v>
                </c:pt>
                <c:pt idx="137">
                  <c:v>-6.3197750001563691E-2</c:v>
                </c:pt>
                <c:pt idx="138">
                  <c:v>6.4502250002988148E-2</c:v>
                </c:pt>
                <c:pt idx="139">
                  <c:v>1.1945000005653128E-3</c:v>
                </c:pt>
                <c:pt idx="140">
                  <c:v>1.7727250007737894E-2</c:v>
                </c:pt>
                <c:pt idx="141">
                  <c:v>2.4382499999774154E-2</c:v>
                </c:pt>
                <c:pt idx="142">
                  <c:v>2.8438750006898772E-2</c:v>
                </c:pt>
                <c:pt idx="143">
                  <c:v>3.5538750009436626E-2</c:v>
                </c:pt>
                <c:pt idx="144">
                  <c:v>4.1438750005909242E-2</c:v>
                </c:pt>
                <c:pt idx="145">
                  <c:v>1.7445500001485925E-2</c:v>
                </c:pt>
                <c:pt idx="146">
                  <c:v>2.3045500005537178E-2</c:v>
                </c:pt>
                <c:pt idx="148">
                  <c:v>1.4492750007775612E-2</c:v>
                </c:pt>
                <c:pt idx="149">
                  <c:v>1.9492750005156267E-2</c:v>
                </c:pt>
                <c:pt idx="150">
                  <c:v>1.9792750004853588E-2</c:v>
                </c:pt>
                <c:pt idx="152">
                  <c:v>3.5092250000161584E-2</c:v>
                </c:pt>
                <c:pt idx="153">
                  <c:v>-1.8012749998888467E-2</c:v>
                </c:pt>
                <c:pt idx="154">
                  <c:v>-1.596274999610614E-2</c:v>
                </c:pt>
                <c:pt idx="155">
                  <c:v>-5.1524999944376759E-3</c:v>
                </c:pt>
                <c:pt idx="156">
                  <c:v>-7.3959999936050735E-3</c:v>
                </c:pt>
                <c:pt idx="157">
                  <c:v>-6.6959999967366457E-3</c:v>
                </c:pt>
                <c:pt idx="158">
                  <c:v>-5.5959999954211526E-3</c:v>
                </c:pt>
                <c:pt idx="159">
                  <c:v>-1.1389250001229811E-2</c:v>
                </c:pt>
                <c:pt idx="161">
                  <c:v>-6.9892499959678389E-3</c:v>
                </c:pt>
                <c:pt idx="162">
                  <c:v>-4.5020249999652151E-2</c:v>
                </c:pt>
                <c:pt idx="164">
                  <c:v>-3.406274999724701E-2</c:v>
                </c:pt>
                <c:pt idx="166">
                  <c:v>-3.7056000001030043E-2</c:v>
                </c:pt>
                <c:pt idx="167">
                  <c:v>-3.6156000001938082E-2</c:v>
                </c:pt>
                <c:pt idx="168">
                  <c:v>-3.5356000000319909E-2</c:v>
                </c:pt>
                <c:pt idx="169">
                  <c:v>-6.2296500000229571E-2</c:v>
                </c:pt>
                <c:pt idx="170">
                  <c:v>-6.3766999999643303E-2</c:v>
                </c:pt>
                <c:pt idx="171">
                  <c:v>-5.9542999995755963E-2</c:v>
                </c:pt>
                <c:pt idx="172">
                  <c:v>-5.3221249996568076E-2</c:v>
                </c:pt>
                <c:pt idx="173">
                  <c:v>2.9916000006778631E-2</c:v>
                </c:pt>
                <c:pt idx="174">
                  <c:v>3.0700750001415145E-2</c:v>
                </c:pt>
                <c:pt idx="175">
                  <c:v>4.0114000003086403E-2</c:v>
                </c:pt>
                <c:pt idx="176">
                  <c:v>4.6491000000969507E-2</c:v>
                </c:pt>
                <c:pt idx="177">
                  <c:v>5.0027249999402557E-2</c:v>
                </c:pt>
                <c:pt idx="178">
                  <c:v>5.0727249996270984E-2</c:v>
                </c:pt>
                <c:pt idx="179">
                  <c:v>5.4727249997085892E-2</c:v>
                </c:pt>
                <c:pt idx="180">
                  <c:v>5.4690750002919231E-2</c:v>
                </c:pt>
                <c:pt idx="181">
                  <c:v>-6.5162499959114939E-3</c:v>
                </c:pt>
                <c:pt idx="182">
                  <c:v>-6.5162499959114939E-3</c:v>
                </c:pt>
                <c:pt idx="183">
                  <c:v>9.0820000041276217E-3</c:v>
                </c:pt>
                <c:pt idx="184">
                  <c:v>1.0682000007363968E-2</c:v>
                </c:pt>
                <c:pt idx="185">
                  <c:v>1.0882000002311543E-2</c:v>
                </c:pt>
                <c:pt idx="186">
                  <c:v>1.1484499998914544E-2</c:v>
                </c:pt>
                <c:pt idx="187">
                  <c:v>7.0912500013946556E-3</c:v>
                </c:pt>
                <c:pt idx="188">
                  <c:v>1.1969250008405652E-2</c:v>
                </c:pt>
                <c:pt idx="189">
                  <c:v>1.1576000004424714E-2</c:v>
                </c:pt>
                <c:pt idx="190">
                  <c:v>8.5367499996209517E-3</c:v>
                </c:pt>
                <c:pt idx="191">
                  <c:v>-1.9720750002306886E-2</c:v>
                </c:pt>
                <c:pt idx="192">
                  <c:v>4.8499998229090124E-5</c:v>
                </c:pt>
                <c:pt idx="193">
                  <c:v>2.455250003549736E-3</c:v>
                </c:pt>
                <c:pt idx="194">
                  <c:v>6.0204999972484075E-3</c:v>
                </c:pt>
                <c:pt idx="195">
                  <c:v>-5.57665000014822E-2</c:v>
                </c:pt>
                <c:pt idx="196">
                  <c:v>-5.1766500000667293E-2</c:v>
                </c:pt>
                <c:pt idx="197">
                  <c:v>-5.0766499996825587E-2</c:v>
                </c:pt>
                <c:pt idx="198">
                  <c:v>-6.0199749997991603E-2</c:v>
                </c:pt>
                <c:pt idx="199">
                  <c:v>-5.8199749997584149E-2</c:v>
                </c:pt>
                <c:pt idx="200">
                  <c:v>-5.7199750001018401E-2</c:v>
                </c:pt>
                <c:pt idx="201">
                  <c:v>-4.599824999604607E-2</c:v>
                </c:pt>
                <c:pt idx="202">
                  <c:v>-4.599824999604607E-2</c:v>
                </c:pt>
                <c:pt idx="203">
                  <c:v>-3.5859999996318948E-2</c:v>
                </c:pt>
                <c:pt idx="204">
                  <c:v>-3.5859999996318948E-2</c:v>
                </c:pt>
                <c:pt idx="205">
                  <c:v>-4.1712749996804632E-2</c:v>
                </c:pt>
                <c:pt idx="206">
                  <c:v>-4.1712749996804632E-2</c:v>
                </c:pt>
                <c:pt idx="207">
                  <c:v>-3.9005999991786666E-2</c:v>
                </c:pt>
                <c:pt idx="208">
                  <c:v>-3.9005999991786666E-2</c:v>
                </c:pt>
                <c:pt idx="209">
                  <c:v>-2.4421999994956423E-2</c:v>
                </c:pt>
                <c:pt idx="210">
                  <c:v>2.3590750002767891E-2</c:v>
                </c:pt>
                <c:pt idx="211">
                  <c:v>2.3690750000241678E-2</c:v>
                </c:pt>
                <c:pt idx="212">
                  <c:v>2.5590750003175344E-2</c:v>
                </c:pt>
                <c:pt idx="213">
                  <c:v>3.3302249998087063E-2</c:v>
                </c:pt>
                <c:pt idx="214">
                  <c:v>3.520225000102073E-2</c:v>
                </c:pt>
                <c:pt idx="215">
                  <c:v>4.6324500006448943E-2</c:v>
                </c:pt>
                <c:pt idx="216">
                  <c:v>4.8024499999883119E-2</c:v>
                </c:pt>
                <c:pt idx="217">
                  <c:v>4.8124500004632864E-2</c:v>
                </c:pt>
                <c:pt idx="218">
                  <c:v>4.0868249998311512E-2</c:v>
                </c:pt>
                <c:pt idx="219">
                  <c:v>5.8726250004838221E-2</c:v>
                </c:pt>
                <c:pt idx="220">
                  <c:v>6.3737750002474058E-2</c:v>
                </c:pt>
                <c:pt idx="221">
                  <c:v>-6.1011249999864958E-2</c:v>
                </c:pt>
                <c:pt idx="222">
                  <c:v>-5.8635749999666587E-2</c:v>
                </c:pt>
                <c:pt idx="223">
                  <c:v>-5.7733249996090308E-2</c:v>
                </c:pt>
                <c:pt idx="224">
                  <c:v>-5.6825249994290061E-2</c:v>
                </c:pt>
                <c:pt idx="225">
                  <c:v>1.0513249901123345E-2</c:v>
                </c:pt>
                <c:pt idx="226">
                  <c:v>1.7768750003597233E-2</c:v>
                </c:pt>
                <c:pt idx="227">
                  <c:v>2.9315250227227807E-2</c:v>
                </c:pt>
                <c:pt idx="228">
                  <c:v>3.6710750006022863E-2</c:v>
                </c:pt>
                <c:pt idx="229">
                  <c:v>3.6201000002620276E-2</c:v>
                </c:pt>
                <c:pt idx="230">
                  <c:v>3.9507749999756925E-2</c:v>
                </c:pt>
                <c:pt idx="231">
                  <c:v>4.7968250000849366E-2</c:v>
                </c:pt>
                <c:pt idx="232">
                  <c:v>5.3745750003145076E-2</c:v>
                </c:pt>
                <c:pt idx="233">
                  <c:v>-2.6234750024741516E-2</c:v>
                </c:pt>
                <c:pt idx="234">
                  <c:v>-2.2523000108776614E-2</c:v>
                </c:pt>
                <c:pt idx="235">
                  <c:v>-2.1544250193983316E-2</c:v>
                </c:pt>
                <c:pt idx="236">
                  <c:v>-1.954424986615777E-2</c:v>
                </c:pt>
                <c:pt idx="237">
                  <c:v>-1.954424986615777E-2</c:v>
                </c:pt>
                <c:pt idx="238">
                  <c:v>1.171000039903447E-3</c:v>
                </c:pt>
                <c:pt idx="239">
                  <c:v>6.1025001486996189E-3</c:v>
                </c:pt>
                <c:pt idx="240">
                  <c:v>-1.5502498135901988E-3</c:v>
                </c:pt>
                <c:pt idx="241">
                  <c:v>-5.2924976625945419E-4</c:v>
                </c:pt>
                <c:pt idx="242">
                  <c:v>7.5777500023832545E-3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32-44A6-8DDE-A14968EC1261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Samec 1989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32-44A6-8DDE-A14968EC1261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32-44A6-8DDE-A14968EC1261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plus>
            <c:minus>
              <c:numRef>
                <c:f>'Active 2'!$D$21:$D$85</c:f>
                <c:numCache>
                  <c:formatCode>General</c:formatCode>
                  <c:ptCount val="65"/>
                  <c:pt idx="10">
                    <c:v>0</c:v>
                  </c:pt>
                  <c:pt idx="32">
                    <c:v>1E-3</c:v>
                  </c:pt>
                  <c:pt idx="39">
                    <c:v>2E-3</c:v>
                  </c:pt>
                  <c:pt idx="40">
                    <c:v>8.0000000000000004E-4</c:v>
                  </c:pt>
                  <c:pt idx="46">
                    <c:v>1.1000000000000001E-3</c:v>
                  </c:pt>
                  <c:pt idx="52">
                    <c:v>5.0000000000000001E-4</c:v>
                  </c:pt>
                  <c:pt idx="60">
                    <c:v>1E-4</c:v>
                  </c:pt>
                  <c:pt idx="64">
                    <c:v>6.9999999999999999E-4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32-44A6-8DDE-A14968EC1261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2'!$F$21:$F$980</c:f>
              <c:numCache>
                <c:formatCode>General</c:formatCode>
                <c:ptCount val="960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-297.5</c:v>
                </c:pt>
                <c:pt idx="5">
                  <c:v>-259.5</c:v>
                </c:pt>
                <c:pt idx="6">
                  <c:v>-198.5</c:v>
                </c:pt>
                <c:pt idx="7">
                  <c:v>-198</c:v>
                </c:pt>
                <c:pt idx="8">
                  <c:v>-187</c:v>
                </c:pt>
                <c:pt idx="9">
                  <c:v>-76</c:v>
                </c:pt>
                <c:pt idx="10">
                  <c:v>0</c:v>
                </c:pt>
                <c:pt idx="11">
                  <c:v>0.5</c:v>
                </c:pt>
                <c:pt idx="12">
                  <c:v>11.5</c:v>
                </c:pt>
                <c:pt idx="13">
                  <c:v>12</c:v>
                </c:pt>
                <c:pt idx="14">
                  <c:v>15.5</c:v>
                </c:pt>
                <c:pt idx="15">
                  <c:v>16</c:v>
                </c:pt>
                <c:pt idx="16">
                  <c:v>39</c:v>
                </c:pt>
                <c:pt idx="17">
                  <c:v>168.5</c:v>
                </c:pt>
                <c:pt idx="18">
                  <c:v>2631.5</c:v>
                </c:pt>
                <c:pt idx="19">
                  <c:v>2773</c:v>
                </c:pt>
                <c:pt idx="20">
                  <c:v>2773</c:v>
                </c:pt>
                <c:pt idx="21">
                  <c:v>2823</c:v>
                </c:pt>
                <c:pt idx="22">
                  <c:v>2895.5</c:v>
                </c:pt>
                <c:pt idx="23">
                  <c:v>2907</c:v>
                </c:pt>
                <c:pt idx="24">
                  <c:v>5465.5</c:v>
                </c:pt>
                <c:pt idx="25">
                  <c:v>5469</c:v>
                </c:pt>
                <c:pt idx="26">
                  <c:v>5476.5</c:v>
                </c:pt>
                <c:pt idx="27">
                  <c:v>5484</c:v>
                </c:pt>
                <c:pt idx="28">
                  <c:v>5488</c:v>
                </c:pt>
                <c:pt idx="29">
                  <c:v>6919</c:v>
                </c:pt>
                <c:pt idx="30">
                  <c:v>6919.5</c:v>
                </c:pt>
                <c:pt idx="31">
                  <c:v>7976.5</c:v>
                </c:pt>
                <c:pt idx="32">
                  <c:v>8068</c:v>
                </c:pt>
                <c:pt idx="33">
                  <c:v>11017</c:v>
                </c:pt>
                <c:pt idx="34">
                  <c:v>11017.5</c:v>
                </c:pt>
                <c:pt idx="35">
                  <c:v>11021</c:v>
                </c:pt>
                <c:pt idx="36">
                  <c:v>11021.5</c:v>
                </c:pt>
                <c:pt idx="37">
                  <c:v>16426</c:v>
                </c:pt>
                <c:pt idx="38">
                  <c:v>23776.5</c:v>
                </c:pt>
                <c:pt idx="39">
                  <c:v>26353</c:v>
                </c:pt>
                <c:pt idx="40">
                  <c:v>26369.5</c:v>
                </c:pt>
                <c:pt idx="41">
                  <c:v>27871.5</c:v>
                </c:pt>
                <c:pt idx="42">
                  <c:v>29059.5</c:v>
                </c:pt>
                <c:pt idx="43">
                  <c:v>29212</c:v>
                </c:pt>
                <c:pt idx="44">
                  <c:v>29216</c:v>
                </c:pt>
                <c:pt idx="45">
                  <c:v>30560</c:v>
                </c:pt>
                <c:pt idx="46">
                  <c:v>30603.5</c:v>
                </c:pt>
                <c:pt idx="47">
                  <c:v>32072.5</c:v>
                </c:pt>
                <c:pt idx="48">
                  <c:v>32106.5</c:v>
                </c:pt>
                <c:pt idx="49">
                  <c:v>32152.5</c:v>
                </c:pt>
                <c:pt idx="50">
                  <c:v>32164</c:v>
                </c:pt>
                <c:pt idx="51">
                  <c:v>32179.5</c:v>
                </c:pt>
                <c:pt idx="52">
                  <c:v>33361</c:v>
                </c:pt>
                <c:pt idx="53">
                  <c:v>33473</c:v>
                </c:pt>
                <c:pt idx="54">
                  <c:v>34542.5</c:v>
                </c:pt>
                <c:pt idx="55">
                  <c:v>34718</c:v>
                </c:pt>
                <c:pt idx="56">
                  <c:v>34737</c:v>
                </c:pt>
                <c:pt idx="57">
                  <c:v>34767.5</c:v>
                </c:pt>
                <c:pt idx="58">
                  <c:v>34802</c:v>
                </c:pt>
                <c:pt idx="59">
                  <c:v>34828.5</c:v>
                </c:pt>
                <c:pt idx="60">
                  <c:v>34900</c:v>
                </c:pt>
                <c:pt idx="61">
                  <c:v>36093.5</c:v>
                </c:pt>
                <c:pt idx="62">
                  <c:v>36094</c:v>
                </c:pt>
                <c:pt idx="63">
                  <c:v>36097.5</c:v>
                </c:pt>
                <c:pt idx="64">
                  <c:v>36098.5</c:v>
                </c:pt>
                <c:pt idx="65">
                  <c:v>36099</c:v>
                </c:pt>
                <c:pt idx="66">
                  <c:v>36101</c:v>
                </c:pt>
                <c:pt idx="67">
                  <c:v>36101.5</c:v>
                </c:pt>
                <c:pt idx="68">
                  <c:v>36105</c:v>
                </c:pt>
                <c:pt idx="69">
                  <c:v>36105.5</c:v>
                </c:pt>
                <c:pt idx="70">
                  <c:v>36109</c:v>
                </c:pt>
                <c:pt idx="71">
                  <c:v>36109.5</c:v>
                </c:pt>
                <c:pt idx="72">
                  <c:v>36112.5</c:v>
                </c:pt>
                <c:pt idx="73">
                  <c:v>36113</c:v>
                </c:pt>
                <c:pt idx="74">
                  <c:v>36116.5</c:v>
                </c:pt>
                <c:pt idx="75">
                  <c:v>36117</c:v>
                </c:pt>
                <c:pt idx="76">
                  <c:v>36144.5</c:v>
                </c:pt>
                <c:pt idx="77">
                  <c:v>36145</c:v>
                </c:pt>
                <c:pt idx="78">
                  <c:v>36182.5</c:v>
                </c:pt>
                <c:pt idx="79">
                  <c:v>36183</c:v>
                </c:pt>
                <c:pt idx="80">
                  <c:v>36249</c:v>
                </c:pt>
                <c:pt idx="81">
                  <c:v>36299</c:v>
                </c:pt>
                <c:pt idx="82">
                  <c:v>36306.5</c:v>
                </c:pt>
                <c:pt idx="83">
                  <c:v>36361</c:v>
                </c:pt>
                <c:pt idx="84">
                  <c:v>37456</c:v>
                </c:pt>
                <c:pt idx="85">
                  <c:v>37459.5</c:v>
                </c:pt>
                <c:pt idx="86">
                  <c:v>37476</c:v>
                </c:pt>
                <c:pt idx="87">
                  <c:v>37476.5</c:v>
                </c:pt>
                <c:pt idx="88">
                  <c:v>37479.5</c:v>
                </c:pt>
                <c:pt idx="89">
                  <c:v>37480</c:v>
                </c:pt>
                <c:pt idx="90">
                  <c:v>37500.5</c:v>
                </c:pt>
                <c:pt idx="91">
                  <c:v>37682.5</c:v>
                </c:pt>
                <c:pt idx="92">
                  <c:v>37682.5</c:v>
                </c:pt>
                <c:pt idx="93">
                  <c:v>38753.5</c:v>
                </c:pt>
                <c:pt idx="94">
                  <c:v>38757.5</c:v>
                </c:pt>
                <c:pt idx="95">
                  <c:v>38893.5</c:v>
                </c:pt>
                <c:pt idx="96">
                  <c:v>38947</c:v>
                </c:pt>
                <c:pt idx="97">
                  <c:v>38951</c:v>
                </c:pt>
                <c:pt idx="98">
                  <c:v>38951.5</c:v>
                </c:pt>
                <c:pt idx="99">
                  <c:v>38955</c:v>
                </c:pt>
                <c:pt idx="100">
                  <c:v>38955.5</c:v>
                </c:pt>
                <c:pt idx="101">
                  <c:v>39026.5</c:v>
                </c:pt>
                <c:pt idx="102">
                  <c:v>39027</c:v>
                </c:pt>
                <c:pt idx="103">
                  <c:v>39039</c:v>
                </c:pt>
                <c:pt idx="104">
                  <c:v>39077.5</c:v>
                </c:pt>
                <c:pt idx="105">
                  <c:v>39312</c:v>
                </c:pt>
                <c:pt idx="106">
                  <c:v>40185.5</c:v>
                </c:pt>
                <c:pt idx="107">
                  <c:v>40506.5</c:v>
                </c:pt>
                <c:pt idx="108">
                  <c:v>40522</c:v>
                </c:pt>
                <c:pt idx="109">
                  <c:v>41655.5</c:v>
                </c:pt>
                <c:pt idx="110">
                  <c:v>41732</c:v>
                </c:pt>
                <c:pt idx="111">
                  <c:v>41732</c:v>
                </c:pt>
                <c:pt idx="112">
                  <c:v>41851.5</c:v>
                </c:pt>
                <c:pt idx="113">
                  <c:v>41852</c:v>
                </c:pt>
                <c:pt idx="114">
                  <c:v>43001</c:v>
                </c:pt>
                <c:pt idx="115">
                  <c:v>43001</c:v>
                </c:pt>
                <c:pt idx="116">
                  <c:v>43001.5</c:v>
                </c:pt>
                <c:pt idx="117">
                  <c:v>43001.5</c:v>
                </c:pt>
                <c:pt idx="118">
                  <c:v>43141</c:v>
                </c:pt>
                <c:pt idx="119">
                  <c:v>43202</c:v>
                </c:pt>
                <c:pt idx="120">
                  <c:v>43209.5</c:v>
                </c:pt>
                <c:pt idx="121">
                  <c:v>43221</c:v>
                </c:pt>
                <c:pt idx="122">
                  <c:v>43228.5</c:v>
                </c:pt>
                <c:pt idx="123">
                  <c:v>43232.5</c:v>
                </c:pt>
                <c:pt idx="124">
                  <c:v>43305</c:v>
                </c:pt>
                <c:pt idx="125">
                  <c:v>44274.5</c:v>
                </c:pt>
                <c:pt idx="126">
                  <c:v>44340</c:v>
                </c:pt>
                <c:pt idx="127">
                  <c:v>44347.5</c:v>
                </c:pt>
                <c:pt idx="128">
                  <c:v>44443</c:v>
                </c:pt>
                <c:pt idx="129">
                  <c:v>44446.5</c:v>
                </c:pt>
                <c:pt idx="130">
                  <c:v>44519.5</c:v>
                </c:pt>
                <c:pt idx="131">
                  <c:v>44599.5</c:v>
                </c:pt>
                <c:pt idx="132">
                  <c:v>44667.5</c:v>
                </c:pt>
                <c:pt idx="133">
                  <c:v>45870.5</c:v>
                </c:pt>
                <c:pt idx="134">
                  <c:v>45874.5</c:v>
                </c:pt>
                <c:pt idx="135">
                  <c:v>45952.5</c:v>
                </c:pt>
                <c:pt idx="136">
                  <c:v>45981.5</c:v>
                </c:pt>
                <c:pt idx="137">
                  <c:v>46133.5</c:v>
                </c:pt>
                <c:pt idx="138">
                  <c:v>46133.5</c:v>
                </c:pt>
                <c:pt idx="139">
                  <c:v>47207</c:v>
                </c:pt>
                <c:pt idx="140">
                  <c:v>47283.5</c:v>
                </c:pt>
                <c:pt idx="141">
                  <c:v>47295</c:v>
                </c:pt>
                <c:pt idx="142">
                  <c:v>47432.5</c:v>
                </c:pt>
                <c:pt idx="143">
                  <c:v>47432.5</c:v>
                </c:pt>
                <c:pt idx="144">
                  <c:v>47432.5</c:v>
                </c:pt>
                <c:pt idx="145">
                  <c:v>47433</c:v>
                </c:pt>
                <c:pt idx="146">
                  <c:v>47433</c:v>
                </c:pt>
                <c:pt idx="147">
                  <c:v>47433</c:v>
                </c:pt>
                <c:pt idx="148">
                  <c:v>47436.5</c:v>
                </c:pt>
                <c:pt idx="149">
                  <c:v>47436.5</c:v>
                </c:pt>
                <c:pt idx="150">
                  <c:v>47436.5</c:v>
                </c:pt>
                <c:pt idx="151">
                  <c:v>47437.5</c:v>
                </c:pt>
                <c:pt idx="152">
                  <c:v>47473.5</c:v>
                </c:pt>
                <c:pt idx="153">
                  <c:v>48583.5</c:v>
                </c:pt>
                <c:pt idx="154">
                  <c:v>48583.5</c:v>
                </c:pt>
                <c:pt idx="155">
                  <c:v>48685</c:v>
                </c:pt>
                <c:pt idx="156">
                  <c:v>48704</c:v>
                </c:pt>
                <c:pt idx="157">
                  <c:v>48704</c:v>
                </c:pt>
                <c:pt idx="158">
                  <c:v>48704</c:v>
                </c:pt>
                <c:pt idx="159">
                  <c:v>48704.5</c:v>
                </c:pt>
                <c:pt idx="160">
                  <c:v>48704.5</c:v>
                </c:pt>
                <c:pt idx="161">
                  <c:v>48704.5</c:v>
                </c:pt>
                <c:pt idx="162">
                  <c:v>49998.5</c:v>
                </c:pt>
                <c:pt idx="163">
                  <c:v>50143.5</c:v>
                </c:pt>
                <c:pt idx="164">
                  <c:v>50143.5</c:v>
                </c:pt>
                <c:pt idx="165">
                  <c:v>50143.5</c:v>
                </c:pt>
                <c:pt idx="166">
                  <c:v>50144</c:v>
                </c:pt>
                <c:pt idx="167">
                  <c:v>50144</c:v>
                </c:pt>
                <c:pt idx="168">
                  <c:v>50144</c:v>
                </c:pt>
                <c:pt idx="169">
                  <c:v>51541</c:v>
                </c:pt>
                <c:pt idx="170">
                  <c:v>51558</c:v>
                </c:pt>
                <c:pt idx="171">
                  <c:v>51582</c:v>
                </c:pt>
                <c:pt idx="172">
                  <c:v>51672.5</c:v>
                </c:pt>
                <c:pt idx="173">
                  <c:v>52816</c:v>
                </c:pt>
                <c:pt idx="174">
                  <c:v>52844.5</c:v>
                </c:pt>
                <c:pt idx="175">
                  <c:v>52964</c:v>
                </c:pt>
                <c:pt idx="176">
                  <c:v>53066</c:v>
                </c:pt>
                <c:pt idx="177">
                  <c:v>53083.5</c:v>
                </c:pt>
                <c:pt idx="178">
                  <c:v>53083.5</c:v>
                </c:pt>
                <c:pt idx="179">
                  <c:v>53083.5</c:v>
                </c:pt>
                <c:pt idx="180">
                  <c:v>53184.5</c:v>
                </c:pt>
                <c:pt idx="181">
                  <c:v>54142.5</c:v>
                </c:pt>
                <c:pt idx="182">
                  <c:v>54142.5</c:v>
                </c:pt>
                <c:pt idx="183">
                  <c:v>54332</c:v>
                </c:pt>
                <c:pt idx="184">
                  <c:v>54332</c:v>
                </c:pt>
                <c:pt idx="185">
                  <c:v>54332</c:v>
                </c:pt>
                <c:pt idx="186">
                  <c:v>54347</c:v>
                </c:pt>
                <c:pt idx="187">
                  <c:v>54347.5</c:v>
                </c:pt>
                <c:pt idx="188">
                  <c:v>54375.5</c:v>
                </c:pt>
                <c:pt idx="189">
                  <c:v>54376</c:v>
                </c:pt>
                <c:pt idx="190">
                  <c:v>54380.5</c:v>
                </c:pt>
                <c:pt idx="191">
                  <c:v>55635.5</c:v>
                </c:pt>
                <c:pt idx="192">
                  <c:v>56011</c:v>
                </c:pt>
                <c:pt idx="193">
                  <c:v>56011.5</c:v>
                </c:pt>
                <c:pt idx="194">
                  <c:v>56083</c:v>
                </c:pt>
                <c:pt idx="195">
                  <c:v>56921</c:v>
                </c:pt>
                <c:pt idx="196">
                  <c:v>56921</c:v>
                </c:pt>
                <c:pt idx="197">
                  <c:v>56921</c:v>
                </c:pt>
                <c:pt idx="198">
                  <c:v>57081.5</c:v>
                </c:pt>
                <c:pt idx="199">
                  <c:v>57081.5</c:v>
                </c:pt>
                <c:pt idx="200">
                  <c:v>57081.5</c:v>
                </c:pt>
                <c:pt idx="201">
                  <c:v>57170.5</c:v>
                </c:pt>
                <c:pt idx="202">
                  <c:v>57170.5</c:v>
                </c:pt>
                <c:pt idx="203">
                  <c:v>57240</c:v>
                </c:pt>
                <c:pt idx="204">
                  <c:v>57240</c:v>
                </c:pt>
                <c:pt idx="205">
                  <c:v>57243.5</c:v>
                </c:pt>
                <c:pt idx="206">
                  <c:v>57243.5</c:v>
                </c:pt>
                <c:pt idx="207">
                  <c:v>57244</c:v>
                </c:pt>
                <c:pt idx="208">
                  <c:v>57244</c:v>
                </c:pt>
                <c:pt idx="209">
                  <c:v>57428</c:v>
                </c:pt>
                <c:pt idx="210">
                  <c:v>58184.5</c:v>
                </c:pt>
                <c:pt idx="211">
                  <c:v>58184.5</c:v>
                </c:pt>
                <c:pt idx="212">
                  <c:v>58184.5</c:v>
                </c:pt>
                <c:pt idx="213">
                  <c:v>58333.5</c:v>
                </c:pt>
                <c:pt idx="214">
                  <c:v>58333.5</c:v>
                </c:pt>
                <c:pt idx="215">
                  <c:v>58387</c:v>
                </c:pt>
                <c:pt idx="216">
                  <c:v>58387</c:v>
                </c:pt>
                <c:pt idx="217">
                  <c:v>58387</c:v>
                </c:pt>
                <c:pt idx="218">
                  <c:v>58449.5</c:v>
                </c:pt>
                <c:pt idx="219">
                  <c:v>58557.5</c:v>
                </c:pt>
                <c:pt idx="220">
                  <c:v>58706.5</c:v>
                </c:pt>
                <c:pt idx="221">
                  <c:v>58732.5</c:v>
                </c:pt>
                <c:pt idx="222">
                  <c:v>58745.5</c:v>
                </c:pt>
                <c:pt idx="223">
                  <c:v>58760.5</c:v>
                </c:pt>
                <c:pt idx="224">
                  <c:v>58768.5</c:v>
                </c:pt>
                <c:pt idx="225">
                  <c:v>59719.5</c:v>
                </c:pt>
                <c:pt idx="226">
                  <c:v>59812.5</c:v>
                </c:pt>
                <c:pt idx="227">
                  <c:v>59971.5</c:v>
                </c:pt>
                <c:pt idx="228">
                  <c:v>60104.5</c:v>
                </c:pt>
                <c:pt idx="229">
                  <c:v>60126</c:v>
                </c:pt>
                <c:pt idx="230">
                  <c:v>60126.5</c:v>
                </c:pt>
                <c:pt idx="231">
                  <c:v>60249.5</c:v>
                </c:pt>
                <c:pt idx="232">
                  <c:v>60314.5</c:v>
                </c:pt>
                <c:pt idx="233">
                  <c:v>61071.5</c:v>
                </c:pt>
                <c:pt idx="234">
                  <c:v>61102</c:v>
                </c:pt>
                <c:pt idx="235">
                  <c:v>61174.5</c:v>
                </c:pt>
                <c:pt idx="236">
                  <c:v>61174.5</c:v>
                </c:pt>
                <c:pt idx="237">
                  <c:v>61174.5</c:v>
                </c:pt>
                <c:pt idx="238">
                  <c:v>61346</c:v>
                </c:pt>
                <c:pt idx="239">
                  <c:v>61415</c:v>
                </c:pt>
                <c:pt idx="240">
                  <c:v>61418.5</c:v>
                </c:pt>
                <c:pt idx="241">
                  <c:v>61464.5</c:v>
                </c:pt>
                <c:pt idx="242">
                  <c:v>61546.5</c:v>
                </c:pt>
              </c:numCache>
            </c:numRef>
          </c:xVal>
          <c:yVal>
            <c:numRef>
              <c:f>'Active 2'!$O$21:$O$980</c:f>
              <c:numCache>
                <c:formatCode>General</c:formatCode>
                <c:ptCount val="960"/>
                <c:pt idx="0">
                  <c:v>-1.6752450804166222E-2</c:v>
                </c:pt>
                <c:pt idx="1">
                  <c:v>-1.391600259773078E-2</c:v>
                </c:pt>
                <c:pt idx="2">
                  <c:v>-1.3915114542562829E-2</c:v>
                </c:pt>
                <c:pt idx="3">
                  <c:v>-1.3904655226140296E-2</c:v>
                </c:pt>
                <c:pt idx="4">
                  <c:v>-1.3671787426544259E-2</c:v>
                </c:pt>
                <c:pt idx="5">
                  <c:v>-1.3664288294014896E-2</c:v>
                </c:pt>
                <c:pt idx="6">
                  <c:v>-1.3652250212849338E-2</c:v>
                </c:pt>
                <c:pt idx="7">
                  <c:v>-1.3652151540052899E-2</c:v>
                </c:pt>
                <c:pt idx="8">
                  <c:v>-1.364998073853124E-2</c:v>
                </c:pt>
                <c:pt idx="9">
                  <c:v>-1.3628075377721783E-2</c:v>
                </c:pt>
                <c:pt idx="10">
                  <c:v>-1.3613077112663055E-2</c:v>
                </c:pt>
                <c:pt idx="11">
                  <c:v>-1.3612978439866617E-2</c:v>
                </c:pt>
                <c:pt idx="12">
                  <c:v>-1.3610807638344959E-2</c:v>
                </c:pt>
                <c:pt idx="13">
                  <c:v>-1.3610708965548519E-2</c:v>
                </c:pt>
                <c:pt idx="14">
                  <c:v>-1.3610018255973447E-2</c:v>
                </c:pt>
                <c:pt idx="15">
                  <c:v>-1.3609919583177008E-2</c:v>
                </c:pt>
                <c:pt idx="16">
                  <c:v>-1.3605380634540814E-2</c:v>
                </c:pt>
                <c:pt idx="17">
                  <c:v>-1.3579824380263113E-2</c:v>
                </c:pt>
                <c:pt idx="18">
                  <c:v>-1.3093762185004607E-2</c:v>
                </c:pt>
                <c:pt idx="19">
                  <c:v>-1.3065837783612371E-2</c:v>
                </c:pt>
                <c:pt idx="20">
                  <c:v>-1.3065837783612371E-2</c:v>
                </c:pt>
                <c:pt idx="21">
                  <c:v>-1.3055970503968471E-2</c:v>
                </c:pt>
                <c:pt idx="22">
                  <c:v>-1.3041662948484817E-2</c:v>
                </c:pt>
                <c:pt idx="23">
                  <c:v>-1.303939347416672E-2</c:v>
                </c:pt>
                <c:pt idx="24">
                  <c:v>-1.2534484774788367E-2</c:v>
                </c:pt>
                <c:pt idx="25">
                  <c:v>-1.2533794065213294E-2</c:v>
                </c:pt>
                <c:pt idx="26">
                  <c:v>-1.2532313973266708E-2</c:v>
                </c:pt>
                <c:pt idx="27">
                  <c:v>-1.2530833881320123E-2</c:v>
                </c:pt>
                <c:pt idx="28">
                  <c:v>-1.2530044498948612E-2</c:v>
                </c:pt>
                <c:pt idx="29">
                  <c:v>-1.2247642955540199E-2</c:v>
                </c:pt>
                <c:pt idx="30">
                  <c:v>-1.224754428274376E-2</c:v>
                </c:pt>
                <c:pt idx="31">
                  <c:v>-1.2038949991071718E-2</c:v>
                </c:pt>
                <c:pt idx="32">
                  <c:v>-1.2020892869323381E-2</c:v>
                </c:pt>
                <c:pt idx="33">
                  <c:v>-1.1438920715926171E-2</c:v>
                </c:pt>
                <c:pt idx="34">
                  <c:v>-1.143882204312973E-2</c:v>
                </c:pt>
                <c:pt idx="35">
                  <c:v>-1.1438131333554657E-2</c:v>
                </c:pt>
                <c:pt idx="36">
                  <c:v>-1.143803266075822E-2</c:v>
                </c:pt>
                <c:pt idx="37">
                  <c:v>-1.0371478404049088E-2</c:v>
                </c:pt>
                <c:pt idx="38">
                  <c:v>-8.9208896235993748E-3</c:v>
                </c:pt>
                <c:pt idx="39">
                  <c:v>-8.4124287035492185E-3</c:v>
                </c:pt>
                <c:pt idx="40">
                  <c:v>-8.4091725012667307E-3</c:v>
                </c:pt>
                <c:pt idx="41">
                  <c:v>-8.1127594207639799E-3</c:v>
                </c:pt>
                <c:pt idx="42">
                  <c:v>-7.8783128564249207E-3</c:v>
                </c:pt>
                <c:pt idx="43">
                  <c:v>-7.8482176535110259E-3</c:v>
                </c:pt>
                <c:pt idx="44">
                  <c:v>-7.8474282711395137E-3</c:v>
                </c:pt>
                <c:pt idx="45">
                  <c:v>-7.5821957943114872E-3</c:v>
                </c:pt>
                <c:pt idx="46">
                  <c:v>-7.573611261021294E-3</c:v>
                </c:pt>
                <c:pt idx="47">
                  <c:v>-7.2837105850835178E-3</c:v>
                </c:pt>
                <c:pt idx="48">
                  <c:v>-7.2770008349256655E-3</c:v>
                </c:pt>
                <c:pt idx="49">
                  <c:v>-7.2679229376532784E-3</c:v>
                </c:pt>
                <c:pt idx="50">
                  <c:v>-7.2656534633351814E-3</c:v>
                </c:pt>
                <c:pt idx="51">
                  <c:v>-7.2625946066455721E-3</c:v>
                </c:pt>
                <c:pt idx="52">
                  <c:v>-7.0294307886602193E-3</c:v>
                </c:pt>
                <c:pt idx="53">
                  <c:v>-7.0073280822578838E-3</c:v>
                </c:pt>
                <c:pt idx="54">
                  <c:v>-6.7962669706748665E-3</c:v>
                </c:pt>
                <c:pt idx="55">
                  <c:v>-6.7616328191247785E-3</c:v>
                </c:pt>
                <c:pt idx="56">
                  <c:v>-6.7578832528600967E-3</c:v>
                </c:pt>
                <c:pt idx="57">
                  <c:v>-6.7518642122773179E-3</c:v>
                </c:pt>
                <c:pt idx="58">
                  <c:v>-6.7450557893230269E-3</c:v>
                </c:pt>
                <c:pt idx="59">
                  <c:v>-6.7398261311117594E-3</c:v>
                </c:pt>
                <c:pt idx="60">
                  <c:v>-6.7257159212209833E-3</c:v>
                </c:pt>
                <c:pt idx="61">
                  <c:v>-6.4901839561210947E-3</c:v>
                </c:pt>
                <c:pt idx="62">
                  <c:v>-6.490085283324655E-3</c:v>
                </c:pt>
                <c:pt idx="63">
                  <c:v>-6.4893945737495825E-3</c:v>
                </c:pt>
                <c:pt idx="64">
                  <c:v>-6.4891972281567048E-3</c:v>
                </c:pt>
                <c:pt idx="65">
                  <c:v>-6.4890985553602652E-3</c:v>
                </c:pt>
                <c:pt idx="66">
                  <c:v>-6.488703864174509E-3</c:v>
                </c:pt>
                <c:pt idx="67">
                  <c:v>-6.4886051913780702E-3</c:v>
                </c:pt>
                <c:pt idx="68">
                  <c:v>-6.4879144818029977E-3</c:v>
                </c:pt>
                <c:pt idx="69">
                  <c:v>-6.4878158090065589E-3</c:v>
                </c:pt>
                <c:pt idx="70">
                  <c:v>-6.4871250994314855E-3</c:v>
                </c:pt>
                <c:pt idx="71">
                  <c:v>-6.4870264266350466E-3</c:v>
                </c:pt>
                <c:pt idx="72">
                  <c:v>-6.4864343898564129E-3</c:v>
                </c:pt>
                <c:pt idx="73">
                  <c:v>-6.4863357170599732E-3</c:v>
                </c:pt>
                <c:pt idx="74">
                  <c:v>-6.4856450074849007E-3</c:v>
                </c:pt>
                <c:pt idx="75">
                  <c:v>-6.4855463346884619E-3</c:v>
                </c:pt>
                <c:pt idx="76">
                  <c:v>-6.4801193308843168E-3</c:v>
                </c:pt>
                <c:pt idx="77">
                  <c:v>-6.480020658087878E-3</c:v>
                </c:pt>
                <c:pt idx="78">
                  <c:v>-6.4726201983549524E-3</c:v>
                </c:pt>
                <c:pt idx="79">
                  <c:v>-6.4725215255585136E-3</c:v>
                </c:pt>
                <c:pt idx="80">
                  <c:v>-6.4594967164285661E-3</c:v>
                </c:pt>
                <c:pt idx="81">
                  <c:v>-6.4496294367846659E-3</c:v>
                </c:pt>
                <c:pt idx="82">
                  <c:v>-6.4481493448380811E-3</c:v>
                </c:pt>
                <c:pt idx="83">
                  <c:v>-6.4373940100262306E-3</c:v>
                </c:pt>
                <c:pt idx="84">
                  <c:v>-6.2213005858248243E-3</c:v>
                </c:pt>
                <c:pt idx="85">
                  <c:v>-6.2206098762497518E-3</c:v>
                </c:pt>
                <c:pt idx="86">
                  <c:v>-6.2173536739672641E-3</c:v>
                </c:pt>
                <c:pt idx="87">
                  <c:v>-6.2172550011708252E-3</c:v>
                </c:pt>
                <c:pt idx="88">
                  <c:v>-6.2166629643921915E-3</c:v>
                </c:pt>
                <c:pt idx="89">
                  <c:v>-6.2165642915957527E-3</c:v>
                </c:pt>
                <c:pt idx="90">
                  <c:v>-6.2125187069417536E-3</c:v>
                </c:pt>
                <c:pt idx="91">
                  <c:v>-6.1766018090379585E-3</c:v>
                </c:pt>
                <c:pt idx="92">
                  <c:v>-6.1766018090379585E-3</c:v>
                </c:pt>
                <c:pt idx="93">
                  <c:v>-5.9652446790656238E-3</c:v>
                </c:pt>
                <c:pt idx="94">
                  <c:v>-5.9644552966941124E-3</c:v>
                </c:pt>
                <c:pt idx="95">
                  <c:v>-5.9376162960627045E-3</c:v>
                </c:pt>
                <c:pt idx="96">
                  <c:v>-5.9270583068437317E-3</c:v>
                </c:pt>
                <c:pt idx="97">
                  <c:v>-5.9262689244722194E-3</c:v>
                </c:pt>
                <c:pt idx="98">
                  <c:v>-5.9261702516757806E-3</c:v>
                </c:pt>
                <c:pt idx="99">
                  <c:v>-5.9254795421007081E-3</c:v>
                </c:pt>
                <c:pt idx="100">
                  <c:v>-5.9253808693042693E-3</c:v>
                </c:pt>
                <c:pt idx="101">
                  <c:v>-5.9113693322099311E-3</c:v>
                </c:pt>
                <c:pt idx="102">
                  <c:v>-5.9112706594134923E-3</c:v>
                </c:pt>
                <c:pt idx="103">
                  <c:v>-5.9089025122989565E-3</c:v>
                </c:pt>
                <c:pt idx="104">
                  <c:v>-5.9013047069731532E-3</c:v>
                </c:pt>
                <c:pt idx="105">
                  <c:v>-5.8550271654432629E-3</c:v>
                </c:pt>
                <c:pt idx="106">
                  <c:v>-5.6826457900643335E-3</c:v>
                </c:pt>
                <c:pt idx="107">
                  <c:v>-5.6192978547504966E-3</c:v>
                </c:pt>
                <c:pt idx="108">
                  <c:v>-5.6162389980608882E-3</c:v>
                </c:pt>
                <c:pt idx="109">
                  <c:v>-5.3925477685336787E-3</c:v>
                </c:pt>
                <c:pt idx="110">
                  <c:v>-5.3774508306785127E-3</c:v>
                </c:pt>
                <c:pt idx="111">
                  <c:v>-5.3774508306785127E-3</c:v>
                </c:pt>
                <c:pt idx="112">
                  <c:v>-5.3538680323295916E-3</c:v>
                </c:pt>
                <c:pt idx="113">
                  <c:v>-5.3537693595331528E-3</c:v>
                </c:pt>
                <c:pt idx="114">
                  <c:v>-5.1270192733163349E-3</c:v>
                </c:pt>
                <c:pt idx="115">
                  <c:v>-5.1270192733163349E-3</c:v>
                </c:pt>
                <c:pt idx="116">
                  <c:v>-5.1269206005198961E-3</c:v>
                </c:pt>
                <c:pt idx="117">
                  <c:v>-5.1269206005198961E-3</c:v>
                </c:pt>
                <c:pt idx="118">
                  <c:v>-5.0993908903134155E-3</c:v>
                </c:pt>
                <c:pt idx="119">
                  <c:v>-5.0873528091478579E-3</c:v>
                </c:pt>
                <c:pt idx="120">
                  <c:v>-5.0858727172012723E-3</c:v>
                </c:pt>
                <c:pt idx="121">
                  <c:v>-5.0836032428831762E-3</c:v>
                </c:pt>
                <c:pt idx="122">
                  <c:v>-5.0821231509365905E-3</c:v>
                </c:pt>
                <c:pt idx="123">
                  <c:v>-5.0813337685650783E-3</c:v>
                </c:pt>
                <c:pt idx="124">
                  <c:v>-5.0670262130814245E-3</c:v>
                </c:pt>
                <c:pt idx="125">
                  <c:v>-4.875699660786206E-3</c:v>
                </c:pt>
                <c:pt idx="126">
                  <c:v>-4.8627735244526973E-3</c:v>
                </c:pt>
                <c:pt idx="127">
                  <c:v>-4.8612934325061134E-3</c:v>
                </c:pt>
                <c:pt idx="128">
                  <c:v>-4.8424469283862639E-3</c:v>
                </c:pt>
                <c:pt idx="129">
                  <c:v>-4.8417562188111905E-3</c:v>
                </c:pt>
                <c:pt idx="130">
                  <c:v>-4.827349990531098E-3</c:v>
                </c:pt>
                <c:pt idx="131">
                  <c:v>-4.8115623431008569E-3</c:v>
                </c:pt>
                <c:pt idx="132">
                  <c:v>-4.7981428427851542E-3</c:v>
                </c:pt>
                <c:pt idx="133">
                  <c:v>-4.5607360945529238E-3</c:v>
                </c:pt>
                <c:pt idx="134">
                  <c:v>-4.5599467121814116E-3</c:v>
                </c:pt>
                <c:pt idx="135">
                  <c:v>-4.5445537559369292E-3</c:v>
                </c:pt>
                <c:pt idx="136">
                  <c:v>-4.5388307337434659E-3</c:v>
                </c:pt>
                <c:pt idx="137">
                  <c:v>-4.5088342036260116E-3</c:v>
                </c:pt>
                <c:pt idx="138">
                  <c:v>-4.5088342036260116E-3</c:v>
                </c:pt>
                <c:pt idx="139">
                  <c:v>-4.296983709671482E-3</c:v>
                </c:pt>
                <c:pt idx="140">
                  <c:v>-4.2818867718163161E-3</c:v>
                </c:pt>
                <c:pt idx="141">
                  <c:v>-4.2796172974982182E-3</c:v>
                </c:pt>
                <c:pt idx="142">
                  <c:v>-4.2524822784774947E-3</c:v>
                </c:pt>
                <c:pt idx="143">
                  <c:v>-4.2524822784774947E-3</c:v>
                </c:pt>
                <c:pt idx="144">
                  <c:v>-4.2524822784774947E-3</c:v>
                </c:pt>
                <c:pt idx="145">
                  <c:v>-4.2523836056810541E-3</c:v>
                </c:pt>
                <c:pt idx="146">
                  <c:v>-4.2523836056810541E-3</c:v>
                </c:pt>
                <c:pt idx="147">
                  <c:v>-4.2523836056810541E-3</c:v>
                </c:pt>
                <c:pt idx="148">
                  <c:v>-4.2516928961059824E-3</c:v>
                </c:pt>
                <c:pt idx="149">
                  <c:v>-4.2516928961059824E-3</c:v>
                </c:pt>
                <c:pt idx="150">
                  <c:v>-4.2516928961059824E-3</c:v>
                </c:pt>
                <c:pt idx="151">
                  <c:v>-4.2514955505131031E-3</c:v>
                </c:pt>
                <c:pt idx="152">
                  <c:v>-4.2443911091694965E-3</c:v>
                </c:pt>
                <c:pt idx="153">
                  <c:v>-4.0253375010749198E-3</c:v>
                </c:pt>
                <c:pt idx="154">
                  <c:v>-4.0253375010749198E-3</c:v>
                </c:pt>
                <c:pt idx="155">
                  <c:v>-4.0053069233978028E-3</c:v>
                </c:pt>
                <c:pt idx="156">
                  <c:v>-4.001557357133121E-3</c:v>
                </c:pt>
                <c:pt idx="157">
                  <c:v>-4.001557357133121E-3</c:v>
                </c:pt>
                <c:pt idx="158">
                  <c:v>-4.001557357133121E-3</c:v>
                </c:pt>
                <c:pt idx="159">
                  <c:v>-4.0014586843366822E-3</c:v>
                </c:pt>
                <c:pt idx="160">
                  <c:v>-4.0014586843366822E-3</c:v>
                </c:pt>
                <c:pt idx="161">
                  <c:v>-4.0014586843366822E-3</c:v>
                </c:pt>
                <c:pt idx="162">
                  <c:v>-3.7460934871525551E-3</c:v>
                </c:pt>
                <c:pt idx="163">
                  <c:v>-3.7174783761852459E-3</c:v>
                </c:pt>
                <c:pt idx="164">
                  <c:v>-3.7174783761852459E-3</c:v>
                </c:pt>
                <c:pt idx="165">
                  <c:v>-3.7174783761852459E-3</c:v>
                </c:pt>
                <c:pt idx="166">
                  <c:v>-3.7173797033888071E-3</c:v>
                </c:pt>
                <c:pt idx="167">
                  <c:v>-3.7173797033888071E-3</c:v>
                </c:pt>
                <c:pt idx="168">
                  <c:v>-3.7173797033888071E-3</c:v>
                </c:pt>
                <c:pt idx="169">
                  <c:v>-3.4416879101382466E-3</c:v>
                </c:pt>
                <c:pt idx="170">
                  <c:v>-3.43833303505932E-3</c:v>
                </c:pt>
                <c:pt idx="171">
                  <c:v>-3.4335967408302484E-3</c:v>
                </c:pt>
                <c:pt idx="172">
                  <c:v>-3.4157369646747888E-3</c:v>
                </c:pt>
                <c:pt idx="173">
                  <c:v>-3.1900722792188013E-3</c:v>
                </c:pt>
                <c:pt idx="174">
                  <c:v>-3.1844479298217768E-3</c:v>
                </c:pt>
                <c:pt idx="175">
                  <c:v>-3.1608651314728575E-3</c:v>
                </c:pt>
                <c:pt idx="176">
                  <c:v>-3.1407358809993017E-3</c:v>
                </c:pt>
                <c:pt idx="177">
                  <c:v>-3.1372823331239363E-3</c:v>
                </c:pt>
                <c:pt idx="178">
                  <c:v>-3.1372823331239363E-3</c:v>
                </c:pt>
                <c:pt idx="179">
                  <c:v>-3.1372823331239363E-3</c:v>
                </c:pt>
                <c:pt idx="180">
                  <c:v>-3.1173504282432582E-3</c:v>
                </c:pt>
                <c:pt idx="181">
                  <c:v>-2.9282933502661392E-3</c:v>
                </c:pt>
                <c:pt idx="182">
                  <c:v>-2.9282933502661392E-3</c:v>
                </c:pt>
                <c:pt idx="183">
                  <c:v>-2.8908963604157584E-3</c:v>
                </c:pt>
                <c:pt idx="184">
                  <c:v>-2.8908963604157584E-3</c:v>
                </c:pt>
                <c:pt idx="185">
                  <c:v>-2.8908963604157584E-3</c:v>
                </c:pt>
                <c:pt idx="186">
                  <c:v>-2.8879361765225889E-3</c:v>
                </c:pt>
                <c:pt idx="187">
                  <c:v>-2.8878375037261483E-3</c:v>
                </c:pt>
                <c:pt idx="188">
                  <c:v>-2.8823118271255645E-3</c:v>
                </c:pt>
                <c:pt idx="189">
                  <c:v>-2.8822131543291257E-3</c:v>
                </c:pt>
                <c:pt idx="190">
                  <c:v>-2.8813250991611746E-3</c:v>
                </c:pt>
                <c:pt idx="191">
                  <c:v>-2.6336563800992904E-3</c:v>
                </c:pt>
                <c:pt idx="192">
                  <c:v>-2.5595531099736023E-3</c:v>
                </c:pt>
                <c:pt idx="193">
                  <c:v>-2.5594544371771635E-3</c:v>
                </c:pt>
                <c:pt idx="194">
                  <c:v>-2.5453442272863856E-3</c:v>
                </c:pt>
                <c:pt idx="195">
                  <c:v>-2.3799686204546248E-3</c:v>
                </c:pt>
                <c:pt idx="196">
                  <c:v>-2.3799686204546248E-3</c:v>
                </c:pt>
                <c:pt idx="197">
                  <c:v>-2.3799686204546248E-3</c:v>
                </c:pt>
                <c:pt idx="198">
                  <c:v>-2.3482946527977073E-3</c:v>
                </c:pt>
                <c:pt idx="199">
                  <c:v>-2.3482946527977073E-3</c:v>
                </c:pt>
                <c:pt idx="200">
                  <c:v>-2.3482946527977073E-3</c:v>
                </c:pt>
                <c:pt idx="201">
                  <c:v>-2.3307308950315658E-3</c:v>
                </c:pt>
                <c:pt idx="202">
                  <c:v>-2.3307308950315658E-3</c:v>
                </c:pt>
                <c:pt idx="203">
                  <c:v>-2.317015376326545E-3</c:v>
                </c:pt>
                <c:pt idx="204">
                  <c:v>-2.317015376326545E-3</c:v>
                </c:pt>
                <c:pt idx="205">
                  <c:v>-2.3163246667514716E-3</c:v>
                </c:pt>
                <c:pt idx="206">
                  <c:v>-2.3163246667514716E-3</c:v>
                </c:pt>
                <c:pt idx="207">
                  <c:v>-2.3162259939550327E-3</c:v>
                </c:pt>
                <c:pt idx="208">
                  <c:v>-2.3162259939550327E-3</c:v>
                </c:pt>
                <c:pt idx="209">
                  <c:v>-2.2799144048654806E-3</c:v>
                </c:pt>
                <c:pt idx="210">
                  <c:v>-2.1306224638532774E-3</c:v>
                </c:pt>
                <c:pt idx="211">
                  <c:v>-2.1306224638532774E-3</c:v>
                </c:pt>
                <c:pt idx="212">
                  <c:v>-2.1306224638532774E-3</c:v>
                </c:pt>
                <c:pt idx="213">
                  <c:v>-2.101217970514456E-3</c:v>
                </c:pt>
                <c:pt idx="214">
                  <c:v>-2.101217970514456E-3</c:v>
                </c:pt>
                <c:pt idx="215">
                  <c:v>-2.0906599812954823E-3</c:v>
                </c:pt>
                <c:pt idx="216">
                  <c:v>-2.0906599812954823E-3</c:v>
                </c:pt>
                <c:pt idx="217">
                  <c:v>-2.0906599812954823E-3</c:v>
                </c:pt>
                <c:pt idx="218">
                  <c:v>-2.0783258817406083E-3</c:v>
                </c:pt>
                <c:pt idx="219">
                  <c:v>-2.057012557709785E-3</c:v>
                </c:pt>
                <c:pt idx="220">
                  <c:v>-2.0276080643709636E-3</c:v>
                </c:pt>
                <c:pt idx="221">
                  <c:v>-2.022477078956135E-3</c:v>
                </c:pt>
                <c:pt idx="222">
                  <c:v>-2.0199115862487207E-3</c:v>
                </c:pt>
                <c:pt idx="223">
                  <c:v>-2.0169514023555511E-3</c:v>
                </c:pt>
                <c:pt idx="224">
                  <c:v>-2.0153726376125267E-3</c:v>
                </c:pt>
                <c:pt idx="225">
                  <c:v>-1.8276969787855528E-3</c:v>
                </c:pt>
                <c:pt idx="226">
                  <c:v>-1.8093438386478991E-3</c:v>
                </c:pt>
                <c:pt idx="227">
                  <c:v>-1.777965889380298E-3</c:v>
                </c:pt>
                <c:pt idx="228">
                  <c:v>-1.7517189255275237E-3</c:v>
                </c:pt>
                <c:pt idx="229">
                  <c:v>-1.7474759952806479E-3</c:v>
                </c:pt>
                <c:pt idx="230">
                  <c:v>-1.7473773224842091E-3</c:v>
                </c:pt>
                <c:pt idx="231">
                  <c:v>-1.7231038145602146E-3</c:v>
                </c:pt>
                <c:pt idx="232">
                  <c:v>-1.7102763510231447E-3</c:v>
                </c:pt>
                <c:pt idx="233">
                  <c:v>-1.560885737214501E-3</c:v>
                </c:pt>
                <c:pt idx="234">
                  <c:v>-1.554866696631723E-3</c:v>
                </c:pt>
                <c:pt idx="235">
                  <c:v>-1.5405591411480676E-3</c:v>
                </c:pt>
                <c:pt idx="236">
                  <c:v>-1.5405591411480676E-3</c:v>
                </c:pt>
                <c:pt idx="237">
                  <c:v>-1.5405591411480676E-3</c:v>
                </c:pt>
                <c:pt idx="238">
                  <c:v>-1.5067143719694909E-3</c:v>
                </c:pt>
                <c:pt idx="239">
                  <c:v>-1.4930975260609106E-3</c:v>
                </c:pt>
                <c:pt idx="240">
                  <c:v>-1.4924068164858372E-3</c:v>
                </c:pt>
                <c:pt idx="241">
                  <c:v>-1.4833289192134492E-3</c:v>
                </c:pt>
                <c:pt idx="242">
                  <c:v>-1.4671465805974528E-3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32-44A6-8DDE-A14968EC1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660840"/>
        <c:axId val="1"/>
      </c:scatterChart>
      <c:valAx>
        <c:axId val="761660840"/>
        <c:scaling>
          <c:orientation val="minMax"/>
          <c:min val="-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73913043478259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89440993788817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660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67701863354038"/>
          <c:y val="0.92048929663608559"/>
          <c:w val="0.72204968944099379"/>
          <c:h val="6.11620795107034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VZ Psc - O-C Diagr.</a:t>
            </a:r>
          </a:p>
        </c:rich>
      </c:tx>
      <c:layout>
        <c:manualLayout>
          <c:xMode val="edge"/>
          <c:yMode val="edge"/>
          <c:x val="0.38413718502916527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5857982189492"/>
          <c:y val="0.15"/>
          <c:w val="0.81182021212533118"/>
          <c:h val="0.65312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(old)'!$H$21:$H$991</c:f>
              <c:numCache>
                <c:formatCode>General</c:formatCode>
                <c:ptCount val="971"/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2F-491B-90EE-0A7F4417646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(old)'!$D$22:$D$44</c:f>
                <c:numCache>
                  <c:formatCode>General</c:formatCode>
                  <c:ptCount val="23"/>
                  <c:pt idx="3">
                    <c:v>0</c:v>
                  </c:pt>
                </c:numCache>
              </c:numRef>
            </c:plus>
            <c:minus>
              <c:numRef>
                <c:f>'A (old)'!$D$22:$D$44</c:f>
                <c:numCache>
                  <c:formatCode>General</c:formatCode>
                  <c:ptCount val="23"/>
                  <c:pt idx="3">
                    <c:v>0</c:v>
                  </c:pt>
                </c:numCache>
              </c:numRef>
            </c:minus>
            <c:spPr>
              <a:ln w="12700">
                <a:solidFill>
                  <a:srgbClr val="0033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(old)'!$I$21:$I$991</c:f>
              <c:numCache>
                <c:formatCode>General</c:formatCode>
                <c:ptCount val="971"/>
                <c:pt idx="1">
                  <c:v>2.2774999961256981E-3</c:v>
                </c:pt>
                <c:pt idx="2">
                  <c:v>-2.0617499976651743E-3</c:v>
                </c:pt>
                <c:pt idx="3">
                  <c:v>-1.9462499985820614E-3</c:v>
                </c:pt>
                <c:pt idx="18">
                  <c:v>3.8827500029583462E-3</c:v>
                </c:pt>
                <c:pt idx="23">
                  <c:v>2.055100000143284E-2</c:v>
                </c:pt>
                <c:pt idx="25">
                  <c:v>6.0165499999129679E-2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2F-491B-90EE-0A7F4417646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4">
                    <c:v>0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(old)'!$J$21:$J$991</c:f>
              <c:numCache>
                <c:formatCode>General</c:formatCode>
                <c:ptCount val="971"/>
                <c:pt idx="24">
                  <c:v>1.0982749998220243E-2</c:v>
                </c:pt>
                <c:pt idx="26">
                  <c:v>-1.9952750000811648E-2</c:v>
                </c:pt>
                <c:pt idx="27">
                  <c:v>5.1073500006168615E-2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2F-491B-90EE-0A7F4417646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plus>
            <c:min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(old)'!$K$21:$K$991</c:f>
              <c:numCache>
                <c:formatCode>General</c:formatCode>
                <c:ptCount val="971"/>
                <c:pt idx="28">
                  <c:v>3.2449999998789281E-2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2F-491B-90EE-0A7F4417646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Samec 1989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plus>
            <c:min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(old)'!$L$21:$L$991</c:f>
              <c:numCache>
                <c:formatCode>General</c:formatCode>
                <c:ptCount val="971"/>
                <c:pt idx="0">
                  <c:v>6.4199999906122684E-4</c:v>
                </c:pt>
                <c:pt idx="5">
                  <c:v>4.022524999891175E-2</c:v>
                </c:pt>
                <c:pt idx="6">
                  <c:v>4.8235500005830545E-2</c:v>
                </c:pt>
                <c:pt idx="8">
                  <c:v>5.2510500005155336E-2</c:v>
                </c:pt>
                <c:pt idx="9">
                  <c:v>5.8489249997364823E-2</c:v>
                </c:pt>
                <c:pt idx="10">
                  <c:v>5.4644499999994878E-2</c:v>
                </c:pt>
                <c:pt idx="11">
                  <c:v>-1.6215750001720153E-2</c:v>
                </c:pt>
                <c:pt idx="12">
                  <c:v>-1.8668499993509613E-2</c:v>
                </c:pt>
                <c:pt idx="13">
                  <c:v>-1.8767249996017199E-2</c:v>
                </c:pt>
                <c:pt idx="14">
                  <c:v>-1.5266000002156943E-2</c:v>
                </c:pt>
                <c:pt idx="15">
                  <c:v>-1.4411999996809755E-2</c:v>
                </c:pt>
                <c:pt idx="16">
                  <c:v>-4.4093499993323348E-2</c:v>
                </c:pt>
                <c:pt idx="17">
                  <c:v>1.3013250005315058E-2</c:v>
                </c:pt>
                <c:pt idx="19">
                  <c:v>-8.2704999949783087E-3</c:v>
                </c:pt>
                <c:pt idx="20">
                  <c:v>-5.4637499997625127E-3</c:v>
                </c:pt>
                <c:pt idx="21">
                  <c:v>-8.0164999963017181E-3</c:v>
                </c:pt>
                <c:pt idx="22">
                  <c:v>-7.2097500014933757E-3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2F-491B-90EE-0A7F4417646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plus>
            <c:min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2F-491B-90EE-0A7F4417646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plus>
            <c:minus>
              <c:numRef>
                <c:f>'A (old)'!$D$21:$D$91</c:f>
                <c:numCache>
                  <c:formatCode>General</c:formatCode>
                  <c:ptCount val="71"/>
                  <c:pt idx="4">
                    <c:v>0</c:v>
                  </c:pt>
                  <c:pt idx="25">
                    <c:v>2E-3</c:v>
                  </c:pt>
                  <c:pt idx="26">
                    <c:v>1.1000000000000001E-3</c:v>
                  </c:pt>
                  <c:pt idx="27">
                    <c:v>5.0000000000000001E-4</c:v>
                  </c:pt>
                  <c:pt idx="2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(old)'!$N$21:$N$991</c:f>
              <c:numCache>
                <c:formatCode>General</c:formatCode>
                <c:ptCount val="971"/>
                <c:pt idx="7">
                  <c:v>4.843550000077812E-2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2F-491B-90EE-0A7F4417646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(old)'!$F$21:$F$991</c:f>
              <c:numCache>
                <c:formatCode>General</c:formatCode>
                <c:ptCount val="971"/>
                <c:pt idx="0">
                  <c:v>-15908</c:v>
                </c:pt>
                <c:pt idx="1">
                  <c:v>-1535</c:v>
                </c:pt>
                <c:pt idx="2">
                  <c:v>-1530.5</c:v>
                </c:pt>
                <c:pt idx="3">
                  <c:v>-1477.5</c:v>
                </c:pt>
                <c:pt idx="4">
                  <c:v>0</c:v>
                </c:pt>
                <c:pt idx="5">
                  <c:v>2631.5</c:v>
                </c:pt>
                <c:pt idx="6">
                  <c:v>2773</c:v>
                </c:pt>
                <c:pt idx="7">
                  <c:v>2773</c:v>
                </c:pt>
                <c:pt idx="8">
                  <c:v>2823</c:v>
                </c:pt>
                <c:pt idx="9">
                  <c:v>2895.5</c:v>
                </c:pt>
                <c:pt idx="10">
                  <c:v>2907</c:v>
                </c:pt>
                <c:pt idx="11">
                  <c:v>5465.5</c:v>
                </c:pt>
                <c:pt idx="12">
                  <c:v>5469</c:v>
                </c:pt>
                <c:pt idx="13">
                  <c:v>5476.5</c:v>
                </c:pt>
                <c:pt idx="14">
                  <c:v>5484</c:v>
                </c:pt>
                <c:pt idx="15">
                  <c:v>5488</c:v>
                </c:pt>
                <c:pt idx="16">
                  <c:v>6919</c:v>
                </c:pt>
                <c:pt idx="17">
                  <c:v>6919.5</c:v>
                </c:pt>
                <c:pt idx="18">
                  <c:v>7976.5</c:v>
                </c:pt>
                <c:pt idx="19">
                  <c:v>11017</c:v>
                </c:pt>
                <c:pt idx="20">
                  <c:v>11017.5</c:v>
                </c:pt>
                <c:pt idx="21">
                  <c:v>11021</c:v>
                </c:pt>
                <c:pt idx="22">
                  <c:v>11021.5</c:v>
                </c:pt>
                <c:pt idx="23">
                  <c:v>16426</c:v>
                </c:pt>
                <c:pt idx="24">
                  <c:v>23776.5</c:v>
                </c:pt>
                <c:pt idx="25">
                  <c:v>26353</c:v>
                </c:pt>
                <c:pt idx="26">
                  <c:v>30603.5</c:v>
                </c:pt>
                <c:pt idx="27">
                  <c:v>33361</c:v>
                </c:pt>
                <c:pt idx="28">
                  <c:v>34900</c:v>
                </c:pt>
              </c:numCache>
            </c:numRef>
          </c:xVal>
          <c:yVal>
            <c:numRef>
              <c:f>'A (old)'!$O$21:$O$991</c:f>
              <c:numCache>
                <c:formatCode>General</c:formatCode>
                <c:ptCount val="971"/>
                <c:pt idx="0">
                  <c:v>7.8300774788012725E-4</c:v>
                </c:pt>
                <c:pt idx="1">
                  <c:v>6.6922269302640584E-3</c:v>
                </c:pt>
                <c:pt idx="2">
                  <c:v>6.6940770301959253E-3</c:v>
                </c:pt>
                <c:pt idx="3">
                  <c:v>6.7158670960601394E-3</c:v>
                </c:pt>
                <c:pt idx="4">
                  <c:v>7.3233165736898802E-3</c:v>
                </c:pt>
                <c:pt idx="5">
                  <c:v>8.4052139005140174E-3</c:v>
                </c:pt>
                <c:pt idx="6">
                  <c:v>8.4633892650382864E-3</c:v>
                </c:pt>
                <c:pt idx="7">
                  <c:v>8.4633892650382864E-3</c:v>
                </c:pt>
                <c:pt idx="8">
                  <c:v>8.4839459309479226E-3</c:v>
                </c:pt>
                <c:pt idx="9">
                  <c:v>8.5137530965168941E-3</c:v>
                </c:pt>
                <c:pt idx="10">
                  <c:v>8.5184811296761115E-3</c:v>
                </c:pt>
                <c:pt idx="11">
                  <c:v>9.5703657242721778E-3</c:v>
                </c:pt>
                <c:pt idx="12">
                  <c:v>9.5718046908858535E-3</c:v>
                </c:pt>
                <c:pt idx="13">
                  <c:v>9.5748881907722991E-3</c:v>
                </c:pt>
                <c:pt idx="14">
                  <c:v>9.5779716906587431E-3</c:v>
                </c:pt>
                <c:pt idx="15">
                  <c:v>9.5796162239315148E-3</c:v>
                </c:pt>
                <c:pt idx="16">
                  <c:v>1.0167948002265293E-2</c:v>
                </c:pt>
                <c:pt idx="17">
                  <c:v>1.0168153568924389E-2</c:v>
                </c:pt>
                <c:pt idx="18">
                  <c:v>1.0602721486254093E-2</c:v>
                </c:pt>
                <c:pt idx="19">
                  <c:v>1.1852772340219052E-2</c:v>
                </c:pt>
                <c:pt idx="20">
                  <c:v>1.1852977906878146E-2</c:v>
                </c:pt>
                <c:pt idx="21">
                  <c:v>1.1854416873491822E-2</c:v>
                </c:pt>
                <c:pt idx="22">
                  <c:v>1.1854622440150918E-2</c:v>
                </c:pt>
                <c:pt idx="23">
                  <c:v>1.4076592458323461E-2</c:v>
                </c:pt>
                <c:pt idx="24">
                  <c:v>1.7098627913699031E-2</c:v>
                </c:pt>
                <c:pt idx="25">
                  <c:v>1.8157912908022572E-2</c:v>
                </c:pt>
                <c:pt idx="26">
                  <c:v>1.9905435077000717E-2</c:v>
                </c:pt>
                <c:pt idx="27">
                  <c:v>2.1039135201917136E-2</c:v>
                </c:pt>
                <c:pt idx="28">
                  <c:v>2.1671869378615725E-2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2F-491B-90EE-0A7F44176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687408"/>
        <c:axId val="1"/>
      </c:scatterChart>
      <c:valAx>
        <c:axId val="761687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5087087675467"/>
              <c:y val="0.8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766718506998445E-2"/>
              <c:y val="0.38124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6874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286158631415241"/>
          <c:y val="0.91874999999999996"/>
          <c:w val="0.96111975116640747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28575</xdr:rowOff>
    </xdr:from>
    <xdr:to>
      <xdr:col>16</xdr:col>
      <xdr:colOff>571500</xdr:colOff>
      <xdr:row>18</xdr:row>
      <xdr:rowOff>47625</xdr:rowOff>
    </xdr:to>
    <xdr:graphicFrame macro="">
      <xdr:nvGraphicFramePr>
        <xdr:cNvPr id="50184" name="Chart 1">
          <a:extLst>
            <a:ext uri="{FF2B5EF4-FFF2-40B4-BE49-F238E27FC236}">
              <a16:creationId xmlns:a16="http://schemas.microsoft.com/office/drawing/2014/main" id="{E4F59DA6-257D-73DA-67B7-C054D1A19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257175</xdr:colOff>
      <xdr:row>0</xdr:row>
      <xdr:rowOff>0</xdr:rowOff>
    </xdr:from>
    <xdr:to>
      <xdr:col>26</xdr:col>
      <xdr:colOff>219075</xdr:colOff>
      <xdr:row>18</xdr:row>
      <xdr:rowOff>28575</xdr:rowOff>
    </xdr:to>
    <xdr:graphicFrame macro="">
      <xdr:nvGraphicFramePr>
        <xdr:cNvPr id="50185" name="Chart 3">
          <a:extLst>
            <a:ext uri="{FF2B5EF4-FFF2-40B4-BE49-F238E27FC236}">
              <a16:creationId xmlns:a16="http://schemas.microsoft.com/office/drawing/2014/main" id="{57E26CB7-D782-5D40-7475-EFC1E9BCC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28575</xdr:rowOff>
    </xdr:from>
    <xdr:to>
      <xdr:col>16</xdr:col>
      <xdr:colOff>571500</xdr:colOff>
      <xdr:row>18</xdr:row>
      <xdr:rowOff>47625</xdr:rowOff>
    </xdr:to>
    <xdr:graphicFrame macro="">
      <xdr:nvGraphicFramePr>
        <xdr:cNvPr id="52231" name="Chart 1">
          <a:extLst>
            <a:ext uri="{FF2B5EF4-FFF2-40B4-BE49-F238E27FC236}">
              <a16:creationId xmlns:a16="http://schemas.microsoft.com/office/drawing/2014/main" id="{3812B5C3-422B-84AF-B7A7-48F7FE9F7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257175</xdr:colOff>
      <xdr:row>0</xdr:row>
      <xdr:rowOff>0</xdr:rowOff>
    </xdr:from>
    <xdr:to>
      <xdr:col>26</xdr:col>
      <xdr:colOff>219075</xdr:colOff>
      <xdr:row>18</xdr:row>
      <xdr:rowOff>28575</xdr:rowOff>
    </xdr:to>
    <xdr:graphicFrame macro="">
      <xdr:nvGraphicFramePr>
        <xdr:cNvPr id="52232" name="Chart 2">
          <a:extLst>
            <a:ext uri="{FF2B5EF4-FFF2-40B4-BE49-F238E27FC236}">
              <a16:creationId xmlns:a16="http://schemas.microsoft.com/office/drawing/2014/main" id="{E7CDF8ED-7329-BDF0-61D4-80648408A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14</xdr:col>
      <xdr:colOff>466725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11C2D7D3-D89A-3D77-A1BF-24E6606FE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vsolj.cetus-net.org/no42.pdf" TargetMode="External"/><Relationship Id="rId117" Type="http://schemas.openxmlformats.org/officeDocument/2006/relationships/hyperlink" Target="http://www.bav-astro.de/sfs/BAVM_link.php?BAVMnr=232" TargetMode="External"/><Relationship Id="rId21" Type="http://schemas.openxmlformats.org/officeDocument/2006/relationships/hyperlink" Target="http://vsolj.cetus-net.org/no40.pdf" TargetMode="External"/><Relationship Id="rId42" Type="http://schemas.openxmlformats.org/officeDocument/2006/relationships/hyperlink" Target="http://www.konkoly.hu/cgi-bin/IBVS?5754" TargetMode="External"/><Relationship Id="rId47" Type="http://schemas.openxmlformats.org/officeDocument/2006/relationships/hyperlink" Target="http://www.konkoly.hu/cgi-bin/IBVS?5843" TargetMode="External"/><Relationship Id="rId63" Type="http://schemas.openxmlformats.org/officeDocument/2006/relationships/hyperlink" Target="http://www.konkoly.hu/cgi-bin/IBVS?5843" TargetMode="External"/><Relationship Id="rId68" Type="http://schemas.openxmlformats.org/officeDocument/2006/relationships/hyperlink" Target="http://www.konkoly.hu/cgi-bin/IBVS?5843" TargetMode="External"/><Relationship Id="rId84" Type="http://schemas.openxmlformats.org/officeDocument/2006/relationships/hyperlink" Target="http://vsolj.cetus-net.org/vsoljno50.pdf" TargetMode="External"/><Relationship Id="rId89" Type="http://schemas.openxmlformats.org/officeDocument/2006/relationships/hyperlink" Target="http://vsolj.cetus-net.org/vsoljno50.pdf" TargetMode="External"/><Relationship Id="rId112" Type="http://schemas.openxmlformats.org/officeDocument/2006/relationships/hyperlink" Target="http://vsolj.cetus-net.org/vsoljno55.pdf" TargetMode="External"/><Relationship Id="rId133" Type="http://schemas.openxmlformats.org/officeDocument/2006/relationships/hyperlink" Target="http://vsolj.cetus-net.org/vsoljno59.pdf" TargetMode="External"/><Relationship Id="rId16" Type="http://schemas.openxmlformats.org/officeDocument/2006/relationships/hyperlink" Target="http://vsolj.cetus-net.org/no39.pdf" TargetMode="External"/><Relationship Id="rId107" Type="http://schemas.openxmlformats.org/officeDocument/2006/relationships/hyperlink" Target="http://vsolj.cetus-net.org/vsoljno55.pdf" TargetMode="External"/><Relationship Id="rId11" Type="http://schemas.openxmlformats.org/officeDocument/2006/relationships/hyperlink" Target="http://vsolj.cetus-net.org/no47.pdf" TargetMode="External"/><Relationship Id="rId32" Type="http://schemas.openxmlformats.org/officeDocument/2006/relationships/hyperlink" Target="http://www.konkoly.hu/cgi-bin/IBVS?5843" TargetMode="External"/><Relationship Id="rId37" Type="http://schemas.openxmlformats.org/officeDocument/2006/relationships/hyperlink" Target="http://www.konkoly.hu/cgi-bin/IBVS?5754" TargetMode="External"/><Relationship Id="rId53" Type="http://schemas.openxmlformats.org/officeDocument/2006/relationships/hyperlink" Target="http://vsolj.cetus-net.org/no44.pdf" TargetMode="External"/><Relationship Id="rId58" Type="http://schemas.openxmlformats.org/officeDocument/2006/relationships/hyperlink" Target="http://www.konkoly.hu/cgi-bin/IBVS?5677" TargetMode="External"/><Relationship Id="rId74" Type="http://schemas.openxmlformats.org/officeDocument/2006/relationships/hyperlink" Target="http://vsolj.cetus-net.org/no46.pdf" TargetMode="External"/><Relationship Id="rId79" Type="http://schemas.openxmlformats.org/officeDocument/2006/relationships/hyperlink" Target="http://vsolj.cetus-net.org/no48.pdf" TargetMode="External"/><Relationship Id="rId102" Type="http://schemas.openxmlformats.org/officeDocument/2006/relationships/hyperlink" Target="http://vsolj.cetus-net.org/vsoljno53.pdf" TargetMode="External"/><Relationship Id="rId123" Type="http://schemas.openxmlformats.org/officeDocument/2006/relationships/hyperlink" Target="http://vsolj.cetus-net.org/vsoljno56.pdf" TargetMode="External"/><Relationship Id="rId128" Type="http://schemas.openxmlformats.org/officeDocument/2006/relationships/hyperlink" Target="http://vsolj.cetus-net.org/vsoljno59.pdf" TargetMode="External"/><Relationship Id="rId5" Type="http://schemas.openxmlformats.org/officeDocument/2006/relationships/hyperlink" Target="http://www.konkoly.hu/cgi-bin/IBVS?2990" TargetMode="External"/><Relationship Id="rId90" Type="http://schemas.openxmlformats.org/officeDocument/2006/relationships/hyperlink" Target="http://vsolj.cetus-net.org/vsoljno50.pdf" TargetMode="External"/><Relationship Id="rId95" Type="http://schemas.openxmlformats.org/officeDocument/2006/relationships/hyperlink" Target="http://vsolj.cetus-net.org/vsoljno51.pdf" TargetMode="External"/><Relationship Id="rId14" Type="http://schemas.openxmlformats.org/officeDocument/2006/relationships/hyperlink" Target="http://www.bav-astro.de/sfs/BAVM_link.php?BAVMnr=152" TargetMode="External"/><Relationship Id="rId22" Type="http://schemas.openxmlformats.org/officeDocument/2006/relationships/hyperlink" Target="http://vsolj.cetus-net.org/no42.pdf" TargetMode="External"/><Relationship Id="rId27" Type="http://schemas.openxmlformats.org/officeDocument/2006/relationships/hyperlink" Target="http://vsolj.cetus-net.org/no42.pdf" TargetMode="External"/><Relationship Id="rId30" Type="http://schemas.openxmlformats.org/officeDocument/2006/relationships/hyperlink" Target="http://www.konkoly.hu/cgi-bin/IBVS?5754" TargetMode="External"/><Relationship Id="rId35" Type="http://schemas.openxmlformats.org/officeDocument/2006/relationships/hyperlink" Target="http://www.konkoly.hu/cgi-bin/IBVS?5754" TargetMode="External"/><Relationship Id="rId43" Type="http://schemas.openxmlformats.org/officeDocument/2006/relationships/hyperlink" Target="http://www.konkoly.hu/cgi-bin/IBVS?5754" TargetMode="External"/><Relationship Id="rId48" Type="http://schemas.openxmlformats.org/officeDocument/2006/relationships/hyperlink" Target="http://vsolj.cetus-net.org/no43.pdf" TargetMode="External"/><Relationship Id="rId56" Type="http://schemas.openxmlformats.org/officeDocument/2006/relationships/hyperlink" Target="http://www.konkoly.hu/cgi-bin/IBVS?5754" TargetMode="External"/><Relationship Id="rId64" Type="http://schemas.openxmlformats.org/officeDocument/2006/relationships/hyperlink" Target="http://www.konkoly.hu/cgi-bin/IBVS?5843" TargetMode="External"/><Relationship Id="rId69" Type="http://schemas.openxmlformats.org/officeDocument/2006/relationships/hyperlink" Target="http://www.bav-astro.de/sfs/BAVM_link.php?BAVMnr=183" TargetMode="External"/><Relationship Id="rId77" Type="http://schemas.openxmlformats.org/officeDocument/2006/relationships/hyperlink" Target="http://vsolj.cetus-net.org/no48.pdf" TargetMode="External"/><Relationship Id="rId100" Type="http://schemas.openxmlformats.org/officeDocument/2006/relationships/hyperlink" Target="http://vsolj.cetus-net.org/vsoljno53.pdf" TargetMode="External"/><Relationship Id="rId105" Type="http://schemas.openxmlformats.org/officeDocument/2006/relationships/hyperlink" Target="http://vsolj.cetus-net.org/vsoljno55.pdf" TargetMode="External"/><Relationship Id="rId113" Type="http://schemas.openxmlformats.org/officeDocument/2006/relationships/hyperlink" Target="http://vsolj.cetus-net.org/vsoljno55.pdf" TargetMode="External"/><Relationship Id="rId118" Type="http://schemas.openxmlformats.org/officeDocument/2006/relationships/hyperlink" Target="http://www.konkoly.hu/cgi-bin/IBVS?6042" TargetMode="External"/><Relationship Id="rId126" Type="http://schemas.openxmlformats.org/officeDocument/2006/relationships/hyperlink" Target="http://vsolj.cetus-net.org/vsoljno56.pdf" TargetMode="External"/><Relationship Id="rId8" Type="http://schemas.openxmlformats.org/officeDocument/2006/relationships/hyperlink" Target="http://www.bav-astro.de/sfs/BAVM_link.php?BAVMnr=111" TargetMode="External"/><Relationship Id="rId51" Type="http://schemas.openxmlformats.org/officeDocument/2006/relationships/hyperlink" Target="http://www.konkoly.hu/cgi-bin/IBVS?5754" TargetMode="External"/><Relationship Id="rId72" Type="http://schemas.openxmlformats.org/officeDocument/2006/relationships/hyperlink" Target="http://www.konkoly.hu/cgi-bin/IBVS?5843" TargetMode="External"/><Relationship Id="rId80" Type="http://schemas.openxmlformats.org/officeDocument/2006/relationships/hyperlink" Target="http://www.bav-astro.de/sfs/BAVM_link.php?BAVMnr=203" TargetMode="External"/><Relationship Id="rId85" Type="http://schemas.openxmlformats.org/officeDocument/2006/relationships/hyperlink" Target="http://vsolj.cetus-net.org/vsoljno50.pdf" TargetMode="External"/><Relationship Id="rId93" Type="http://schemas.openxmlformats.org/officeDocument/2006/relationships/hyperlink" Target="http://vsolj.cetus-net.org/vsoljno51.pdf" TargetMode="External"/><Relationship Id="rId98" Type="http://schemas.openxmlformats.org/officeDocument/2006/relationships/hyperlink" Target="http://www.konkoly.hu/cgi-bin/IBVS?5960" TargetMode="External"/><Relationship Id="rId121" Type="http://schemas.openxmlformats.org/officeDocument/2006/relationships/hyperlink" Target="http://vsolj.cetus-net.org/vsoljno56.pdf" TargetMode="External"/><Relationship Id="rId3" Type="http://schemas.openxmlformats.org/officeDocument/2006/relationships/hyperlink" Target="http://www.konkoly.hu/cgi-bin/IBVS?2990" TargetMode="External"/><Relationship Id="rId12" Type="http://schemas.openxmlformats.org/officeDocument/2006/relationships/hyperlink" Target="http://vsolj.cetus-net.org/no47.pdf" TargetMode="External"/><Relationship Id="rId17" Type="http://schemas.openxmlformats.org/officeDocument/2006/relationships/hyperlink" Target="http://vsolj.cetus-net.org/no39.pdf" TargetMode="External"/><Relationship Id="rId25" Type="http://schemas.openxmlformats.org/officeDocument/2006/relationships/hyperlink" Target="http://vsolj.cetus-net.org/no42.pdf" TargetMode="External"/><Relationship Id="rId33" Type="http://schemas.openxmlformats.org/officeDocument/2006/relationships/hyperlink" Target="http://www.konkoly.hu/cgi-bin/IBVS?5843" TargetMode="External"/><Relationship Id="rId38" Type="http://schemas.openxmlformats.org/officeDocument/2006/relationships/hyperlink" Target="http://www.konkoly.hu/cgi-bin/IBVS?5754" TargetMode="External"/><Relationship Id="rId46" Type="http://schemas.openxmlformats.org/officeDocument/2006/relationships/hyperlink" Target="http://www.konkoly.hu/cgi-bin/IBVS?5843" TargetMode="External"/><Relationship Id="rId59" Type="http://schemas.openxmlformats.org/officeDocument/2006/relationships/hyperlink" Target="http://www.konkoly.hu/cgi-bin/IBVS?5713" TargetMode="External"/><Relationship Id="rId67" Type="http://schemas.openxmlformats.org/officeDocument/2006/relationships/hyperlink" Target="http://www.konkoly.hu/cgi-bin/IBVS?5843" TargetMode="External"/><Relationship Id="rId103" Type="http://schemas.openxmlformats.org/officeDocument/2006/relationships/hyperlink" Target="http://www.konkoly.hu/cgi-bin/IBVS?6011" TargetMode="External"/><Relationship Id="rId108" Type="http://schemas.openxmlformats.org/officeDocument/2006/relationships/hyperlink" Target="http://vsolj.cetus-net.org/vsoljno55.pdf" TargetMode="External"/><Relationship Id="rId116" Type="http://schemas.openxmlformats.org/officeDocument/2006/relationships/hyperlink" Target="http://vsolj.cetus-net.org/vsoljno55.pdf" TargetMode="External"/><Relationship Id="rId124" Type="http://schemas.openxmlformats.org/officeDocument/2006/relationships/hyperlink" Target="http://vsolj.cetus-net.org/vsoljno56.pdf" TargetMode="External"/><Relationship Id="rId129" Type="http://schemas.openxmlformats.org/officeDocument/2006/relationships/hyperlink" Target="http://vsolj.cetus-net.org/vsoljno59.pdf" TargetMode="External"/><Relationship Id="rId20" Type="http://schemas.openxmlformats.org/officeDocument/2006/relationships/hyperlink" Target="http://www.konkoly.hu/cgi-bin/IBVS?5378" TargetMode="External"/><Relationship Id="rId41" Type="http://schemas.openxmlformats.org/officeDocument/2006/relationships/hyperlink" Target="http://www.konkoly.hu/cgi-bin/IBVS?5754" TargetMode="External"/><Relationship Id="rId54" Type="http://schemas.openxmlformats.org/officeDocument/2006/relationships/hyperlink" Target="http://www.konkoly.hu/cgi-bin/IBVS?5754" TargetMode="External"/><Relationship Id="rId62" Type="http://schemas.openxmlformats.org/officeDocument/2006/relationships/hyperlink" Target="http://vsolj.cetus-net.org/no45.pdf" TargetMode="External"/><Relationship Id="rId70" Type="http://schemas.openxmlformats.org/officeDocument/2006/relationships/hyperlink" Target="http://www.bav-astro.de/sfs/BAVM_link.php?BAVMnr=183" TargetMode="External"/><Relationship Id="rId75" Type="http://schemas.openxmlformats.org/officeDocument/2006/relationships/hyperlink" Target="http://vsolj.cetus-net.org/no46.pdf" TargetMode="External"/><Relationship Id="rId83" Type="http://schemas.openxmlformats.org/officeDocument/2006/relationships/hyperlink" Target="http://var.astro.cz/oejv/issues/oejv0137.pdf" TargetMode="External"/><Relationship Id="rId88" Type="http://schemas.openxmlformats.org/officeDocument/2006/relationships/hyperlink" Target="http://vsolj.cetus-net.org/vsoljno50.pdf" TargetMode="External"/><Relationship Id="rId91" Type="http://schemas.openxmlformats.org/officeDocument/2006/relationships/hyperlink" Target="http://vsolj.cetus-net.org/vsoljno51.pdf" TargetMode="External"/><Relationship Id="rId96" Type="http://schemas.openxmlformats.org/officeDocument/2006/relationships/hyperlink" Target="http://vsolj.cetus-net.org/vsoljno51.pdf" TargetMode="External"/><Relationship Id="rId111" Type="http://schemas.openxmlformats.org/officeDocument/2006/relationships/hyperlink" Target="http://vsolj.cetus-net.org/vsoljno55.pdf" TargetMode="External"/><Relationship Id="rId132" Type="http://schemas.openxmlformats.org/officeDocument/2006/relationships/hyperlink" Target="http://vsolj.cetus-net.org/vsoljno59.pdf" TargetMode="External"/><Relationship Id="rId1" Type="http://schemas.openxmlformats.org/officeDocument/2006/relationships/hyperlink" Target="http://www.konkoly.hu/cgi-bin/IBVS?2487" TargetMode="External"/><Relationship Id="rId6" Type="http://schemas.openxmlformats.org/officeDocument/2006/relationships/hyperlink" Target="http://www.konkoly.hu/cgi-bin/IBVS?2990" TargetMode="External"/><Relationship Id="rId15" Type="http://schemas.openxmlformats.org/officeDocument/2006/relationships/hyperlink" Target="http://vsolj.cetus-net.org/no39.pdf" TargetMode="External"/><Relationship Id="rId23" Type="http://schemas.openxmlformats.org/officeDocument/2006/relationships/hyperlink" Target="http://vsolj.cetus-net.org/no42.pdf" TargetMode="External"/><Relationship Id="rId28" Type="http://schemas.openxmlformats.org/officeDocument/2006/relationships/hyperlink" Target="http://www.konkoly.hu/cgi-bin/IBVS?5493" TargetMode="External"/><Relationship Id="rId36" Type="http://schemas.openxmlformats.org/officeDocument/2006/relationships/hyperlink" Target="http://www.konkoly.hu/cgi-bin/IBVS?5754" TargetMode="External"/><Relationship Id="rId49" Type="http://schemas.openxmlformats.org/officeDocument/2006/relationships/hyperlink" Target="http://vsolj.cetus-net.org/no43.pdf" TargetMode="External"/><Relationship Id="rId57" Type="http://schemas.openxmlformats.org/officeDocument/2006/relationships/hyperlink" Target="http://www.konkoly.hu/cgi-bin/IBVS?5754" TargetMode="External"/><Relationship Id="rId106" Type="http://schemas.openxmlformats.org/officeDocument/2006/relationships/hyperlink" Target="http://vsolj.cetus-net.org/vsoljno55.pdf" TargetMode="External"/><Relationship Id="rId114" Type="http://schemas.openxmlformats.org/officeDocument/2006/relationships/hyperlink" Target="http://vsolj.cetus-net.org/vsoljno55.pdf" TargetMode="External"/><Relationship Id="rId119" Type="http://schemas.openxmlformats.org/officeDocument/2006/relationships/hyperlink" Target="http://var.astro.cz/oejv/issues/oejv0160.pdf" TargetMode="External"/><Relationship Id="rId127" Type="http://schemas.openxmlformats.org/officeDocument/2006/relationships/hyperlink" Target="http://vsolj.cetus-net.org/vsoljno59.pdf" TargetMode="External"/><Relationship Id="rId10" Type="http://schemas.openxmlformats.org/officeDocument/2006/relationships/hyperlink" Target="http://vsolj.cetus-net.org/no47.pdf" TargetMode="External"/><Relationship Id="rId31" Type="http://schemas.openxmlformats.org/officeDocument/2006/relationships/hyperlink" Target="http://www.konkoly.hu/cgi-bin/IBVS?5754" TargetMode="External"/><Relationship Id="rId44" Type="http://schemas.openxmlformats.org/officeDocument/2006/relationships/hyperlink" Target="http://www.konkoly.hu/cgi-bin/IBVS?5843" TargetMode="External"/><Relationship Id="rId52" Type="http://schemas.openxmlformats.org/officeDocument/2006/relationships/hyperlink" Target="http://vsolj.cetus-net.org/no44.pdf" TargetMode="External"/><Relationship Id="rId60" Type="http://schemas.openxmlformats.org/officeDocument/2006/relationships/hyperlink" Target="http://www.konkoly.hu/cgi-bin/IBVS?5754" TargetMode="External"/><Relationship Id="rId65" Type="http://schemas.openxmlformats.org/officeDocument/2006/relationships/hyperlink" Target="http://www.konkoly.hu/cgi-bin/IBVS?5843" TargetMode="External"/><Relationship Id="rId73" Type="http://schemas.openxmlformats.org/officeDocument/2006/relationships/hyperlink" Target="http://vsolj.cetus-net.org/no45.pdf" TargetMode="External"/><Relationship Id="rId78" Type="http://schemas.openxmlformats.org/officeDocument/2006/relationships/hyperlink" Target="http://vsolj.cetus-net.org/no48.pdf" TargetMode="External"/><Relationship Id="rId81" Type="http://schemas.openxmlformats.org/officeDocument/2006/relationships/hyperlink" Target="http://www.bav-astro.de/sfs/BAVM_link.php?BAVMnr=203" TargetMode="External"/><Relationship Id="rId86" Type="http://schemas.openxmlformats.org/officeDocument/2006/relationships/hyperlink" Target="http://vsolj.cetus-net.org/vsoljno50.pdf" TargetMode="External"/><Relationship Id="rId94" Type="http://schemas.openxmlformats.org/officeDocument/2006/relationships/hyperlink" Target="http://vsolj.cetus-net.org/vsoljno51.pdf" TargetMode="External"/><Relationship Id="rId99" Type="http://schemas.openxmlformats.org/officeDocument/2006/relationships/hyperlink" Target="http://vsolj.cetus-net.org/vsoljno53.pdf" TargetMode="External"/><Relationship Id="rId101" Type="http://schemas.openxmlformats.org/officeDocument/2006/relationships/hyperlink" Target="http://var.astro.cz/oejv/issues/oejv0160.pdf" TargetMode="External"/><Relationship Id="rId122" Type="http://schemas.openxmlformats.org/officeDocument/2006/relationships/hyperlink" Target="http://vsolj.cetus-net.org/vsoljno56.pdf" TargetMode="External"/><Relationship Id="rId130" Type="http://schemas.openxmlformats.org/officeDocument/2006/relationships/hyperlink" Target="http://vsolj.cetus-net.org/vsoljno59.pdf" TargetMode="External"/><Relationship Id="rId4" Type="http://schemas.openxmlformats.org/officeDocument/2006/relationships/hyperlink" Target="http://www.konkoly.hu/cgi-bin/IBVS?2990" TargetMode="External"/><Relationship Id="rId9" Type="http://schemas.openxmlformats.org/officeDocument/2006/relationships/hyperlink" Target="http://vsolj.cetus-net.org/no47.pdf" TargetMode="External"/><Relationship Id="rId13" Type="http://schemas.openxmlformats.org/officeDocument/2006/relationships/hyperlink" Target="http://vsolj.cetus-net.org/no38.pdf" TargetMode="External"/><Relationship Id="rId18" Type="http://schemas.openxmlformats.org/officeDocument/2006/relationships/hyperlink" Target="http://vsolj.cetus-net.org/no39.pdf" TargetMode="External"/><Relationship Id="rId39" Type="http://schemas.openxmlformats.org/officeDocument/2006/relationships/hyperlink" Target="http://www.konkoly.hu/cgi-bin/IBVS?5754" TargetMode="External"/><Relationship Id="rId109" Type="http://schemas.openxmlformats.org/officeDocument/2006/relationships/hyperlink" Target="http://vsolj.cetus-net.org/vsoljno55.pdf" TargetMode="External"/><Relationship Id="rId34" Type="http://schemas.openxmlformats.org/officeDocument/2006/relationships/hyperlink" Target="http://www.konkoly.hu/cgi-bin/IBVS?5754" TargetMode="External"/><Relationship Id="rId50" Type="http://schemas.openxmlformats.org/officeDocument/2006/relationships/hyperlink" Target="http://vsolj.cetus-net.org/no43.pdf" TargetMode="External"/><Relationship Id="rId55" Type="http://schemas.openxmlformats.org/officeDocument/2006/relationships/hyperlink" Target="http://www.konkoly.hu/cgi-bin/IBVS?5754" TargetMode="External"/><Relationship Id="rId76" Type="http://schemas.openxmlformats.org/officeDocument/2006/relationships/hyperlink" Target="http://vsolj.cetus-net.org/no46.pdf" TargetMode="External"/><Relationship Id="rId97" Type="http://schemas.openxmlformats.org/officeDocument/2006/relationships/hyperlink" Target="http://vsolj.cetus-net.org/vsoljno51.pdf" TargetMode="External"/><Relationship Id="rId104" Type="http://schemas.openxmlformats.org/officeDocument/2006/relationships/hyperlink" Target="http://www.konkoly.hu/cgi-bin/IBVS?6011" TargetMode="External"/><Relationship Id="rId120" Type="http://schemas.openxmlformats.org/officeDocument/2006/relationships/hyperlink" Target="http://vsolj.cetus-net.org/vsoljno56.pdf" TargetMode="External"/><Relationship Id="rId125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www.bav-astro.de/sfs/BAVM_link.php?BAVMnr=91" TargetMode="External"/><Relationship Id="rId71" Type="http://schemas.openxmlformats.org/officeDocument/2006/relationships/hyperlink" Target="http://www.konkoly.hu/cgi-bin/IBVS?5843" TargetMode="External"/><Relationship Id="rId92" Type="http://schemas.openxmlformats.org/officeDocument/2006/relationships/hyperlink" Target="http://vsolj.cetus-net.org/vsoljno51.pdf" TargetMode="External"/><Relationship Id="rId2" Type="http://schemas.openxmlformats.org/officeDocument/2006/relationships/hyperlink" Target="http://www.konkoly.hu/cgi-bin/IBVS?2671" TargetMode="External"/><Relationship Id="rId29" Type="http://schemas.openxmlformats.org/officeDocument/2006/relationships/hyperlink" Target="http://www.konkoly.hu/cgi-bin/IBVS?5754" TargetMode="External"/><Relationship Id="rId24" Type="http://schemas.openxmlformats.org/officeDocument/2006/relationships/hyperlink" Target="http://vsolj.cetus-net.org/no42.pdf" TargetMode="External"/><Relationship Id="rId40" Type="http://schemas.openxmlformats.org/officeDocument/2006/relationships/hyperlink" Target="http://www.konkoly.hu/cgi-bin/IBVS?5754" TargetMode="External"/><Relationship Id="rId45" Type="http://schemas.openxmlformats.org/officeDocument/2006/relationships/hyperlink" Target="http://www.konkoly.hu/cgi-bin/IBVS?5843" TargetMode="External"/><Relationship Id="rId66" Type="http://schemas.openxmlformats.org/officeDocument/2006/relationships/hyperlink" Target="http://www.konkoly.hu/cgi-bin/IBVS?5843" TargetMode="External"/><Relationship Id="rId87" Type="http://schemas.openxmlformats.org/officeDocument/2006/relationships/hyperlink" Target="http://vsolj.cetus-net.org/vsoljno50.pdf" TargetMode="External"/><Relationship Id="rId110" Type="http://schemas.openxmlformats.org/officeDocument/2006/relationships/hyperlink" Target="http://vsolj.cetus-net.org/vsoljno55.pdf" TargetMode="External"/><Relationship Id="rId115" Type="http://schemas.openxmlformats.org/officeDocument/2006/relationships/hyperlink" Target="http://vsolj.cetus-net.org/vsoljno55.pdf" TargetMode="External"/><Relationship Id="rId131" Type="http://schemas.openxmlformats.org/officeDocument/2006/relationships/hyperlink" Target="http://vsolj.cetus-net.org/vsoljno59.pdf" TargetMode="External"/><Relationship Id="rId61" Type="http://schemas.openxmlformats.org/officeDocument/2006/relationships/hyperlink" Target="http://vsolj.cetus-net.org/no45.pdf" TargetMode="External"/><Relationship Id="rId82" Type="http://schemas.openxmlformats.org/officeDocument/2006/relationships/hyperlink" Target="http://var.astro.cz/oejv/issues/oejv0137.pdf" TargetMode="External"/><Relationship Id="rId19" Type="http://schemas.openxmlformats.org/officeDocument/2006/relationships/hyperlink" Target="http://vsolj.cetus-net.org/no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2"/>
  </sheetPr>
  <dimension ref="A1:AE2198"/>
  <sheetViews>
    <sheetView tabSelected="1" workbookViewId="0">
      <pane xSplit="14" ySplit="21" topLeftCell="O248" activePane="bottomRight" state="frozen"/>
      <selection pane="topRight" activeCell="O1" sqref="O1"/>
      <selection pane="bottomLeft" activeCell="A22" sqref="A22"/>
      <selection pane="bottomRight" activeCell="F12" sqref="F12"/>
    </sheetView>
  </sheetViews>
  <sheetFormatPr defaultColWidth="10.28515625" defaultRowHeight="12.95" customHeight="1" x14ac:dyDescent="0.2"/>
  <cols>
    <col min="1" max="1" width="16.42578125" style="46" customWidth="1"/>
    <col min="2" max="2" width="5.140625" style="46" customWidth="1"/>
    <col min="3" max="3" width="14" style="46" customWidth="1"/>
    <col min="4" max="4" width="9.42578125" style="46" customWidth="1"/>
    <col min="5" max="5" width="9.85546875" style="46" customWidth="1"/>
    <col min="6" max="6" width="16.85546875" style="46" customWidth="1"/>
    <col min="7" max="7" width="8.140625" style="46" customWidth="1"/>
    <col min="8" max="14" width="8.5703125" style="46" customWidth="1"/>
    <col min="15" max="15" width="8" style="46" customWidth="1"/>
    <col min="16" max="16" width="7.7109375" style="46" customWidth="1"/>
    <col min="17" max="17" width="9.85546875" style="46" customWidth="1"/>
    <col min="18" max="16384" width="10.28515625" style="46"/>
  </cols>
  <sheetData>
    <row r="1" spans="1:17" customFormat="1" ht="20.25" x14ac:dyDescent="0.3">
      <c r="A1" s="1" t="s">
        <v>60</v>
      </c>
      <c r="Q1" s="8"/>
    </row>
    <row r="2" spans="1:17" ht="12.95" customHeight="1" x14ac:dyDescent="0.2">
      <c r="A2" s="46" t="s">
        <v>33</v>
      </c>
      <c r="B2" s="47" t="s">
        <v>61</v>
      </c>
    </row>
    <row r="3" spans="1:17" ht="12.95" customHeight="1" thickBot="1" x14ac:dyDescent="0.25"/>
    <row r="4" spans="1:17" ht="12.95" customHeight="1" thickTop="1" thickBot="1" x14ac:dyDescent="0.25">
      <c r="A4" s="48" t="s">
        <v>8</v>
      </c>
      <c r="C4" s="49">
        <v>43832.205999999998</v>
      </c>
      <c r="D4" s="50">
        <v>0.26118649999999999</v>
      </c>
    </row>
    <row r="5" spans="1:17" ht="12.95" customHeight="1" thickTop="1" x14ac:dyDescent="0.2">
      <c r="A5" s="51" t="s">
        <v>66</v>
      </c>
      <c r="C5" s="52">
        <v>-9.5</v>
      </c>
      <c r="D5" s="46" t="s">
        <v>67</v>
      </c>
    </row>
    <row r="6" spans="1:17" ht="12.95" customHeight="1" x14ac:dyDescent="0.2">
      <c r="A6" s="48" t="s">
        <v>9</v>
      </c>
    </row>
    <row r="7" spans="1:17" ht="12.95" customHeight="1" x14ac:dyDescent="0.2">
      <c r="A7" s="46" t="s">
        <v>10</v>
      </c>
      <c r="C7" s="46">
        <v>43832.336629569996</v>
      </c>
      <c r="D7" s="113" t="s">
        <v>760</v>
      </c>
      <c r="E7" s="114"/>
      <c r="F7" s="114"/>
    </row>
    <row r="8" spans="1:17" ht="12.95" customHeight="1" x14ac:dyDescent="0.2">
      <c r="A8" s="46" t="s">
        <v>11</v>
      </c>
      <c r="C8" s="53">
        <v>0.26125914</v>
      </c>
      <c r="D8" s="52" t="s">
        <v>59</v>
      </c>
    </row>
    <row r="9" spans="1:17" ht="12.95" customHeight="1" x14ac:dyDescent="0.2">
      <c r="A9" s="57" t="s">
        <v>73</v>
      </c>
      <c r="B9" s="58">
        <v>59</v>
      </c>
      <c r="C9" s="59" t="str">
        <f>"F"&amp;B9</f>
        <v>F59</v>
      </c>
      <c r="D9" s="60" t="str">
        <f>"G"&amp;B9</f>
        <v>G59</v>
      </c>
      <c r="E9" s="115" t="s">
        <v>771</v>
      </c>
    </row>
    <row r="10" spans="1:17" ht="12.95" customHeight="1" thickBot="1" x14ac:dyDescent="0.25">
      <c r="C10" s="61" t="s">
        <v>28</v>
      </c>
      <c r="D10" s="61" t="s">
        <v>29</v>
      </c>
    </row>
    <row r="11" spans="1:17" ht="12.95" customHeight="1" x14ac:dyDescent="0.2">
      <c r="A11" s="46" t="s">
        <v>24</v>
      </c>
      <c r="C11" s="60">
        <f ca="1">INTERCEPT(INDIRECT($D$9):G986,INDIRECT($C$9):F986)</f>
        <v>-1.9337055556121707E-2</v>
      </c>
      <c r="D11" s="62"/>
    </row>
    <row r="12" spans="1:17" ht="12.95" customHeight="1" x14ac:dyDescent="0.2">
      <c r="A12" s="46" t="s">
        <v>25</v>
      </c>
      <c r="C12" s="60">
        <f ca="1">SLOPE(INDIRECT($D$9):G986,INDIRECT($C$9):F986)</f>
        <v>1.7046251412649375E-8</v>
      </c>
      <c r="D12" s="62"/>
    </row>
    <row r="13" spans="1:17" ht="12.95" customHeight="1" x14ac:dyDescent="0.2">
      <c r="A13" s="46" t="s">
        <v>27</v>
      </c>
      <c r="C13" s="62" t="s">
        <v>22</v>
      </c>
    </row>
    <row r="15" spans="1:17" ht="12.95" customHeight="1" x14ac:dyDescent="0.2">
      <c r="A15" s="53" t="s">
        <v>26</v>
      </c>
      <c r="C15" s="63">
        <f ca="1">(C7+C11)+(C8+C12)*INT(MAX(F21:F3527))</f>
        <v>59907.331966413243</v>
      </c>
      <c r="E15" s="64" t="s">
        <v>75</v>
      </c>
      <c r="F15" s="52">
        <v>1</v>
      </c>
    </row>
    <row r="16" spans="1:17" ht="12.95" customHeight="1" x14ac:dyDescent="0.2">
      <c r="A16" s="48" t="s">
        <v>12</v>
      </c>
      <c r="C16" s="65">
        <f ca="1">+C8+C12</f>
        <v>0.26125915704625141</v>
      </c>
      <c r="E16" s="64" t="s">
        <v>68</v>
      </c>
      <c r="F16" s="66">
        <f ca="1">NOW()+15018.5+$C$5/24</f>
        <v>60312.753904398145</v>
      </c>
    </row>
    <row r="17" spans="1:31" ht="12.95" customHeight="1" thickBot="1" x14ac:dyDescent="0.25">
      <c r="A17" s="64" t="s">
        <v>62</v>
      </c>
      <c r="C17" s="46">
        <f>COUNT(C21:C2185)</f>
        <v>243</v>
      </c>
      <c r="E17" s="64" t="s">
        <v>76</v>
      </c>
      <c r="F17" s="66">
        <f ca="1">ROUND(2*(F16-$C$7)/$C$8,0)/2+F15</f>
        <v>63081.5</v>
      </c>
    </row>
    <row r="18" spans="1:31" ht="12.95" customHeight="1" thickTop="1" thickBot="1" x14ac:dyDescent="0.25">
      <c r="A18" s="48" t="s">
        <v>13</v>
      </c>
      <c r="C18" s="49">
        <f ca="1">+C15</f>
        <v>59907.331966413243</v>
      </c>
      <c r="D18" s="67">
        <f ca="1">+C16</f>
        <v>0.26125915704625141</v>
      </c>
      <c r="E18" s="64" t="s">
        <v>69</v>
      </c>
      <c r="F18" s="60">
        <f ca="1">ROUND(2*(F16-$C$15)/$C$16,0)/2+F15</f>
        <v>1553</v>
      </c>
    </row>
    <row r="19" spans="1:31" ht="12.95" customHeight="1" thickTop="1" x14ac:dyDescent="0.2">
      <c r="E19" s="64" t="s">
        <v>70</v>
      </c>
      <c r="F19" s="68">
        <f ca="1">+$C$15+$C$16*F18-15018.5-$C$5/24</f>
        <v>45294.963270639404</v>
      </c>
    </row>
    <row r="20" spans="1:31" ht="12.95" customHeight="1" thickBot="1" x14ac:dyDescent="0.25">
      <c r="A20" s="61" t="s">
        <v>14</v>
      </c>
      <c r="B20" s="61" t="s">
        <v>15</v>
      </c>
      <c r="C20" s="61" t="s">
        <v>16</v>
      </c>
      <c r="D20" s="61" t="s">
        <v>21</v>
      </c>
      <c r="E20" s="61" t="s">
        <v>17</v>
      </c>
      <c r="F20" s="61" t="s">
        <v>18</v>
      </c>
      <c r="G20" s="61" t="s">
        <v>19</v>
      </c>
      <c r="H20" s="69" t="s">
        <v>92</v>
      </c>
      <c r="I20" s="69" t="s">
        <v>95</v>
      </c>
      <c r="J20" s="69" t="s">
        <v>89</v>
      </c>
      <c r="K20" s="69" t="s">
        <v>87</v>
      </c>
      <c r="L20" s="69" t="s">
        <v>763</v>
      </c>
      <c r="M20" s="69" t="s">
        <v>764</v>
      </c>
      <c r="N20" s="69" t="s">
        <v>51</v>
      </c>
      <c r="O20" s="69" t="s">
        <v>31</v>
      </c>
      <c r="P20" s="71" t="s">
        <v>30</v>
      </c>
      <c r="Q20" s="61" t="s">
        <v>23</v>
      </c>
    </row>
    <row r="21" spans="1:31" ht="12.95" customHeight="1" x14ac:dyDescent="0.2">
      <c r="A21" s="46" t="s">
        <v>53</v>
      </c>
      <c r="C21" s="72">
        <v>39677.251799999998</v>
      </c>
      <c r="D21" s="72"/>
      <c r="E21" s="46">
        <f t="shared" ref="E21:E84" si="0">+(C21-C$7)/C$8</f>
        <v>-15904.074512263946</v>
      </c>
      <c r="F21" s="46">
        <f t="shared" ref="F21:F84" si="1">ROUND(2*E21,0)/2</f>
        <v>-15904</v>
      </c>
      <c r="G21" s="46">
        <f t="shared" ref="G21:G84" si="2">+C21-(C$7+F21*C$8)</f>
        <v>-1.9467009995423723E-2</v>
      </c>
      <c r="J21" s="46">
        <f>G21</f>
        <v>-1.9467009995423723E-2</v>
      </c>
      <c r="O21" s="46">
        <f t="shared" ref="O21:O84" ca="1" si="3">+C$11+C$12*F21</f>
        <v>-1.9608159138588481E-2</v>
      </c>
      <c r="Q21" s="73">
        <f t="shared" ref="Q21:Q84" si="4">+C21-15018.5</f>
        <v>24658.751799999998</v>
      </c>
    </row>
    <row r="22" spans="1:31" ht="12.95" customHeight="1" x14ac:dyDescent="0.2">
      <c r="A22" s="46" t="s">
        <v>37</v>
      </c>
      <c r="C22" s="72">
        <v>43431.286999999997</v>
      </c>
      <c r="D22" s="72"/>
      <c r="E22" s="46">
        <f t="shared" si="0"/>
        <v>-1535.0644940881284</v>
      </c>
      <c r="F22" s="46">
        <f t="shared" si="1"/>
        <v>-1535</v>
      </c>
      <c r="G22" s="46">
        <f t="shared" si="2"/>
        <v>-1.6849669998919126E-2</v>
      </c>
      <c r="H22" s="46">
        <f t="shared" ref="H22:H38" si="5">G22</f>
        <v>-1.6849669998919126E-2</v>
      </c>
      <c r="O22" s="46">
        <f t="shared" ca="1" si="3"/>
        <v>-1.9363221552040122E-2</v>
      </c>
      <c r="Q22" s="73">
        <f t="shared" si="4"/>
        <v>28412.786999999997</v>
      </c>
      <c r="AA22" s="46">
        <v>9</v>
      </c>
      <c r="AC22" s="46" t="s">
        <v>36</v>
      </c>
      <c r="AE22" s="46" t="s">
        <v>38</v>
      </c>
    </row>
    <row r="23" spans="1:31" ht="12.95" customHeight="1" x14ac:dyDescent="0.2">
      <c r="A23" s="46" t="s">
        <v>37</v>
      </c>
      <c r="C23" s="72">
        <v>43432.457999999999</v>
      </c>
      <c r="D23" s="72"/>
      <c r="E23" s="46">
        <f t="shared" si="0"/>
        <v>-1530.5823542479602</v>
      </c>
      <c r="F23" s="46">
        <f t="shared" si="1"/>
        <v>-1530.5</v>
      </c>
      <c r="G23" s="46">
        <f t="shared" si="2"/>
        <v>-2.1515799999178853E-2</v>
      </c>
      <c r="H23" s="46">
        <f t="shared" si="5"/>
        <v>-2.1515799999178853E-2</v>
      </c>
      <c r="O23" s="46">
        <f t="shared" ca="1" si="3"/>
        <v>-1.9363144843908768E-2</v>
      </c>
      <c r="Q23" s="73">
        <f t="shared" si="4"/>
        <v>28413.957999999999</v>
      </c>
      <c r="AA23" s="46">
        <v>7</v>
      </c>
      <c r="AC23" s="46" t="s">
        <v>36</v>
      </c>
      <c r="AE23" s="46" t="s">
        <v>38</v>
      </c>
    </row>
    <row r="24" spans="1:31" ht="12.95" customHeight="1" x14ac:dyDescent="0.2">
      <c r="A24" s="46" t="s">
        <v>37</v>
      </c>
      <c r="C24" s="72">
        <v>43446.300999999999</v>
      </c>
      <c r="D24" s="72"/>
      <c r="E24" s="46">
        <f t="shared" si="0"/>
        <v>-1477.5966481784969</v>
      </c>
      <c r="F24" s="46">
        <f t="shared" si="1"/>
        <v>-1477.5</v>
      </c>
      <c r="G24" s="46">
        <f t="shared" si="2"/>
        <v>-2.5250219994632062E-2</v>
      </c>
      <c r="H24" s="46">
        <f t="shared" si="5"/>
        <v>-2.5250219994632062E-2</v>
      </c>
      <c r="O24" s="46">
        <f t="shared" ca="1" si="3"/>
        <v>-1.9362241392583895E-2</v>
      </c>
      <c r="Q24" s="73">
        <f t="shared" si="4"/>
        <v>28427.800999999999</v>
      </c>
      <c r="AA24" s="46">
        <v>6</v>
      </c>
      <c r="AC24" s="46" t="s">
        <v>36</v>
      </c>
      <c r="AE24" s="46" t="s">
        <v>38</v>
      </c>
    </row>
    <row r="25" spans="1:31" ht="12.95" customHeight="1" x14ac:dyDescent="0.2">
      <c r="A25" s="74" t="s">
        <v>118</v>
      </c>
      <c r="B25" s="75" t="s">
        <v>55</v>
      </c>
      <c r="C25" s="76">
        <v>43754.525000000001</v>
      </c>
      <c r="D25" s="19"/>
      <c r="E25" s="46">
        <f t="shared" si="0"/>
        <v>-297.8331382779362</v>
      </c>
      <c r="F25" s="46">
        <f t="shared" si="1"/>
        <v>-298</v>
      </c>
      <c r="G25" s="46">
        <f t="shared" si="2"/>
        <v>4.3594150003627874E-2</v>
      </c>
      <c r="H25" s="46">
        <f t="shared" si="5"/>
        <v>4.3594150003627874E-2</v>
      </c>
      <c r="O25" s="46">
        <f t="shared" ca="1" si="3"/>
        <v>-1.9342135339042676E-2</v>
      </c>
      <c r="Q25" s="73">
        <f t="shared" si="4"/>
        <v>28736.025000000001</v>
      </c>
    </row>
    <row r="26" spans="1:31" ht="12.95" customHeight="1" x14ac:dyDescent="0.2">
      <c r="A26" s="74" t="s">
        <v>118</v>
      </c>
      <c r="B26" s="75" t="s">
        <v>55</v>
      </c>
      <c r="C26" s="76">
        <v>43764.42</v>
      </c>
      <c r="D26" s="19"/>
      <c r="E26" s="46">
        <f t="shared" si="0"/>
        <v>-259.95886524773027</v>
      </c>
      <c r="F26" s="46">
        <f t="shared" si="1"/>
        <v>-260</v>
      </c>
      <c r="G26" s="46">
        <f t="shared" si="2"/>
        <v>1.0746830004791263E-2</v>
      </c>
      <c r="H26" s="46">
        <f t="shared" si="5"/>
        <v>1.0746830004791263E-2</v>
      </c>
      <c r="O26" s="46">
        <f t="shared" ca="1" si="3"/>
        <v>-1.9341487581488997E-2</v>
      </c>
      <c r="Q26" s="73">
        <f t="shared" si="4"/>
        <v>28745.919999999998</v>
      </c>
    </row>
    <row r="27" spans="1:31" ht="12.95" customHeight="1" x14ac:dyDescent="0.2">
      <c r="A27" s="74" t="s">
        <v>118</v>
      </c>
      <c r="B27" s="75" t="s">
        <v>55</v>
      </c>
      <c r="C27" s="76">
        <v>43780.36</v>
      </c>
      <c r="D27" s="19"/>
      <c r="E27" s="46">
        <f t="shared" si="0"/>
        <v>-198.94664573264524</v>
      </c>
      <c r="F27" s="46">
        <f t="shared" si="1"/>
        <v>-199</v>
      </c>
      <c r="G27" s="46">
        <f t="shared" si="2"/>
        <v>1.3939290001871996E-2</v>
      </c>
      <c r="H27" s="46">
        <f t="shared" si="5"/>
        <v>1.3939290001871996E-2</v>
      </c>
      <c r="O27" s="46">
        <f t="shared" ca="1" si="3"/>
        <v>-1.9340447760152823E-2</v>
      </c>
      <c r="Q27" s="73">
        <f t="shared" si="4"/>
        <v>28761.86</v>
      </c>
    </row>
    <row r="28" spans="1:31" ht="12.95" customHeight="1" x14ac:dyDescent="0.2">
      <c r="A28" s="74" t="s">
        <v>118</v>
      </c>
      <c r="B28" s="75" t="s">
        <v>64</v>
      </c>
      <c r="C28" s="76">
        <v>43780.476000000002</v>
      </c>
      <c r="D28" s="19"/>
      <c r="E28" s="46">
        <f t="shared" si="0"/>
        <v>-198.50264212763528</v>
      </c>
      <c r="F28" s="46">
        <f t="shared" si="1"/>
        <v>-198.5</v>
      </c>
      <c r="G28" s="46">
        <f t="shared" si="2"/>
        <v>-6.902799941599369E-4</v>
      </c>
      <c r="H28" s="46">
        <f t="shared" si="5"/>
        <v>-6.902799941599369E-4</v>
      </c>
      <c r="O28" s="46">
        <f t="shared" ca="1" si="3"/>
        <v>-1.9340439237027118E-2</v>
      </c>
      <c r="Q28" s="73">
        <f t="shared" si="4"/>
        <v>28761.976000000002</v>
      </c>
    </row>
    <row r="29" spans="1:31" ht="12.95" customHeight="1" x14ac:dyDescent="0.2">
      <c r="A29" s="74" t="s">
        <v>118</v>
      </c>
      <c r="B29" s="75" t="s">
        <v>64</v>
      </c>
      <c r="C29" s="76">
        <v>43783.358999999997</v>
      </c>
      <c r="D29" s="19"/>
      <c r="E29" s="46">
        <f t="shared" si="0"/>
        <v>-187.46762149641697</v>
      </c>
      <c r="F29" s="46">
        <f t="shared" si="1"/>
        <v>-187.5</v>
      </c>
      <c r="G29" s="46">
        <f t="shared" si="2"/>
        <v>8.4591800041380338E-3</v>
      </c>
      <c r="H29" s="46">
        <f t="shared" si="5"/>
        <v>8.4591800041380338E-3</v>
      </c>
      <c r="O29" s="46">
        <f t="shared" ca="1" si="3"/>
        <v>-1.9340251728261579E-2</v>
      </c>
      <c r="Q29" s="73">
        <f t="shared" si="4"/>
        <v>28764.858999999997</v>
      </c>
    </row>
    <row r="30" spans="1:31" ht="12.95" customHeight="1" x14ac:dyDescent="0.2">
      <c r="A30" s="74" t="s">
        <v>118</v>
      </c>
      <c r="B30" s="75" t="s">
        <v>64</v>
      </c>
      <c r="C30" s="76">
        <v>43812.35</v>
      </c>
      <c r="D30" s="19"/>
      <c r="E30" s="46">
        <f t="shared" si="0"/>
        <v>-76.501168801204827</v>
      </c>
      <c r="F30" s="46">
        <f t="shared" si="1"/>
        <v>-76.5</v>
      </c>
      <c r="G30" s="46">
        <f t="shared" si="2"/>
        <v>-3.0536000122083351E-4</v>
      </c>
      <c r="H30" s="46">
        <f t="shared" si="5"/>
        <v>-3.0536000122083351E-4</v>
      </c>
      <c r="O30" s="46">
        <f t="shared" ca="1" si="3"/>
        <v>-1.9338359594354773E-2</v>
      </c>
      <c r="Q30" s="73">
        <f t="shared" si="4"/>
        <v>28793.85</v>
      </c>
    </row>
    <row r="31" spans="1:31" ht="12.95" customHeight="1" x14ac:dyDescent="0.2">
      <c r="A31" s="46" t="s">
        <v>20</v>
      </c>
      <c r="C31" s="72">
        <v>43832.205999999998</v>
      </c>
      <c r="D31" s="72" t="s">
        <v>22</v>
      </c>
      <c r="E31" s="46">
        <f t="shared" si="0"/>
        <v>-0.49999999999171846</v>
      </c>
      <c r="F31" s="46">
        <f t="shared" si="1"/>
        <v>-0.5</v>
      </c>
      <c r="G31" s="46">
        <f t="shared" si="2"/>
        <v>0</v>
      </c>
      <c r="H31" s="46">
        <f t="shared" si="5"/>
        <v>0</v>
      </c>
      <c r="O31" s="46">
        <f t="shared" ca="1" si="3"/>
        <v>-1.9337064079247412E-2</v>
      </c>
      <c r="Q31" s="73">
        <f t="shared" si="4"/>
        <v>28813.705999999998</v>
      </c>
    </row>
    <row r="32" spans="1:31" ht="12.95" customHeight="1" x14ac:dyDescent="0.2">
      <c r="A32" s="74" t="s">
        <v>118</v>
      </c>
      <c r="B32" s="75" t="s">
        <v>55</v>
      </c>
      <c r="C32" s="76">
        <v>43832.343999999997</v>
      </c>
      <c r="D32" s="19"/>
      <c r="E32" s="46">
        <f t="shared" si="0"/>
        <v>2.8211185266758896E-2</v>
      </c>
      <c r="F32" s="46">
        <f t="shared" si="1"/>
        <v>0</v>
      </c>
      <c r="G32" s="46">
        <f t="shared" si="2"/>
        <v>7.3704300011740997E-3</v>
      </c>
      <c r="H32" s="46">
        <f t="shared" si="5"/>
        <v>7.3704300011740997E-3</v>
      </c>
      <c r="O32" s="46">
        <f t="shared" ca="1" si="3"/>
        <v>-1.9337055556121707E-2</v>
      </c>
      <c r="Q32" s="73">
        <f t="shared" si="4"/>
        <v>28813.843999999997</v>
      </c>
    </row>
    <row r="33" spans="1:17" ht="12.95" customHeight="1" x14ac:dyDescent="0.2">
      <c r="A33" s="74" t="s">
        <v>118</v>
      </c>
      <c r="B33" s="75" t="s">
        <v>55</v>
      </c>
      <c r="C33" s="76">
        <v>43835.228000000003</v>
      </c>
      <c r="D33" s="19"/>
      <c r="E33" s="46">
        <f t="shared" si="0"/>
        <v>11.067059433812137</v>
      </c>
      <c r="F33" s="46">
        <f t="shared" si="1"/>
        <v>11</v>
      </c>
      <c r="G33" s="46">
        <f t="shared" si="2"/>
        <v>1.7519890003313776E-2</v>
      </c>
      <c r="H33" s="46">
        <f t="shared" si="5"/>
        <v>1.7519890003313776E-2</v>
      </c>
      <c r="O33" s="46">
        <f t="shared" ca="1" si="3"/>
        <v>-1.9336868047356168E-2</v>
      </c>
      <c r="Q33" s="73">
        <f t="shared" si="4"/>
        <v>28816.728000000003</v>
      </c>
    </row>
    <row r="34" spans="1:17" ht="12.95" customHeight="1" x14ac:dyDescent="0.2">
      <c r="A34" s="74" t="s">
        <v>118</v>
      </c>
      <c r="B34" s="75" t="s">
        <v>64</v>
      </c>
      <c r="C34" s="76">
        <v>43835.347000000002</v>
      </c>
      <c r="D34" s="19"/>
      <c r="E34" s="46">
        <f t="shared" si="0"/>
        <v>11.522545890664048</v>
      </c>
      <c r="F34" s="46">
        <f t="shared" si="1"/>
        <v>11.5</v>
      </c>
      <c r="G34" s="46">
        <f t="shared" si="2"/>
        <v>5.8903200042550452E-3</v>
      </c>
      <c r="H34" s="46">
        <f t="shared" si="5"/>
        <v>5.8903200042550452E-3</v>
      </c>
      <c r="O34" s="46">
        <f t="shared" ca="1" si="3"/>
        <v>-1.9336859524230463E-2</v>
      </c>
      <c r="Q34" s="73">
        <f t="shared" si="4"/>
        <v>28816.847000000002</v>
      </c>
    </row>
    <row r="35" spans="1:17" ht="12.95" customHeight="1" x14ac:dyDescent="0.2">
      <c r="A35" s="74" t="s">
        <v>118</v>
      </c>
      <c r="B35" s="75" t="s">
        <v>55</v>
      </c>
      <c r="C35" s="76">
        <v>43836.243999999999</v>
      </c>
      <c r="D35" s="19"/>
      <c r="E35" s="46">
        <f t="shared" si="0"/>
        <v>14.955918594858076</v>
      </c>
      <c r="F35" s="46">
        <f t="shared" si="1"/>
        <v>15</v>
      </c>
      <c r="G35" s="46">
        <f t="shared" si="2"/>
        <v>-1.1516669997945428E-2</v>
      </c>
      <c r="H35" s="46">
        <f t="shared" si="5"/>
        <v>-1.1516669997945428E-2</v>
      </c>
      <c r="O35" s="46">
        <f t="shared" ca="1" si="3"/>
        <v>-1.9336799862350516E-2</v>
      </c>
      <c r="Q35" s="73">
        <f t="shared" si="4"/>
        <v>28817.743999999999</v>
      </c>
    </row>
    <row r="36" spans="1:17" ht="12.95" customHeight="1" x14ac:dyDescent="0.2">
      <c r="A36" s="74" t="s">
        <v>118</v>
      </c>
      <c r="B36" s="75" t="s">
        <v>64</v>
      </c>
      <c r="C36" s="76">
        <v>43836.39</v>
      </c>
      <c r="D36" s="19"/>
      <c r="E36" s="46">
        <f t="shared" si="0"/>
        <v>15.514750718398865</v>
      </c>
      <c r="F36" s="46">
        <f t="shared" si="1"/>
        <v>15.5</v>
      </c>
      <c r="G36" s="46">
        <f t="shared" si="2"/>
        <v>3.8537600048584864E-3</v>
      </c>
      <c r="H36" s="46">
        <f t="shared" si="5"/>
        <v>3.8537600048584864E-3</v>
      </c>
      <c r="O36" s="46">
        <f t="shared" ca="1" si="3"/>
        <v>-1.933679133922481E-2</v>
      </c>
      <c r="Q36" s="73">
        <f t="shared" si="4"/>
        <v>28817.89</v>
      </c>
    </row>
    <row r="37" spans="1:17" ht="12.95" customHeight="1" x14ac:dyDescent="0.2">
      <c r="A37" s="74" t="s">
        <v>118</v>
      </c>
      <c r="B37" s="75" t="s">
        <v>64</v>
      </c>
      <c r="C37" s="76">
        <v>43842.377999999997</v>
      </c>
      <c r="D37" s="19"/>
      <c r="E37" s="46">
        <f t="shared" si="0"/>
        <v>38.43452301803039</v>
      </c>
      <c r="F37" s="46">
        <f t="shared" si="1"/>
        <v>38.5</v>
      </c>
      <c r="G37" s="46">
        <f t="shared" si="2"/>
        <v>-1.7106459999922663E-2</v>
      </c>
      <c r="H37" s="46">
        <f t="shared" si="5"/>
        <v>-1.7106459999922663E-2</v>
      </c>
      <c r="O37" s="46">
        <f t="shared" ca="1" si="3"/>
        <v>-1.9336399275442319E-2</v>
      </c>
      <c r="Q37" s="73">
        <f t="shared" si="4"/>
        <v>28823.877999999997</v>
      </c>
    </row>
    <row r="38" spans="1:17" ht="12.95" customHeight="1" x14ac:dyDescent="0.2">
      <c r="A38" s="74" t="s">
        <v>118</v>
      </c>
      <c r="B38" s="75" t="s">
        <v>55</v>
      </c>
      <c r="C38" s="76">
        <v>43876.218999999997</v>
      </c>
      <c r="D38" s="19"/>
      <c r="E38" s="46">
        <f t="shared" si="0"/>
        <v>167.96491954310642</v>
      </c>
      <c r="F38" s="46">
        <f t="shared" si="1"/>
        <v>168</v>
      </c>
      <c r="G38" s="46">
        <f t="shared" si="2"/>
        <v>-9.1650899994419888E-3</v>
      </c>
      <c r="H38" s="46">
        <f t="shared" si="5"/>
        <v>-9.1650899994419888E-3</v>
      </c>
      <c r="O38" s="46">
        <f t="shared" ca="1" si="3"/>
        <v>-1.9334191785884382E-2</v>
      </c>
      <c r="Q38" s="73">
        <f t="shared" si="4"/>
        <v>28857.718999999997</v>
      </c>
    </row>
    <row r="39" spans="1:17" ht="12.95" customHeight="1" x14ac:dyDescent="0.2">
      <c r="A39" s="46" t="s">
        <v>53</v>
      </c>
      <c r="C39" s="72">
        <v>44519.558499999999</v>
      </c>
      <c r="D39" s="72"/>
      <c r="E39" s="46">
        <f t="shared" si="0"/>
        <v>2630.4223095505981</v>
      </c>
      <c r="F39" s="46">
        <f t="shared" si="1"/>
        <v>2630.5</v>
      </c>
      <c r="G39" s="46">
        <f t="shared" si="2"/>
        <v>-2.0297339993703645E-2</v>
      </c>
      <c r="J39" s="46">
        <f>G39</f>
        <v>-2.0297339993703645E-2</v>
      </c>
      <c r="O39" s="46">
        <f t="shared" ca="1" si="3"/>
        <v>-1.9292215391780731E-2</v>
      </c>
      <c r="Q39" s="73">
        <f t="shared" si="4"/>
        <v>29501.058499999999</v>
      </c>
    </row>
    <row r="40" spans="1:17" ht="12.95" customHeight="1" x14ac:dyDescent="0.2">
      <c r="A40" s="46" t="s">
        <v>53</v>
      </c>
      <c r="C40" s="72">
        <v>44556.524400000002</v>
      </c>
      <c r="D40" s="72"/>
      <c r="E40" s="46">
        <f t="shared" si="0"/>
        <v>2771.9136273280465</v>
      </c>
      <c r="F40" s="46">
        <f t="shared" si="1"/>
        <v>2772</v>
      </c>
      <c r="G40" s="46">
        <f t="shared" si="2"/>
        <v>-2.2565649996977299E-2</v>
      </c>
      <c r="J40" s="46">
        <f>G40</f>
        <v>-2.2565649996977299E-2</v>
      </c>
      <c r="O40" s="46">
        <f t="shared" ca="1" si="3"/>
        <v>-1.9289803347205842E-2</v>
      </c>
      <c r="Q40" s="73">
        <f t="shared" si="4"/>
        <v>29538.024400000002</v>
      </c>
    </row>
    <row r="41" spans="1:17" ht="12.95" customHeight="1" x14ac:dyDescent="0.2">
      <c r="A41" s="46" t="s">
        <v>50</v>
      </c>
      <c r="C41" s="72">
        <v>44556.524599999997</v>
      </c>
      <c r="D41" s="72"/>
      <c r="E41" s="46">
        <f t="shared" si="0"/>
        <v>2771.9143928514841</v>
      </c>
      <c r="F41" s="46">
        <f t="shared" si="1"/>
        <v>2772</v>
      </c>
      <c r="G41" s="46">
        <f t="shared" si="2"/>
        <v>-2.2365650002029724E-2</v>
      </c>
      <c r="J41" s="46">
        <f>G41</f>
        <v>-2.2365650002029724E-2</v>
      </c>
      <c r="O41" s="46">
        <f t="shared" ca="1" si="3"/>
        <v>-1.9289803347205842E-2</v>
      </c>
      <c r="Q41" s="73">
        <f t="shared" si="4"/>
        <v>29538.024599999997</v>
      </c>
    </row>
    <row r="42" spans="1:17" ht="12.95" customHeight="1" x14ac:dyDescent="0.2">
      <c r="A42" s="46" t="s">
        <v>53</v>
      </c>
      <c r="C42" s="72">
        <v>44569.588000000003</v>
      </c>
      <c r="D42" s="72"/>
      <c r="E42" s="46">
        <f t="shared" si="0"/>
        <v>2821.9160884859652</v>
      </c>
      <c r="F42" s="46">
        <f t="shared" si="1"/>
        <v>2822</v>
      </c>
      <c r="G42" s="46">
        <f t="shared" si="2"/>
        <v>-2.1922649990301579E-2</v>
      </c>
      <c r="I42" s="46">
        <f>G42</f>
        <v>-2.1922649990301579E-2</v>
      </c>
      <c r="O42" s="46">
        <f t="shared" ca="1" si="3"/>
        <v>-1.928895103463521E-2</v>
      </c>
      <c r="Q42" s="73">
        <f t="shared" si="4"/>
        <v>29551.088000000003</v>
      </c>
    </row>
    <row r="43" spans="1:17" ht="12.95" customHeight="1" x14ac:dyDescent="0.2">
      <c r="A43" s="46" t="s">
        <v>53</v>
      </c>
      <c r="C43" s="72">
        <v>44588.53</v>
      </c>
      <c r="D43" s="72"/>
      <c r="E43" s="46">
        <f t="shared" si="0"/>
        <v>2894.4188150891205</v>
      </c>
      <c r="F43" s="46">
        <f t="shared" si="1"/>
        <v>2894.5</v>
      </c>
      <c r="G43" s="46">
        <f t="shared" si="2"/>
        <v>-2.1210299993981607E-2</v>
      </c>
      <c r="H43" s="46">
        <f>G43</f>
        <v>-2.1210299993981607E-2</v>
      </c>
      <c r="O43" s="46">
        <f t="shared" ca="1" si="3"/>
        <v>-1.9287715181407792E-2</v>
      </c>
      <c r="Q43" s="73">
        <f t="shared" si="4"/>
        <v>29570.03</v>
      </c>
    </row>
    <row r="44" spans="1:17" ht="12.95" customHeight="1" x14ac:dyDescent="0.2">
      <c r="A44" s="46" t="s">
        <v>53</v>
      </c>
      <c r="C44" s="72">
        <v>44591.529799999997</v>
      </c>
      <c r="D44" s="72"/>
      <c r="E44" s="46">
        <f t="shared" si="0"/>
        <v>2905.9009014191829</v>
      </c>
      <c r="F44" s="46">
        <f t="shared" si="1"/>
        <v>2906</v>
      </c>
      <c r="G44" s="46">
        <f t="shared" si="2"/>
        <v>-2.5890409997373354E-2</v>
      </c>
      <c r="J44" s="46">
        <f t="shared" ref="J44:J50" si="6">G44</f>
        <v>-2.5890409997373354E-2</v>
      </c>
      <c r="O44" s="46">
        <f t="shared" ca="1" si="3"/>
        <v>-1.9287519149516548E-2</v>
      </c>
      <c r="Q44" s="73">
        <f t="shared" si="4"/>
        <v>29573.029799999997</v>
      </c>
    </row>
    <row r="45" spans="1:17" ht="12.95" customHeight="1" x14ac:dyDescent="0.2">
      <c r="A45" s="46" t="s">
        <v>53</v>
      </c>
      <c r="C45" s="72">
        <v>45259.704599999997</v>
      </c>
      <c r="D45" s="72"/>
      <c r="E45" s="46">
        <f t="shared" si="0"/>
        <v>5463.4183149726405</v>
      </c>
      <c r="F45" s="46">
        <f t="shared" si="1"/>
        <v>5463.5</v>
      </c>
      <c r="G45" s="46">
        <f t="shared" si="2"/>
        <v>-2.1340959996450692E-2</v>
      </c>
      <c r="J45" s="46">
        <f t="shared" si="6"/>
        <v>-2.1340959996450692E-2</v>
      </c>
      <c r="O45" s="46">
        <f t="shared" ca="1" si="3"/>
        <v>-1.9243923361528695E-2</v>
      </c>
      <c r="Q45" s="73">
        <f t="shared" si="4"/>
        <v>30241.204599999997</v>
      </c>
    </row>
    <row r="46" spans="1:17" ht="12.95" customHeight="1" x14ac:dyDescent="0.2">
      <c r="A46" s="46" t="s">
        <v>53</v>
      </c>
      <c r="C46" s="72">
        <v>45260.616300000002</v>
      </c>
      <c r="D46" s="72"/>
      <c r="E46" s="46">
        <f t="shared" si="0"/>
        <v>5466.9079536509435</v>
      </c>
      <c r="F46" s="46">
        <f t="shared" si="1"/>
        <v>5467</v>
      </c>
      <c r="G46" s="46">
        <f t="shared" si="2"/>
        <v>-2.4047949991654605E-2</v>
      </c>
      <c r="J46" s="46">
        <f t="shared" si="6"/>
        <v>-2.4047949991654605E-2</v>
      </c>
      <c r="O46" s="46">
        <f t="shared" ca="1" si="3"/>
        <v>-1.9243863699648752E-2</v>
      </c>
      <c r="Q46" s="73">
        <f t="shared" si="4"/>
        <v>30242.116300000002</v>
      </c>
    </row>
    <row r="47" spans="1:17" ht="12.95" customHeight="1" x14ac:dyDescent="0.2">
      <c r="A47" s="20" t="s">
        <v>53</v>
      </c>
      <c r="B47" s="20"/>
      <c r="C47" s="19">
        <v>45262.575100000002</v>
      </c>
      <c r="D47" s="19"/>
      <c r="E47" s="46">
        <f t="shared" si="0"/>
        <v>5474.4054903878414</v>
      </c>
      <c r="F47" s="46">
        <f t="shared" si="1"/>
        <v>5474.5</v>
      </c>
      <c r="G47" s="46">
        <f t="shared" si="2"/>
        <v>-2.4691499995242339E-2</v>
      </c>
      <c r="J47" s="46">
        <f t="shared" si="6"/>
        <v>-2.4691499995242339E-2</v>
      </c>
      <c r="O47" s="46">
        <f t="shared" ca="1" si="3"/>
        <v>-1.9243735852763157E-2</v>
      </c>
      <c r="Q47" s="73">
        <f t="shared" si="4"/>
        <v>30244.075100000002</v>
      </c>
    </row>
    <row r="48" spans="1:17" ht="12.95" customHeight="1" x14ac:dyDescent="0.2">
      <c r="A48" s="20" t="s">
        <v>53</v>
      </c>
      <c r="B48" s="20"/>
      <c r="C48" s="19">
        <v>45264.537499999999</v>
      </c>
      <c r="D48" s="19"/>
      <c r="E48" s="46">
        <f t="shared" si="0"/>
        <v>5481.9168065469494</v>
      </c>
      <c r="F48" s="46">
        <f t="shared" si="1"/>
        <v>5482</v>
      </c>
      <c r="G48" s="46">
        <f t="shared" si="2"/>
        <v>-2.1735049995186273E-2</v>
      </c>
      <c r="J48" s="46">
        <f t="shared" si="6"/>
        <v>-2.1735049995186273E-2</v>
      </c>
      <c r="O48" s="46">
        <f t="shared" ca="1" si="3"/>
        <v>-1.9243608005877561E-2</v>
      </c>
      <c r="Q48" s="73">
        <f t="shared" si="4"/>
        <v>30246.037499999999</v>
      </c>
    </row>
    <row r="49" spans="1:31" ht="12.95" customHeight="1" x14ac:dyDescent="0.2">
      <c r="A49" s="20" t="s">
        <v>53</v>
      </c>
      <c r="B49" s="20"/>
      <c r="C49" s="19">
        <v>45265.583100000003</v>
      </c>
      <c r="D49" s="19"/>
      <c r="E49" s="46">
        <f t="shared" si="0"/>
        <v>5485.9189631796507</v>
      </c>
      <c r="F49" s="46">
        <f t="shared" si="1"/>
        <v>5486</v>
      </c>
      <c r="G49" s="46">
        <f t="shared" si="2"/>
        <v>-2.1171609994780738E-2</v>
      </c>
      <c r="J49" s="46">
        <f t="shared" si="6"/>
        <v>-2.1171609994780738E-2</v>
      </c>
      <c r="O49" s="46">
        <f t="shared" ca="1" si="3"/>
        <v>-1.9243539820871913E-2</v>
      </c>
      <c r="Q49" s="73">
        <f t="shared" si="4"/>
        <v>30247.083100000003</v>
      </c>
    </row>
    <row r="50" spans="1:31" ht="12.95" customHeight="1" x14ac:dyDescent="0.2">
      <c r="A50" s="20" t="s">
        <v>53</v>
      </c>
      <c r="B50" s="20"/>
      <c r="C50" s="19">
        <v>45639.311300000001</v>
      </c>
      <c r="D50" s="19"/>
      <c r="E50" s="46">
        <f t="shared" si="0"/>
        <v>6916.4074812081408</v>
      </c>
      <c r="F50" s="46">
        <f t="shared" si="1"/>
        <v>6916.5</v>
      </c>
      <c r="G50" s="46">
        <f t="shared" si="2"/>
        <v>-2.4171379991457798E-2</v>
      </c>
      <c r="J50" s="46">
        <f t="shared" si="6"/>
        <v>-2.4171379991457798E-2</v>
      </c>
      <c r="O50" s="46">
        <f t="shared" ca="1" si="3"/>
        <v>-1.9219155158226118E-2</v>
      </c>
      <c r="Q50" s="73">
        <f t="shared" si="4"/>
        <v>30620.811300000001</v>
      </c>
    </row>
    <row r="51" spans="1:31" ht="12.95" customHeight="1" x14ac:dyDescent="0.2">
      <c r="A51" s="20" t="s">
        <v>53</v>
      </c>
      <c r="B51" s="20"/>
      <c r="C51" s="19">
        <v>45639.499000000003</v>
      </c>
      <c r="D51" s="19"/>
      <c r="E51" s="46">
        <f t="shared" si="0"/>
        <v>6917.1259249724517</v>
      </c>
      <c r="F51" s="46">
        <f t="shared" si="1"/>
        <v>6917</v>
      </c>
      <c r="G51" s="46">
        <f t="shared" si="2"/>
        <v>3.2899050005653407E-2</v>
      </c>
      <c r="I51" s="46">
        <f>G51</f>
        <v>3.2899050005653407E-2</v>
      </c>
      <c r="O51" s="46">
        <f t="shared" ca="1" si="3"/>
        <v>-1.9219146635100409E-2</v>
      </c>
      <c r="Q51" s="73">
        <f t="shared" si="4"/>
        <v>30620.999000000003</v>
      </c>
    </row>
    <row r="52" spans="1:31" ht="12.95" customHeight="1" x14ac:dyDescent="0.2">
      <c r="A52" s="20" t="s">
        <v>40</v>
      </c>
      <c r="B52" s="18" t="s">
        <v>55</v>
      </c>
      <c r="C52" s="19">
        <v>45915.563999999998</v>
      </c>
      <c r="D52" s="19"/>
      <c r="E52" s="46">
        <f t="shared" si="0"/>
        <v>7973.7970906204555</v>
      </c>
      <c r="F52" s="46">
        <f t="shared" si="1"/>
        <v>7974</v>
      </c>
      <c r="G52" s="46">
        <f t="shared" si="2"/>
        <v>-5.301192999468185E-2</v>
      </c>
      <c r="I52" s="46">
        <f>G52</f>
        <v>-5.301192999468185E-2</v>
      </c>
      <c r="O52" s="46">
        <f t="shared" ca="1" si="3"/>
        <v>-1.920112874735724E-2</v>
      </c>
      <c r="Q52" s="73">
        <f t="shared" si="4"/>
        <v>30897.063999999998</v>
      </c>
      <c r="AA52" s="46">
        <v>8</v>
      </c>
      <c r="AC52" s="46" t="s">
        <v>39</v>
      </c>
      <c r="AE52" s="46" t="s">
        <v>38</v>
      </c>
    </row>
    <row r="53" spans="1:31" ht="12.95" customHeight="1" x14ac:dyDescent="0.2">
      <c r="A53" s="19" t="s">
        <v>79</v>
      </c>
      <c r="B53" s="18" t="s">
        <v>22</v>
      </c>
      <c r="C53" s="19">
        <v>45939.499000000003</v>
      </c>
      <c r="D53" s="19">
        <v>1E-3</v>
      </c>
      <c r="E53" s="46">
        <f t="shared" si="0"/>
        <v>8065.4111103252017</v>
      </c>
      <c r="F53" s="46">
        <f t="shared" si="1"/>
        <v>8065.5</v>
      </c>
      <c r="G53" s="46">
        <f t="shared" si="2"/>
        <v>-2.3223239993967582E-2</v>
      </c>
      <c r="I53" s="46">
        <f>G53</f>
        <v>-2.3223239993967582E-2</v>
      </c>
      <c r="O53" s="46">
        <f t="shared" ca="1" si="3"/>
        <v>-1.9199569015352982E-2</v>
      </c>
      <c r="Q53" s="73">
        <f t="shared" si="4"/>
        <v>30920.999000000003</v>
      </c>
    </row>
    <row r="54" spans="1:31" ht="12.95" customHeight="1" x14ac:dyDescent="0.2">
      <c r="A54" s="20" t="s">
        <v>53</v>
      </c>
      <c r="B54" s="20"/>
      <c r="C54" s="19">
        <v>46709.689400000003</v>
      </c>
      <c r="D54" s="19"/>
      <c r="E54" s="46">
        <f t="shared" si="0"/>
        <v>11013.405197728229</v>
      </c>
      <c r="F54" s="46">
        <f t="shared" si="1"/>
        <v>11013.5</v>
      </c>
      <c r="G54" s="46">
        <f t="shared" si="2"/>
        <v>-2.476795999245951E-2</v>
      </c>
      <c r="J54" s="46">
        <f>G54</f>
        <v>-2.476795999245951E-2</v>
      </c>
      <c r="O54" s="46">
        <f t="shared" ca="1" si="3"/>
        <v>-1.9149316666188493E-2</v>
      </c>
      <c r="Q54" s="73">
        <f t="shared" si="4"/>
        <v>31691.189400000003</v>
      </c>
    </row>
    <row r="55" spans="1:31" ht="12.95" customHeight="1" x14ac:dyDescent="0.2">
      <c r="A55" s="20" t="s">
        <v>53</v>
      </c>
      <c r="B55" s="20"/>
      <c r="C55" s="19">
        <v>46709.822800000002</v>
      </c>
      <c r="D55" s="19"/>
      <c r="E55" s="46">
        <f t="shared" si="0"/>
        <v>11013.915801873976</v>
      </c>
      <c r="F55" s="46">
        <f t="shared" si="1"/>
        <v>11014</v>
      </c>
      <c r="G55" s="46">
        <f t="shared" si="2"/>
        <v>-2.1997529991494957E-2</v>
      </c>
      <c r="J55" s="46">
        <f>G55</f>
        <v>-2.1997529991494957E-2</v>
      </c>
      <c r="O55" s="46">
        <f t="shared" ca="1" si="3"/>
        <v>-1.9149308143062788E-2</v>
      </c>
      <c r="Q55" s="73">
        <f t="shared" si="4"/>
        <v>31691.322800000002</v>
      </c>
    </row>
    <row r="56" spans="1:31" ht="12.95" customHeight="1" x14ac:dyDescent="0.2">
      <c r="A56" s="20" t="s">
        <v>53</v>
      </c>
      <c r="B56" s="20"/>
      <c r="C56" s="19">
        <v>46710.734400000001</v>
      </c>
      <c r="D56" s="19"/>
      <c r="E56" s="46">
        <f t="shared" si="0"/>
        <v>11017.405057790533</v>
      </c>
      <c r="F56" s="46">
        <f t="shared" si="1"/>
        <v>11017.5</v>
      </c>
      <c r="G56" s="46">
        <f t="shared" si="2"/>
        <v>-2.4804519998724572E-2</v>
      </c>
      <c r="J56" s="46">
        <f>G56</f>
        <v>-2.4804519998724572E-2</v>
      </c>
      <c r="O56" s="46">
        <f t="shared" ca="1" si="3"/>
        <v>-1.9149248481182841E-2</v>
      </c>
      <c r="Q56" s="73">
        <f t="shared" si="4"/>
        <v>31692.234400000001</v>
      </c>
    </row>
    <row r="57" spans="1:31" ht="12.95" customHeight="1" x14ac:dyDescent="0.2">
      <c r="A57" s="20" t="s">
        <v>53</v>
      </c>
      <c r="B57" s="20"/>
      <c r="C57" s="19">
        <v>46710.8658</v>
      </c>
      <c r="D57" s="19"/>
      <c r="E57" s="46">
        <f t="shared" si="0"/>
        <v>11017.908006701711</v>
      </c>
      <c r="F57" s="46">
        <f t="shared" si="1"/>
        <v>11018</v>
      </c>
      <c r="G57" s="46">
        <f t="shared" si="2"/>
        <v>-2.4034089998167474E-2</v>
      </c>
      <c r="J57" s="46">
        <f>G57</f>
        <v>-2.4034089998167474E-2</v>
      </c>
      <c r="O57" s="46">
        <f t="shared" ca="1" si="3"/>
        <v>-1.9149239958057136E-2</v>
      </c>
      <c r="Q57" s="73">
        <f t="shared" si="4"/>
        <v>31692.3658</v>
      </c>
    </row>
    <row r="58" spans="1:31" ht="12.95" customHeight="1" x14ac:dyDescent="0.2">
      <c r="A58" s="20" t="s">
        <v>42</v>
      </c>
      <c r="B58" s="20"/>
      <c r="C58" s="19">
        <v>48122.476000000002</v>
      </c>
      <c r="D58" s="19"/>
      <c r="E58" s="46">
        <f t="shared" si="0"/>
        <v>16421.011607211163</v>
      </c>
      <c r="F58" s="46">
        <f t="shared" si="1"/>
        <v>16421</v>
      </c>
      <c r="G58" s="46">
        <f t="shared" si="2"/>
        <v>3.032490007171873E-3</v>
      </c>
      <c r="I58" s="46">
        <f>G58</f>
        <v>3.032490007171873E-3</v>
      </c>
      <c r="O58" s="46">
        <f t="shared" ca="1" si="3"/>
        <v>-1.905713906167459E-2</v>
      </c>
      <c r="Q58" s="73">
        <f t="shared" si="4"/>
        <v>33103.976000000002</v>
      </c>
      <c r="AA58" s="46">
        <v>9</v>
      </c>
      <c r="AC58" s="46" t="s">
        <v>41</v>
      </c>
      <c r="AE58" s="46" t="s">
        <v>38</v>
      </c>
    </row>
    <row r="59" spans="1:31" ht="12.95" customHeight="1" x14ac:dyDescent="0.2">
      <c r="A59" s="20" t="s">
        <v>48</v>
      </c>
      <c r="B59" s="20"/>
      <c r="C59" s="19">
        <v>50042.317799999997</v>
      </c>
      <c r="D59" s="19"/>
      <c r="E59" s="46">
        <f t="shared" si="0"/>
        <v>23769.431264414332</v>
      </c>
      <c r="F59" s="46">
        <f t="shared" si="1"/>
        <v>23769.5</v>
      </c>
      <c r="G59" s="46">
        <f t="shared" si="2"/>
        <v>-1.7957800002477597E-2</v>
      </c>
      <c r="J59" s="46">
        <f>G59</f>
        <v>-1.7957800002477597E-2</v>
      </c>
      <c r="O59" s="46">
        <f t="shared" ca="1" si="3"/>
        <v>-1.8931874683168738E-2</v>
      </c>
      <c r="Q59" s="73">
        <f t="shared" si="4"/>
        <v>35023.817799999997</v>
      </c>
    </row>
    <row r="60" spans="1:31" ht="12.95" customHeight="1" x14ac:dyDescent="0.2">
      <c r="A60" s="20" t="s">
        <v>44</v>
      </c>
      <c r="B60" s="18" t="s">
        <v>55</v>
      </c>
      <c r="C60" s="19">
        <v>50715.313999999998</v>
      </c>
      <c r="D60" s="19">
        <v>2E-3</v>
      </c>
      <c r="E60" s="46">
        <f t="shared" si="0"/>
        <v>26345.403151943323</v>
      </c>
      <c r="F60" s="46">
        <f t="shared" si="1"/>
        <v>26345.5</v>
      </c>
      <c r="G60" s="46">
        <f t="shared" si="2"/>
        <v>-2.5302440000814386E-2</v>
      </c>
      <c r="I60" s="46">
        <f>G60</f>
        <v>-2.5302440000814386E-2</v>
      </c>
      <c r="O60" s="46">
        <f t="shared" ca="1" si="3"/>
        <v>-1.8887963539529751E-2</v>
      </c>
      <c r="Q60" s="73">
        <f t="shared" si="4"/>
        <v>35696.813999999998</v>
      </c>
      <c r="AA60" s="46">
        <v>12</v>
      </c>
      <c r="AC60" s="46" t="s">
        <v>43</v>
      </c>
      <c r="AE60" s="46" t="s">
        <v>38</v>
      </c>
    </row>
    <row r="61" spans="1:31" ht="12.95" customHeight="1" x14ac:dyDescent="0.2">
      <c r="A61" s="77" t="s">
        <v>71</v>
      </c>
      <c r="B61" s="78" t="s">
        <v>55</v>
      </c>
      <c r="C61" s="77">
        <v>50719.507100000003</v>
      </c>
      <c r="D61" s="77">
        <v>8.0000000000000004E-4</v>
      </c>
      <c r="E61" s="46">
        <f t="shared" si="0"/>
        <v>26361.452733979015</v>
      </c>
      <c r="F61" s="46">
        <f t="shared" si="1"/>
        <v>26361.5</v>
      </c>
      <c r="G61" s="46">
        <f t="shared" si="2"/>
        <v>-1.2348679993010592E-2</v>
      </c>
      <c r="J61" s="46">
        <f>G61</f>
        <v>-1.2348679993010592E-2</v>
      </c>
      <c r="O61" s="46">
        <f t="shared" ca="1" si="3"/>
        <v>-1.888769079950715E-2</v>
      </c>
      <c r="Q61" s="73">
        <f t="shared" si="4"/>
        <v>35701.007100000003</v>
      </c>
    </row>
    <row r="62" spans="1:31" ht="12.95" customHeight="1" x14ac:dyDescent="0.2">
      <c r="A62" s="74" t="s">
        <v>238</v>
      </c>
      <c r="B62" s="75" t="s">
        <v>64</v>
      </c>
      <c r="C62" s="76">
        <v>51111.913999999997</v>
      </c>
      <c r="D62" s="19"/>
      <c r="E62" s="46">
        <f t="shared" si="0"/>
        <v>27863.436166979653</v>
      </c>
      <c r="F62" s="46">
        <f t="shared" si="1"/>
        <v>27863.5</v>
      </c>
      <c r="G62" s="46">
        <f t="shared" si="2"/>
        <v>-1.6676959996402729E-2</v>
      </c>
      <c r="I62" s="46">
        <f>G62</f>
        <v>-1.6676959996402729E-2</v>
      </c>
      <c r="O62" s="46">
        <f t="shared" ca="1" si="3"/>
        <v>-1.8862087329885351E-2</v>
      </c>
      <c r="Q62" s="73">
        <f t="shared" si="4"/>
        <v>36093.413999999997</v>
      </c>
    </row>
    <row r="63" spans="1:31" ht="12.95" customHeight="1" x14ac:dyDescent="0.2">
      <c r="A63" s="74" t="s">
        <v>238</v>
      </c>
      <c r="B63" s="75" t="s">
        <v>64</v>
      </c>
      <c r="C63" s="76">
        <v>51422.161999999997</v>
      </c>
      <c r="D63" s="19"/>
      <c r="E63" s="46">
        <f t="shared" si="0"/>
        <v>29050.946774264052</v>
      </c>
      <c r="F63" s="46">
        <f t="shared" si="1"/>
        <v>29051</v>
      </c>
      <c r="G63" s="46">
        <f t="shared" si="2"/>
        <v>-1.3905710002291016E-2</v>
      </c>
      <c r="I63" s="46">
        <f>G63</f>
        <v>-1.3905710002291016E-2</v>
      </c>
      <c r="O63" s="46">
        <f t="shared" ca="1" si="3"/>
        <v>-1.8841844906332828E-2</v>
      </c>
      <c r="Q63" s="73">
        <f t="shared" si="4"/>
        <v>36403.661999999997</v>
      </c>
    </row>
    <row r="64" spans="1:31" ht="12.95" customHeight="1" x14ac:dyDescent="0.2">
      <c r="A64" s="74" t="s">
        <v>238</v>
      </c>
      <c r="B64" s="75" t="s">
        <v>55</v>
      </c>
      <c r="C64" s="76">
        <v>51461.997000000003</v>
      </c>
      <c r="D64" s="19"/>
      <c r="E64" s="46">
        <f t="shared" si="0"/>
        <v>29203.419908792501</v>
      </c>
      <c r="F64" s="46">
        <f t="shared" si="1"/>
        <v>29203.5</v>
      </c>
      <c r="G64" s="46">
        <f t="shared" si="2"/>
        <v>-2.0924559990817215E-2</v>
      </c>
      <c r="I64" s="46">
        <f>G64</f>
        <v>-2.0924559990817215E-2</v>
      </c>
      <c r="O64" s="46">
        <f t="shared" ca="1" si="3"/>
        <v>-1.88392453529924E-2</v>
      </c>
      <c r="Q64" s="73">
        <f t="shared" si="4"/>
        <v>36443.497000000003</v>
      </c>
    </row>
    <row r="65" spans="1:17" ht="12.95" customHeight="1" x14ac:dyDescent="0.2">
      <c r="A65" s="74" t="s">
        <v>238</v>
      </c>
      <c r="B65" s="75" t="s">
        <v>55</v>
      </c>
      <c r="C65" s="76">
        <v>51463.036999999997</v>
      </c>
      <c r="D65" s="19"/>
      <c r="E65" s="46">
        <f t="shared" si="0"/>
        <v>29207.400630768363</v>
      </c>
      <c r="F65" s="46">
        <f t="shared" si="1"/>
        <v>29207.5</v>
      </c>
      <c r="G65" s="46">
        <f t="shared" si="2"/>
        <v>-2.5961120001738891E-2</v>
      </c>
      <c r="I65" s="46">
        <f>G65</f>
        <v>-2.5961120001738891E-2</v>
      </c>
      <c r="O65" s="46">
        <f t="shared" ca="1" si="3"/>
        <v>-1.8839177167986752E-2</v>
      </c>
      <c r="Q65" s="73">
        <f t="shared" si="4"/>
        <v>36444.536999999997</v>
      </c>
    </row>
    <row r="66" spans="1:17" ht="12.95" customHeight="1" x14ac:dyDescent="0.2">
      <c r="A66" s="74" t="s">
        <v>253</v>
      </c>
      <c r="B66" s="75" t="s">
        <v>55</v>
      </c>
      <c r="C66" s="76">
        <v>51814.040699999998</v>
      </c>
      <c r="D66" s="19"/>
      <c r="E66" s="46">
        <f t="shared" si="0"/>
        <v>30550.90845981504</v>
      </c>
      <c r="F66" s="46">
        <f t="shared" si="1"/>
        <v>30551</v>
      </c>
      <c r="G66" s="46">
        <f t="shared" si="2"/>
        <v>-2.3915710000437684E-2</v>
      </c>
      <c r="K66" s="46">
        <f>G66</f>
        <v>-2.3915710000437684E-2</v>
      </c>
      <c r="O66" s="46">
        <f t="shared" ca="1" si="3"/>
        <v>-1.8816275529213857E-2</v>
      </c>
      <c r="Q66" s="73">
        <f t="shared" si="4"/>
        <v>36795.540699999998</v>
      </c>
    </row>
    <row r="67" spans="1:17" ht="12.95" customHeight="1" x14ac:dyDescent="0.2">
      <c r="A67" s="19" t="s">
        <v>56</v>
      </c>
      <c r="B67" s="18" t="s">
        <v>55</v>
      </c>
      <c r="C67" s="19">
        <v>51825.407099999997</v>
      </c>
      <c r="D67" s="19">
        <v>1.1000000000000001E-3</v>
      </c>
      <c r="E67" s="46">
        <f t="shared" si="0"/>
        <v>30594.414688917681</v>
      </c>
      <c r="F67" s="46">
        <f t="shared" si="1"/>
        <v>30594.5</v>
      </c>
      <c r="G67" s="46">
        <f t="shared" si="2"/>
        <v>-2.2288300002401229E-2</v>
      </c>
      <c r="J67" s="46">
        <f>G67</f>
        <v>-2.2288300002401229E-2</v>
      </c>
      <c r="O67" s="46">
        <f t="shared" ca="1" si="3"/>
        <v>-1.8815534017277404E-2</v>
      </c>
      <c r="Q67" s="73">
        <f t="shared" si="4"/>
        <v>36806.907099999997</v>
      </c>
    </row>
    <row r="68" spans="1:17" ht="12.95" customHeight="1" x14ac:dyDescent="0.2">
      <c r="A68" s="74" t="s">
        <v>263</v>
      </c>
      <c r="B68" s="75" t="s">
        <v>64</v>
      </c>
      <c r="C68" s="76">
        <v>52209.061699999998</v>
      </c>
      <c r="D68" s="19"/>
      <c r="E68" s="46">
        <f t="shared" si="0"/>
        <v>32062.897667159137</v>
      </c>
      <c r="F68" s="46">
        <f t="shared" si="1"/>
        <v>32063</v>
      </c>
      <c r="G68" s="46">
        <f t="shared" si="2"/>
        <v>-2.6735389998066239E-2</v>
      </c>
      <c r="K68" s="46">
        <f t="shared" ref="K68:K81" si="7">G68</f>
        <v>-2.6735389998066239E-2</v>
      </c>
      <c r="O68" s="46">
        <f t="shared" ca="1" si="3"/>
        <v>-1.879050159707793E-2</v>
      </c>
      <c r="Q68" s="73">
        <f t="shared" si="4"/>
        <v>37190.561699999998</v>
      </c>
    </row>
    <row r="69" spans="1:17" ht="12.95" customHeight="1" x14ac:dyDescent="0.2">
      <c r="A69" s="74" t="s">
        <v>263</v>
      </c>
      <c r="B69" s="75" t="s">
        <v>64</v>
      </c>
      <c r="C69" s="76">
        <v>52217.943800000001</v>
      </c>
      <c r="D69" s="19"/>
      <c r="E69" s="46">
        <f t="shared" si="0"/>
        <v>32096.894946641885</v>
      </c>
      <c r="F69" s="46">
        <f t="shared" si="1"/>
        <v>32097</v>
      </c>
      <c r="G69" s="46">
        <f t="shared" si="2"/>
        <v>-2.7446149993920699E-2</v>
      </c>
      <c r="K69" s="46">
        <f t="shared" si="7"/>
        <v>-2.7446149993920699E-2</v>
      </c>
      <c r="O69" s="46">
        <f t="shared" ca="1" si="3"/>
        <v>-1.87899220245299E-2</v>
      </c>
      <c r="Q69" s="73">
        <f t="shared" si="4"/>
        <v>37199.443800000001</v>
      </c>
    </row>
    <row r="70" spans="1:17" ht="12.95" customHeight="1" x14ac:dyDescent="0.2">
      <c r="A70" s="74" t="s">
        <v>263</v>
      </c>
      <c r="B70" s="75" t="s">
        <v>64</v>
      </c>
      <c r="C70" s="76">
        <v>52229.960599999999</v>
      </c>
      <c r="D70" s="19"/>
      <c r="E70" s="46">
        <f t="shared" si="0"/>
        <v>32142.890658026365</v>
      </c>
      <c r="F70" s="46">
        <f t="shared" si="1"/>
        <v>32143</v>
      </c>
      <c r="G70" s="46">
        <f t="shared" si="2"/>
        <v>-2.8566589993715752E-2</v>
      </c>
      <c r="K70" s="46">
        <f t="shared" si="7"/>
        <v>-2.8566589993715752E-2</v>
      </c>
      <c r="O70" s="46">
        <f t="shared" ca="1" si="3"/>
        <v>-1.8789137896964916E-2</v>
      </c>
      <c r="Q70" s="73">
        <f t="shared" si="4"/>
        <v>37211.460599999999</v>
      </c>
    </row>
    <row r="71" spans="1:17" ht="12.95" customHeight="1" x14ac:dyDescent="0.2">
      <c r="A71" s="74" t="s">
        <v>263</v>
      </c>
      <c r="B71" s="75" t="s">
        <v>55</v>
      </c>
      <c r="C71" s="76">
        <v>52232.970800000003</v>
      </c>
      <c r="D71" s="19"/>
      <c r="E71" s="46">
        <f t="shared" si="0"/>
        <v>32154.41255157621</v>
      </c>
      <c r="F71" s="46">
        <f t="shared" si="1"/>
        <v>32154.5</v>
      </c>
      <c r="G71" s="46">
        <f t="shared" si="2"/>
        <v>-2.2846699990623165E-2</v>
      </c>
      <c r="K71" s="46">
        <f t="shared" si="7"/>
        <v>-2.2846699990623165E-2</v>
      </c>
      <c r="O71" s="46">
        <f t="shared" ca="1" si="3"/>
        <v>-1.8788941865073672E-2</v>
      </c>
      <c r="Q71" s="73">
        <f t="shared" si="4"/>
        <v>37214.470800000003</v>
      </c>
    </row>
    <row r="72" spans="1:17" ht="12.95" customHeight="1" x14ac:dyDescent="0.2">
      <c r="A72" s="74" t="s">
        <v>263</v>
      </c>
      <c r="B72" s="75" t="s">
        <v>64</v>
      </c>
      <c r="C72" s="76">
        <v>52237.016600000003</v>
      </c>
      <c r="D72" s="19"/>
      <c r="E72" s="46">
        <f t="shared" si="0"/>
        <v>32169.898325585877</v>
      </c>
      <c r="F72" s="46">
        <f t="shared" si="1"/>
        <v>32170</v>
      </c>
      <c r="G72" s="46">
        <f t="shared" si="2"/>
        <v>-2.6563369989162311E-2</v>
      </c>
      <c r="K72" s="46">
        <f t="shared" si="7"/>
        <v>-2.6563369989162311E-2</v>
      </c>
      <c r="O72" s="46">
        <f t="shared" ca="1" si="3"/>
        <v>-1.8788677648176776E-2</v>
      </c>
      <c r="Q72" s="73">
        <f t="shared" si="4"/>
        <v>37218.516600000003</v>
      </c>
    </row>
    <row r="73" spans="1:17" ht="12.95" customHeight="1" x14ac:dyDescent="0.2">
      <c r="A73" s="20" t="s">
        <v>46</v>
      </c>
      <c r="B73" s="20"/>
      <c r="C73" s="19">
        <v>52545.6999</v>
      </c>
      <c r="D73" s="19">
        <v>5.0000000000000001E-4</v>
      </c>
      <c r="E73" s="46">
        <f t="shared" si="0"/>
        <v>33351.419860105198</v>
      </c>
      <c r="F73" s="46">
        <f t="shared" si="1"/>
        <v>33351.5</v>
      </c>
      <c r="G73" s="46">
        <f t="shared" si="2"/>
        <v>-2.0937279994541313E-2</v>
      </c>
      <c r="K73" s="46">
        <f t="shared" si="7"/>
        <v>-2.0937279994541313E-2</v>
      </c>
      <c r="O73" s="46">
        <f t="shared" ca="1" si="3"/>
        <v>-1.876853750213273E-2</v>
      </c>
      <c r="Q73" s="73">
        <f t="shared" si="4"/>
        <v>37527.1999</v>
      </c>
    </row>
    <row r="74" spans="1:17" ht="12.95" customHeight="1" x14ac:dyDescent="0.2">
      <c r="A74" s="74" t="s">
        <v>290</v>
      </c>
      <c r="B74" s="75" t="s">
        <v>64</v>
      </c>
      <c r="C74" s="76">
        <v>52574.9611</v>
      </c>
      <c r="D74" s="19"/>
      <c r="E74" s="46">
        <f t="shared" si="0"/>
        <v>33463.420534990677</v>
      </c>
      <c r="F74" s="46">
        <f t="shared" si="1"/>
        <v>33463.5</v>
      </c>
      <c r="G74" s="46">
        <f t="shared" si="2"/>
        <v>-2.076095999655081E-2</v>
      </c>
      <c r="K74" s="46">
        <f t="shared" si="7"/>
        <v>-2.076095999655081E-2</v>
      </c>
      <c r="O74" s="46">
        <f t="shared" ca="1" si="3"/>
        <v>-1.8766628321974513E-2</v>
      </c>
      <c r="Q74" s="73">
        <f t="shared" si="4"/>
        <v>37556.4611</v>
      </c>
    </row>
    <row r="75" spans="1:17" ht="12.95" customHeight="1" x14ac:dyDescent="0.2">
      <c r="A75" s="74" t="s">
        <v>295</v>
      </c>
      <c r="B75" s="75" t="s">
        <v>64</v>
      </c>
      <c r="C75" s="76">
        <v>52854.245600000002</v>
      </c>
      <c r="D75" s="19"/>
      <c r="E75" s="46">
        <f t="shared" si="0"/>
        <v>34532.414714486185</v>
      </c>
      <c r="F75" s="46">
        <f t="shared" si="1"/>
        <v>34532.5</v>
      </c>
      <c r="G75" s="46">
        <f t="shared" si="2"/>
        <v>-2.228161999664735E-2</v>
      </c>
      <c r="K75" s="46">
        <f t="shared" si="7"/>
        <v>-2.228161999664735E-2</v>
      </c>
      <c r="O75" s="46">
        <f t="shared" ca="1" si="3"/>
        <v>-1.8748405879214392E-2</v>
      </c>
      <c r="Q75" s="73">
        <f t="shared" si="4"/>
        <v>37835.745600000002</v>
      </c>
    </row>
    <row r="76" spans="1:17" ht="12.95" customHeight="1" x14ac:dyDescent="0.2">
      <c r="A76" s="74" t="s">
        <v>295</v>
      </c>
      <c r="B76" s="75" t="s">
        <v>64</v>
      </c>
      <c r="C76" s="76">
        <v>52900.0988</v>
      </c>
      <c r="D76" s="19"/>
      <c r="E76" s="46">
        <f t="shared" si="0"/>
        <v>34707.923215356233</v>
      </c>
      <c r="F76" s="46">
        <f t="shared" si="1"/>
        <v>34708</v>
      </c>
      <c r="G76" s="46">
        <f t="shared" si="2"/>
        <v>-2.0060689996171277E-2</v>
      </c>
      <c r="K76" s="46">
        <f t="shared" si="7"/>
        <v>-2.0060689996171277E-2</v>
      </c>
      <c r="O76" s="46">
        <f t="shared" ca="1" si="3"/>
        <v>-1.8745414262091472E-2</v>
      </c>
      <c r="Q76" s="73">
        <f t="shared" si="4"/>
        <v>37881.5988</v>
      </c>
    </row>
    <row r="77" spans="1:17" ht="12.95" customHeight="1" x14ac:dyDescent="0.2">
      <c r="A77" s="74" t="s">
        <v>295</v>
      </c>
      <c r="B77" s="75" t="s">
        <v>64</v>
      </c>
      <c r="C77" s="76">
        <v>52905.0622</v>
      </c>
      <c r="D77" s="19"/>
      <c r="E77" s="46">
        <f t="shared" si="0"/>
        <v>34726.921210986162</v>
      </c>
      <c r="F77" s="46">
        <f t="shared" si="1"/>
        <v>34727</v>
      </c>
      <c r="G77" s="46">
        <f t="shared" si="2"/>
        <v>-2.058434999344172E-2</v>
      </c>
      <c r="K77" s="46">
        <f t="shared" si="7"/>
        <v>-2.058434999344172E-2</v>
      </c>
      <c r="O77" s="46">
        <f t="shared" ca="1" si="3"/>
        <v>-1.8745090383314632E-2</v>
      </c>
      <c r="Q77" s="73">
        <f t="shared" si="4"/>
        <v>37886.5622</v>
      </c>
    </row>
    <row r="78" spans="1:17" ht="12.95" customHeight="1" x14ac:dyDescent="0.2">
      <c r="A78" s="74" t="s">
        <v>295</v>
      </c>
      <c r="B78" s="75" t="s">
        <v>55</v>
      </c>
      <c r="C78" s="76">
        <v>52913.034099999997</v>
      </c>
      <c r="D78" s="19"/>
      <c r="E78" s="46">
        <f t="shared" si="0"/>
        <v>34757.434593216531</v>
      </c>
      <c r="F78" s="46">
        <f t="shared" si="1"/>
        <v>34757.5</v>
      </c>
      <c r="G78" s="46">
        <f t="shared" si="2"/>
        <v>-1.7088119995605666E-2</v>
      </c>
      <c r="K78" s="46">
        <f t="shared" si="7"/>
        <v>-1.7088119995605666E-2</v>
      </c>
      <c r="O78" s="46">
        <f t="shared" ca="1" si="3"/>
        <v>-1.8744570472646545E-2</v>
      </c>
      <c r="Q78" s="73">
        <f t="shared" si="4"/>
        <v>37894.534099999997</v>
      </c>
    </row>
    <row r="79" spans="1:17" ht="12.95" customHeight="1" x14ac:dyDescent="0.2">
      <c r="A79" s="74" t="s">
        <v>295</v>
      </c>
      <c r="B79" s="75" t="s">
        <v>64</v>
      </c>
      <c r="C79" s="76">
        <v>52922.042200000004</v>
      </c>
      <c r="D79" s="19"/>
      <c r="E79" s="46">
        <f t="shared" si="0"/>
        <v>34791.91415247714</v>
      </c>
      <c r="F79" s="46">
        <f t="shared" si="1"/>
        <v>34792</v>
      </c>
      <c r="G79" s="46">
        <f t="shared" si="2"/>
        <v>-2.2428449992730748E-2</v>
      </c>
      <c r="K79" s="46">
        <f t="shared" si="7"/>
        <v>-2.2428449992730748E-2</v>
      </c>
      <c r="O79" s="46">
        <f t="shared" ca="1" si="3"/>
        <v>-1.874398237697281E-2</v>
      </c>
      <c r="Q79" s="73">
        <f t="shared" si="4"/>
        <v>37903.542200000004</v>
      </c>
    </row>
    <row r="80" spans="1:17" ht="12.95" customHeight="1" x14ac:dyDescent="0.2">
      <c r="A80" s="74" t="s">
        <v>295</v>
      </c>
      <c r="B80" s="75" t="s">
        <v>55</v>
      </c>
      <c r="C80" s="76">
        <v>52928.969599999997</v>
      </c>
      <c r="D80" s="19"/>
      <c r="E80" s="46">
        <f t="shared" si="0"/>
        <v>34818.42958845383</v>
      </c>
      <c r="F80" s="46">
        <f t="shared" si="1"/>
        <v>34818.5</v>
      </c>
      <c r="G80" s="46">
        <f t="shared" si="2"/>
        <v>-1.8395660001260694E-2</v>
      </c>
      <c r="K80" s="46">
        <f t="shared" si="7"/>
        <v>-1.8395660001260694E-2</v>
      </c>
      <c r="O80" s="46">
        <f t="shared" ca="1" si="3"/>
        <v>-1.8743530651310375E-2</v>
      </c>
      <c r="Q80" s="73">
        <f t="shared" si="4"/>
        <v>37910.469599999997</v>
      </c>
    </row>
    <row r="81" spans="1:17" ht="12.95" customHeight="1" x14ac:dyDescent="0.2">
      <c r="A81" s="79" t="s">
        <v>57</v>
      </c>
      <c r="B81" s="20"/>
      <c r="C81" s="19">
        <v>52947.647299999997</v>
      </c>
      <c r="D81" s="19">
        <v>1E-4</v>
      </c>
      <c r="E81" s="46">
        <f t="shared" si="0"/>
        <v>34889.920675808702</v>
      </c>
      <c r="F81" s="46">
        <f t="shared" si="1"/>
        <v>34890</v>
      </c>
      <c r="G81" s="46">
        <f t="shared" si="2"/>
        <v>-2.0724169997265562E-2</v>
      </c>
      <c r="K81" s="46">
        <f t="shared" si="7"/>
        <v>-2.0724169997265562E-2</v>
      </c>
      <c r="O81" s="46">
        <f t="shared" ca="1" si="3"/>
        <v>-1.8742311844334371E-2</v>
      </c>
      <c r="Q81" s="73">
        <f t="shared" si="4"/>
        <v>37929.147299999997</v>
      </c>
    </row>
    <row r="82" spans="1:17" ht="12.95" customHeight="1" x14ac:dyDescent="0.2">
      <c r="A82" s="74" t="s">
        <v>759</v>
      </c>
      <c r="B82" s="75" t="s">
        <v>55</v>
      </c>
      <c r="C82" s="76">
        <v>53259.3266</v>
      </c>
      <c r="D82" s="19"/>
      <c r="E82" s="46">
        <f t="shared" si="0"/>
        <v>36082.909751712432</v>
      </c>
      <c r="F82" s="46">
        <f t="shared" si="1"/>
        <v>36083</v>
      </c>
      <c r="G82" s="46">
        <f t="shared" si="2"/>
        <v>-2.3578189997351728E-2</v>
      </c>
      <c r="J82" s="46">
        <f>G82</f>
        <v>-2.3578189997351728E-2</v>
      </c>
      <c r="O82" s="46">
        <f t="shared" ca="1" si="3"/>
        <v>-1.872197566639908E-2</v>
      </c>
      <c r="Q82" s="73">
        <f t="shared" si="4"/>
        <v>38240.8266</v>
      </c>
    </row>
    <row r="83" spans="1:17" ht="12.95" customHeight="1" x14ac:dyDescent="0.2">
      <c r="A83" s="74" t="s">
        <v>759</v>
      </c>
      <c r="B83" s="75" t="s">
        <v>64</v>
      </c>
      <c r="C83" s="76">
        <v>53259.466099999998</v>
      </c>
      <c r="D83" s="19"/>
      <c r="E83" s="46">
        <f t="shared" si="0"/>
        <v>36083.44370432361</v>
      </c>
      <c r="F83" s="46">
        <f t="shared" si="1"/>
        <v>36083.5</v>
      </c>
      <c r="G83" s="46">
        <f t="shared" si="2"/>
        <v>-1.4707759997691028E-2</v>
      </c>
      <c r="J83" s="46">
        <f>G83</f>
        <v>-1.4707759997691028E-2</v>
      </c>
      <c r="O83" s="46">
        <f t="shared" ca="1" si="3"/>
        <v>-1.8721967143273371E-2</v>
      </c>
      <c r="Q83" s="73">
        <f t="shared" si="4"/>
        <v>38240.966099999998</v>
      </c>
    </row>
    <row r="84" spans="1:17" ht="12.95" customHeight="1" x14ac:dyDescent="0.2">
      <c r="A84" s="74" t="s">
        <v>759</v>
      </c>
      <c r="B84" s="75" t="s">
        <v>55</v>
      </c>
      <c r="C84" s="76">
        <v>53260.371700000003</v>
      </c>
      <c r="D84" s="19"/>
      <c r="E84" s="46">
        <f t="shared" si="0"/>
        <v>36086.909994536487</v>
      </c>
      <c r="F84" s="46">
        <f t="shared" si="1"/>
        <v>36087</v>
      </c>
      <c r="G84" s="46">
        <f t="shared" si="2"/>
        <v>-2.3514749991591088E-2</v>
      </c>
      <c r="J84" s="46">
        <f>G84</f>
        <v>-2.3514749991591088E-2</v>
      </c>
      <c r="O84" s="46">
        <f t="shared" ca="1" si="3"/>
        <v>-1.8721907481393428E-2</v>
      </c>
      <c r="Q84" s="73">
        <f t="shared" si="4"/>
        <v>38241.871700000003</v>
      </c>
    </row>
    <row r="85" spans="1:17" ht="12.95" customHeight="1" x14ac:dyDescent="0.2">
      <c r="A85" s="20" t="s">
        <v>74</v>
      </c>
      <c r="B85" s="18" t="s">
        <v>64</v>
      </c>
      <c r="C85" s="19">
        <v>53260.634299999998</v>
      </c>
      <c r="D85" s="19">
        <v>6.9999999999999999E-4</v>
      </c>
      <c r="E85" s="46">
        <f t="shared" ref="E85:E148" si="8">+(C85-C$7)/C$8</f>
        <v>36087.915126835374</v>
      </c>
      <c r="F85" s="46">
        <f t="shared" ref="F85:F148" si="9">ROUND(2*E85,0)/2</f>
        <v>36088</v>
      </c>
      <c r="G85" s="46">
        <f t="shared" ref="G85:G148" si="10">+C85-(C$7+F85*C$8)</f>
        <v>-2.2173889999976382E-2</v>
      </c>
      <c r="K85" s="46">
        <f>G85</f>
        <v>-2.2173889999976382E-2</v>
      </c>
      <c r="O85" s="46">
        <f t="shared" ref="O85:O148" ca="1" si="11">+C$11+C$12*F85</f>
        <v>-1.8721890435142018E-2</v>
      </c>
      <c r="Q85" s="73">
        <f t="shared" ref="Q85:Q148" si="12">+C85-15018.5</f>
        <v>38242.134299999998</v>
      </c>
    </row>
    <row r="86" spans="1:17" ht="12.95" customHeight="1" x14ac:dyDescent="0.2">
      <c r="A86" s="20" t="s">
        <v>74</v>
      </c>
      <c r="B86" s="18" t="s">
        <v>55</v>
      </c>
      <c r="C86" s="19">
        <v>53260.7736</v>
      </c>
      <c r="D86" s="19">
        <v>1E-3</v>
      </c>
      <c r="E86" s="46">
        <f t="shared" si="8"/>
        <v>36088.448313923116</v>
      </c>
      <c r="F86" s="46">
        <f t="shared" si="9"/>
        <v>36088.5</v>
      </c>
      <c r="G86" s="46">
        <f t="shared" si="10"/>
        <v>-1.3503459995263256E-2</v>
      </c>
      <c r="K86" s="46">
        <f>G86</f>
        <v>-1.3503459995263256E-2</v>
      </c>
      <c r="O86" s="46">
        <f t="shared" ca="1" si="11"/>
        <v>-1.8721881912016309E-2</v>
      </c>
      <c r="Q86" s="73">
        <f t="shared" si="12"/>
        <v>38242.2736</v>
      </c>
    </row>
    <row r="87" spans="1:17" ht="12.95" customHeight="1" x14ac:dyDescent="0.2">
      <c r="A87" s="74" t="s">
        <v>759</v>
      </c>
      <c r="B87" s="75" t="s">
        <v>64</v>
      </c>
      <c r="C87" s="76">
        <v>53261.2961</v>
      </c>
      <c r="D87" s="19"/>
      <c r="E87" s="46">
        <f t="shared" si="8"/>
        <v>36090.44824395427</v>
      </c>
      <c r="F87" s="46">
        <f t="shared" si="9"/>
        <v>36090.5</v>
      </c>
      <c r="G87" s="46">
        <f t="shared" si="10"/>
        <v>-1.3521739994757809E-2</v>
      </c>
      <c r="J87" s="46">
        <f>G87</f>
        <v>-1.3521739994757809E-2</v>
      </c>
      <c r="O87" s="46">
        <f t="shared" ca="1" si="11"/>
        <v>-1.8721847819513485E-2</v>
      </c>
      <c r="Q87" s="73">
        <f t="shared" si="12"/>
        <v>38242.7961</v>
      </c>
    </row>
    <row r="88" spans="1:17" ht="12.95" customHeight="1" x14ac:dyDescent="0.2">
      <c r="A88" s="74" t="s">
        <v>759</v>
      </c>
      <c r="B88" s="75" t="s">
        <v>55</v>
      </c>
      <c r="C88" s="76">
        <v>53261.420599999998</v>
      </c>
      <c r="D88" s="19"/>
      <c r="E88" s="46">
        <f t="shared" si="8"/>
        <v>36090.924782306189</v>
      </c>
      <c r="F88" s="46">
        <f t="shared" si="9"/>
        <v>36091</v>
      </c>
      <c r="G88" s="46">
        <f t="shared" si="10"/>
        <v>-1.9651309994515032E-2</v>
      </c>
      <c r="J88" s="46">
        <f>G88</f>
        <v>-1.9651309994515032E-2</v>
      </c>
      <c r="O88" s="46">
        <f t="shared" ca="1" si="11"/>
        <v>-1.8721839296387779E-2</v>
      </c>
      <c r="Q88" s="73">
        <f t="shared" si="12"/>
        <v>38242.920599999998</v>
      </c>
    </row>
    <row r="89" spans="1:17" ht="12.95" customHeight="1" x14ac:dyDescent="0.2">
      <c r="A89" s="74" t="s">
        <v>759</v>
      </c>
      <c r="B89" s="75" t="s">
        <v>64</v>
      </c>
      <c r="C89" s="76">
        <v>53262.343800000002</v>
      </c>
      <c r="D89" s="19"/>
      <c r="E89" s="46">
        <f t="shared" si="8"/>
        <v>36094.458438583264</v>
      </c>
      <c r="F89" s="46">
        <f t="shared" si="9"/>
        <v>36094.5</v>
      </c>
      <c r="G89" s="46">
        <f t="shared" si="10"/>
        <v>-1.0858299996471033E-2</v>
      </c>
      <c r="J89" s="46">
        <f>G89</f>
        <v>-1.0858299996471033E-2</v>
      </c>
      <c r="O89" s="46">
        <f t="shared" ca="1" si="11"/>
        <v>-1.8721779634507833E-2</v>
      </c>
      <c r="Q89" s="73">
        <f t="shared" si="12"/>
        <v>38243.843800000002</v>
      </c>
    </row>
    <row r="90" spans="1:17" ht="12.95" customHeight="1" x14ac:dyDescent="0.2">
      <c r="A90" s="74" t="s">
        <v>327</v>
      </c>
      <c r="B90" s="75" t="s">
        <v>55</v>
      </c>
      <c r="C90" s="76">
        <v>53262.464999999997</v>
      </c>
      <c r="D90" s="19"/>
      <c r="E90" s="46">
        <f t="shared" si="8"/>
        <v>36094.922345798121</v>
      </c>
      <c r="F90" s="46">
        <f t="shared" si="9"/>
        <v>36095</v>
      </c>
      <c r="G90" s="46">
        <f t="shared" si="10"/>
        <v>-2.0287870000174735E-2</v>
      </c>
      <c r="I90" s="46">
        <f>G90</f>
        <v>-2.0287870000174735E-2</v>
      </c>
      <c r="O90" s="46">
        <f t="shared" ca="1" si="11"/>
        <v>-1.8721771111382127E-2</v>
      </c>
      <c r="Q90" s="73">
        <f t="shared" si="12"/>
        <v>38243.964999999997</v>
      </c>
    </row>
    <row r="91" spans="1:17" ht="12.95" customHeight="1" x14ac:dyDescent="0.2">
      <c r="A91" s="74" t="s">
        <v>759</v>
      </c>
      <c r="B91" s="75" t="s">
        <v>64</v>
      </c>
      <c r="C91" s="76">
        <v>53263.390200000002</v>
      </c>
      <c r="D91" s="19"/>
      <c r="E91" s="46">
        <f t="shared" si="8"/>
        <v>36098.463657309774</v>
      </c>
      <c r="F91" s="46">
        <f t="shared" si="9"/>
        <v>36098.5</v>
      </c>
      <c r="G91" s="46">
        <f t="shared" si="10"/>
        <v>-9.4948599944473244E-3</v>
      </c>
      <c r="J91" s="46">
        <f t="shared" ref="J91:J96" si="13">G91</f>
        <v>-9.4948599944473244E-3</v>
      </c>
      <c r="O91" s="46">
        <f t="shared" ca="1" si="11"/>
        <v>-1.8721711449502184E-2</v>
      </c>
      <c r="Q91" s="73">
        <f t="shared" si="12"/>
        <v>38244.890200000002</v>
      </c>
    </row>
    <row r="92" spans="1:17" ht="12.95" customHeight="1" x14ac:dyDescent="0.2">
      <c r="A92" s="74" t="s">
        <v>759</v>
      </c>
      <c r="B92" s="75" t="s">
        <v>55</v>
      </c>
      <c r="C92" s="76">
        <v>53263.510300000002</v>
      </c>
      <c r="D92" s="19"/>
      <c r="E92" s="46">
        <f t="shared" si="8"/>
        <v>36098.923354145641</v>
      </c>
      <c r="F92" s="46">
        <f t="shared" si="9"/>
        <v>36099</v>
      </c>
      <c r="G92" s="46">
        <f t="shared" si="10"/>
        <v>-2.0024429992190562E-2</v>
      </c>
      <c r="J92" s="46">
        <f t="shared" si="13"/>
        <v>-2.0024429992190562E-2</v>
      </c>
      <c r="O92" s="46">
        <f t="shared" ca="1" si="11"/>
        <v>-1.8721702926376475E-2</v>
      </c>
      <c r="Q92" s="73">
        <f t="shared" si="12"/>
        <v>38245.010300000002</v>
      </c>
    </row>
    <row r="93" spans="1:17" ht="12.95" customHeight="1" x14ac:dyDescent="0.2">
      <c r="A93" s="74" t="s">
        <v>759</v>
      </c>
      <c r="B93" s="75" t="s">
        <v>55</v>
      </c>
      <c r="C93" s="76">
        <v>53264.2935</v>
      </c>
      <c r="D93" s="19"/>
      <c r="E93" s="46">
        <f t="shared" si="8"/>
        <v>36101.921144002859</v>
      </c>
      <c r="F93" s="46">
        <f t="shared" si="9"/>
        <v>36102</v>
      </c>
      <c r="G93" s="46">
        <f t="shared" si="10"/>
        <v>-2.0601849995728116E-2</v>
      </c>
      <c r="J93" s="46">
        <f t="shared" si="13"/>
        <v>-2.0601849995728116E-2</v>
      </c>
      <c r="O93" s="46">
        <f t="shared" ca="1" si="11"/>
        <v>-1.8721651787622237E-2</v>
      </c>
      <c r="Q93" s="73">
        <f t="shared" si="12"/>
        <v>38245.7935</v>
      </c>
    </row>
    <row r="94" spans="1:17" ht="12.95" customHeight="1" x14ac:dyDescent="0.2">
      <c r="A94" s="74" t="s">
        <v>759</v>
      </c>
      <c r="B94" s="75" t="s">
        <v>64</v>
      </c>
      <c r="C94" s="76">
        <v>53264.433900000004</v>
      </c>
      <c r="D94" s="19"/>
      <c r="E94" s="46">
        <f t="shared" si="8"/>
        <v>36102.458541469619</v>
      </c>
      <c r="F94" s="46">
        <f t="shared" si="9"/>
        <v>36102.5</v>
      </c>
      <c r="G94" s="46">
        <f t="shared" si="10"/>
        <v>-1.0831419989699498E-2</v>
      </c>
      <c r="J94" s="46">
        <f t="shared" si="13"/>
        <v>-1.0831419989699498E-2</v>
      </c>
      <c r="O94" s="46">
        <f t="shared" ca="1" si="11"/>
        <v>-1.8721643264496532E-2</v>
      </c>
      <c r="Q94" s="73">
        <f t="shared" si="12"/>
        <v>38245.933900000004</v>
      </c>
    </row>
    <row r="95" spans="1:17" ht="12.95" customHeight="1" x14ac:dyDescent="0.2">
      <c r="A95" s="74" t="s">
        <v>759</v>
      </c>
      <c r="B95" s="75" t="s">
        <v>55</v>
      </c>
      <c r="C95" s="76">
        <v>53265.335800000001</v>
      </c>
      <c r="D95" s="19"/>
      <c r="E95" s="46">
        <f t="shared" si="8"/>
        <v>36105.910669498509</v>
      </c>
      <c r="F95" s="46">
        <f t="shared" si="9"/>
        <v>36106</v>
      </c>
      <c r="G95" s="46">
        <f t="shared" si="10"/>
        <v>-2.3338409999269061E-2</v>
      </c>
      <c r="J95" s="46">
        <f t="shared" si="13"/>
        <v>-2.3338409999269061E-2</v>
      </c>
      <c r="O95" s="46">
        <f t="shared" ca="1" si="11"/>
        <v>-1.8721583602616589E-2</v>
      </c>
      <c r="Q95" s="73">
        <f t="shared" si="12"/>
        <v>38246.835800000001</v>
      </c>
    </row>
    <row r="96" spans="1:17" ht="12.95" customHeight="1" x14ac:dyDescent="0.2">
      <c r="A96" s="74" t="s">
        <v>759</v>
      </c>
      <c r="B96" s="75" t="s">
        <v>64</v>
      </c>
      <c r="C96" s="76">
        <v>53265.4764</v>
      </c>
      <c r="D96" s="19"/>
      <c r="E96" s="46">
        <f t="shared" si="8"/>
        <v>36106.448832488706</v>
      </c>
      <c r="F96" s="46">
        <f t="shared" si="9"/>
        <v>36106.5</v>
      </c>
      <c r="G96" s="46">
        <f t="shared" si="10"/>
        <v>-1.3367979998292867E-2</v>
      </c>
      <c r="J96" s="46">
        <f t="shared" si="13"/>
        <v>-1.3367979998292867E-2</v>
      </c>
      <c r="O96" s="46">
        <f t="shared" ca="1" si="11"/>
        <v>-1.8721575079490883E-2</v>
      </c>
      <c r="Q96" s="73">
        <f t="shared" si="12"/>
        <v>38246.9764</v>
      </c>
    </row>
    <row r="97" spans="1:17" ht="12.95" customHeight="1" x14ac:dyDescent="0.2">
      <c r="A97" s="20" t="s">
        <v>74</v>
      </c>
      <c r="B97" s="18" t="s">
        <v>64</v>
      </c>
      <c r="C97" s="19">
        <v>53272.654799999997</v>
      </c>
      <c r="D97" s="19">
        <v>5.0000000000000001E-4</v>
      </c>
      <c r="E97" s="46">
        <f t="shared" si="8"/>
        <v>36133.925000403819</v>
      </c>
      <c r="F97" s="46">
        <f t="shared" si="9"/>
        <v>36134</v>
      </c>
      <c r="G97" s="46">
        <f t="shared" si="10"/>
        <v>-1.9594329998653848E-2</v>
      </c>
      <c r="K97" s="46">
        <f t="shared" ref="K97:K103" si="14">G97</f>
        <v>-1.9594329998653848E-2</v>
      </c>
      <c r="O97" s="46">
        <f t="shared" ca="1" si="11"/>
        <v>-1.8721106307577035E-2</v>
      </c>
      <c r="Q97" s="73">
        <f t="shared" si="12"/>
        <v>38254.154799999997</v>
      </c>
    </row>
    <row r="98" spans="1:17" ht="12.95" customHeight="1" x14ac:dyDescent="0.2">
      <c r="A98" s="20" t="s">
        <v>74</v>
      </c>
      <c r="B98" s="18" t="s">
        <v>55</v>
      </c>
      <c r="C98" s="19">
        <v>53272.793100000003</v>
      </c>
      <c r="D98" s="19">
        <v>8.9999999999999998E-4</v>
      </c>
      <c r="E98" s="46">
        <f t="shared" si="8"/>
        <v>36134.454359874289</v>
      </c>
      <c r="F98" s="46">
        <f t="shared" si="9"/>
        <v>36134.5</v>
      </c>
      <c r="G98" s="46">
        <f t="shared" si="10"/>
        <v>-1.1923899997782428E-2</v>
      </c>
      <c r="K98" s="46">
        <f t="shared" si="14"/>
        <v>-1.1923899997782428E-2</v>
      </c>
      <c r="O98" s="46">
        <f t="shared" ca="1" si="11"/>
        <v>-1.8721097784451329E-2</v>
      </c>
      <c r="Q98" s="73">
        <f t="shared" si="12"/>
        <v>38254.293100000003</v>
      </c>
    </row>
    <row r="99" spans="1:17" ht="12.95" customHeight="1" x14ac:dyDescent="0.2">
      <c r="A99" s="20" t="s">
        <v>74</v>
      </c>
      <c r="B99" s="18" t="s">
        <v>64</v>
      </c>
      <c r="C99" s="19">
        <v>53282.582199999997</v>
      </c>
      <c r="D99" s="19">
        <v>2.5999999999999999E-3</v>
      </c>
      <c r="E99" s="46">
        <f t="shared" si="8"/>
        <v>36171.923288234051</v>
      </c>
      <c r="F99" s="46">
        <f t="shared" si="9"/>
        <v>36172</v>
      </c>
      <c r="G99" s="46">
        <f t="shared" si="10"/>
        <v>-2.004165000107605E-2</v>
      </c>
      <c r="K99" s="46">
        <f t="shared" si="14"/>
        <v>-2.004165000107605E-2</v>
      </c>
      <c r="O99" s="46">
        <f t="shared" ca="1" si="11"/>
        <v>-1.8720458550023352E-2</v>
      </c>
      <c r="Q99" s="73">
        <f t="shared" si="12"/>
        <v>38264.082199999997</v>
      </c>
    </row>
    <row r="100" spans="1:17" ht="12.95" customHeight="1" x14ac:dyDescent="0.2">
      <c r="A100" s="20" t="s">
        <v>74</v>
      </c>
      <c r="B100" s="18" t="s">
        <v>55</v>
      </c>
      <c r="C100" s="19">
        <v>53282.713900000002</v>
      </c>
      <c r="D100" s="19">
        <v>8.0000000000000004E-4</v>
      </c>
      <c r="E100" s="46">
        <f t="shared" si="8"/>
        <v>36172.427385430441</v>
      </c>
      <c r="F100" s="46">
        <f t="shared" si="9"/>
        <v>36172.5</v>
      </c>
      <c r="G100" s="46">
        <f t="shared" si="10"/>
        <v>-1.8971219993545674E-2</v>
      </c>
      <c r="K100" s="46">
        <f t="shared" si="14"/>
        <v>-1.8971219993545674E-2</v>
      </c>
      <c r="O100" s="46">
        <f t="shared" ca="1" si="11"/>
        <v>-1.8720450026897647E-2</v>
      </c>
      <c r="Q100" s="73">
        <f t="shared" si="12"/>
        <v>38264.213900000002</v>
      </c>
    </row>
    <row r="101" spans="1:17" ht="12.95" customHeight="1" x14ac:dyDescent="0.2">
      <c r="A101" s="74" t="s">
        <v>406</v>
      </c>
      <c r="B101" s="75" t="s">
        <v>64</v>
      </c>
      <c r="C101" s="76">
        <v>53299.956700000002</v>
      </c>
      <c r="D101" s="19"/>
      <c r="E101" s="46">
        <f t="shared" si="8"/>
        <v>36238.42622474378</v>
      </c>
      <c r="F101" s="46">
        <f t="shared" si="9"/>
        <v>36238.5</v>
      </c>
      <c r="G101" s="46">
        <f t="shared" si="10"/>
        <v>-1.9274459991720505E-2</v>
      </c>
      <c r="K101" s="46">
        <f t="shared" si="14"/>
        <v>-1.9274459991720505E-2</v>
      </c>
      <c r="O101" s="46">
        <f t="shared" ca="1" si="11"/>
        <v>-1.871932497430441E-2</v>
      </c>
      <c r="Q101" s="73">
        <f t="shared" si="12"/>
        <v>38281.456700000002</v>
      </c>
    </row>
    <row r="102" spans="1:17" ht="12.95" customHeight="1" x14ac:dyDescent="0.2">
      <c r="A102" s="74" t="s">
        <v>406</v>
      </c>
      <c r="B102" s="75" t="s">
        <v>64</v>
      </c>
      <c r="C102" s="76">
        <v>53313.026899999997</v>
      </c>
      <c r="D102" s="19"/>
      <c r="E102" s="46">
        <f t="shared" si="8"/>
        <v>36288.453948175753</v>
      </c>
      <c r="F102" s="46">
        <f t="shared" si="9"/>
        <v>36288.5</v>
      </c>
      <c r="G102" s="46">
        <f t="shared" si="10"/>
        <v>-1.2031459998979699E-2</v>
      </c>
      <c r="K102" s="46">
        <f t="shared" si="14"/>
        <v>-1.2031459998979699E-2</v>
      </c>
      <c r="O102" s="46">
        <f t="shared" ca="1" si="11"/>
        <v>-1.8718472661733779E-2</v>
      </c>
      <c r="Q102" s="73">
        <f t="shared" si="12"/>
        <v>38294.526899999997</v>
      </c>
    </row>
    <row r="103" spans="1:17" ht="12.95" customHeight="1" x14ac:dyDescent="0.2">
      <c r="A103" s="74" t="s">
        <v>406</v>
      </c>
      <c r="B103" s="75" t="s">
        <v>55</v>
      </c>
      <c r="C103" s="76">
        <v>53314.979599999999</v>
      </c>
      <c r="D103" s="19"/>
      <c r="E103" s="46">
        <f t="shared" si="8"/>
        <v>36295.928136447219</v>
      </c>
      <c r="F103" s="46">
        <f t="shared" si="9"/>
        <v>36296</v>
      </c>
      <c r="G103" s="46">
        <f t="shared" si="10"/>
        <v>-1.8775009993987624E-2</v>
      </c>
      <c r="K103" s="46">
        <f t="shared" si="14"/>
        <v>-1.8775009993987624E-2</v>
      </c>
      <c r="O103" s="46">
        <f t="shared" ca="1" si="11"/>
        <v>-1.8718344814848183E-2</v>
      </c>
      <c r="Q103" s="73">
        <f t="shared" si="12"/>
        <v>38296.479599999999</v>
      </c>
    </row>
    <row r="104" spans="1:17" ht="12.95" customHeight="1" x14ac:dyDescent="0.2">
      <c r="A104" s="74" t="s">
        <v>759</v>
      </c>
      <c r="B104" s="75" t="s">
        <v>64</v>
      </c>
      <c r="C104" s="76">
        <v>53329.222900000001</v>
      </c>
      <c r="D104" s="19"/>
      <c r="E104" s="46">
        <f t="shared" si="8"/>
        <v>36350.446037715672</v>
      </c>
      <c r="F104" s="46">
        <f t="shared" si="9"/>
        <v>36350.5</v>
      </c>
      <c r="G104" s="46">
        <f t="shared" si="10"/>
        <v>-1.4098139996349346E-2</v>
      </c>
      <c r="J104" s="46">
        <f>G104</f>
        <v>-1.4098139996349346E-2</v>
      </c>
      <c r="O104" s="46">
        <f t="shared" ca="1" si="11"/>
        <v>-1.8717415794146194E-2</v>
      </c>
      <c r="Q104" s="73">
        <f t="shared" si="12"/>
        <v>38310.722900000001</v>
      </c>
    </row>
    <row r="105" spans="1:17" ht="12.95" customHeight="1" x14ac:dyDescent="0.2">
      <c r="A105" s="74" t="s">
        <v>423</v>
      </c>
      <c r="B105" s="75" t="s">
        <v>64</v>
      </c>
      <c r="C105" s="76">
        <v>53615.168700000002</v>
      </c>
      <c r="D105" s="19"/>
      <c r="E105" s="46">
        <f t="shared" si="8"/>
        <v>37444.937124228483</v>
      </c>
      <c r="F105" s="46">
        <f t="shared" si="9"/>
        <v>37445</v>
      </c>
      <c r="G105" s="46">
        <f t="shared" si="10"/>
        <v>-1.6426869995484594E-2</v>
      </c>
      <c r="K105" s="46">
        <f>G105</f>
        <v>-1.6426869995484594E-2</v>
      </c>
      <c r="O105" s="46">
        <f t="shared" ca="1" si="11"/>
        <v>-1.8698758671975051E-2</v>
      </c>
      <c r="Q105" s="73">
        <f t="shared" si="12"/>
        <v>38596.668700000002</v>
      </c>
    </row>
    <row r="106" spans="1:17" ht="12.95" customHeight="1" x14ac:dyDescent="0.2">
      <c r="A106" s="74" t="s">
        <v>423</v>
      </c>
      <c r="B106" s="75" t="s">
        <v>64</v>
      </c>
      <c r="C106" s="76">
        <v>53616.081400000003</v>
      </c>
      <c r="D106" s="19"/>
      <c r="E106" s="46">
        <f t="shared" si="8"/>
        <v>37448.430590524054</v>
      </c>
      <c r="F106" s="46">
        <f t="shared" si="9"/>
        <v>37448.5</v>
      </c>
      <c r="G106" s="46">
        <f t="shared" si="10"/>
        <v>-1.8133859994122759E-2</v>
      </c>
      <c r="K106" s="46">
        <f>G106</f>
        <v>-1.8133859994122759E-2</v>
      </c>
      <c r="O106" s="46">
        <f t="shared" ca="1" si="11"/>
        <v>-1.8698699010095108E-2</v>
      </c>
      <c r="Q106" s="73">
        <f t="shared" si="12"/>
        <v>38597.581400000003</v>
      </c>
    </row>
    <row r="107" spans="1:17" ht="12.95" customHeight="1" x14ac:dyDescent="0.2">
      <c r="A107" s="74" t="s">
        <v>759</v>
      </c>
      <c r="B107" s="75" t="s">
        <v>64</v>
      </c>
      <c r="C107" s="76">
        <v>53620.389600000002</v>
      </c>
      <c r="D107" s="19"/>
      <c r="E107" s="46">
        <f t="shared" si="8"/>
        <v>37464.920731309176</v>
      </c>
      <c r="F107" s="46">
        <f t="shared" si="9"/>
        <v>37465</v>
      </c>
      <c r="G107" s="46">
        <f t="shared" si="10"/>
        <v>-2.0709669995994773E-2</v>
      </c>
      <c r="J107" s="46">
        <f>G107</f>
        <v>-2.0709669995994773E-2</v>
      </c>
      <c r="O107" s="46">
        <f t="shared" ca="1" si="11"/>
        <v>-1.8698417746946798E-2</v>
      </c>
      <c r="Q107" s="73">
        <f t="shared" si="12"/>
        <v>38601.889600000002</v>
      </c>
    </row>
    <row r="108" spans="1:17" ht="12.95" customHeight="1" x14ac:dyDescent="0.2">
      <c r="A108" s="74" t="s">
        <v>759</v>
      </c>
      <c r="B108" s="75" t="s">
        <v>64</v>
      </c>
      <c r="C108" s="76">
        <v>53620.518700000001</v>
      </c>
      <c r="D108" s="19"/>
      <c r="E108" s="46">
        <f t="shared" si="8"/>
        <v>37465.414876700597</v>
      </c>
      <c r="F108" s="46">
        <f t="shared" si="9"/>
        <v>37465.5</v>
      </c>
      <c r="G108" s="46">
        <f t="shared" si="10"/>
        <v>-2.2239239995542448E-2</v>
      </c>
      <c r="J108" s="46">
        <f>G108</f>
        <v>-2.2239239995542448E-2</v>
      </c>
      <c r="O108" s="46">
        <f t="shared" ca="1" si="11"/>
        <v>-1.8698409223821093E-2</v>
      </c>
      <c r="Q108" s="73">
        <f t="shared" si="12"/>
        <v>38602.018700000001</v>
      </c>
    </row>
    <row r="109" spans="1:17" ht="12.95" customHeight="1" x14ac:dyDescent="0.2">
      <c r="A109" s="74" t="s">
        <v>759</v>
      </c>
      <c r="B109" s="75" t="s">
        <v>55</v>
      </c>
      <c r="C109" s="76">
        <v>53621.317600000002</v>
      </c>
      <c r="D109" s="19"/>
      <c r="E109" s="46">
        <f t="shared" si="8"/>
        <v>37468.472760149198</v>
      </c>
      <c r="F109" s="46">
        <f t="shared" si="9"/>
        <v>37468.5</v>
      </c>
      <c r="G109" s="46">
        <f t="shared" si="10"/>
        <v>-7.1166599955176935E-3</v>
      </c>
      <c r="J109" s="46">
        <f>G109</f>
        <v>-7.1166599955176935E-3</v>
      </c>
      <c r="O109" s="46">
        <f t="shared" ca="1" si="11"/>
        <v>-1.8698358085066855E-2</v>
      </c>
      <c r="Q109" s="73">
        <f t="shared" si="12"/>
        <v>38602.817600000002</v>
      </c>
    </row>
    <row r="110" spans="1:17" ht="12.95" customHeight="1" x14ac:dyDescent="0.2">
      <c r="A110" s="74" t="s">
        <v>759</v>
      </c>
      <c r="B110" s="75" t="s">
        <v>64</v>
      </c>
      <c r="C110" s="76">
        <v>53621.436199999996</v>
      </c>
      <c r="D110" s="19"/>
      <c r="E110" s="46">
        <f t="shared" si="8"/>
        <v>37468.926715559122</v>
      </c>
      <c r="F110" s="46">
        <f t="shared" si="9"/>
        <v>37469</v>
      </c>
      <c r="G110" s="46">
        <f t="shared" si="10"/>
        <v>-1.914622999902349E-2</v>
      </c>
      <c r="J110" s="46">
        <f>G110</f>
        <v>-1.914622999902349E-2</v>
      </c>
      <c r="O110" s="46">
        <f t="shared" ca="1" si="11"/>
        <v>-1.8698349561941146E-2</v>
      </c>
      <c r="Q110" s="73">
        <f t="shared" si="12"/>
        <v>38602.936199999996</v>
      </c>
    </row>
    <row r="111" spans="1:17" ht="12.95" customHeight="1" x14ac:dyDescent="0.2">
      <c r="A111" s="20" t="s">
        <v>63</v>
      </c>
      <c r="B111" s="78" t="s">
        <v>64</v>
      </c>
      <c r="C111" s="77">
        <v>53626.7909</v>
      </c>
      <c r="D111" s="77">
        <v>2.0000000000000001E-4</v>
      </c>
      <c r="E111" s="46">
        <f t="shared" si="8"/>
        <v>37489.422457832494</v>
      </c>
      <c r="F111" s="46">
        <f t="shared" si="9"/>
        <v>37489.5</v>
      </c>
      <c r="G111" s="46">
        <f t="shared" si="10"/>
        <v>-2.0258599994122051E-2</v>
      </c>
      <c r="K111" s="46">
        <f>G111</f>
        <v>-2.0258599994122051E-2</v>
      </c>
      <c r="O111" s="46">
        <f t="shared" ca="1" si="11"/>
        <v>-1.8698000113787187E-2</v>
      </c>
      <c r="Q111" s="73">
        <f t="shared" si="12"/>
        <v>38608.2909</v>
      </c>
    </row>
    <row r="112" spans="1:17" ht="12.95" customHeight="1" x14ac:dyDescent="0.2">
      <c r="A112" s="20" t="s">
        <v>65</v>
      </c>
      <c r="B112" s="18" t="s">
        <v>55</v>
      </c>
      <c r="C112" s="19">
        <v>53674.34</v>
      </c>
      <c r="D112" s="19">
        <v>3.0000000000000001E-3</v>
      </c>
      <c r="E112" s="46">
        <f t="shared" si="8"/>
        <v>37671.422214855338</v>
      </c>
      <c r="F112" s="46">
        <f t="shared" si="9"/>
        <v>37671.5</v>
      </c>
      <c r="G112" s="46">
        <f t="shared" si="10"/>
        <v>-2.0322080003097653E-2</v>
      </c>
      <c r="H112" s="46">
        <f>G112</f>
        <v>-2.0322080003097653E-2</v>
      </c>
      <c r="O112" s="46">
        <f t="shared" ca="1" si="11"/>
        <v>-1.8694897696030086E-2</v>
      </c>
      <c r="Q112" s="73">
        <f t="shared" si="12"/>
        <v>38655.839999999997</v>
      </c>
    </row>
    <row r="113" spans="1:17" ht="12.95" customHeight="1" x14ac:dyDescent="0.2">
      <c r="A113" s="74" t="s">
        <v>759</v>
      </c>
      <c r="B113" s="75" t="s">
        <v>55</v>
      </c>
      <c r="C113" s="76">
        <v>53674.342900000003</v>
      </c>
      <c r="D113" s="19"/>
      <c r="E113" s="46">
        <f t="shared" si="8"/>
        <v>37671.433314945491</v>
      </c>
      <c r="F113" s="46">
        <f t="shared" si="9"/>
        <v>37671.5</v>
      </c>
      <c r="G113" s="46">
        <f t="shared" si="10"/>
        <v>-1.7422079996322282E-2</v>
      </c>
      <c r="J113" s="46">
        <f>G113</f>
        <v>-1.7422079996322282E-2</v>
      </c>
      <c r="O113" s="46">
        <f t="shared" ca="1" si="11"/>
        <v>-1.8694897696030086E-2</v>
      </c>
      <c r="Q113" s="73">
        <f t="shared" si="12"/>
        <v>38655.842900000003</v>
      </c>
    </row>
    <row r="114" spans="1:17" ht="12.95" customHeight="1" x14ac:dyDescent="0.2">
      <c r="A114" s="74" t="s">
        <v>461</v>
      </c>
      <c r="B114" s="75" t="s">
        <v>64</v>
      </c>
      <c r="C114" s="76">
        <v>53954.157500000001</v>
      </c>
      <c r="D114" s="19"/>
      <c r="E114" s="46">
        <f t="shared" si="8"/>
        <v>38742.456514363497</v>
      </c>
      <c r="F114" s="46">
        <f t="shared" si="9"/>
        <v>38742.5</v>
      </c>
      <c r="G114" s="46">
        <f t="shared" si="10"/>
        <v>-1.1361019991454668E-2</v>
      </c>
      <c r="K114" s="46">
        <f>G114</f>
        <v>-1.1361019991454668E-2</v>
      </c>
      <c r="O114" s="46">
        <f t="shared" ca="1" si="11"/>
        <v>-1.8676641160767136E-2</v>
      </c>
      <c r="Q114" s="73">
        <f t="shared" si="12"/>
        <v>38935.657500000001</v>
      </c>
    </row>
    <row r="115" spans="1:17" ht="12.95" customHeight="1" x14ac:dyDescent="0.2">
      <c r="A115" s="74" t="s">
        <v>461</v>
      </c>
      <c r="B115" s="75" t="s">
        <v>64</v>
      </c>
      <c r="C115" s="76">
        <v>53955.203200000004</v>
      </c>
      <c r="D115" s="19"/>
      <c r="E115" s="46">
        <f t="shared" si="8"/>
        <v>38746.459053757921</v>
      </c>
      <c r="F115" s="46">
        <f t="shared" si="9"/>
        <v>38746.5</v>
      </c>
      <c r="G115" s="46">
        <f t="shared" si="10"/>
        <v>-1.0697579993575346E-2</v>
      </c>
      <c r="K115" s="46">
        <f>G115</f>
        <v>-1.0697579993575346E-2</v>
      </c>
      <c r="O115" s="46">
        <f t="shared" ca="1" si="11"/>
        <v>-1.8676572975761488E-2</v>
      </c>
      <c r="Q115" s="73">
        <f t="shared" si="12"/>
        <v>38936.703200000004</v>
      </c>
    </row>
    <row r="116" spans="1:17" ht="12.95" customHeight="1" x14ac:dyDescent="0.2">
      <c r="A116" s="20" t="s">
        <v>74</v>
      </c>
      <c r="B116" s="18" t="s">
        <v>64</v>
      </c>
      <c r="C116" s="19">
        <v>53990.599000000002</v>
      </c>
      <c r="D116" s="19">
        <v>8.0000000000000004E-4</v>
      </c>
      <c r="E116" s="46">
        <f t="shared" si="8"/>
        <v>38881.940629636942</v>
      </c>
      <c r="F116" s="46">
        <f t="shared" si="9"/>
        <v>38882</v>
      </c>
      <c r="G116" s="46">
        <f t="shared" si="10"/>
        <v>-1.5511049990891479E-2</v>
      </c>
      <c r="I116" s="46">
        <f>G116</f>
        <v>-1.5511049990891479E-2</v>
      </c>
      <c r="O116" s="46">
        <f t="shared" ca="1" si="11"/>
        <v>-1.8674263208695075E-2</v>
      </c>
      <c r="Q116" s="73">
        <f t="shared" si="12"/>
        <v>38972.099000000002</v>
      </c>
    </row>
    <row r="117" spans="1:17" ht="12.95" customHeight="1" x14ac:dyDescent="0.2">
      <c r="A117" s="20" t="s">
        <v>74</v>
      </c>
      <c r="B117" s="18" t="s">
        <v>64</v>
      </c>
      <c r="C117" s="19">
        <v>54004.701500000003</v>
      </c>
      <c r="D117" s="19">
        <v>5.9999999999999995E-4</v>
      </c>
      <c r="E117" s="46">
        <f t="shared" si="8"/>
        <v>38935.919602391732</v>
      </c>
      <c r="F117" s="46">
        <f t="shared" si="9"/>
        <v>38936</v>
      </c>
      <c r="G117" s="46">
        <f t="shared" si="10"/>
        <v>-2.100460998917697E-2</v>
      </c>
      <c r="K117" s="46">
        <f>G117</f>
        <v>-2.100460998917697E-2</v>
      </c>
      <c r="O117" s="46">
        <f t="shared" ca="1" si="11"/>
        <v>-1.8673342711118791E-2</v>
      </c>
      <c r="Q117" s="73">
        <f t="shared" si="12"/>
        <v>38986.201500000003</v>
      </c>
    </row>
    <row r="118" spans="1:17" ht="12.95" customHeight="1" x14ac:dyDescent="0.2">
      <c r="A118" s="20" t="s">
        <v>74</v>
      </c>
      <c r="B118" s="18" t="s">
        <v>55</v>
      </c>
      <c r="C118" s="19">
        <v>54005.6224</v>
      </c>
      <c r="D118" s="19">
        <v>8.9999999999999998E-4</v>
      </c>
      <c r="E118" s="46">
        <f t="shared" si="8"/>
        <v>38939.444455149031</v>
      </c>
      <c r="F118" s="46">
        <f t="shared" si="9"/>
        <v>38939.5</v>
      </c>
      <c r="G118" s="46">
        <f t="shared" si="10"/>
        <v>-1.4511599998513702E-2</v>
      </c>
      <c r="K118" s="46">
        <f>G118</f>
        <v>-1.4511599998513702E-2</v>
      </c>
      <c r="O118" s="46">
        <f t="shared" ca="1" si="11"/>
        <v>-1.8673283049238848E-2</v>
      </c>
      <c r="Q118" s="73">
        <f t="shared" si="12"/>
        <v>38987.1224</v>
      </c>
    </row>
    <row r="119" spans="1:17" ht="12.95" customHeight="1" x14ac:dyDescent="0.2">
      <c r="A119" s="20" t="s">
        <v>74</v>
      </c>
      <c r="B119" s="18" t="s">
        <v>64</v>
      </c>
      <c r="C119" s="19">
        <v>54005.754200000003</v>
      </c>
      <c r="D119" s="19">
        <v>5.9999999999999995E-4</v>
      </c>
      <c r="E119" s="46">
        <f t="shared" si="8"/>
        <v>38939.948935107139</v>
      </c>
      <c r="F119" s="46">
        <f t="shared" si="9"/>
        <v>38940</v>
      </c>
      <c r="G119" s="46">
        <f t="shared" si="10"/>
        <v>-1.3341169993509538E-2</v>
      </c>
      <c r="K119" s="46">
        <f>G119</f>
        <v>-1.3341169993509538E-2</v>
      </c>
      <c r="O119" s="46">
        <f t="shared" ca="1" si="11"/>
        <v>-1.8673274526113139E-2</v>
      </c>
      <c r="Q119" s="73">
        <f t="shared" si="12"/>
        <v>38987.254200000003</v>
      </c>
    </row>
    <row r="120" spans="1:17" ht="12.95" customHeight="1" x14ac:dyDescent="0.2">
      <c r="A120" s="20" t="s">
        <v>74</v>
      </c>
      <c r="B120" s="18" t="s">
        <v>55</v>
      </c>
      <c r="C120" s="19">
        <v>54006.669099999999</v>
      </c>
      <c r="D120" s="19">
        <v>8.9999999999999998E-4</v>
      </c>
      <c r="E120" s="46">
        <f t="shared" si="8"/>
        <v>38943.450822160725</v>
      </c>
      <c r="F120" s="46">
        <f t="shared" si="9"/>
        <v>38943.5</v>
      </c>
      <c r="G120" s="46">
        <f t="shared" si="10"/>
        <v>-1.2848159996792674E-2</v>
      </c>
      <c r="K120" s="46">
        <f>G120</f>
        <v>-1.2848159996792674E-2</v>
      </c>
      <c r="O120" s="46">
        <f t="shared" ca="1" si="11"/>
        <v>-1.8673214864233196E-2</v>
      </c>
      <c r="Q120" s="73">
        <f t="shared" si="12"/>
        <v>38988.169099999999</v>
      </c>
    </row>
    <row r="121" spans="1:17" ht="12.95" customHeight="1" x14ac:dyDescent="0.2">
      <c r="A121" s="20" t="s">
        <v>74</v>
      </c>
      <c r="B121" s="18" t="s">
        <v>64</v>
      </c>
      <c r="C121" s="19">
        <v>54006.794999999998</v>
      </c>
      <c r="D121" s="19">
        <v>1E-4</v>
      </c>
      <c r="E121" s="46">
        <f t="shared" si="8"/>
        <v>38943.932719176839</v>
      </c>
      <c r="F121" s="46">
        <f t="shared" si="9"/>
        <v>38944</v>
      </c>
      <c r="G121" s="46">
        <f t="shared" si="10"/>
        <v>-1.7577729995537084E-2</v>
      </c>
      <c r="I121" s="46">
        <f>G121</f>
        <v>-1.7577729995537084E-2</v>
      </c>
      <c r="O121" s="46">
        <f t="shared" ca="1" si="11"/>
        <v>-1.8673206341107491E-2</v>
      </c>
      <c r="Q121" s="73">
        <f t="shared" si="12"/>
        <v>38988.294999999998</v>
      </c>
    </row>
    <row r="122" spans="1:17" ht="12.95" customHeight="1" x14ac:dyDescent="0.2">
      <c r="A122" s="19" t="s">
        <v>72</v>
      </c>
      <c r="B122" s="18" t="s">
        <v>55</v>
      </c>
      <c r="C122" s="19">
        <v>54025.3459</v>
      </c>
      <c r="D122" s="19">
        <v>1.1999999999999999E-3</v>
      </c>
      <c r="E122" s="46">
        <f t="shared" si="8"/>
        <v>39014.938464660045</v>
      </c>
      <c r="F122" s="46">
        <f t="shared" si="9"/>
        <v>39015</v>
      </c>
      <c r="G122" s="46">
        <f t="shared" si="10"/>
        <v>-1.607666999916546E-2</v>
      </c>
      <c r="J122" s="46">
        <f>G122</f>
        <v>-1.607666999916546E-2</v>
      </c>
      <c r="O122" s="46">
        <f t="shared" ca="1" si="11"/>
        <v>-1.8671996057257192E-2</v>
      </c>
      <c r="Q122" s="73">
        <f t="shared" si="12"/>
        <v>39006.8459</v>
      </c>
    </row>
    <row r="123" spans="1:17" ht="12.95" customHeight="1" x14ac:dyDescent="0.2">
      <c r="A123" s="19" t="s">
        <v>72</v>
      </c>
      <c r="B123" s="78" t="s">
        <v>64</v>
      </c>
      <c r="C123" s="19">
        <v>54025.476000000002</v>
      </c>
      <c r="D123" s="19">
        <v>1.8E-3</v>
      </c>
      <c r="E123" s="46">
        <f t="shared" si="8"/>
        <v>39015.436437668766</v>
      </c>
      <c r="F123" s="46">
        <f t="shared" si="9"/>
        <v>39015.5</v>
      </c>
      <c r="G123" s="46">
        <f t="shared" si="10"/>
        <v>-1.660623999487143E-2</v>
      </c>
      <c r="I123" s="46">
        <f>G123</f>
        <v>-1.660623999487143E-2</v>
      </c>
      <c r="O123" s="46">
        <f t="shared" ca="1" si="11"/>
        <v>-1.8671987534131483E-2</v>
      </c>
      <c r="Q123" s="73">
        <f t="shared" si="12"/>
        <v>39006.976000000002</v>
      </c>
    </row>
    <row r="124" spans="1:17" ht="12.95" customHeight="1" x14ac:dyDescent="0.2">
      <c r="A124" s="20" t="s">
        <v>74</v>
      </c>
      <c r="B124" s="18" t="s">
        <v>55</v>
      </c>
      <c r="C124" s="19">
        <v>54028.613400000002</v>
      </c>
      <c r="D124" s="19">
        <v>6.9999999999999999E-4</v>
      </c>
      <c r="E124" s="46">
        <f t="shared" si="8"/>
        <v>39027.445204137184</v>
      </c>
      <c r="F124" s="46">
        <f t="shared" si="9"/>
        <v>39027.5</v>
      </c>
      <c r="G124" s="46">
        <f t="shared" si="10"/>
        <v>-1.4315919994260184E-2</v>
      </c>
      <c r="K124" s="46">
        <f>G124</f>
        <v>-1.4315919994260184E-2</v>
      </c>
      <c r="O124" s="46">
        <f t="shared" ca="1" si="11"/>
        <v>-1.8671782979114534E-2</v>
      </c>
      <c r="Q124" s="73">
        <f t="shared" si="12"/>
        <v>39010.113400000002</v>
      </c>
    </row>
    <row r="125" spans="1:17" ht="12.95" customHeight="1" x14ac:dyDescent="0.2">
      <c r="A125" s="20" t="s">
        <v>74</v>
      </c>
      <c r="B125" s="18" t="s">
        <v>64</v>
      </c>
      <c r="C125" s="19">
        <v>54038.664100000002</v>
      </c>
      <c r="D125" s="19">
        <v>5.9999999999999995E-4</v>
      </c>
      <c r="E125" s="46">
        <f t="shared" si="8"/>
        <v>39065.915437178599</v>
      </c>
      <c r="F125" s="46">
        <f t="shared" si="9"/>
        <v>39066</v>
      </c>
      <c r="G125" s="46">
        <f t="shared" si="10"/>
        <v>-2.209280999522889E-2</v>
      </c>
      <c r="K125" s="46">
        <f>G125</f>
        <v>-2.209280999522889E-2</v>
      </c>
      <c r="O125" s="46">
        <f t="shared" ca="1" si="11"/>
        <v>-1.8671126698435146E-2</v>
      </c>
      <c r="Q125" s="73">
        <f t="shared" si="12"/>
        <v>39020.164100000002</v>
      </c>
    </row>
    <row r="126" spans="1:17" ht="12.95" customHeight="1" x14ac:dyDescent="0.2">
      <c r="A126" s="74" t="s">
        <v>461</v>
      </c>
      <c r="B126" s="75" t="s">
        <v>64</v>
      </c>
      <c r="C126" s="76">
        <v>54099.934300000001</v>
      </c>
      <c r="D126" s="19"/>
      <c r="E126" s="46">
        <f t="shared" si="8"/>
        <v>39300.434313723934</v>
      </c>
      <c r="F126" s="46">
        <f t="shared" si="9"/>
        <v>39300.5</v>
      </c>
      <c r="G126" s="46">
        <f t="shared" si="10"/>
        <v>-1.7161139992822427E-2</v>
      </c>
      <c r="K126" s="46">
        <f>G126</f>
        <v>-1.7161139992822427E-2</v>
      </c>
      <c r="O126" s="46">
        <f t="shared" ca="1" si="11"/>
        <v>-1.866712935247888E-2</v>
      </c>
      <c r="Q126" s="73">
        <f t="shared" si="12"/>
        <v>39081.434300000001</v>
      </c>
    </row>
    <row r="127" spans="1:17" ht="12.95" customHeight="1" x14ac:dyDescent="0.2">
      <c r="A127" s="74" t="s">
        <v>516</v>
      </c>
      <c r="B127" s="75" t="s">
        <v>64</v>
      </c>
      <c r="C127" s="76">
        <v>54328.141000000003</v>
      </c>
      <c r="D127" s="19"/>
      <c r="E127" s="46">
        <f t="shared" si="8"/>
        <v>40173.922223084737</v>
      </c>
      <c r="F127" s="46">
        <f t="shared" si="9"/>
        <v>40174</v>
      </c>
      <c r="G127" s="46">
        <f t="shared" si="10"/>
        <v>-2.031992999400245E-2</v>
      </c>
      <c r="I127" s="46">
        <f>G127</f>
        <v>-2.031992999400245E-2</v>
      </c>
      <c r="O127" s="46">
        <f t="shared" ca="1" si="11"/>
        <v>-1.8652239451869931E-2</v>
      </c>
      <c r="Q127" s="73">
        <f t="shared" si="12"/>
        <v>39309.641000000003</v>
      </c>
    </row>
    <row r="128" spans="1:17" ht="12.95" customHeight="1" x14ac:dyDescent="0.2">
      <c r="A128" s="74" t="s">
        <v>516</v>
      </c>
      <c r="B128" s="75" t="s">
        <v>64</v>
      </c>
      <c r="C128" s="76">
        <v>54412.008900000001</v>
      </c>
      <c r="D128" s="19"/>
      <c r="E128" s="46">
        <f t="shared" si="8"/>
        <v>40494.936446740219</v>
      </c>
      <c r="F128" s="46">
        <f t="shared" si="9"/>
        <v>40495</v>
      </c>
      <c r="G128" s="46">
        <f t="shared" si="10"/>
        <v>-1.6603869997197762E-2</v>
      </c>
      <c r="K128" s="46">
        <f t="shared" ref="K128:K140" si="15">G128</f>
        <v>-1.6603869997197762E-2</v>
      </c>
      <c r="O128" s="46">
        <f t="shared" ca="1" si="11"/>
        <v>-1.8646767605166471E-2</v>
      </c>
      <c r="Q128" s="73">
        <f t="shared" si="12"/>
        <v>39393.508900000001</v>
      </c>
    </row>
    <row r="129" spans="1:17" ht="12.95" customHeight="1" x14ac:dyDescent="0.2">
      <c r="A129" s="74" t="s">
        <v>516</v>
      </c>
      <c r="B129" s="75" t="s">
        <v>55</v>
      </c>
      <c r="C129" s="76">
        <v>54416.0628</v>
      </c>
      <c r="D129" s="19"/>
      <c r="E129" s="46">
        <f t="shared" si="8"/>
        <v>40510.453224449884</v>
      </c>
      <c r="F129" s="46">
        <f t="shared" si="9"/>
        <v>40510.5</v>
      </c>
      <c r="G129" s="46">
        <f t="shared" si="10"/>
        <v>-1.2220539996633306E-2</v>
      </c>
      <c r="K129" s="46">
        <f t="shared" si="15"/>
        <v>-1.2220539996633306E-2</v>
      </c>
      <c r="O129" s="46">
        <f t="shared" ca="1" si="11"/>
        <v>-1.8646503388269575E-2</v>
      </c>
      <c r="Q129" s="73">
        <f t="shared" si="12"/>
        <v>39397.5628</v>
      </c>
    </row>
    <row r="130" spans="1:17" ht="12.95" customHeight="1" x14ac:dyDescent="0.2">
      <c r="A130" s="74" t="s">
        <v>531</v>
      </c>
      <c r="B130" s="75" t="s">
        <v>64</v>
      </c>
      <c r="C130" s="76">
        <v>54712.063399999999</v>
      </c>
      <c r="D130" s="19"/>
      <c r="E130" s="46">
        <f t="shared" si="8"/>
        <v>41643.430237234963</v>
      </c>
      <c r="F130" s="46">
        <f t="shared" si="9"/>
        <v>41643.5</v>
      </c>
      <c r="G130" s="46">
        <f t="shared" si="10"/>
        <v>-1.8226159998448566E-2</v>
      </c>
      <c r="K130" s="46">
        <f t="shared" si="15"/>
        <v>-1.8226159998448566E-2</v>
      </c>
      <c r="O130" s="46">
        <f t="shared" ca="1" si="11"/>
        <v>-1.8627189985419044E-2</v>
      </c>
      <c r="Q130" s="73">
        <f t="shared" si="12"/>
        <v>39693.563399999999</v>
      </c>
    </row>
    <row r="131" spans="1:17" ht="12.95" customHeight="1" x14ac:dyDescent="0.2">
      <c r="A131" s="74" t="s">
        <v>531</v>
      </c>
      <c r="B131" s="75" t="s">
        <v>64</v>
      </c>
      <c r="C131" s="76">
        <v>54732.039599999996</v>
      </c>
      <c r="D131" s="19"/>
      <c r="E131" s="46">
        <f t="shared" si="8"/>
        <v>41719.891485633765</v>
      </c>
      <c r="F131" s="46">
        <f t="shared" si="9"/>
        <v>41720</v>
      </c>
      <c r="G131" s="46">
        <f t="shared" si="10"/>
        <v>-2.8350369997497182E-2</v>
      </c>
      <c r="K131" s="46">
        <f t="shared" si="15"/>
        <v>-2.8350369997497182E-2</v>
      </c>
      <c r="O131" s="46">
        <f t="shared" ca="1" si="11"/>
        <v>-1.8625885947185974E-2</v>
      </c>
      <c r="Q131" s="73">
        <f t="shared" si="12"/>
        <v>39713.539599999996</v>
      </c>
    </row>
    <row r="132" spans="1:17" ht="12.95" customHeight="1" x14ac:dyDescent="0.2">
      <c r="A132" s="74" t="s">
        <v>531</v>
      </c>
      <c r="B132" s="75" t="s">
        <v>55</v>
      </c>
      <c r="C132" s="76">
        <v>54732.049700000003</v>
      </c>
      <c r="D132" s="19"/>
      <c r="E132" s="46">
        <f t="shared" si="8"/>
        <v>41719.930144568367</v>
      </c>
      <c r="F132" s="46">
        <f t="shared" si="9"/>
        <v>41720</v>
      </c>
      <c r="G132" s="46">
        <f t="shared" si="10"/>
        <v>-1.8250369990710169E-2</v>
      </c>
      <c r="K132" s="46">
        <f t="shared" si="15"/>
        <v>-1.8250369990710169E-2</v>
      </c>
      <c r="O132" s="46">
        <f t="shared" ca="1" si="11"/>
        <v>-1.8625885947185974E-2</v>
      </c>
      <c r="Q132" s="73">
        <f t="shared" si="12"/>
        <v>39713.549700000003</v>
      </c>
    </row>
    <row r="133" spans="1:17" ht="12.95" customHeight="1" x14ac:dyDescent="0.2">
      <c r="A133" s="74" t="s">
        <v>544</v>
      </c>
      <c r="B133" s="75" t="s">
        <v>64</v>
      </c>
      <c r="C133" s="76">
        <v>54763.273300000001</v>
      </c>
      <c r="D133" s="19"/>
      <c r="E133" s="46">
        <f t="shared" si="8"/>
        <v>41839.442135612961</v>
      </c>
      <c r="F133" s="46">
        <f t="shared" si="9"/>
        <v>41839.5</v>
      </c>
      <c r="G133" s="46">
        <f t="shared" si="10"/>
        <v>-1.51175999926636E-2</v>
      </c>
      <c r="K133" s="46">
        <f t="shared" si="15"/>
        <v>-1.51175999926636E-2</v>
      </c>
      <c r="O133" s="46">
        <f t="shared" ca="1" si="11"/>
        <v>-1.8623848920142162E-2</v>
      </c>
      <c r="Q133" s="73">
        <f t="shared" si="12"/>
        <v>39744.773300000001</v>
      </c>
    </row>
    <row r="134" spans="1:17" ht="12.95" customHeight="1" x14ac:dyDescent="0.2">
      <c r="A134" s="74" t="s">
        <v>544</v>
      </c>
      <c r="B134" s="75" t="s">
        <v>55</v>
      </c>
      <c r="C134" s="76">
        <v>54763.401299999998</v>
      </c>
      <c r="D134" s="19"/>
      <c r="E134" s="46">
        <f t="shared" si="8"/>
        <v>41839.932070625364</v>
      </c>
      <c r="F134" s="46">
        <f t="shared" si="9"/>
        <v>41840</v>
      </c>
      <c r="G134" s="46">
        <f t="shared" si="10"/>
        <v>-1.7747170000802726E-2</v>
      </c>
      <c r="K134" s="46">
        <f t="shared" si="15"/>
        <v>-1.7747170000802726E-2</v>
      </c>
      <c r="O134" s="46">
        <f t="shared" ca="1" si="11"/>
        <v>-1.8623840397016457E-2</v>
      </c>
      <c r="Q134" s="73">
        <f t="shared" si="12"/>
        <v>39744.901299999998</v>
      </c>
    </row>
    <row r="135" spans="1:17" ht="12.95" customHeight="1" x14ac:dyDescent="0.2">
      <c r="A135" s="74" t="s">
        <v>554</v>
      </c>
      <c r="B135" s="75" t="s">
        <v>55</v>
      </c>
      <c r="C135" s="76">
        <v>55063.4588</v>
      </c>
      <c r="D135" s="19"/>
      <c r="E135" s="46">
        <f t="shared" si="8"/>
        <v>42988.437343971978</v>
      </c>
      <c r="F135" s="46">
        <f t="shared" si="9"/>
        <v>42988.5</v>
      </c>
      <c r="G135" s="46">
        <f t="shared" si="10"/>
        <v>-1.636945999780437E-2</v>
      </c>
      <c r="K135" s="46">
        <f t="shared" si="15"/>
        <v>-1.636945999780437E-2</v>
      </c>
      <c r="O135" s="46">
        <f t="shared" ca="1" si="11"/>
        <v>-1.860426277726903E-2</v>
      </c>
      <c r="Q135" s="73">
        <f t="shared" si="12"/>
        <v>40044.9588</v>
      </c>
    </row>
    <row r="136" spans="1:17" ht="12.95" customHeight="1" x14ac:dyDescent="0.2">
      <c r="A136" s="20" t="s">
        <v>78</v>
      </c>
      <c r="B136" s="18" t="s">
        <v>64</v>
      </c>
      <c r="C136" s="19">
        <v>55063.458830000003</v>
      </c>
      <c r="D136" s="19">
        <v>2.0000000000000001E-4</v>
      </c>
      <c r="E136" s="46">
        <f t="shared" si="8"/>
        <v>42988.437458800508</v>
      </c>
      <c r="F136" s="46">
        <f t="shared" si="9"/>
        <v>42988.5</v>
      </c>
      <c r="G136" s="46">
        <f t="shared" si="10"/>
        <v>-1.6339459994924255E-2</v>
      </c>
      <c r="K136" s="46">
        <f t="shared" si="15"/>
        <v>-1.6339459994924255E-2</v>
      </c>
      <c r="O136" s="46">
        <f t="shared" ca="1" si="11"/>
        <v>-1.860426277726903E-2</v>
      </c>
      <c r="Q136" s="73">
        <f t="shared" si="12"/>
        <v>40044.958830000003</v>
      </c>
    </row>
    <row r="137" spans="1:17" ht="12.95" customHeight="1" x14ac:dyDescent="0.2">
      <c r="A137" s="74" t="s">
        <v>554</v>
      </c>
      <c r="B137" s="75" t="s">
        <v>64</v>
      </c>
      <c r="C137" s="76">
        <v>55063.587099999997</v>
      </c>
      <c r="D137" s="19"/>
      <c r="E137" s="46">
        <f t="shared" si="8"/>
        <v>42988.928427269573</v>
      </c>
      <c r="F137" s="46">
        <f t="shared" si="9"/>
        <v>42989</v>
      </c>
      <c r="G137" s="46">
        <f t="shared" si="10"/>
        <v>-1.8699029998970218E-2</v>
      </c>
      <c r="K137" s="46">
        <f t="shared" si="15"/>
        <v>-1.8699029998970218E-2</v>
      </c>
      <c r="O137" s="46">
        <f t="shared" ca="1" si="11"/>
        <v>-1.8604254254143322E-2</v>
      </c>
      <c r="Q137" s="73">
        <f t="shared" si="12"/>
        <v>40045.087099999997</v>
      </c>
    </row>
    <row r="138" spans="1:17" ht="12.95" customHeight="1" x14ac:dyDescent="0.2">
      <c r="A138" s="20" t="s">
        <v>78</v>
      </c>
      <c r="B138" s="18" t="s">
        <v>55</v>
      </c>
      <c r="C138" s="19">
        <v>55063.587180000002</v>
      </c>
      <c r="D138" s="19">
        <v>2.0000000000000001E-4</v>
      </c>
      <c r="E138" s="46">
        <f t="shared" si="8"/>
        <v>42988.928733478977</v>
      </c>
      <c r="F138" s="46">
        <f t="shared" si="9"/>
        <v>42989</v>
      </c>
      <c r="G138" s="46">
        <f t="shared" si="10"/>
        <v>-1.861902999371523E-2</v>
      </c>
      <c r="K138" s="46">
        <f t="shared" si="15"/>
        <v>-1.861902999371523E-2</v>
      </c>
      <c r="O138" s="46">
        <f t="shared" ca="1" si="11"/>
        <v>-1.8604254254143322E-2</v>
      </c>
      <c r="Q138" s="73">
        <f t="shared" si="12"/>
        <v>40045.087180000002</v>
      </c>
    </row>
    <row r="139" spans="1:17" ht="12.95" customHeight="1" x14ac:dyDescent="0.2">
      <c r="A139" s="74" t="s">
        <v>563</v>
      </c>
      <c r="B139" s="75" t="s">
        <v>55</v>
      </c>
      <c r="C139" s="76">
        <v>55100.035400000001</v>
      </c>
      <c r="D139" s="19"/>
      <c r="E139" s="46">
        <f t="shared" si="8"/>
        <v>43128.438570340564</v>
      </c>
      <c r="F139" s="46">
        <f t="shared" si="9"/>
        <v>43128.5</v>
      </c>
      <c r="G139" s="46">
        <f t="shared" si="10"/>
        <v>-1.6049059995566495E-2</v>
      </c>
      <c r="K139" s="46">
        <f t="shared" si="15"/>
        <v>-1.6049059995566495E-2</v>
      </c>
      <c r="O139" s="46">
        <f t="shared" ca="1" si="11"/>
        <v>-1.8601876302071257E-2</v>
      </c>
      <c r="Q139" s="73">
        <f t="shared" si="12"/>
        <v>40081.535400000001</v>
      </c>
    </row>
    <row r="140" spans="1:17" ht="12.95" customHeight="1" x14ac:dyDescent="0.2">
      <c r="A140" s="74" t="s">
        <v>563</v>
      </c>
      <c r="B140" s="75" t="s">
        <v>55</v>
      </c>
      <c r="C140" s="76">
        <v>55115.971799999999</v>
      </c>
      <c r="D140" s="19"/>
      <c r="E140" s="46">
        <f t="shared" si="8"/>
        <v>43189.437010433408</v>
      </c>
      <c r="F140" s="46">
        <f t="shared" si="9"/>
        <v>43189.5</v>
      </c>
      <c r="G140" s="46">
        <f t="shared" si="10"/>
        <v>-1.6456599994853605E-2</v>
      </c>
      <c r="K140" s="46">
        <f t="shared" si="15"/>
        <v>-1.6456599994853605E-2</v>
      </c>
      <c r="O140" s="46">
        <f t="shared" ca="1" si="11"/>
        <v>-1.8600836480735086E-2</v>
      </c>
      <c r="Q140" s="73">
        <f t="shared" si="12"/>
        <v>40097.471799999999</v>
      </c>
    </row>
    <row r="141" spans="1:17" ht="12.95" customHeight="1" x14ac:dyDescent="0.2">
      <c r="A141" s="74" t="s">
        <v>563</v>
      </c>
      <c r="B141" s="75" t="s">
        <v>64</v>
      </c>
      <c r="C141" s="76">
        <v>55117.930999999997</v>
      </c>
      <c r="D141" s="19"/>
      <c r="E141" s="46">
        <f t="shared" si="8"/>
        <v>43196.936078217208</v>
      </c>
      <c r="F141" s="46">
        <f t="shared" si="9"/>
        <v>43197</v>
      </c>
      <c r="G141" s="46">
        <f t="shared" si="10"/>
        <v>-1.6700150001270231E-2</v>
      </c>
      <c r="I141" s="46">
        <f>G141</f>
        <v>-1.6700150001270231E-2</v>
      </c>
      <c r="O141" s="46">
        <f t="shared" ca="1" si="11"/>
        <v>-1.8600708633849491E-2</v>
      </c>
      <c r="Q141" s="73">
        <f t="shared" si="12"/>
        <v>40099.430999999997</v>
      </c>
    </row>
    <row r="142" spans="1:17" ht="12.95" customHeight="1" x14ac:dyDescent="0.2">
      <c r="A142" s="74" t="s">
        <v>563</v>
      </c>
      <c r="B142" s="75" t="s">
        <v>55</v>
      </c>
      <c r="C142" s="76">
        <v>55120.936999999998</v>
      </c>
      <c r="D142" s="19"/>
      <c r="E142" s="46">
        <f t="shared" si="8"/>
        <v>43208.441895774449</v>
      </c>
      <c r="F142" s="46">
        <f t="shared" si="9"/>
        <v>43208.5</v>
      </c>
      <c r="G142" s="46">
        <f t="shared" si="10"/>
        <v>-1.5180259993940126E-2</v>
      </c>
      <c r="I142" s="46">
        <f>G142</f>
        <v>-1.5180259993940126E-2</v>
      </c>
      <c r="O142" s="46">
        <f t="shared" ca="1" si="11"/>
        <v>-1.8600512601958247E-2</v>
      </c>
      <c r="Q142" s="73">
        <f t="shared" si="12"/>
        <v>40102.436999999998</v>
      </c>
    </row>
    <row r="143" spans="1:17" ht="12.95" customHeight="1" x14ac:dyDescent="0.2">
      <c r="A143" s="74" t="s">
        <v>563</v>
      </c>
      <c r="B143" s="75" t="s">
        <v>64</v>
      </c>
      <c r="C143" s="76">
        <v>55122.894</v>
      </c>
      <c r="D143" s="19"/>
      <c r="E143" s="46">
        <f t="shared" si="8"/>
        <v>43215.932542800241</v>
      </c>
      <c r="F143" s="46">
        <f t="shared" si="9"/>
        <v>43216</v>
      </c>
      <c r="G143" s="46">
        <f t="shared" si="10"/>
        <v>-1.7623809995711781E-2</v>
      </c>
      <c r="I143" s="46">
        <f>G143</f>
        <v>-1.7623809995711781E-2</v>
      </c>
      <c r="O143" s="46">
        <f t="shared" ca="1" si="11"/>
        <v>-1.8600384755072651E-2</v>
      </c>
      <c r="Q143" s="73">
        <f t="shared" si="12"/>
        <v>40104.394</v>
      </c>
    </row>
    <row r="144" spans="1:17" ht="12.95" customHeight="1" x14ac:dyDescent="0.2">
      <c r="A144" s="74" t="s">
        <v>563</v>
      </c>
      <c r="B144" s="75" t="s">
        <v>64</v>
      </c>
      <c r="C144" s="76">
        <v>55123.936999999998</v>
      </c>
      <c r="D144" s="19"/>
      <c r="E144" s="46">
        <f t="shared" si="8"/>
        <v>43219.924747627978</v>
      </c>
      <c r="F144" s="46">
        <f t="shared" si="9"/>
        <v>43220</v>
      </c>
      <c r="G144" s="46">
        <f t="shared" si="10"/>
        <v>-1.966036999510834E-2</v>
      </c>
      <c r="I144" s="46">
        <f>G144</f>
        <v>-1.966036999510834E-2</v>
      </c>
      <c r="O144" s="46">
        <f t="shared" ca="1" si="11"/>
        <v>-1.8600316570066999E-2</v>
      </c>
      <c r="Q144" s="73">
        <f t="shared" si="12"/>
        <v>40105.436999999998</v>
      </c>
    </row>
    <row r="145" spans="1:17" ht="12.95" customHeight="1" x14ac:dyDescent="0.2">
      <c r="A145" s="74" t="s">
        <v>563</v>
      </c>
      <c r="B145" s="75" t="s">
        <v>55</v>
      </c>
      <c r="C145" s="76">
        <v>55142.883000000002</v>
      </c>
      <c r="D145" s="19"/>
      <c r="E145" s="46">
        <f t="shared" si="8"/>
        <v>43292.442784700303</v>
      </c>
      <c r="F145" s="46">
        <f t="shared" si="9"/>
        <v>43292.5</v>
      </c>
      <c r="G145" s="46">
        <f t="shared" si="10"/>
        <v>-1.4948019990697503E-2</v>
      </c>
      <c r="I145" s="46">
        <f>G145</f>
        <v>-1.4948019990697503E-2</v>
      </c>
      <c r="O145" s="46">
        <f t="shared" ca="1" si="11"/>
        <v>-1.8599080716839585E-2</v>
      </c>
      <c r="Q145" s="73">
        <f t="shared" si="12"/>
        <v>40124.383000000002</v>
      </c>
    </row>
    <row r="146" spans="1:17" ht="12.95" customHeight="1" x14ac:dyDescent="0.2">
      <c r="A146" s="74" t="s">
        <v>592</v>
      </c>
      <c r="B146" s="75" t="s">
        <v>64</v>
      </c>
      <c r="C146" s="76">
        <v>55396.170100000003</v>
      </c>
      <c r="D146" s="19"/>
      <c r="E146" s="46">
        <f t="shared" si="8"/>
        <v>44261.928866603506</v>
      </c>
      <c r="F146" s="46">
        <f t="shared" si="9"/>
        <v>44262</v>
      </c>
      <c r="G146" s="46">
        <f t="shared" si="10"/>
        <v>-1.8584249992272817E-2</v>
      </c>
      <c r="K146" s="46">
        <f t="shared" ref="K146:K167" si="16">G146</f>
        <v>-1.8584249992272817E-2</v>
      </c>
      <c r="O146" s="46">
        <f t="shared" ca="1" si="11"/>
        <v>-1.8582554376095021E-2</v>
      </c>
      <c r="Q146" s="73">
        <f t="shared" si="12"/>
        <v>40377.670100000003</v>
      </c>
    </row>
    <row r="147" spans="1:17" ht="12.95" customHeight="1" x14ac:dyDescent="0.2">
      <c r="A147" s="74" t="s">
        <v>592</v>
      </c>
      <c r="B147" s="75" t="s">
        <v>64</v>
      </c>
      <c r="C147" s="76">
        <v>55413.151400000002</v>
      </c>
      <c r="D147" s="19"/>
      <c r="E147" s="46">
        <f t="shared" si="8"/>
        <v>44326.92678399694</v>
      </c>
      <c r="F147" s="46">
        <f t="shared" si="9"/>
        <v>44327</v>
      </c>
      <c r="G147" s="46">
        <f t="shared" si="10"/>
        <v>-1.9128349995298777E-2</v>
      </c>
      <c r="K147" s="46">
        <f t="shared" si="16"/>
        <v>-1.9128349995298777E-2</v>
      </c>
      <c r="O147" s="46">
        <f t="shared" ca="1" si="11"/>
        <v>-1.8581446369753198E-2</v>
      </c>
      <c r="Q147" s="73">
        <f t="shared" si="12"/>
        <v>40394.651400000002</v>
      </c>
    </row>
    <row r="148" spans="1:17" ht="12.95" customHeight="1" x14ac:dyDescent="0.2">
      <c r="A148" s="74" t="s">
        <v>592</v>
      </c>
      <c r="B148" s="75" t="s">
        <v>64</v>
      </c>
      <c r="C148" s="76">
        <v>55415.1109</v>
      </c>
      <c r="D148" s="19"/>
      <c r="E148" s="46">
        <f t="shared" si="8"/>
        <v>44334.427000065923</v>
      </c>
      <c r="F148" s="46">
        <f t="shared" si="9"/>
        <v>44334.5</v>
      </c>
      <c r="G148" s="46">
        <f t="shared" si="10"/>
        <v>-1.9071899994742125E-2</v>
      </c>
      <c r="K148" s="46">
        <f t="shared" si="16"/>
        <v>-1.9071899994742125E-2</v>
      </c>
      <c r="O148" s="46">
        <f t="shared" ca="1" si="11"/>
        <v>-1.8581318522867603E-2</v>
      </c>
      <c r="Q148" s="73">
        <f t="shared" si="12"/>
        <v>40396.6109</v>
      </c>
    </row>
    <row r="149" spans="1:17" ht="12.95" customHeight="1" x14ac:dyDescent="0.2">
      <c r="A149" s="74" t="s">
        <v>592</v>
      </c>
      <c r="B149" s="75" t="s">
        <v>55</v>
      </c>
      <c r="C149" s="76">
        <v>55440.062599999997</v>
      </c>
      <c r="D149" s="19"/>
      <c r="E149" s="46">
        <f t="shared" ref="E149:E212" si="17">+(C149-C$7)/C$8</f>
        <v>44429.932558263805</v>
      </c>
      <c r="F149" s="46">
        <f t="shared" ref="F149:F212" si="18">ROUND(2*E149,0)/2</f>
        <v>44430</v>
      </c>
      <c r="G149" s="46">
        <f t="shared" ref="G149:G212" si="19">+C149-(C$7+F149*C$8)</f>
        <v>-1.7619769998418633E-2</v>
      </c>
      <c r="K149" s="46">
        <f t="shared" si="16"/>
        <v>-1.7619769998418633E-2</v>
      </c>
      <c r="O149" s="46">
        <f t="shared" ref="O149:O212" ca="1" si="20">+C$11+C$12*F149</f>
        <v>-1.8579690605857693E-2</v>
      </c>
      <c r="Q149" s="73">
        <f t="shared" ref="Q149:Q212" si="21">+C149-15018.5</f>
        <v>40421.562599999997</v>
      </c>
    </row>
    <row r="150" spans="1:17" ht="12.95" customHeight="1" x14ac:dyDescent="0.2">
      <c r="A150" s="74" t="s">
        <v>592</v>
      </c>
      <c r="B150" s="75" t="s">
        <v>64</v>
      </c>
      <c r="C150" s="76">
        <v>55440.987099999998</v>
      </c>
      <c r="D150" s="19"/>
      <c r="E150" s="46">
        <f t="shared" si="17"/>
        <v>44433.471190443335</v>
      </c>
      <c r="F150" s="46">
        <f t="shared" si="18"/>
        <v>44433.5</v>
      </c>
      <c r="G150" s="46">
        <f t="shared" si="19"/>
        <v>-7.526759996835608E-3</v>
      </c>
      <c r="K150" s="46">
        <f t="shared" si="16"/>
        <v>-7.526759996835608E-3</v>
      </c>
      <c r="O150" s="46">
        <f t="shared" ca="1" si="20"/>
        <v>-1.857963094397775E-2</v>
      </c>
      <c r="Q150" s="73">
        <f t="shared" si="21"/>
        <v>40422.487099999998</v>
      </c>
    </row>
    <row r="151" spans="1:17" ht="12.95" customHeight="1" x14ac:dyDescent="0.2">
      <c r="A151" s="74" t="s">
        <v>592</v>
      </c>
      <c r="B151" s="75" t="s">
        <v>64</v>
      </c>
      <c r="C151" s="76">
        <v>55460.049800000001</v>
      </c>
      <c r="D151" s="19"/>
      <c r="E151" s="46">
        <f t="shared" si="17"/>
        <v>44506.435910452761</v>
      </c>
      <c r="F151" s="46">
        <f t="shared" si="18"/>
        <v>44506.5</v>
      </c>
      <c r="G151" s="46">
        <f t="shared" si="19"/>
        <v>-1.6743979991588276E-2</v>
      </c>
      <c r="K151" s="46">
        <f t="shared" si="16"/>
        <v>-1.6743979991588276E-2</v>
      </c>
      <c r="O151" s="46">
        <f t="shared" ca="1" si="20"/>
        <v>-1.8578386567624627E-2</v>
      </c>
      <c r="Q151" s="73">
        <f t="shared" si="21"/>
        <v>40441.549800000001</v>
      </c>
    </row>
    <row r="152" spans="1:17" ht="12.95" customHeight="1" x14ac:dyDescent="0.2">
      <c r="A152" s="74" t="s">
        <v>592</v>
      </c>
      <c r="B152" s="75" t="s">
        <v>64</v>
      </c>
      <c r="C152" s="76">
        <v>55480.953399999999</v>
      </c>
      <c r="D152" s="19"/>
      <c r="E152" s="46">
        <f t="shared" si="17"/>
        <v>44586.446891121217</v>
      </c>
      <c r="F152" s="46">
        <f t="shared" si="18"/>
        <v>44586.5</v>
      </c>
      <c r="G152" s="46">
        <f t="shared" si="19"/>
        <v>-1.3875179996830411E-2</v>
      </c>
      <c r="K152" s="46">
        <f t="shared" si="16"/>
        <v>-1.3875179996830411E-2</v>
      </c>
      <c r="O152" s="46">
        <f t="shared" ca="1" si="20"/>
        <v>-1.8577022867511617E-2</v>
      </c>
      <c r="Q152" s="73">
        <f t="shared" si="21"/>
        <v>40462.453399999999</v>
      </c>
    </row>
    <row r="153" spans="1:17" ht="12.95" customHeight="1" x14ac:dyDescent="0.2">
      <c r="A153" s="20" t="s">
        <v>77</v>
      </c>
      <c r="B153" s="18" t="s">
        <v>55</v>
      </c>
      <c r="C153" s="19">
        <v>55498.716899999999</v>
      </c>
      <c r="D153" s="19">
        <v>8.0000000000000004E-4</v>
      </c>
      <c r="E153" s="46">
        <f t="shared" si="17"/>
        <v>44654.438770754597</v>
      </c>
      <c r="F153" s="46">
        <f t="shared" si="18"/>
        <v>44654.5</v>
      </c>
      <c r="G153" s="46">
        <f t="shared" si="19"/>
        <v>-1.5996699992683716E-2</v>
      </c>
      <c r="K153" s="46">
        <f t="shared" si="16"/>
        <v>-1.5996699992683716E-2</v>
      </c>
      <c r="O153" s="46">
        <f t="shared" ca="1" si="20"/>
        <v>-1.8575863722415556E-2</v>
      </c>
      <c r="Q153" s="73">
        <f t="shared" si="21"/>
        <v>40480.216899999999</v>
      </c>
    </row>
    <row r="154" spans="1:17" ht="12.95" customHeight="1" x14ac:dyDescent="0.2">
      <c r="A154" s="74" t="s">
        <v>625</v>
      </c>
      <c r="B154" s="75" t="s">
        <v>55</v>
      </c>
      <c r="C154" s="76">
        <v>55813.0095</v>
      </c>
      <c r="D154" s="19"/>
      <c r="E154" s="46">
        <f t="shared" si="17"/>
        <v>45857.430558907923</v>
      </c>
      <c r="F154" s="46">
        <f t="shared" si="18"/>
        <v>45857.5</v>
      </c>
      <c r="G154" s="46">
        <f t="shared" si="19"/>
        <v>-1.814211999590043E-2</v>
      </c>
      <c r="K154" s="46">
        <f t="shared" si="16"/>
        <v>-1.814211999590043E-2</v>
      </c>
      <c r="O154" s="46">
        <f t="shared" ca="1" si="20"/>
        <v>-1.8555357081966137E-2</v>
      </c>
      <c r="Q154" s="73">
        <f t="shared" si="21"/>
        <v>40794.5095</v>
      </c>
    </row>
    <row r="155" spans="1:17" ht="12.95" customHeight="1" x14ac:dyDescent="0.2">
      <c r="A155" s="74" t="s">
        <v>625</v>
      </c>
      <c r="B155" s="75" t="s">
        <v>55</v>
      </c>
      <c r="C155" s="76">
        <v>55814.052300000003</v>
      </c>
      <c r="D155" s="19"/>
      <c r="E155" s="46">
        <f t="shared" si="17"/>
        <v>45861.421998212223</v>
      </c>
      <c r="F155" s="46">
        <f t="shared" si="18"/>
        <v>45861.5</v>
      </c>
      <c r="G155" s="46">
        <f t="shared" si="19"/>
        <v>-2.0378679990244564E-2</v>
      </c>
      <c r="K155" s="46">
        <f t="shared" si="16"/>
        <v>-2.0378679990244564E-2</v>
      </c>
      <c r="O155" s="46">
        <f t="shared" ca="1" si="20"/>
        <v>-1.8555288896960488E-2</v>
      </c>
      <c r="Q155" s="73">
        <f t="shared" si="21"/>
        <v>40795.552300000003</v>
      </c>
    </row>
    <row r="156" spans="1:17" ht="12.95" customHeight="1" x14ac:dyDescent="0.2">
      <c r="A156" s="80" t="s">
        <v>82</v>
      </c>
      <c r="B156" s="81" t="s">
        <v>64</v>
      </c>
      <c r="C156" s="82">
        <v>55834.433830000002</v>
      </c>
      <c r="D156" s="82">
        <v>8.9999999999999998E-4</v>
      </c>
      <c r="E156" s="46">
        <f t="shared" si="17"/>
        <v>45939.434694724958</v>
      </c>
      <c r="F156" s="46">
        <f t="shared" si="18"/>
        <v>45939.5</v>
      </c>
      <c r="G156" s="46">
        <f t="shared" si="19"/>
        <v>-1.7061599995940924E-2</v>
      </c>
      <c r="K156" s="46">
        <f t="shared" si="16"/>
        <v>-1.7061599995940924E-2</v>
      </c>
      <c r="O156" s="46">
        <f t="shared" ca="1" si="20"/>
        <v>-1.8553959289350299E-2</v>
      </c>
      <c r="Q156" s="73">
        <f t="shared" si="21"/>
        <v>40815.933830000002</v>
      </c>
    </row>
    <row r="157" spans="1:17" ht="12.95" customHeight="1" x14ac:dyDescent="0.2">
      <c r="A157" s="74" t="s">
        <v>625</v>
      </c>
      <c r="B157" s="75" t="s">
        <v>55</v>
      </c>
      <c r="C157" s="76">
        <v>55842.007899999997</v>
      </c>
      <c r="D157" s="19"/>
      <c r="E157" s="46">
        <f t="shared" si="17"/>
        <v>45968.42533597102</v>
      </c>
      <c r="F157" s="46">
        <f t="shared" si="18"/>
        <v>45968.5</v>
      </c>
      <c r="G157" s="46">
        <f t="shared" si="19"/>
        <v>-1.9506659999024123E-2</v>
      </c>
      <c r="K157" s="46">
        <f t="shared" si="16"/>
        <v>-1.9506659999024123E-2</v>
      </c>
      <c r="O157" s="46">
        <f t="shared" ca="1" si="20"/>
        <v>-1.8553464948059335E-2</v>
      </c>
      <c r="Q157" s="73">
        <f t="shared" si="21"/>
        <v>40823.507899999997</v>
      </c>
    </row>
    <row r="158" spans="1:17" ht="12.95" customHeight="1" x14ac:dyDescent="0.2">
      <c r="A158" s="19" t="s">
        <v>80</v>
      </c>
      <c r="B158" s="18" t="s">
        <v>64</v>
      </c>
      <c r="C158" s="19">
        <v>55881.590199999999</v>
      </c>
      <c r="D158" s="19">
        <v>1.8E-3</v>
      </c>
      <c r="E158" s="46">
        <f t="shared" si="17"/>
        <v>46119.931231611656</v>
      </c>
      <c r="F158" s="46">
        <f t="shared" si="18"/>
        <v>46120</v>
      </c>
      <c r="G158" s="46">
        <f t="shared" si="19"/>
        <v>-1.7966369996429421E-2</v>
      </c>
      <c r="K158" s="46">
        <f t="shared" si="16"/>
        <v>-1.7966369996429421E-2</v>
      </c>
      <c r="O158" s="46">
        <f t="shared" ca="1" si="20"/>
        <v>-1.8550882440970317E-2</v>
      </c>
      <c r="Q158" s="73">
        <f t="shared" si="21"/>
        <v>40863.090199999999</v>
      </c>
    </row>
    <row r="159" spans="1:17" ht="12.95" customHeight="1" x14ac:dyDescent="0.2">
      <c r="A159" s="19" t="s">
        <v>80</v>
      </c>
      <c r="B159" s="18" t="s">
        <v>55</v>
      </c>
      <c r="C159" s="19">
        <v>55881.717900000003</v>
      </c>
      <c r="D159" s="19">
        <v>1.5E-3</v>
      </c>
      <c r="E159" s="46">
        <f t="shared" si="17"/>
        <v>46120.420018338904</v>
      </c>
      <c r="F159" s="46">
        <f t="shared" si="18"/>
        <v>46120.5</v>
      </c>
      <c r="G159" s="46">
        <f t="shared" si="19"/>
        <v>-2.0895939989713952E-2</v>
      </c>
      <c r="K159" s="46">
        <f t="shared" si="16"/>
        <v>-2.0895939989713952E-2</v>
      </c>
      <c r="O159" s="46">
        <f t="shared" ca="1" si="20"/>
        <v>-1.8550873917844612E-2</v>
      </c>
      <c r="Q159" s="73">
        <f t="shared" si="21"/>
        <v>40863.217900000003</v>
      </c>
    </row>
    <row r="160" spans="1:17" ht="12.95" customHeight="1" x14ac:dyDescent="0.2">
      <c r="A160" s="74" t="s">
        <v>653</v>
      </c>
      <c r="B160" s="75" t="s">
        <v>64</v>
      </c>
      <c r="C160" s="76">
        <v>56162.0383</v>
      </c>
      <c r="D160" s="19"/>
      <c r="E160" s="46">
        <f t="shared" si="17"/>
        <v>47193.379226579418</v>
      </c>
      <c r="F160" s="46">
        <f t="shared" si="18"/>
        <v>47193.5</v>
      </c>
      <c r="G160" s="46">
        <f t="shared" si="19"/>
        <v>-3.1553159991744906E-2</v>
      </c>
      <c r="K160" s="46">
        <f t="shared" si="16"/>
        <v>-3.1553159991744906E-2</v>
      </c>
      <c r="O160" s="46">
        <f t="shared" ca="1" si="20"/>
        <v>-1.8532583290078838E-2</v>
      </c>
      <c r="Q160" s="73">
        <f t="shared" si="21"/>
        <v>41143.5383</v>
      </c>
    </row>
    <row r="161" spans="1:17" ht="12.95" customHeight="1" x14ac:dyDescent="0.2">
      <c r="A161" s="74" t="s">
        <v>653</v>
      </c>
      <c r="B161" s="75" t="s">
        <v>55</v>
      </c>
      <c r="C161" s="76">
        <v>56182.035600000003</v>
      </c>
      <c r="D161" s="19"/>
      <c r="E161" s="46">
        <f t="shared" si="17"/>
        <v>47269.921237702947</v>
      </c>
      <c r="F161" s="46">
        <f t="shared" si="18"/>
        <v>47270</v>
      </c>
      <c r="G161" s="46">
        <f t="shared" si="19"/>
        <v>-2.0577369992679451E-2</v>
      </c>
      <c r="K161" s="46">
        <f t="shared" si="16"/>
        <v>-2.0577369992679451E-2</v>
      </c>
      <c r="O161" s="46">
        <f t="shared" ca="1" si="20"/>
        <v>-1.8531279251845771E-2</v>
      </c>
      <c r="Q161" s="73">
        <f t="shared" si="21"/>
        <v>41163.535600000003</v>
      </c>
    </row>
    <row r="162" spans="1:17" ht="12.95" customHeight="1" x14ac:dyDescent="0.2">
      <c r="A162" s="74" t="s">
        <v>653</v>
      </c>
      <c r="B162" s="75" t="s">
        <v>64</v>
      </c>
      <c r="C162" s="76">
        <v>56185.045899999997</v>
      </c>
      <c r="D162" s="19"/>
      <c r="E162" s="46">
        <f t="shared" si="17"/>
        <v>47281.443514014478</v>
      </c>
      <c r="F162" s="46">
        <f t="shared" si="18"/>
        <v>47281.5</v>
      </c>
      <c r="G162" s="46">
        <f t="shared" si="19"/>
        <v>-1.4757479999389034E-2</v>
      </c>
      <c r="K162" s="46">
        <f t="shared" si="16"/>
        <v>-1.4757479999389034E-2</v>
      </c>
      <c r="O162" s="46">
        <f t="shared" ca="1" si="20"/>
        <v>-1.8531083219954524E-2</v>
      </c>
      <c r="Q162" s="73">
        <f t="shared" si="21"/>
        <v>41166.545899999997</v>
      </c>
    </row>
    <row r="163" spans="1:17" ht="12.95" customHeight="1" x14ac:dyDescent="0.2">
      <c r="A163" s="74" t="s">
        <v>653</v>
      </c>
      <c r="B163" s="75" t="s">
        <v>55</v>
      </c>
      <c r="C163" s="76">
        <v>56220.963100000001</v>
      </c>
      <c r="D163" s="19"/>
      <c r="E163" s="46">
        <f t="shared" si="17"/>
        <v>47418.920809545663</v>
      </c>
      <c r="F163" s="46">
        <f t="shared" si="18"/>
        <v>47419</v>
      </c>
      <c r="G163" s="46">
        <f t="shared" si="19"/>
        <v>-2.0689229997515213E-2</v>
      </c>
      <c r="K163" s="46">
        <f t="shared" si="16"/>
        <v>-2.0689229997515213E-2</v>
      </c>
      <c r="O163" s="46">
        <f t="shared" ca="1" si="20"/>
        <v>-1.8528739360385287E-2</v>
      </c>
      <c r="Q163" s="73">
        <f t="shared" si="21"/>
        <v>41202.463100000001</v>
      </c>
    </row>
    <row r="164" spans="1:17" ht="12.95" customHeight="1" x14ac:dyDescent="0.2">
      <c r="A164" s="74" t="s">
        <v>653</v>
      </c>
      <c r="B164" s="75" t="s">
        <v>55</v>
      </c>
      <c r="C164" s="76">
        <v>56220.970200000003</v>
      </c>
      <c r="D164" s="19"/>
      <c r="E164" s="46">
        <f t="shared" si="17"/>
        <v>47418.947985628394</v>
      </c>
      <c r="F164" s="46">
        <f t="shared" si="18"/>
        <v>47419</v>
      </c>
      <c r="G164" s="46">
        <f t="shared" si="19"/>
        <v>-1.3589229994977359E-2</v>
      </c>
      <c r="K164" s="46">
        <f t="shared" si="16"/>
        <v>-1.3589229994977359E-2</v>
      </c>
      <c r="O164" s="46">
        <f t="shared" ca="1" si="20"/>
        <v>-1.8528739360385287E-2</v>
      </c>
      <c r="Q164" s="73">
        <f t="shared" si="21"/>
        <v>41202.470200000003</v>
      </c>
    </row>
    <row r="165" spans="1:17" ht="12.95" customHeight="1" x14ac:dyDescent="0.2">
      <c r="A165" s="74" t="s">
        <v>653</v>
      </c>
      <c r="B165" s="75" t="s">
        <v>55</v>
      </c>
      <c r="C165" s="76">
        <v>56220.9761</v>
      </c>
      <c r="D165" s="19"/>
      <c r="E165" s="46">
        <f t="shared" si="17"/>
        <v>47418.970568570359</v>
      </c>
      <c r="F165" s="46">
        <f t="shared" si="18"/>
        <v>47419</v>
      </c>
      <c r="G165" s="46">
        <f t="shared" si="19"/>
        <v>-7.689229998504743E-3</v>
      </c>
      <c r="K165" s="46">
        <f t="shared" si="16"/>
        <v>-7.689229998504743E-3</v>
      </c>
      <c r="O165" s="46">
        <f t="shared" ca="1" si="20"/>
        <v>-1.8528739360385287E-2</v>
      </c>
      <c r="Q165" s="73">
        <f t="shared" si="21"/>
        <v>41202.4761</v>
      </c>
    </row>
    <row r="166" spans="1:17" ht="12.95" customHeight="1" x14ac:dyDescent="0.2">
      <c r="A166" s="74" t="s">
        <v>653</v>
      </c>
      <c r="B166" s="75" t="s">
        <v>64</v>
      </c>
      <c r="C166" s="76">
        <v>56221.082699999999</v>
      </c>
      <c r="D166" s="19"/>
      <c r="E166" s="46">
        <f t="shared" si="17"/>
        <v>47419.378592572888</v>
      </c>
      <c r="F166" s="46">
        <f t="shared" si="18"/>
        <v>47419.5</v>
      </c>
      <c r="G166" s="46">
        <f t="shared" si="19"/>
        <v>-3.1718799997179303E-2</v>
      </c>
      <c r="K166" s="46">
        <f t="shared" si="16"/>
        <v>-3.1718799997179303E-2</v>
      </c>
      <c r="O166" s="46">
        <f t="shared" ca="1" si="20"/>
        <v>-1.8528730837259578E-2</v>
      </c>
      <c r="Q166" s="73">
        <f t="shared" si="21"/>
        <v>41202.582699999999</v>
      </c>
    </row>
    <row r="167" spans="1:17" ht="12.95" customHeight="1" x14ac:dyDescent="0.2">
      <c r="A167" s="74" t="s">
        <v>653</v>
      </c>
      <c r="B167" s="75" t="s">
        <v>64</v>
      </c>
      <c r="C167" s="76">
        <v>56221.088300000003</v>
      </c>
      <c r="D167" s="19"/>
      <c r="E167" s="46">
        <f t="shared" si="17"/>
        <v>47419.400027229698</v>
      </c>
      <c r="F167" s="46">
        <f t="shared" si="18"/>
        <v>47419.5</v>
      </c>
      <c r="G167" s="46">
        <f t="shared" si="19"/>
        <v>-2.611879999312805E-2</v>
      </c>
      <c r="K167" s="46">
        <f t="shared" si="16"/>
        <v>-2.611879999312805E-2</v>
      </c>
      <c r="O167" s="46">
        <f t="shared" ca="1" si="20"/>
        <v>-1.8528730837259578E-2</v>
      </c>
      <c r="Q167" s="73">
        <f t="shared" si="21"/>
        <v>41202.588300000003</v>
      </c>
    </row>
    <row r="168" spans="1:17" ht="12.95" customHeight="1" x14ac:dyDescent="0.2">
      <c r="A168" s="74" t="s">
        <v>653</v>
      </c>
      <c r="B168" s="75" t="s">
        <v>64</v>
      </c>
      <c r="C168" s="76">
        <v>56221.089</v>
      </c>
      <c r="D168" s="19"/>
      <c r="E168" s="46">
        <f t="shared" si="17"/>
        <v>47419.402706561785</v>
      </c>
      <c r="F168" s="46">
        <f t="shared" si="18"/>
        <v>47419.5</v>
      </c>
      <c r="G168" s="46">
        <f t="shared" si="19"/>
        <v>-2.5418799996259622E-2</v>
      </c>
      <c r="I168" s="46">
        <f>G168</f>
        <v>-2.5418799996259622E-2</v>
      </c>
      <c r="O168" s="46">
        <f t="shared" ca="1" si="20"/>
        <v>-1.8528730837259578E-2</v>
      </c>
      <c r="Q168" s="73">
        <f t="shared" si="21"/>
        <v>41202.589</v>
      </c>
    </row>
    <row r="169" spans="1:17" ht="12.95" customHeight="1" x14ac:dyDescent="0.2">
      <c r="A169" s="74" t="s">
        <v>653</v>
      </c>
      <c r="B169" s="75" t="s">
        <v>55</v>
      </c>
      <c r="C169" s="76">
        <v>56221.993900000001</v>
      </c>
      <c r="D169" s="19"/>
      <c r="E169" s="46">
        <f t="shared" si="17"/>
        <v>47422.866317442538</v>
      </c>
      <c r="F169" s="46">
        <f t="shared" si="18"/>
        <v>47423</v>
      </c>
      <c r="G169" s="46">
        <f t="shared" si="19"/>
        <v>-3.4925789994304068E-2</v>
      </c>
      <c r="K169" s="46">
        <f>G169</f>
        <v>-3.4925789994304068E-2</v>
      </c>
      <c r="O169" s="46">
        <f t="shared" ca="1" si="20"/>
        <v>-1.8528671175379634E-2</v>
      </c>
      <c r="Q169" s="73">
        <f t="shared" si="21"/>
        <v>41203.493900000001</v>
      </c>
    </row>
    <row r="170" spans="1:17" ht="12.95" customHeight="1" x14ac:dyDescent="0.2">
      <c r="A170" s="74" t="s">
        <v>653</v>
      </c>
      <c r="B170" s="75" t="s">
        <v>55</v>
      </c>
      <c r="C170" s="76">
        <v>56221.998899999999</v>
      </c>
      <c r="D170" s="19"/>
      <c r="E170" s="46">
        <f t="shared" si="17"/>
        <v>47422.885455528951</v>
      </c>
      <c r="F170" s="46">
        <f t="shared" si="18"/>
        <v>47423</v>
      </c>
      <c r="G170" s="46">
        <f t="shared" si="19"/>
        <v>-2.9925789996923413E-2</v>
      </c>
      <c r="K170" s="46">
        <f>G170</f>
        <v>-2.9925789996923413E-2</v>
      </c>
      <c r="O170" s="46">
        <f t="shared" ca="1" si="20"/>
        <v>-1.8528671175379634E-2</v>
      </c>
      <c r="Q170" s="73">
        <f t="shared" si="21"/>
        <v>41203.498899999999</v>
      </c>
    </row>
    <row r="171" spans="1:17" ht="12.95" customHeight="1" x14ac:dyDescent="0.2">
      <c r="A171" s="74" t="s">
        <v>653</v>
      </c>
      <c r="B171" s="75" t="s">
        <v>55</v>
      </c>
      <c r="C171" s="76">
        <v>56221.999199999998</v>
      </c>
      <c r="D171" s="19"/>
      <c r="E171" s="46">
        <f t="shared" si="17"/>
        <v>47422.886603814135</v>
      </c>
      <c r="F171" s="46">
        <f t="shared" si="18"/>
        <v>47423</v>
      </c>
      <c r="G171" s="46">
        <f t="shared" si="19"/>
        <v>-2.9625789997226093E-2</v>
      </c>
      <c r="K171" s="46">
        <f>G171</f>
        <v>-2.9625789997226093E-2</v>
      </c>
      <c r="O171" s="46">
        <f t="shared" ca="1" si="20"/>
        <v>-1.8528671175379634E-2</v>
      </c>
      <c r="Q171" s="73">
        <f t="shared" si="21"/>
        <v>41203.499199999998</v>
      </c>
    </row>
    <row r="172" spans="1:17" ht="12.95" customHeight="1" x14ac:dyDescent="0.2">
      <c r="A172" s="82" t="s">
        <v>83</v>
      </c>
      <c r="B172" s="81" t="s">
        <v>64</v>
      </c>
      <c r="C172" s="82">
        <v>56222.272400000002</v>
      </c>
      <c r="D172" s="82">
        <v>2.9999999999999997E-4</v>
      </c>
      <c r="E172" s="46">
        <f t="shared" si="17"/>
        <v>47423.932308856274</v>
      </c>
      <c r="F172" s="46">
        <f t="shared" si="18"/>
        <v>47424</v>
      </c>
      <c r="G172" s="46">
        <f t="shared" si="19"/>
        <v>-1.768492999690352E-2</v>
      </c>
      <c r="J172" s="46">
        <f>G172</f>
        <v>-1.768492999690352E-2</v>
      </c>
      <c r="O172" s="46">
        <f t="shared" ca="1" si="20"/>
        <v>-1.8528654129128224E-2</v>
      </c>
      <c r="Q172" s="73">
        <f t="shared" si="21"/>
        <v>41203.772400000002</v>
      </c>
    </row>
    <row r="173" spans="1:17" ht="12.95" customHeight="1" x14ac:dyDescent="0.2">
      <c r="A173" s="20" t="s">
        <v>81</v>
      </c>
      <c r="B173" s="18" t="s">
        <v>64</v>
      </c>
      <c r="C173" s="19">
        <v>56231.678399999997</v>
      </c>
      <c r="D173" s="19">
        <v>3.0000000000000003E-4</v>
      </c>
      <c r="E173" s="46">
        <f t="shared" si="17"/>
        <v>47459.934877034357</v>
      </c>
      <c r="F173" s="46">
        <f t="shared" si="18"/>
        <v>47460</v>
      </c>
      <c r="G173" s="46">
        <f t="shared" si="19"/>
        <v>-1.7013969998515677E-2</v>
      </c>
      <c r="K173" s="46">
        <f t="shared" ref="K173:K180" si="22">G173</f>
        <v>-1.7013969998515677E-2</v>
      </c>
      <c r="O173" s="46">
        <f t="shared" ca="1" si="20"/>
        <v>-1.8528040464077366E-2</v>
      </c>
      <c r="Q173" s="73">
        <f t="shared" si="21"/>
        <v>41213.178399999997</v>
      </c>
    </row>
    <row r="174" spans="1:17" ht="12.95" customHeight="1" x14ac:dyDescent="0.2">
      <c r="A174" s="74" t="s">
        <v>635</v>
      </c>
      <c r="B174" s="75" t="s">
        <v>64</v>
      </c>
      <c r="C174" s="76">
        <v>56521.542309999997</v>
      </c>
      <c r="D174" s="19"/>
      <c r="E174" s="46">
        <f t="shared" si="17"/>
        <v>48569.422989105762</v>
      </c>
      <c r="F174" s="46">
        <f t="shared" si="18"/>
        <v>48569.5</v>
      </c>
      <c r="G174" s="46">
        <f t="shared" si="19"/>
        <v>-2.0119799999520183E-2</v>
      </c>
      <c r="K174" s="46">
        <f t="shared" si="22"/>
        <v>-2.0119799999520183E-2</v>
      </c>
      <c r="O174" s="46">
        <f t="shared" ca="1" si="20"/>
        <v>-1.8509127648135032E-2</v>
      </c>
      <c r="Q174" s="73">
        <f t="shared" si="21"/>
        <v>41503.042309999997</v>
      </c>
    </row>
    <row r="175" spans="1:17" ht="12.95" customHeight="1" x14ac:dyDescent="0.2">
      <c r="A175" s="83" t="s">
        <v>84</v>
      </c>
      <c r="B175" s="84"/>
      <c r="C175" s="83">
        <v>56521.54436</v>
      </c>
      <c r="D175" s="83">
        <v>3.8000000000000002E-4</v>
      </c>
      <c r="E175" s="46">
        <f t="shared" si="17"/>
        <v>48569.430835721207</v>
      </c>
      <c r="F175" s="46">
        <f t="shared" si="18"/>
        <v>48569.5</v>
      </c>
      <c r="G175" s="46">
        <f t="shared" si="19"/>
        <v>-1.8069799996737856E-2</v>
      </c>
      <c r="K175" s="46">
        <f t="shared" si="22"/>
        <v>-1.8069799996737856E-2</v>
      </c>
      <c r="O175" s="46">
        <f t="shared" ca="1" si="20"/>
        <v>-1.8509127648135032E-2</v>
      </c>
      <c r="Q175" s="73">
        <f t="shared" si="21"/>
        <v>41503.04436</v>
      </c>
    </row>
    <row r="176" spans="1:17" ht="12.95" customHeight="1" x14ac:dyDescent="0.2">
      <c r="A176" s="74" t="s">
        <v>711</v>
      </c>
      <c r="B176" s="75" t="s">
        <v>64</v>
      </c>
      <c r="C176" s="76">
        <v>56548.065600000002</v>
      </c>
      <c r="D176" s="19"/>
      <c r="E176" s="46">
        <f t="shared" si="17"/>
        <v>48670.943992351829</v>
      </c>
      <c r="F176" s="46">
        <f t="shared" si="18"/>
        <v>48671</v>
      </c>
      <c r="G176" s="46">
        <f t="shared" si="19"/>
        <v>-1.4632509992225096E-2</v>
      </c>
      <c r="K176" s="46">
        <f t="shared" si="22"/>
        <v>-1.4632509992225096E-2</v>
      </c>
      <c r="O176" s="46">
        <f t="shared" ca="1" si="20"/>
        <v>-1.850739745361665E-2</v>
      </c>
      <c r="Q176" s="73">
        <f t="shared" si="21"/>
        <v>41529.565600000002</v>
      </c>
    </row>
    <row r="177" spans="1:17" ht="12.95" customHeight="1" x14ac:dyDescent="0.2">
      <c r="A177" s="74" t="s">
        <v>711</v>
      </c>
      <c r="B177" s="75" t="s">
        <v>64</v>
      </c>
      <c r="C177" s="76">
        <v>56553.025900000001</v>
      </c>
      <c r="D177" s="19"/>
      <c r="E177" s="46">
        <f t="shared" si="17"/>
        <v>48689.930122368176</v>
      </c>
      <c r="F177" s="46">
        <f t="shared" si="18"/>
        <v>48690</v>
      </c>
      <c r="G177" s="46">
        <f t="shared" si="19"/>
        <v>-1.8256169998494443E-2</v>
      </c>
      <c r="K177" s="46">
        <f t="shared" si="22"/>
        <v>-1.8256169998494443E-2</v>
      </c>
      <c r="O177" s="46">
        <f t="shared" ca="1" si="20"/>
        <v>-1.850707357483981E-2</v>
      </c>
      <c r="Q177" s="73">
        <f t="shared" si="21"/>
        <v>41534.525900000001</v>
      </c>
    </row>
    <row r="178" spans="1:17" ht="12.95" customHeight="1" x14ac:dyDescent="0.2">
      <c r="A178" s="74" t="s">
        <v>711</v>
      </c>
      <c r="B178" s="75" t="s">
        <v>64</v>
      </c>
      <c r="C178" s="76">
        <v>56553.026599999997</v>
      </c>
      <c r="D178" s="19"/>
      <c r="E178" s="46">
        <f t="shared" si="17"/>
        <v>48689.932801700263</v>
      </c>
      <c r="F178" s="46">
        <f t="shared" si="18"/>
        <v>48690</v>
      </c>
      <c r="G178" s="46">
        <f t="shared" si="19"/>
        <v>-1.7556170001626015E-2</v>
      </c>
      <c r="K178" s="46">
        <f t="shared" si="22"/>
        <v>-1.7556170001626015E-2</v>
      </c>
      <c r="O178" s="46">
        <f t="shared" ca="1" si="20"/>
        <v>-1.850707357483981E-2</v>
      </c>
      <c r="Q178" s="73">
        <f t="shared" si="21"/>
        <v>41534.526599999997</v>
      </c>
    </row>
    <row r="179" spans="1:17" ht="12.95" customHeight="1" x14ac:dyDescent="0.2">
      <c r="A179" s="74" t="s">
        <v>711</v>
      </c>
      <c r="B179" s="75" t="s">
        <v>64</v>
      </c>
      <c r="C179" s="76">
        <v>56553.027699999999</v>
      </c>
      <c r="D179" s="19"/>
      <c r="E179" s="46">
        <f t="shared" si="17"/>
        <v>48689.937012079281</v>
      </c>
      <c r="F179" s="46">
        <f t="shared" si="18"/>
        <v>48690</v>
      </c>
      <c r="G179" s="46">
        <f t="shared" si="19"/>
        <v>-1.6456170000310522E-2</v>
      </c>
      <c r="K179" s="46">
        <f t="shared" si="22"/>
        <v>-1.6456170000310522E-2</v>
      </c>
      <c r="O179" s="46">
        <f t="shared" ca="1" si="20"/>
        <v>-1.850707357483981E-2</v>
      </c>
      <c r="Q179" s="73">
        <f t="shared" si="21"/>
        <v>41534.527699999999</v>
      </c>
    </row>
    <row r="180" spans="1:17" ht="12.95" customHeight="1" x14ac:dyDescent="0.2">
      <c r="A180" s="74" t="s">
        <v>711</v>
      </c>
      <c r="B180" s="75" t="s">
        <v>55</v>
      </c>
      <c r="C180" s="76">
        <v>56553.152499999997</v>
      </c>
      <c r="D180" s="19"/>
      <c r="E180" s="46">
        <f t="shared" si="17"/>
        <v>48690.414698716377</v>
      </c>
      <c r="F180" s="46">
        <f t="shared" si="18"/>
        <v>48690.5</v>
      </c>
      <c r="G180" s="46">
        <f t="shared" si="19"/>
        <v>-2.2285740000370424E-2</v>
      </c>
      <c r="K180" s="46">
        <f t="shared" si="22"/>
        <v>-2.2285740000370424E-2</v>
      </c>
      <c r="O180" s="46">
        <f t="shared" ca="1" si="20"/>
        <v>-1.8507065051714101E-2</v>
      </c>
      <c r="Q180" s="73">
        <f t="shared" si="21"/>
        <v>41534.652499999997</v>
      </c>
    </row>
    <row r="181" spans="1:17" ht="12.95" customHeight="1" x14ac:dyDescent="0.2">
      <c r="A181" s="74" t="s">
        <v>711</v>
      </c>
      <c r="B181" s="75" t="s">
        <v>55</v>
      </c>
      <c r="C181" s="76">
        <v>56553.156000000003</v>
      </c>
      <c r="D181" s="19"/>
      <c r="E181" s="46">
        <f t="shared" si="17"/>
        <v>48690.428095376898</v>
      </c>
      <c r="F181" s="46">
        <f t="shared" si="18"/>
        <v>48690.5</v>
      </c>
      <c r="G181" s="46">
        <f t="shared" si="19"/>
        <v>-1.8785739994200412E-2</v>
      </c>
      <c r="I181" s="46">
        <f>G181</f>
        <v>-1.8785739994200412E-2</v>
      </c>
      <c r="O181" s="46">
        <f t="shared" ca="1" si="20"/>
        <v>-1.8507065051714101E-2</v>
      </c>
      <c r="Q181" s="73">
        <f t="shared" si="21"/>
        <v>41534.656000000003</v>
      </c>
    </row>
    <row r="182" spans="1:17" ht="12.95" customHeight="1" x14ac:dyDescent="0.2">
      <c r="A182" s="74" t="s">
        <v>711</v>
      </c>
      <c r="B182" s="75" t="s">
        <v>55</v>
      </c>
      <c r="C182" s="76">
        <v>56553.156900000002</v>
      </c>
      <c r="D182" s="19"/>
      <c r="E182" s="46">
        <f t="shared" si="17"/>
        <v>48690.43154023245</v>
      </c>
      <c r="F182" s="46">
        <f t="shared" si="18"/>
        <v>48690.5</v>
      </c>
      <c r="G182" s="46">
        <f t="shared" si="19"/>
        <v>-1.7885739995108452E-2</v>
      </c>
      <c r="K182" s="46">
        <f>G182</f>
        <v>-1.7885739995108452E-2</v>
      </c>
      <c r="O182" s="46">
        <f t="shared" ca="1" si="20"/>
        <v>-1.8507065051714101E-2</v>
      </c>
      <c r="Q182" s="73">
        <f t="shared" si="21"/>
        <v>41534.656900000002</v>
      </c>
    </row>
    <row r="183" spans="1:17" ht="12.95" customHeight="1" x14ac:dyDescent="0.2">
      <c r="A183" s="74" t="s">
        <v>736</v>
      </c>
      <c r="B183" s="75" t="s">
        <v>55</v>
      </c>
      <c r="C183" s="76">
        <v>56891.0942</v>
      </c>
      <c r="D183" s="19"/>
      <c r="E183" s="46">
        <f t="shared" si="17"/>
        <v>49983.926190792801</v>
      </c>
      <c r="F183" s="46">
        <f t="shared" si="18"/>
        <v>49984</v>
      </c>
      <c r="G183" s="46">
        <f t="shared" si="19"/>
        <v>-1.9283329995232634E-2</v>
      </c>
      <c r="K183" s="46">
        <f>G183</f>
        <v>-1.9283329995232634E-2</v>
      </c>
      <c r="O183" s="46">
        <f t="shared" ca="1" si="20"/>
        <v>-1.8485015725511839E-2</v>
      </c>
      <c r="Q183" s="73">
        <f t="shared" si="21"/>
        <v>41872.5942</v>
      </c>
    </row>
    <row r="184" spans="1:17" ht="12.95" customHeight="1" x14ac:dyDescent="0.2">
      <c r="A184" s="74" t="s">
        <v>736</v>
      </c>
      <c r="B184" s="75" t="s">
        <v>55</v>
      </c>
      <c r="C184" s="76">
        <v>56928.976999999999</v>
      </c>
      <c r="D184" s="19"/>
      <c r="E184" s="46">
        <f t="shared" si="17"/>
        <v>50128.927050858401</v>
      </c>
      <c r="F184" s="46">
        <f t="shared" si="18"/>
        <v>50129</v>
      </c>
      <c r="G184" s="46">
        <f t="shared" si="19"/>
        <v>-1.9058630001381971E-2</v>
      </c>
      <c r="I184" s="46">
        <f>G184</f>
        <v>-1.9058630001381971E-2</v>
      </c>
      <c r="O184" s="46">
        <f t="shared" ca="1" si="20"/>
        <v>-1.8482544019057006E-2</v>
      </c>
      <c r="Q184" s="73">
        <f t="shared" si="21"/>
        <v>41910.476999999999</v>
      </c>
    </row>
    <row r="185" spans="1:17" ht="12.95" customHeight="1" x14ac:dyDescent="0.2">
      <c r="A185" s="74" t="s">
        <v>736</v>
      </c>
      <c r="B185" s="75" t="s">
        <v>55</v>
      </c>
      <c r="C185" s="76">
        <v>56928.977200000001</v>
      </c>
      <c r="D185" s="19"/>
      <c r="E185" s="46">
        <f t="shared" si="17"/>
        <v>50128.927816381867</v>
      </c>
      <c r="F185" s="46">
        <f t="shared" si="18"/>
        <v>50129</v>
      </c>
      <c r="G185" s="46">
        <f t="shared" si="19"/>
        <v>-1.8858629999158438E-2</v>
      </c>
      <c r="K185" s="46">
        <f>G185</f>
        <v>-1.8858629999158438E-2</v>
      </c>
      <c r="O185" s="46">
        <f t="shared" ca="1" si="20"/>
        <v>-1.8482544019057006E-2</v>
      </c>
      <c r="Q185" s="73">
        <f t="shared" si="21"/>
        <v>41910.477200000001</v>
      </c>
    </row>
    <row r="186" spans="1:17" ht="12.95" customHeight="1" x14ac:dyDescent="0.2">
      <c r="A186" s="74" t="s">
        <v>736</v>
      </c>
      <c r="B186" s="75" t="s">
        <v>55</v>
      </c>
      <c r="C186" s="76">
        <v>56928.978000000003</v>
      </c>
      <c r="D186" s="19"/>
      <c r="E186" s="46">
        <f t="shared" si="17"/>
        <v>50128.930878475701</v>
      </c>
      <c r="F186" s="46">
        <f t="shared" si="18"/>
        <v>50129</v>
      </c>
      <c r="G186" s="46">
        <f t="shared" si="19"/>
        <v>-1.8058629997540265E-2</v>
      </c>
      <c r="I186" s="46">
        <f>G186</f>
        <v>-1.8058629997540265E-2</v>
      </c>
      <c r="O186" s="46">
        <f t="shared" ca="1" si="20"/>
        <v>-1.8482544019057006E-2</v>
      </c>
      <c r="Q186" s="73">
        <f t="shared" si="21"/>
        <v>41910.478000000003</v>
      </c>
    </row>
    <row r="187" spans="1:17" ht="12.95" customHeight="1" x14ac:dyDescent="0.2">
      <c r="A187" s="74" t="s">
        <v>736</v>
      </c>
      <c r="B187" s="75" t="s">
        <v>64</v>
      </c>
      <c r="C187" s="76">
        <v>56929.104800000001</v>
      </c>
      <c r="D187" s="19"/>
      <c r="E187" s="46">
        <f t="shared" si="17"/>
        <v>50129.416220347368</v>
      </c>
      <c r="F187" s="46">
        <f t="shared" si="18"/>
        <v>50129.5</v>
      </c>
      <c r="G187" s="46">
        <f t="shared" si="19"/>
        <v>-2.1888199997192714E-2</v>
      </c>
      <c r="K187" s="46">
        <f t="shared" ref="K187:K218" si="23">G187</f>
        <v>-2.1888199997192714E-2</v>
      </c>
      <c r="O187" s="46">
        <f t="shared" ca="1" si="20"/>
        <v>-1.8482535495931301E-2</v>
      </c>
      <c r="Q187" s="73">
        <f t="shared" si="21"/>
        <v>41910.604800000001</v>
      </c>
    </row>
    <row r="188" spans="1:17" ht="12.95" customHeight="1" x14ac:dyDescent="0.2">
      <c r="A188" s="74" t="s">
        <v>736</v>
      </c>
      <c r="B188" s="75" t="s">
        <v>64</v>
      </c>
      <c r="C188" s="76">
        <v>56929.1057</v>
      </c>
      <c r="D188" s="19"/>
      <c r="E188" s="46">
        <f t="shared" si="17"/>
        <v>50129.419665202928</v>
      </c>
      <c r="F188" s="46">
        <f t="shared" si="18"/>
        <v>50129.5</v>
      </c>
      <c r="G188" s="46">
        <f t="shared" si="19"/>
        <v>-2.0988199998100754E-2</v>
      </c>
      <c r="K188" s="46">
        <f t="shared" si="23"/>
        <v>-2.0988199998100754E-2</v>
      </c>
      <c r="O188" s="46">
        <f t="shared" ca="1" si="20"/>
        <v>-1.8482535495931301E-2</v>
      </c>
      <c r="Q188" s="73">
        <f t="shared" si="21"/>
        <v>41910.6057</v>
      </c>
    </row>
    <row r="189" spans="1:17" ht="12.95" customHeight="1" x14ac:dyDescent="0.2">
      <c r="A189" s="74" t="s">
        <v>736</v>
      </c>
      <c r="B189" s="75" t="s">
        <v>64</v>
      </c>
      <c r="C189" s="76">
        <v>56929.106500000002</v>
      </c>
      <c r="D189" s="19"/>
      <c r="E189" s="46">
        <f t="shared" si="17"/>
        <v>50129.422727296755</v>
      </c>
      <c r="F189" s="46">
        <f t="shared" si="18"/>
        <v>50129.5</v>
      </c>
      <c r="G189" s="46">
        <f t="shared" si="19"/>
        <v>-2.0188199996482581E-2</v>
      </c>
      <c r="K189" s="46">
        <f t="shared" si="23"/>
        <v>-2.0188199996482581E-2</v>
      </c>
      <c r="O189" s="46">
        <f t="shared" ca="1" si="20"/>
        <v>-1.8482535495931301E-2</v>
      </c>
      <c r="Q189" s="73">
        <f t="shared" si="21"/>
        <v>41910.606500000002</v>
      </c>
    </row>
    <row r="190" spans="1:17" ht="12.95" customHeight="1" x14ac:dyDescent="0.2">
      <c r="A190" s="85" t="s">
        <v>758</v>
      </c>
      <c r="B190" s="86" t="s">
        <v>64</v>
      </c>
      <c r="C190" s="85">
        <v>57293.9571</v>
      </c>
      <c r="D190" s="85" t="s">
        <v>521</v>
      </c>
      <c r="E190" s="46">
        <f t="shared" si="17"/>
        <v>51525.931190120289</v>
      </c>
      <c r="F190" s="46">
        <f t="shared" si="18"/>
        <v>51526</v>
      </c>
      <c r="G190" s="46">
        <f t="shared" si="19"/>
        <v>-1.7977209994569421E-2</v>
      </c>
      <c r="K190" s="46">
        <f t="shared" si="23"/>
        <v>-1.7977209994569421E-2</v>
      </c>
      <c r="O190" s="46">
        <f t="shared" ca="1" si="20"/>
        <v>-1.8458730405833536E-2</v>
      </c>
      <c r="Q190" s="73">
        <f t="shared" si="21"/>
        <v>42275.4571</v>
      </c>
    </row>
    <row r="191" spans="1:17" ht="12.95" customHeight="1" x14ac:dyDescent="0.2">
      <c r="A191" s="87" t="s">
        <v>757</v>
      </c>
      <c r="B191" s="88" t="s">
        <v>64</v>
      </c>
      <c r="C191" s="89">
        <v>57298.395799999998</v>
      </c>
      <c r="D191" s="89">
        <v>2.8E-3</v>
      </c>
      <c r="E191" s="46">
        <f t="shared" si="17"/>
        <v>51542.920834961034</v>
      </c>
      <c r="F191" s="46">
        <f t="shared" si="18"/>
        <v>51543</v>
      </c>
      <c r="G191" s="46">
        <f t="shared" si="19"/>
        <v>-2.0682589994976297E-2</v>
      </c>
      <c r="K191" s="46">
        <f t="shared" si="23"/>
        <v>-2.0682589994976297E-2</v>
      </c>
      <c r="O191" s="46">
        <f t="shared" ca="1" si="20"/>
        <v>-1.8458440619559521E-2</v>
      </c>
      <c r="Q191" s="73">
        <f t="shared" si="21"/>
        <v>42279.895799999998</v>
      </c>
    </row>
    <row r="192" spans="1:17" ht="12.95" customHeight="1" x14ac:dyDescent="0.2">
      <c r="A192" s="34" t="s">
        <v>1</v>
      </c>
      <c r="B192" s="35" t="s">
        <v>55</v>
      </c>
      <c r="C192" s="34">
        <v>57304.6685</v>
      </c>
      <c r="D192" s="34">
        <v>2.0000000000000001E-4</v>
      </c>
      <c r="E192" s="46">
        <f t="shared" si="17"/>
        <v>51566.930329901581</v>
      </c>
      <c r="F192" s="46">
        <f t="shared" si="18"/>
        <v>51567</v>
      </c>
      <c r="G192" s="46">
        <f t="shared" si="19"/>
        <v>-1.8201949998911005E-2</v>
      </c>
      <c r="K192" s="46">
        <f t="shared" si="23"/>
        <v>-1.8201949998911005E-2</v>
      </c>
      <c r="O192" s="46">
        <f t="shared" ca="1" si="20"/>
        <v>-1.8458031509525616E-2</v>
      </c>
      <c r="Q192" s="73">
        <f t="shared" si="21"/>
        <v>42286.1685</v>
      </c>
    </row>
    <row r="193" spans="1:17" ht="12.95" customHeight="1" x14ac:dyDescent="0.2">
      <c r="A193" s="34" t="s">
        <v>1</v>
      </c>
      <c r="B193" s="35" t="s">
        <v>64</v>
      </c>
      <c r="C193" s="34">
        <v>57328.3122</v>
      </c>
      <c r="D193" s="34">
        <v>4.0000000000000002E-4</v>
      </c>
      <c r="E193" s="46">
        <f t="shared" si="17"/>
        <v>51657.429364691336</v>
      </c>
      <c r="F193" s="46">
        <f t="shared" si="18"/>
        <v>51657.5</v>
      </c>
      <c r="G193" s="46">
        <f t="shared" si="19"/>
        <v>-1.8454119999660179E-2</v>
      </c>
      <c r="K193" s="46">
        <f t="shared" si="23"/>
        <v>-1.8454119999660179E-2</v>
      </c>
      <c r="O193" s="46">
        <f t="shared" ca="1" si="20"/>
        <v>-1.8456488823772772E-2</v>
      </c>
      <c r="Q193" s="73">
        <f t="shared" si="21"/>
        <v>42309.8122</v>
      </c>
    </row>
    <row r="194" spans="1:17" ht="12.95" customHeight="1" x14ac:dyDescent="0.2">
      <c r="A194" s="90" t="s">
        <v>5</v>
      </c>
      <c r="B194" s="91" t="s">
        <v>64</v>
      </c>
      <c r="C194" s="90">
        <v>57627.062100000003</v>
      </c>
      <c r="D194" s="90" t="s">
        <v>521</v>
      </c>
      <c r="E194" s="46">
        <f t="shared" si="17"/>
        <v>52800.929645676726</v>
      </c>
      <c r="F194" s="46">
        <f t="shared" si="18"/>
        <v>52801</v>
      </c>
      <c r="G194" s="46">
        <f t="shared" si="19"/>
        <v>-1.8380709989287425E-2</v>
      </c>
      <c r="K194" s="46">
        <f t="shared" si="23"/>
        <v>-1.8380709989287425E-2</v>
      </c>
      <c r="O194" s="46">
        <f t="shared" ca="1" si="20"/>
        <v>-1.8436996435282408E-2</v>
      </c>
      <c r="Q194" s="73">
        <f t="shared" si="21"/>
        <v>42608.562100000003</v>
      </c>
    </row>
    <row r="195" spans="1:17" ht="12.95" customHeight="1" x14ac:dyDescent="0.2">
      <c r="A195" s="34" t="s">
        <v>2</v>
      </c>
      <c r="B195" s="35" t="s">
        <v>64</v>
      </c>
      <c r="C195" s="34">
        <v>57634.506699999998</v>
      </c>
      <c r="D195" s="34">
        <v>2.0000000000000001E-4</v>
      </c>
      <c r="E195" s="46">
        <f t="shared" si="17"/>
        <v>52829.424725312965</v>
      </c>
      <c r="F195" s="46">
        <f t="shared" si="18"/>
        <v>52829.5</v>
      </c>
      <c r="G195" s="46">
        <f t="shared" si="19"/>
        <v>-1.9666199994389899E-2</v>
      </c>
      <c r="K195" s="46">
        <f t="shared" si="23"/>
        <v>-1.9666199994389899E-2</v>
      </c>
      <c r="O195" s="46">
        <f t="shared" ca="1" si="20"/>
        <v>-1.8436510617117145E-2</v>
      </c>
      <c r="Q195" s="73">
        <f t="shared" si="21"/>
        <v>42616.006699999998</v>
      </c>
    </row>
    <row r="196" spans="1:17" ht="12.95" customHeight="1" x14ac:dyDescent="0.2">
      <c r="A196" s="34" t="s">
        <v>2</v>
      </c>
      <c r="B196" s="35" t="s">
        <v>55</v>
      </c>
      <c r="C196" s="34">
        <v>57665.727899999998</v>
      </c>
      <c r="D196" s="34">
        <v>1E-4</v>
      </c>
      <c r="E196" s="46">
        <f t="shared" si="17"/>
        <v>52948.927530076086</v>
      </c>
      <c r="F196" s="46">
        <f t="shared" si="18"/>
        <v>52949</v>
      </c>
      <c r="G196" s="46">
        <f t="shared" si="19"/>
        <v>-1.8933429993921891E-2</v>
      </c>
      <c r="K196" s="46">
        <f t="shared" si="23"/>
        <v>-1.8933429993921891E-2</v>
      </c>
      <c r="O196" s="46">
        <f t="shared" ca="1" si="20"/>
        <v>-1.8434473590073334E-2</v>
      </c>
      <c r="Q196" s="73">
        <f t="shared" si="21"/>
        <v>42647.227899999998</v>
      </c>
    </row>
    <row r="197" spans="1:17" ht="12.95" customHeight="1" x14ac:dyDescent="0.2">
      <c r="A197" s="34" t="s">
        <v>2</v>
      </c>
      <c r="B197" s="35" t="s">
        <v>55</v>
      </c>
      <c r="C197" s="34">
        <v>57692.3753</v>
      </c>
      <c r="D197" s="34">
        <v>2.0000000000000001E-4</v>
      </c>
      <c r="E197" s="46">
        <f t="shared" si="17"/>
        <v>53050.923578903319</v>
      </c>
      <c r="F197" s="46">
        <f t="shared" si="18"/>
        <v>53051</v>
      </c>
      <c r="G197" s="46">
        <f t="shared" si="19"/>
        <v>-1.9965709994721692E-2</v>
      </c>
      <c r="K197" s="46">
        <f t="shared" si="23"/>
        <v>-1.9965709994721692E-2</v>
      </c>
      <c r="O197" s="46">
        <f t="shared" ca="1" si="20"/>
        <v>-1.8432734872429246E-2</v>
      </c>
      <c r="Q197" s="73">
        <f t="shared" si="21"/>
        <v>42673.8753</v>
      </c>
    </row>
    <row r="198" spans="1:17" ht="12.95" customHeight="1" x14ac:dyDescent="0.2">
      <c r="A198" s="90" t="s">
        <v>5</v>
      </c>
      <c r="B198" s="91" t="s">
        <v>55</v>
      </c>
      <c r="C198" s="90">
        <v>57696.9496</v>
      </c>
      <c r="D198" s="90" t="s">
        <v>521</v>
      </c>
      <c r="E198" s="46">
        <f t="shared" si="17"/>
        <v>53068.432248647849</v>
      </c>
      <c r="F198" s="46">
        <f t="shared" si="18"/>
        <v>53068.5</v>
      </c>
      <c r="G198" s="46">
        <f t="shared" si="19"/>
        <v>-1.7700659998808987E-2</v>
      </c>
      <c r="K198" s="46">
        <f t="shared" si="23"/>
        <v>-1.7700659998808987E-2</v>
      </c>
      <c r="O198" s="46">
        <f t="shared" ca="1" si="20"/>
        <v>-1.8432436563029522E-2</v>
      </c>
      <c r="Q198" s="73">
        <f t="shared" si="21"/>
        <v>42678.4496</v>
      </c>
    </row>
    <row r="199" spans="1:17" ht="12.95" customHeight="1" x14ac:dyDescent="0.2">
      <c r="A199" s="90" t="s">
        <v>5</v>
      </c>
      <c r="B199" s="91" t="s">
        <v>55</v>
      </c>
      <c r="C199" s="90">
        <v>57696.950299999997</v>
      </c>
      <c r="D199" s="90" t="s">
        <v>94</v>
      </c>
      <c r="E199" s="46">
        <f t="shared" si="17"/>
        <v>53068.434927979935</v>
      </c>
      <c r="F199" s="46">
        <f t="shared" si="18"/>
        <v>53068.5</v>
      </c>
      <c r="G199" s="46">
        <f t="shared" si="19"/>
        <v>-1.700066000194056E-2</v>
      </c>
      <c r="K199" s="46">
        <f t="shared" si="23"/>
        <v>-1.700066000194056E-2</v>
      </c>
      <c r="O199" s="46">
        <f t="shared" ca="1" si="20"/>
        <v>-1.8432436563029522E-2</v>
      </c>
      <c r="Q199" s="73">
        <f t="shared" si="21"/>
        <v>42678.450299999997</v>
      </c>
    </row>
    <row r="200" spans="1:17" ht="12.95" customHeight="1" x14ac:dyDescent="0.2">
      <c r="A200" s="90" t="s">
        <v>5</v>
      </c>
      <c r="B200" s="91" t="s">
        <v>55</v>
      </c>
      <c r="C200" s="90">
        <v>57696.954299999998</v>
      </c>
      <c r="D200" s="90" t="s">
        <v>38</v>
      </c>
      <c r="E200" s="46">
        <f t="shared" si="17"/>
        <v>53068.450238449077</v>
      </c>
      <c r="F200" s="46">
        <f t="shared" si="18"/>
        <v>53068.5</v>
      </c>
      <c r="G200" s="46">
        <f t="shared" si="19"/>
        <v>-1.3000660001125652E-2</v>
      </c>
      <c r="K200" s="46">
        <f t="shared" si="23"/>
        <v>-1.3000660001125652E-2</v>
      </c>
      <c r="O200" s="46">
        <f t="shared" ca="1" si="20"/>
        <v>-1.8432436563029522E-2</v>
      </c>
      <c r="Q200" s="73">
        <f t="shared" si="21"/>
        <v>42678.454299999998</v>
      </c>
    </row>
    <row r="201" spans="1:17" ht="12.95" customHeight="1" x14ac:dyDescent="0.2">
      <c r="A201" s="34" t="s">
        <v>2</v>
      </c>
      <c r="B201" s="35" t="s">
        <v>64</v>
      </c>
      <c r="C201" s="34">
        <v>57723.3341</v>
      </c>
      <c r="D201" s="34">
        <v>2.0000000000000001E-4</v>
      </c>
      <c r="E201" s="46">
        <f t="shared" si="17"/>
        <v>53169.422016890981</v>
      </c>
      <c r="F201" s="46">
        <f t="shared" si="18"/>
        <v>53169.5</v>
      </c>
      <c r="G201" s="46">
        <f t="shared" si="19"/>
        <v>-2.0373799998196773E-2</v>
      </c>
      <c r="K201" s="46">
        <f t="shared" si="23"/>
        <v>-2.0373799998196773E-2</v>
      </c>
      <c r="O201" s="46">
        <f t="shared" ca="1" si="20"/>
        <v>-1.8430714891636845E-2</v>
      </c>
      <c r="Q201" s="73">
        <f t="shared" si="21"/>
        <v>42704.8341</v>
      </c>
    </row>
    <row r="202" spans="1:17" ht="12.95" customHeight="1" x14ac:dyDescent="0.2">
      <c r="A202" s="92" t="s">
        <v>765</v>
      </c>
      <c r="B202" s="93" t="s">
        <v>55</v>
      </c>
      <c r="C202" s="94">
        <v>57973.489560000002</v>
      </c>
      <c r="D202" s="94">
        <v>5.5000000000000003E-4</v>
      </c>
      <c r="E202" s="46">
        <f t="shared" si="17"/>
        <v>54126.921379401334</v>
      </c>
      <c r="F202" s="46">
        <f t="shared" si="18"/>
        <v>54127</v>
      </c>
      <c r="G202" s="46">
        <f t="shared" si="19"/>
        <v>-2.0540349993098062E-2</v>
      </c>
      <c r="K202" s="46">
        <f t="shared" si="23"/>
        <v>-2.0540349993098062E-2</v>
      </c>
      <c r="O202" s="46">
        <f t="shared" ca="1" si="20"/>
        <v>-1.8414393105909234E-2</v>
      </c>
      <c r="Q202" s="73">
        <f t="shared" si="21"/>
        <v>42954.989560000002</v>
      </c>
    </row>
    <row r="203" spans="1:17" ht="12.95" customHeight="1" x14ac:dyDescent="0.2">
      <c r="A203" s="95" t="s">
        <v>765</v>
      </c>
      <c r="B203" s="96" t="s">
        <v>55</v>
      </c>
      <c r="C203" s="97">
        <v>57973.489560000002</v>
      </c>
      <c r="D203" s="97">
        <v>5.5000000000000003E-4</v>
      </c>
      <c r="E203" s="46">
        <f t="shared" si="17"/>
        <v>54126.921379401334</v>
      </c>
      <c r="F203" s="46">
        <f t="shared" si="18"/>
        <v>54127</v>
      </c>
      <c r="G203" s="46">
        <f t="shared" si="19"/>
        <v>-2.0540349993098062E-2</v>
      </c>
      <c r="K203" s="46">
        <f t="shared" si="23"/>
        <v>-2.0540349993098062E-2</v>
      </c>
      <c r="O203" s="46">
        <f t="shared" ca="1" si="20"/>
        <v>-1.8414393105909234E-2</v>
      </c>
      <c r="Q203" s="73">
        <f t="shared" si="21"/>
        <v>42954.989560000002</v>
      </c>
    </row>
    <row r="204" spans="1:17" ht="12.95" customHeight="1" x14ac:dyDescent="0.2">
      <c r="A204" s="34" t="s">
        <v>6</v>
      </c>
      <c r="B204" s="35" t="s">
        <v>55</v>
      </c>
      <c r="C204" s="98">
        <v>58023</v>
      </c>
      <c r="D204" s="34" t="s">
        <v>38</v>
      </c>
      <c r="E204" s="46">
        <f t="shared" si="17"/>
        <v>54316.428395308976</v>
      </c>
      <c r="F204" s="46">
        <f t="shared" si="18"/>
        <v>54316.5</v>
      </c>
      <c r="G204" s="46">
        <f t="shared" si="19"/>
        <v>-1.8707379997067619E-2</v>
      </c>
      <c r="K204" s="46">
        <f t="shared" si="23"/>
        <v>-1.8707379997067619E-2</v>
      </c>
      <c r="O204" s="46">
        <f t="shared" ca="1" si="20"/>
        <v>-1.8411162841266537E-2</v>
      </c>
      <c r="Q204" s="73">
        <f t="shared" si="21"/>
        <v>43004.5</v>
      </c>
    </row>
    <row r="205" spans="1:17" ht="12.95" customHeight="1" x14ac:dyDescent="0.2">
      <c r="A205" s="34" t="s">
        <v>6</v>
      </c>
      <c r="B205" s="35" t="s">
        <v>55</v>
      </c>
      <c r="C205" s="99">
        <v>58023.001600000003</v>
      </c>
      <c r="D205" s="34" t="s">
        <v>94</v>
      </c>
      <c r="E205" s="46">
        <f t="shared" si="17"/>
        <v>54316.434519496644</v>
      </c>
      <c r="F205" s="46">
        <f t="shared" si="18"/>
        <v>54316.5</v>
      </c>
      <c r="G205" s="46">
        <f t="shared" si="19"/>
        <v>-1.7107379993831273E-2</v>
      </c>
      <c r="K205" s="46">
        <f t="shared" si="23"/>
        <v>-1.7107379993831273E-2</v>
      </c>
      <c r="O205" s="46">
        <f t="shared" ca="1" si="20"/>
        <v>-1.8411162841266537E-2</v>
      </c>
      <c r="Q205" s="73">
        <f t="shared" si="21"/>
        <v>43004.501600000003</v>
      </c>
    </row>
    <row r="206" spans="1:17" ht="12.95" customHeight="1" x14ac:dyDescent="0.2">
      <c r="A206" s="34" t="s">
        <v>6</v>
      </c>
      <c r="B206" s="35" t="s">
        <v>55</v>
      </c>
      <c r="C206" s="99">
        <v>58023.001799999998</v>
      </c>
      <c r="D206" s="34" t="s">
        <v>38</v>
      </c>
      <c r="E206" s="46">
        <f t="shared" si="17"/>
        <v>54316.435285020081</v>
      </c>
      <c r="F206" s="46">
        <f t="shared" si="18"/>
        <v>54316.5</v>
      </c>
      <c r="G206" s="46">
        <f t="shared" si="19"/>
        <v>-1.6907379998883698E-2</v>
      </c>
      <c r="K206" s="46">
        <f t="shared" si="23"/>
        <v>-1.6907379998883698E-2</v>
      </c>
      <c r="O206" s="46">
        <f t="shared" ca="1" si="20"/>
        <v>-1.8411162841266537E-2</v>
      </c>
      <c r="Q206" s="73">
        <f t="shared" si="21"/>
        <v>43004.501799999998</v>
      </c>
    </row>
    <row r="207" spans="1:17" ht="12.95" customHeight="1" x14ac:dyDescent="0.2">
      <c r="A207" s="34" t="s">
        <v>6</v>
      </c>
      <c r="B207" s="35" t="s">
        <v>55</v>
      </c>
      <c r="C207" s="99">
        <v>58026.9202</v>
      </c>
      <c r="D207" s="34" t="s">
        <v>86</v>
      </c>
      <c r="E207" s="46">
        <f t="shared" si="17"/>
        <v>54331.433420587717</v>
      </c>
      <c r="F207" s="46">
        <f t="shared" si="18"/>
        <v>54331.5</v>
      </c>
      <c r="G207" s="46">
        <f t="shared" si="19"/>
        <v>-1.7394479997165035E-2</v>
      </c>
      <c r="K207" s="46">
        <f t="shared" si="23"/>
        <v>-1.7394479997165035E-2</v>
      </c>
      <c r="O207" s="46">
        <f t="shared" ca="1" si="20"/>
        <v>-1.8410907147495346E-2</v>
      </c>
      <c r="Q207" s="73">
        <f t="shared" si="21"/>
        <v>43008.4202</v>
      </c>
    </row>
    <row r="208" spans="1:17" ht="12.95" customHeight="1" x14ac:dyDescent="0.2">
      <c r="A208" s="34" t="s">
        <v>6</v>
      </c>
      <c r="B208" s="35" t="s">
        <v>64</v>
      </c>
      <c r="C208" s="99">
        <v>58027.046399999999</v>
      </c>
      <c r="D208" s="34" t="s">
        <v>86</v>
      </c>
      <c r="E208" s="46">
        <f t="shared" si="17"/>
        <v>54331.916465889015</v>
      </c>
      <c r="F208" s="46">
        <f t="shared" si="18"/>
        <v>54332</v>
      </c>
      <c r="G208" s="46">
        <f t="shared" si="19"/>
        <v>-2.1824049996212125E-2</v>
      </c>
      <c r="K208" s="46">
        <f t="shared" si="23"/>
        <v>-2.1824049996212125E-2</v>
      </c>
      <c r="O208" s="46">
        <f t="shared" ca="1" si="20"/>
        <v>-1.8410898624369641E-2</v>
      </c>
      <c r="Q208" s="73">
        <f t="shared" si="21"/>
        <v>43008.546399999999</v>
      </c>
    </row>
    <row r="209" spans="1:17" ht="12.95" customHeight="1" x14ac:dyDescent="0.2">
      <c r="A209" s="36" t="s">
        <v>3</v>
      </c>
      <c r="B209" s="100" t="s">
        <v>55</v>
      </c>
      <c r="C209" s="36">
        <v>58034.364500000003</v>
      </c>
      <c r="D209" s="36">
        <v>2.9999999999999997E-4</v>
      </c>
      <c r="E209" s="46">
        <f t="shared" si="17"/>
        <v>54359.927351938793</v>
      </c>
      <c r="F209" s="46">
        <f t="shared" si="18"/>
        <v>54360</v>
      </c>
      <c r="G209" s="46">
        <f t="shared" si="19"/>
        <v>-1.8979969994688872E-2</v>
      </c>
      <c r="K209" s="46">
        <f t="shared" si="23"/>
        <v>-1.8979969994688872E-2</v>
      </c>
      <c r="O209" s="46">
        <f t="shared" ca="1" si="20"/>
        <v>-1.8410421329330087E-2</v>
      </c>
      <c r="Q209" s="73">
        <f t="shared" si="21"/>
        <v>43015.864500000003</v>
      </c>
    </row>
    <row r="210" spans="1:17" ht="12.95" customHeight="1" x14ac:dyDescent="0.2">
      <c r="A210" s="36" t="s">
        <v>3</v>
      </c>
      <c r="B210" s="100" t="s">
        <v>64</v>
      </c>
      <c r="C210" s="36">
        <v>58034.494700000003</v>
      </c>
      <c r="D210" s="36">
        <v>2.9999999999999997E-4</v>
      </c>
      <c r="E210" s="46">
        <f t="shared" si="17"/>
        <v>54360.425707709241</v>
      </c>
      <c r="F210" s="46">
        <f t="shared" si="18"/>
        <v>54360.5</v>
      </c>
      <c r="G210" s="46">
        <f t="shared" si="19"/>
        <v>-1.9409539992921054E-2</v>
      </c>
      <c r="K210" s="46">
        <f t="shared" si="23"/>
        <v>-1.9409539992921054E-2</v>
      </c>
      <c r="O210" s="46">
        <f t="shared" ca="1" si="20"/>
        <v>-1.8410412806204379E-2</v>
      </c>
      <c r="Q210" s="73">
        <f t="shared" si="21"/>
        <v>43015.994700000003</v>
      </c>
    </row>
    <row r="211" spans="1:17" ht="12.95" customHeight="1" x14ac:dyDescent="0.2">
      <c r="A211" s="92" t="s">
        <v>766</v>
      </c>
      <c r="B211" s="93" t="s">
        <v>55</v>
      </c>
      <c r="C211" s="94">
        <v>58035.667000000001</v>
      </c>
      <c r="D211" s="94">
        <v>2.0000000000000001E-4</v>
      </c>
      <c r="E211" s="46">
        <f t="shared" si="17"/>
        <v>54364.912823451865</v>
      </c>
      <c r="F211" s="46">
        <f t="shared" si="18"/>
        <v>54365</v>
      </c>
      <c r="G211" s="46">
        <f t="shared" si="19"/>
        <v>-2.2775669996917713E-2</v>
      </c>
      <c r="K211" s="46">
        <f t="shared" si="23"/>
        <v>-2.2775669996917713E-2</v>
      </c>
      <c r="O211" s="46">
        <f t="shared" ca="1" si="20"/>
        <v>-1.8410336098073025E-2</v>
      </c>
      <c r="Q211" s="73">
        <f t="shared" si="21"/>
        <v>43017.167000000001</v>
      </c>
    </row>
    <row r="212" spans="1:17" ht="12.95" customHeight="1" thickBot="1" x14ac:dyDescent="0.25">
      <c r="A212" s="90" t="s">
        <v>4</v>
      </c>
      <c r="B212" s="91" t="s">
        <v>64</v>
      </c>
      <c r="C212" s="90">
        <v>58363.427799999998</v>
      </c>
      <c r="D212" s="90">
        <v>2.9999999999999997E-4</v>
      </c>
      <c r="E212" s="46">
        <f t="shared" si="17"/>
        <v>55619.455726716398</v>
      </c>
      <c r="F212" s="46">
        <f t="shared" si="18"/>
        <v>55619.5</v>
      </c>
      <c r="G212" s="46">
        <f t="shared" si="19"/>
        <v>-1.1566799999854993E-2</v>
      </c>
      <c r="K212" s="46">
        <f t="shared" si="23"/>
        <v>-1.1566799999854993E-2</v>
      </c>
      <c r="O212" s="46">
        <f t="shared" ca="1" si="20"/>
        <v>-1.8388951575675855E-2</v>
      </c>
      <c r="Q212" s="73">
        <f t="shared" si="21"/>
        <v>43344.927799999998</v>
      </c>
    </row>
    <row r="213" spans="1:17" ht="12.95" customHeight="1" thickBot="1" x14ac:dyDescent="0.25">
      <c r="A213" s="101" t="s">
        <v>4</v>
      </c>
      <c r="B213" s="102" t="s">
        <v>55</v>
      </c>
      <c r="C213" s="90">
        <v>58461.523099999999</v>
      </c>
      <c r="D213" s="90">
        <v>2.0000000000000001E-4</v>
      </c>
      <c r="E213" s="46">
        <f t="shared" ref="E213:E263" si="24">+(C213-C$7)/C$8</f>
        <v>55994.926992525514</v>
      </c>
      <c r="F213" s="46">
        <f t="shared" ref="F213:F276" si="25">ROUND(2*E213,0)/2</f>
        <v>55995</v>
      </c>
      <c r="G213" s="46">
        <f t="shared" ref="G213:G276" si="26">+C213-(C$7+F213*C$8)</f>
        <v>-1.9073869996645954E-2</v>
      </c>
      <c r="K213" s="46">
        <f t="shared" si="23"/>
        <v>-1.9073869996645954E-2</v>
      </c>
      <c r="O213" s="46">
        <f t="shared" ref="O213:O263" ca="1" si="27">+C$11+C$12*F213</f>
        <v>-1.8382550708270405E-2</v>
      </c>
      <c r="Q213" s="73">
        <f t="shared" ref="Q213:Q263" si="28">+C213-15018.5</f>
        <v>43443.023099999999</v>
      </c>
    </row>
    <row r="214" spans="1:17" ht="12.95" customHeight="1" x14ac:dyDescent="0.2">
      <c r="A214" s="90" t="s">
        <v>4</v>
      </c>
      <c r="B214" s="91" t="s">
        <v>64</v>
      </c>
      <c r="C214" s="90">
        <v>58461.6561</v>
      </c>
      <c r="D214" s="90">
        <v>2.0000000000000001E-4</v>
      </c>
      <c r="E214" s="46">
        <f t="shared" si="24"/>
        <v>55995.436065624359</v>
      </c>
      <c r="F214" s="46">
        <f t="shared" si="25"/>
        <v>55995.5</v>
      </c>
      <c r="G214" s="46">
        <f t="shared" si="26"/>
        <v>-1.6703440000128467E-2</v>
      </c>
      <c r="K214" s="46">
        <f t="shared" si="23"/>
        <v>-1.6703440000128467E-2</v>
      </c>
      <c r="O214" s="46">
        <f t="shared" ca="1" si="27"/>
        <v>-1.83825421851447E-2</v>
      </c>
      <c r="Q214" s="73">
        <f t="shared" si="28"/>
        <v>43443.1561</v>
      </c>
    </row>
    <row r="215" spans="1:17" ht="12.95" customHeight="1" x14ac:dyDescent="0.2">
      <c r="A215" s="90" t="s">
        <v>4</v>
      </c>
      <c r="B215" s="91" t="s">
        <v>55</v>
      </c>
      <c r="C215" s="90">
        <v>58480.334499999997</v>
      </c>
      <c r="D215" s="90">
        <v>1E-4</v>
      </c>
      <c r="E215" s="46">
        <f t="shared" si="24"/>
        <v>56066.929832311325</v>
      </c>
      <c r="F215" s="46">
        <f t="shared" si="25"/>
        <v>56067</v>
      </c>
      <c r="G215" s="46">
        <f t="shared" si="26"/>
        <v>-1.8331949999264907E-2</v>
      </c>
      <c r="K215" s="46">
        <f t="shared" si="23"/>
        <v>-1.8331949999264907E-2</v>
      </c>
      <c r="O215" s="46">
        <f t="shared" ca="1" si="27"/>
        <v>-1.8381323378168696E-2</v>
      </c>
      <c r="Q215" s="73">
        <f t="shared" si="28"/>
        <v>43461.834499999997</v>
      </c>
    </row>
    <row r="216" spans="1:17" ht="12.95" customHeight="1" x14ac:dyDescent="0.2">
      <c r="A216" s="92" t="s">
        <v>768</v>
      </c>
      <c r="B216" s="93" t="s">
        <v>55</v>
      </c>
      <c r="C216" s="94">
        <v>58699.146999999997</v>
      </c>
      <c r="D216" s="94" t="s">
        <v>521</v>
      </c>
      <c r="E216" s="46">
        <f t="shared" si="24"/>
        <v>56904.460339377983</v>
      </c>
      <c r="F216" s="46">
        <f t="shared" si="25"/>
        <v>56904.5</v>
      </c>
      <c r="G216" s="46">
        <f t="shared" si="26"/>
        <v>-1.0361699998611584E-2</v>
      </c>
      <c r="K216" s="46">
        <f t="shared" si="23"/>
        <v>-1.0361699998611584E-2</v>
      </c>
      <c r="O216" s="46">
        <f t="shared" ca="1" si="27"/>
        <v>-1.8367047142610601E-2</v>
      </c>
      <c r="Q216" s="73">
        <f t="shared" si="28"/>
        <v>43680.646999999997</v>
      </c>
    </row>
    <row r="217" spans="1:17" ht="12.95" customHeight="1" x14ac:dyDescent="0.2">
      <c r="A217" s="92" t="s">
        <v>768</v>
      </c>
      <c r="B217" s="93" t="s">
        <v>55</v>
      </c>
      <c r="C217" s="94">
        <v>58699.150999999998</v>
      </c>
      <c r="D217" s="94" t="s">
        <v>94</v>
      </c>
      <c r="E217" s="46">
        <f t="shared" si="24"/>
        <v>56904.475649847125</v>
      </c>
      <c r="F217" s="46">
        <f t="shared" si="25"/>
        <v>56904.5</v>
      </c>
      <c r="G217" s="46">
        <f t="shared" si="26"/>
        <v>-6.3616999977966771E-3</v>
      </c>
      <c r="K217" s="46">
        <f t="shared" si="23"/>
        <v>-6.3616999977966771E-3</v>
      </c>
      <c r="O217" s="46">
        <f t="shared" ca="1" si="27"/>
        <v>-1.8367047142610601E-2</v>
      </c>
      <c r="Q217" s="73">
        <f t="shared" si="28"/>
        <v>43680.650999999998</v>
      </c>
    </row>
    <row r="218" spans="1:17" ht="12.95" customHeight="1" x14ac:dyDescent="0.2">
      <c r="A218" s="92" t="s">
        <v>768</v>
      </c>
      <c r="B218" s="93" t="s">
        <v>55</v>
      </c>
      <c r="C218" s="94">
        <v>58699.152000000002</v>
      </c>
      <c r="D218" s="94" t="s">
        <v>38</v>
      </c>
      <c r="E218" s="46">
        <f t="shared" si="24"/>
        <v>56904.479477464425</v>
      </c>
      <c r="F218" s="46">
        <f t="shared" si="25"/>
        <v>56904.5</v>
      </c>
      <c r="G218" s="46">
        <f t="shared" si="26"/>
        <v>-5.3616999939549714E-3</v>
      </c>
      <c r="K218" s="46">
        <f t="shared" si="23"/>
        <v>-5.3616999939549714E-3</v>
      </c>
      <c r="O218" s="46">
        <f t="shared" ca="1" si="27"/>
        <v>-1.8367047142610601E-2</v>
      </c>
      <c r="Q218" s="73">
        <f t="shared" si="28"/>
        <v>43680.652000000002</v>
      </c>
    </row>
    <row r="219" spans="1:17" ht="12.95" customHeight="1" x14ac:dyDescent="0.2">
      <c r="A219" s="92" t="s">
        <v>768</v>
      </c>
      <c r="B219" s="93" t="s">
        <v>64</v>
      </c>
      <c r="C219" s="94">
        <v>58741.063000000002</v>
      </c>
      <c r="D219" s="94" t="s">
        <v>521</v>
      </c>
      <c r="E219" s="46">
        <f t="shared" si="24"/>
        <v>57064.89874547549</v>
      </c>
      <c r="F219" s="46">
        <f t="shared" si="25"/>
        <v>57065</v>
      </c>
      <c r="G219" s="46">
        <f t="shared" si="26"/>
        <v>-2.6453669990587514E-2</v>
      </c>
      <c r="K219" s="46">
        <f t="shared" ref="K219:K250" si="29">G219</f>
        <v>-2.6453669990587514E-2</v>
      </c>
      <c r="O219" s="46">
        <f t="shared" ca="1" si="27"/>
        <v>-1.8364311219258869E-2</v>
      </c>
      <c r="Q219" s="73">
        <f t="shared" si="28"/>
        <v>43722.563000000002</v>
      </c>
    </row>
    <row r="220" spans="1:17" ht="12.95" customHeight="1" x14ac:dyDescent="0.2">
      <c r="A220" s="92" t="s">
        <v>768</v>
      </c>
      <c r="B220" s="93" t="s">
        <v>64</v>
      </c>
      <c r="C220" s="94">
        <v>58741.065000000002</v>
      </c>
      <c r="D220" s="94" t="s">
        <v>38</v>
      </c>
      <c r="E220" s="46">
        <f t="shared" si="24"/>
        <v>57064.906400710061</v>
      </c>
      <c r="F220" s="46">
        <f t="shared" si="25"/>
        <v>57065</v>
      </c>
      <c r="G220" s="46">
        <f t="shared" si="26"/>
        <v>-2.445366999018006E-2</v>
      </c>
      <c r="K220" s="46">
        <f t="shared" si="29"/>
        <v>-2.445366999018006E-2</v>
      </c>
      <c r="O220" s="46">
        <f t="shared" ca="1" si="27"/>
        <v>-1.8364311219258869E-2</v>
      </c>
      <c r="Q220" s="73">
        <f t="shared" si="28"/>
        <v>43722.565000000002</v>
      </c>
    </row>
    <row r="221" spans="1:17" ht="12.95" customHeight="1" x14ac:dyDescent="0.2">
      <c r="A221" s="92" t="s">
        <v>768</v>
      </c>
      <c r="B221" s="93" t="s">
        <v>64</v>
      </c>
      <c r="C221" s="94">
        <v>58741.065999999999</v>
      </c>
      <c r="D221" s="94" t="s">
        <v>94</v>
      </c>
      <c r="E221" s="46">
        <f t="shared" si="24"/>
        <v>57064.910228327331</v>
      </c>
      <c r="F221" s="46">
        <f t="shared" si="25"/>
        <v>57065</v>
      </c>
      <c r="G221" s="46">
        <f t="shared" si="26"/>
        <v>-2.3453669993614312E-2</v>
      </c>
      <c r="K221" s="46">
        <f t="shared" si="29"/>
        <v>-2.3453669993614312E-2</v>
      </c>
      <c r="O221" s="46">
        <f t="shared" ca="1" si="27"/>
        <v>-1.8364311219258869E-2</v>
      </c>
      <c r="Q221" s="73">
        <f t="shared" si="28"/>
        <v>43722.565999999999</v>
      </c>
    </row>
    <row r="222" spans="1:17" ht="12.95" customHeight="1" x14ac:dyDescent="0.2">
      <c r="A222" s="103" t="s">
        <v>767</v>
      </c>
      <c r="B222" s="104" t="s">
        <v>55</v>
      </c>
      <c r="C222" s="105">
        <v>58764.322800000002</v>
      </c>
      <c r="D222" s="105">
        <v>4.0000000000000002E-4</v>
      </c>
      <c r="E222" s="46">
        <f t="shared" si="24"/>
        <v>57153.928357989716</v>
      </c>
      <c r="F222" s="46">
        <f t="shared" si="25"/>
        <v>57154</v>
      </c>
      <c r="G222" s="46">
        <f t="shared" si="26"/>
        <v>-1.8717129998549353E-2</v>
      </c>
      <c r="K222" s="46">
        <f t="shared" si="29"/>
        <v>-1.8717129998549353E-2</v>
      </c>
      <c r="O222" s="46">
        <f t="shared" ca="1" si="27"/>
        <v>-1.8362794102883145E-2</v>
      </c>
      <c r="Q222" s="73">
        <f t="shared" si="28"/>
        <v>43745.822800000002</v>
      </c>
    </row>
    <row r="223" spans="1:17" ht="12.95" customHeight="1" x14ac:dyDescent="0.2">
      <c r="A223" s="40" t="s">
        <v>775</v>
      </c>
      <c r="B223" s="41" t="s">
        <v>55</v>
      </c>
      <c r="C223" s="116">
        <v>58764.322800000002</v>
      </c>
      <c r="D223" s="40">
        <v>4.0000000000000002E-4</v>
      </c>
      <c r="E223" s="46">
        <f t="shared" si="24"/>
        <v>57153.928357989716</v>
      </c>
      <c r="F223" s="46">
        <f t="shared" si="25"/>
        <v>57154</v>
      </c>
      <c r="G223" s="46">
        <f t="shared" si="26"/>
        <v>-1.8717129998549353E-2</v>
      </c>
      <c r="K223" s="46">
        <f t="shared" si="29"/>
        <v>-1.8717129998549353E-2</v>
      </c>
      <c r="O223" s="46">
        <f t="shared" ca="1" si="27"/>
        <v>-1.8362794102883145E-2</v>
      </c>
      <c r="Q223" s="73">
        <f t="shared" si="28"/>
        <v>43745.822800000002</v>
      </c>
    </row>
    <row r="224" spans="1:17" ht="12.95" customHeight="1" x14ac:dyDescent="0.2">
      <c r="A224" s="103" t="s">
        <v>767</v>
      </c>
      <c r="B224" s="104" t="s">
        <v>64</v>
      </c>
      <c r="C224" s="105">
        <v>58782.485399999998</v>
      </c>
      <c r="D224" s="105">
        <v>2.9999999999999997E-4</v>
      </c>
      <c r="E224" s="46">
        <f t="shared" si="24"/>
        <v>57223.447839681328</v>
      </c>
      <c r="F224" s="46">
        <f t="shared" si="25"/>
        <v>57223.5</v>
      </c>
      <c r="G224" s="46">
        <f t="shared" si="26"/>
        <v>-1.3627360000100452E-2</v>
      </c>
      <c r="K224" s="46">
        <f t="shared" si="29"/>
        <v>-1.3627360000100452E-2</v>
      </c>
      <c r="O224" s="46">
        <f t="shared" ca="1" si="27"/>
        <v>-1.8361609388409965E-2</v>
      </c>
      <c r="Q224" s="73">
        <f t="shared" si="28"/>
        <v>43763.985399999998</v>
      </c>
    </row>
    <row r="225" spans="1:17" ht="12.95" customHeight="1" x14ac:dyDescent="0.2">
      <c r="A225" s="40" t="s">
        <v>775</v>
      </c>
      <c r="B225" s="41" t="s">
        <v>64</v>
      </c>
      <c r="C225" s="116">
        <v>58782.485399999998</v>
      </c>
      <c r="D225" s="40">
        <v>2.9999999999999997E-4</v>
      </c>
      <c r="E225" s="46">
        <f t="shared" si="24"/>
        <v>57223.447839681328</v>
      </c>
      <c r="F225" s="46">
        <f t="shared" si="25"/>
        <v>57223.5</v>
      </c>
      <c r="G225" s="46">
        <f t="shared" si="26"/>
        <v>-1.3627360000100452E-2</v>
      </c>
      <c r="K225" s="46">
        <f t="shared" si="29"/>
        <v>-1.3627360000100452E-2</v>
      </c>
      <c r="O225" s="46">
        <f t="shared" ca="1" si="27"/>
        <v>-1.8361609388409965E-2</v>
      </c>
      <c r="Q225" s="73">
        <f t="shared" si="28"/>
        <v>43763.985399999998</v>
      </c>
    </row>
    <row r="226" spans="1:17" ht="12.95" customHeight="1" x14ac:dyDescent="0.2">
      <c r="A226" s="103" t="s">
        <v>767</v>
      </c>
      <c r="B226" s="104" t="s">
        <v>55</v>
      </c>
      <c r="C226" s="105">
        <v>58783.393700000001</v>
      </c>
      <c r="D226" s="105">
        <v>1E-4</v>
      </c>
      <c r="E226" s="46">
        <f t="shared" si="24"/>
        <v>57226.924464460855</v>
      </c>
      <c r="F226" s="46">
        <f t="shared" si="25"/>
        <v>57227</v>
      </c>
      <c r="G226" s="46">
        <f t="shared" si="26"/>
        <v>-1.9734349996724632E-2</v>
      </c>
      <c r="K226" s="46">
        <f t="shared" si="29"/>
        <v>-1.9734349996724632E-2</v>
      </c>
      <c r="O226" s="46">
        <f t="shared" ca="1" si="27"/>
        <v>-1.8361549726530021E-2</v>
      </c>
      <c r="Q226" s="73">
        <f t="shared" si="28"/>
        <v>43764.893700000001</v>
      </c>
    </row>
    <row r="227" spans="1:17" ht="12.95" customHeight="1" x14ac:dyDescent="0.2">
      <c r="A227" s="40" t="s">
        <v>775</v>
      </c>
      <c r="B227" s="41" t="s">
        <v>55</v>
      </c>
      <c r="C227" s="116">
        <v>58783.393700000001</v>
      </c>
      <c r="D227" s="40">
        <v>1E-4</v>
      </c>
      <c r="E227" s="46">
        <f t="shared" si="24"/>
        <v>57226.924464460855</v>
      </c>
      <c r="F227" s="46">
        <f t="shared" si="25"/>
        <v>57227</v>
      </c>
      <c r="G227" s="46">
        <f t="shared" si="26"/>
        <v>-1.9734349996724632E-2</v>
      </c>
      <c r="K227" s="46">
        <f t="shared" si="29"/>
        <v>-1.9734349996724632E-2</v>
      </c>
      <c r="O227" s="46">
        <f t="shared" ca="1" si="27"/>
        <v>-1.8361549726530021E-2</v>
      </c>
      <c r="Q227" s="73">
        <f t="shared" si="28"/>
        <v>43764.893700000001</v>
      </c>
    </row>
    <row r="228" spans="1:17" ht="12.95" customHeight="1" x14ac:dyDescent="0.2">
      <c r="A228" s="103" t="s">
        <v>767</v>
      </c>
      <c r="B228" s="104" t="s">
        <v>64</v>
      </c>
      <c r="C228" s="105">
        <v>58783.527000000002</v>
      </c>
      <c r="D228" s="105">
        <v>2.0000000000000001E-4</v>
      </c>
      <c r="E228" s="46">
        <f t="shared" si="24"/>
        <v>57227.434685844892</v>
      </c>
      <c r="F228" s="46">
        <f t="shared" si="25"/>
        <v>57227.5</v>
      </c>
      <c r="G228" s="46">
        <f t="shared" si="26"/>
        <v>-1.7063919993233867E-2</v>
      </c>
      <c r="K228" s="46">
        <f t="shared" si="29"/>
        <v>-1.7063919993233867E-2</v>
      </c>
      <c r="O228" s="46">
        <f t="shared" ca="1" si="27"/>
        <v>-1.8361541203404313E-2</v>
      </c>
      <c r="Q228" s="73">
        <f t="shared" si="28"/>
        <v>43765.027000000002</v>
      </c>
    </row>
    <row r="229" spans="1:17" ht="12.95" customHeight="1" x14ac:dyDescent="0.2">
      <c r="A229" s="40" t="s">
        <v>775</v>
      </c>
      <c r="B229" s="41" t="s">
        <v>64</v>
      </c>
      <c r="C229" s="116">
        <v>58783.527000000002</v>
      </c>
      <c r="D229" s="40">
        <v>2.0000000000000001E-4</v>
      </c>
      <c r="E229" s="46">
        <f t="shared" si="24"/>
        <v>57227.434685844892</v>
      </c>
      <c r="F229" s="46">
        <f t="shared" si="25"/>
        <v>57227.5</v>
      </c>
      <c r="G229" s="46">
        <f t="shared" si="26"/>
        <v>-1.7063919993233867E-2</v>
      </c>
      <c r="K229" s="46">
        <f t="shared" si="29"/>
        <v>-1.7063919993233867E-2</v>
      </c>
      <c r="O229" s="46">
        <f t="shared" ca="1" si="27"/>
        <v>-1.8361541203404313E-2</v>
      </c>
      <c r="Q229" s="73">
        <f t="shared" si="28"/>
        <v>43765.027000000002</v>
      </c>
    </row>
    <row r="230" spans="1:17" ht="12.95" customHeight="1" x14ac:dyDescent="0.2">
      <c r="A230" s="39" t="s">
        <v>762</v>
      </c>
      <c r="B230" s="106" t="s">
        <v>55</v>
      </c>
      <c r="C230" s="19">
        <v>58831.599900000001</v>
      </c>
      <c r="D230" s="19">
        <v>2.9999999999999997E-4</v>
      </c>
      <c r="E230" s="46">
        <f t="shared" si="24"/>
        <v>57411.439348801367</v>
      </c>
      <c r="F230" s="46">
        <f t="shared" si="25"/>
        <v>57411.5</v>
      </c>
      <c r="G230" s="46">
        <f t="shared" si="26"/>
        <v>-1.5845679998164997E-2</v>
      </c>
      <c r="K230" s="46">
        <f t="shared" si="29"/>
        <v>-1.5845679998164997E-2</v>
      </c>
      <c r="O230" s="46">
        <f t="shared" ca="1" si="27"/>
        <v>-1.8358404693144387E-2</v>
      </c>
      <c r="Q230" s="73">
        <f t="shared" si="28"/>
        <v>43813.099900000001</v>
      </c>
    </row>
    <row r="231" spans="1:17" ht="12.95" customHeight="1" x14ac:dyDescent="0.2">
      <c r="A231" s="103" t="s">
        <v>769</v>
      </c>
      <c r="B231" s="104" t="s">
        <v>64</v>
      </c>
      <c r="C231" s="105">
        <v>59029.235500000003</v>
      </c>
      <c r="D231" s="105" t="s">
        <v>94</v>
      </c>
      <c r="E231" s="46">
        <f t="shared" si="24"/>
        <v>58167.912787395711</v>
      </c>
      <c r="F231" s="46">
        <f t="shared" si="25"/>
        <v>58168</v>
      </c>
      <c r="G231" s="46">
        <f t="shared" si="26"/>
        <v>-2.2785089990065899E-2</v>
      </c>
      <c r="K231" s="46">
        <f t="shared" si="29"/>
        <v>-2.2785089990065899E-2</v>
      </c>
      <c r="O231" s="46">
        <f t="shared" ca="1" si="27"/>
        <v>-1.8345509203950717E-2</v>
      </c>
      <c r="Q231" s="73">
        <f t="shared" si="28"/>
        <v>44010.735500000003</v>
      </c>
    </row>
    <row r="232" spans="1:17" ht="12.95" customHeight="1" x14ac:dyDescent="0.2">
      <c r="A232" s="103" t="s">
        <v>769</v>
      </c>
      <c r="B232" s="104" t="s">
        <v>64</v>
      </c>
      <c r="C232" s="105">
        <v>59029.2356</v>
      </c>
      <c r="D232" s="105" t="s">
        <v>38</v>
      </c>
      <c r="E232" s="46">
        <f t="shared" si="24"/>
        <v>58167.91317015743</v>
      </c>
      <c r="F232" s="46">
        <f t="shared" si="25"/>
        <v>58168</v>
      </c>
      <c r="G232" s="46">
        <f t="shared" si="26"/>
        <v>-2.2685089992592111E-2</v>
      </c>
      <c r="K232" s="46">
        <f t="shared" si="29"/>
        <v>-2.2685089992592111E-2</v>
      </c>
      <c r="O232" s="46">
        <f t="shared" ca="1" si="27"/>
        <v>-1.8345509203950717E-2</v>
      </c>
      <c r="Q232" s="73">
        <f t="shared" si="28"/>
        <v>44010.7356</v>
      </c>
    </row>
    <row r="233" spans="1:17" ht="12.95" customHeight="1" x14ac:dyDescent="0.2">
      <c r="A233" s="103" t="s">
        <v>769</v>
      </c>
      <c r="B233" s="104" t="s">
        <v>64</v>
      </c>
      <c r="C233" s="105">
        <v>59029.237500000003</v>
      </c>
      <c r="D233" s="105" t="s">
        <v>521</v>
      </c>
      <c r="E233" s="46">
        <f t="shared" si="24"/>
        <v>58167.920442630282</v>
      </c>
      <c r="F233" s="46">
        <f t="shared" si="25"/>
        <v>58168</v>
      </c>
      <c r="G233" s="46">
        <f t="shared" si="26"/>
        <v>-2.0785089989658445E-2</v>
      </c>
      <c r="K233" s="46">
        <f t="shared" si="29"/>
        <v>-2.0785089989658445E-2</v>
      </c>
      <c r="O233" s="46">
        <f t="shared" ca="1" si="27"/>
        <v>-1.8345509203950717E-2</v>
      </c>
      <c r="Q233" s="73">
        <f t="shared" si="28"/>
        <v>44010.737500000003</v>
      </c>
    </row>
    <row r="234" spans="1:17" ht="12.95" customHeight="1" x14ac:dyDescent="0.2">
      <c r="A234" s="103" t="s">
        <v>769</v>
      </c>
      <c r="B234" s="104" t="s">
        <v>64</v>
      </c>
      <c r="C234" s="105">
        <v>59068.161999999997</v>
      </c>
      <c r="D234" s="105" t="s">
        <v>38</v>
      </c>
      <c r="E234" s="46">
        <f t="shared" si="24"/>
        <v>58316.908531621135</v>
      </c>
      <c r="F234" s="46">
        <f t="shared" si="25"/>
        <v>58317</v>
      </c>
      <c r="G234" s="46">
        <f t="shared" si="26"/>
        <v>-2.3896949998743366E-2</v>
      </c>
      <c r="K234" s="46">
        <f t="shared" si="29"/>
        <v>-2.3896949998743366E-2</v>
      </c>
      <c r="O234" s="46">
        <f t="shared" ca="1" si="27"/>
        <v>-1.8342969312490232E-2</v>
      </c>
      <c r="Q234" s="73">
        <f t="shared" si="28"/>
        <v>44049.661999999997</v>
      </c>
    </row>
    <row r="235" spans="1:17" ht="12.95" customHeight="1" x14ac:dyDescent="0.2">
      <c r="A235" s="103" t="s">
        <v>769</v>
      </c>
      <c r="B235" s="104" t="s">
        <v>64</v>
      </c>
      <c r="C235" s="105">
        <v>59068.1639</v>
      </c>
      <c r="D235" s="105" t="s">
        <v>521</v>
      </c>
      <c r="E235" s="46">
        <f t="shared" si="24"/>
        <v>58316.915804093987</v>
      </c>
      <c r="F235" s="46">
        <f t="shared" si="25"/>
        <v>58317</v>
      </c>
      <c r="G235" s="46">
        <f t="shared" si="26"/>
        <v>-2.19969499958097E-2</v>
      </c>
      <c r="K235" s="46">
        <f t="shared" si="29"/>
        <v>-2.19969499958097E-2</v>
      </c>
      <c r="O235" s="46">
        <f t="shared" ca="1" si="27"/>
        <v>-1.8342969312490232E-2</v>
      </c>
      <c r="Q235" s="73">
        <f t="shared" si="28"/>
        <v>44049.6639</v>
      </c>
    </row>
    <row r="236" spans="1:17" ht="12.95" customHeight="1" x14ac:dyDescent="0.2">
      <c r="A236" s="103" t="s">
        <v>769</v>
      </c>
      <c r="B236" s="104" t="s">
        <v>55</v>
      </c>
      <c r="C236" s="105">
        <v>59082.148500000003</v>
      </c>
      <c r="D236" s="105" t="s">
        <v>521</v>
      </c>
      <c r="E236" s="46">
        <f t="shared" si="24"/>
        <v>58370.443500770947</v>
      </c>
      <c r="F236" s="46">
        <f t="shared" si="25"/>
        <v>58370.5</v>
      </c>
      <c r="G236" s="46">
        <f t="shared" si="26"/>
        <v>-1.4760939993720967E-2</v>
      </c>
      <c r="K236" s="46">
        <f t="shared" si="29"/>
        <v>-1.4760939993720967E-2</v>
      </c>
      <c r="O236" s="46">
        <f t="shared" ca="1" si="27"/>
        <v>-1.8342057338039657E-2</v>
      </c>
      <c r="Q236" s="73">
        <f t="shared" si="28"/>
        <v>44063.648500000003</v>
      </c>
    </row>
    <row r="237" spans="1:17" ht="12.95" customHeight="1" x14ac:dyDescent="0.2">
      <c r="A237" s="103" t="s">
        <v>769</v>
      </c>
      <c r="B237" s="104" t="s">
        <v>55</v>
      </c>
      <c r="C237" s="105">
        <v>59082.150199999996</v>
      </c>
      <c r="D237" s="105" t="s">
        <v>94</v>
      </c>
      <c r="E237" s="46">
        <f t="shared" si="24"/>
        <v>58370.450007720305</v>
      </c>
      <c r="F237" s="46">
        <f t="shared" si="25"/>
        <v>58370.5</v>
      </c>
      <c r="G237" s="46">
        <f t="shared" si="26"/>
        <v>-1.3060940000286791E-2</v>
      </c>
      <c r="K237" s="46">
        <f t="shared" si="29"/>
        <v>-1.3060940000286791E-2</v>
      </c>
      <c r="O237" s="46">
        <f t="shared" ca="1" si="27"/>
        <v>-1.8342057338039657E-2</v>
      </c>
      <c r="Q237" s="73">
        <f t="shared" si="28"/>
        <v>44063.650199999996</v>
      </c>
    </row>
    <row r="238" spans="1:17" ht="12.95" customHeight="1" x14ac:dyDescent="0.2">
      <c r="A238" s="103" t="s">
        <v>769</v>
      </c>
      <c r="B238" s="104" t="s">
        <v>55</v>
      </c>
      <c r="C238" s="105">
        <v>59082.150300000001</v>
      </c>
      <c r="D238" s="105" t="s">
        <v>38</v>
      </c>
      <c r="E238" s="46">
        <f t="shared" si="24"/>
        <v>58370.450390482052</v>
      </c>
      <c r="F238" s="46">
        <f t="shared" si="25"/>
        <v>58370.5</v>
      </c>
      <c r="G238" s="46">
        <f t="shared" si="26"/>
        <v>-1.2960939995537046E-2</v>
      </c>
      <c r="K238" s="46">
        <f t="shared" si="29"/>
        <v>-1.2960939995537046E-2</v>
      </c>
      <c r="O238" s="46">
        <f t="shared" ca="1" si="27"/>
        <v>-1.8342057338039657E-2</v>
      </c>
      <c r="Q238" s="73">
        <f t="shared" si="28"/>
        <v>44063.650300000001</v>
      </c>
    </row>
    <row r="239" spans="1:17" ht="12.95" customHeight="1" x14ac:dyDescent="0.2">
      <c r="A239" s="80" t="s">
        <v>773</v>
      </c>
      <c r="B239" s="81" t="s">
        <v>55</v>
      </c>
      <c r="C239" s="82">
        <v>59098.467199999999</v>
      </c>
      <c r="D239" s="82">
        <v>6.9999999999999999E-4</v>
      </c>
      <c r="E239" s="46">
        <f t="shared" si="24"/>
        <v>58432.905238951651</v>
      </c>
      <c r="F239" s="46">
        <f t="shared" si="25"/>
        <v>58433</v>
      </c>
      <c r="G239" s="46">
        <f t="shared" si="26"/>
        <v>-2.4757189996307716E-2</v>
      </c>
      <c r="K239" s="46">
        <f t="shared" si="29"/>
        <v>-2.4757189996307716E-2</v>
      </c>
      <c r="O239" s="46">
        <f t="shared" ca="1" si="27"/>
        <v>-1.8340991947326364E-2</v>
      </c>
      <c r="Q239" s="73">
        <f t="shared" si="28"/>
        <v>44079.967199999999</v>
      </c>
    </row>
    <row r="240" spans="1:17" ht="12.95" customHeight="1" x14ac:dyDescent="0.2">
      <c r="A240" s="80" t="s">
        <v>774</v>
      </c>
      <c r="B240" s="81" t="s">
        <v>55</v>
      </c>
      <c r="C240" s="82">
        <v>59126.693200000002</v>
      </c>
      <c r="D240" s="82">
        <v>1E-4</v>
      </c>
      <c r="E240" s="46">
        <f t="shared" si="24"/>
        <v>58540.943564424218</v>
      </c>
      <c r="F240" s="46">
        <f t="shared" si="25"/>
        <v>58541</v>
      </c>
      <c r="G240" s="46">
        <f t="shared" si="26"/>
        <v>-1.4744309992238414E-2</v>
      </c>
      <c r="K240" s="46">
        <f t="shared" si="29"/>
        <v>-1.4744309992238414E-2</v>
      </c>
      <c r="O240" s="46">
        <f t="shared" ca="1" si="27"/>
        <v>-1.83391509521738E-2</v>
      </c>
      <c r="Q240" s="73">
        <f t="shared" si="28"/>
        <v>44108.193200000002</v>
      </c>
    </row>
    <row r="241" spans="1:17" ht="12.95" customHeight="1" x14ac:dyDescent="0.2">
      <c r="A241" s="107" t="s">
        <v>761</v>
      </c>
      <c r="B241" s="18" t="s">
        <v>64</v>
      </c>
      <c r="C241" s="37">
        <v>59165.614999999998</v>
      </c>
      <c r="D241" s="12">
        <v>1E-3</v>
      </c>
      <c r="E241" s="46">
        <f t="shared" si="24"/>
        <v>58689.921318848414</v>
      </c>
      <c r="F241" s="46">
        <f t="shared" si="25"/>
        <v>58690</v>
      </c>
      <c r="G241" s="46">
        <f t="shared" si="26"/>
        <v>-2.0556169998599216E-2</v>
      </c>
      <c r="K241" s="46">
        <f t="shared" si="29"/>
        <v>-2.0556169998599216E-2</v>
      </c>
      <c r="O241" s="46">
        <f t="shared" ca="1" si="27"/>
        <v>-1.8336611060713316E-2</v>
      </c>
      <c r="Q241" s="73">
        <f t="shared" si="28"/>
        <v>44147.114999999998</v>
      </c>
    </row>
    <row r="242" spans="1:17" ht="12.95" customHeight="1" x14ac:dyDescent="0.2">
      <c r="A242" s="80" t="s">
        <v>773</v>
      </c>
      <c r="B242" s="81" t="s">
        <v>64</v>
      </c>
      <c r="C242" s="82">
        <v>59172.2811</v>
      </c>
      <c r="D242" s="82">
        <v>5.0000000000000001E-4</v>
      </c>
      <c r="E242" s="46">
        <f t="shared" si="24"/>
        <v>58715.436598428685</v>
      </c>
      <c r="F242" s="46">
        <f t="shared" si="25"/>
        <v>58715.5</v>
      </c>
      <c r="G242" s="46">
        <f t="shared" si="26"/>
        <v>-1.6564239995204844E-2</v>
      </c>
      <c r="K242" s="46">
        <f t="shared" si="29"/>
        <v>-1.6564239995204844E-2</v>
      </c>
      <c r="O242" s="46">
        <f t="shared" ca="1" si="27"/>
        <v>-1.8336176381302291E-2</v>
      </c>
      <c r="Q242" s="73">
        <f t="shared" si="28"/>
        <v>44153.7811</v>
      </c>
    </row>
    <row r="243" spans="1:17" ht="12.95" customHeight="1" x14ac:dyDescent="0.2">
      <c r="A243" s="107" t="s">
        <v>761</v>
      </c>
      <c r="B243" s="18" t="s">
        <v>55</v>
      </c>
      <c r="C243" s="19">
        <v>59175.678899999999</v>
      </c>
      <c r="D243" s="19">
        <v>5.0000000000000001E-4</v>
      </c>
      <c r="E243" s="46">
        <f t="shared" si="24"/>
        <v>58728.44207643799</v>
      </c>
      <c r="F243" s="46">
        <f t="shared" si="25"/>
        <v>58728.5</v>
      </c>
      <c r="G243" s="46">
        <f t="shared" si="26"/>
        <v>-1.513305999833392E-2</v>
      </c>
      <c r="K243" s="46">
        <f t="shared" si="29"/>
        <v>-1.513305999833392E-2</v>
      </c>
      <c r="O243" s="46">
        <f t="shared" ca="1" si="27"/>
        <v>-1.8335954780033928E-2</v>
      </c>
      <c r="Q243" s="73">
        <f t="shared" si="28"/>
        <v>44157.178899999999</v>
      </c>
    </row>
    <row r="244" spans="1:17" ht="12.95" customHeight="1" x14ac:dyDescent="0.2">
      <c r="A244" s="107" t="s">
        <v>761</v>
      </c>
      <c r="B244" s="18" t="s">
        <v>55</v>
      </c>
      <c r="C244" s="19">
        <v>59179.597600000001</v>
      </c>
      <c r="D244" s="19">
        <v>6.9999999999999999E-4</v>
      </c>
      <c r="E244" s="46">
        <f t="shared" si="24"/>
        <v>58743.441360290803</v>
      </c>
      <c r="F244" s="46">
        <f t="shared" si="25"/>
        <v>58743.5</v>
      </c>
      <c r="G244" s="46">
        <f t="shared" si="26"/>
        <v>-1.5320159996917937E-2</v>
      </c>
      <c r="K244" s="46">
        <f t="shared" si="29"/>
        <v>-1.5320159996917937E-2</v>
      </c>
      <c r="O244" s="46">
        <f t="shared" ca="1" si="27"/>
        <v>-1.8335699086262737E-2</v>
      </c>
      <c r="Q244" s="73">
        <f t="shared" si="28"/>
        <v>44161.097600000001</v>
      </c>
    </row>
    <row r="245" spans="1:17" ht="12.95" customHeight="1" x14ac:dyDescent="0.2">
      <c r="A245" s="107" t="s">
        <v>761</v>
      </c>
      <c r="B245" s="18" t="s">
        <v>55</v>
      </c>
      <c r="C245" s="19">
        <v>59181.688000000002</v>
      </c>
      <c r="D245" s="19">
        <v>1E-3</v>
      </c>
      <c r="E245" s="46">
        <f t="shared" si="24"/>
        <v>58751.442611462342</v>
      </c>
      <c r="F245" s="46">
        <f t="shared" si="25"/>
        <v>58751.5</v>
      </c>
      <c r="G245" s="46">
        <f t="shared" si="26"/>
        <v>-1.4993279990449082E-2</v>
      </c>
      <c r="K245" s="46">
        <f t="shared" si="29"/>
        <v>-1.4993279990449082E-2</v>
      </c>
      <c r="O245" s="46">
        <f t="shared" ca="1" si="27"/>
        <v>-1.8335562716251436E-2</v>
      </c>
      <c r="Q245" s="73">
        <f t="shared" si="28"/>
        <v>44163.188000000002</v>
      </c>
    </row>
    <row r="246" spans="1:17" ht="12.95" customHeight="1" x14ac:dyDescent="0.2">
      <c r="A246" s="42" t="s">
        <v>776</v>
      </c>
      <c r="B246" s="41" t="s">
        <v>64</v>
      </c>
      <c r="C246" s="116">
        <v>59430.143699999899</v>
      </c>
      <c r="D246" s="40" t="s">
        <v>521</v>
      </c>
      <c r="E246" s="46">
        <f t="shared" si="24"/>
        <v>59702.435943216769</v>
      </c>
      <c r="F246" s="46">
        <f t="shared" si="25"/>
        <v>59702.5</v>
      </c>
      <c r="G246" s="46">
        <f t="shared" si="26"/>
        <v>-1.6735420096665621E-2</v>
      </c>
      <c r="K246" s="46">
        <f t="shared" si="29"/>
        <v>-1.6735420096665621E-2</v>
      </c>
      <c r="O246" s="46">
        <f t="shared" ca="1" si="27"/>
        <v>-1.8319351731158007E-2</v>
      </c>
      <c r="Q246" s="73">
        <f t="shared" si="28"/>
        <v>44411.643699999899</v>
      </c>
    </row>
    <row r="247" spans="1:17" ht="12.95" customHeight="1" x14ac:dyDescent="0.2">
      <c r="A247" s="40" t="s">
        <v>777</v>
      </c>
      <c r="B247" s="41" t="s">
        <v>64</v>
      </c>
      <c r="C247" s="116">
        <v>59454.441299999999</v>
      </c>
      <c r="D247" s="40">
        <v>4.0000000000000002E-4</v>
      </c>
      <c r="E247" s="46">
        <f t="shared" si="24"/>
        <v>59795.43785694924</v>
      </c>
      <c r="F247" s="46">
        <f t="shared" si="25"/>
        <v>59795.5</v>
      </c>
      <c r="G247" s="46">
        <f t="shared" si="26"/>
        <v>-1.62354400017648E-2</v>
      </c>
      <c r="K247" s="46">
        <f t="shared" si="29"/>
        <v>-1.62354400017648E-2</v>
      </c>
      <c r="O247" s="46">
        <f t="shared" ca="1" si="27"/>
        <v>-1.831776642977663E-2</v>
      </c>
      <c r="Q247" s="73">
        <f t="shared" si="28"/>
        <v>44435.941299999999</v>
      </c>
    </row>
    <row r="248" spans="1:17" ht="12.95" customHeight="1" x14ac:dyDescent="0.2">
      <c r="A248" s="42" t="s">
        <v>776</v>
      </c>
      <c r="B248" s="41" t="s">
        <v>64</v>
      </c>
      <c r="C248" s="116">
        <v>59495.981500000227</v>
      </c>
      <c r="D248" s="40" t="s">
        <v>778</v>
      </c>
      <c r="E248" s="46">
        <f t="shared" si="24"/>
        <v>59954.437844472086</v>
      </c>
      <c r="F248" s="46">
        <f t="shared" si="25"/>
        <v>59954.5</v>
      </c>
      <c r="G248" s="46">
        <f t="shared" si="26"/>
        <v>-1.6238699769019149E-2</v>
      </c>
      <c r="K248" s="46">
        <f t="shared" si="29"/>
        <v>-1.6238699769019149E-2</v>
      </c>
      <c r="O248" s="46">
        <f t="shared" ca="1" si="27"/>
        <v>-1.8315056075802021E-2</v>
      </c>
      <c r="Q248" s="73">
        <f t="shared" si="28"/>
        <v>44477.481500000227</v>
      </c>
    </row>
    <row r="249" spans="1:17" ht="12.95" customHeight="1" x14ac:dyDescent="0.2">
      <c r="A249" s="45" t="s">
        <v>782</v>
      </c>
      <c r="B249" s="110" t="s">
        <v>55</v>
      </c>
      <c r="C249" s="111">
        <v>59530.726699999999</v>
      </c>
      <c r="D249" s="112">
        <v>2.0000000000000001E-4</v>
      </c>
      <c r="E249" s="46">
        <f t="shared" si="24"/>
        <v>60087.429172544944</v>
      </c>
      <c r="F249" s="46">
        <f t="shared" si="25"/>
        <v>60087.5</v>
      </c>
      <c r="G249" s="46">
        <f t="shared" si="26"/>
        <v>-1.8504319996281993E-2</v>
      </c>
      <c r="K249" s="46">
        <f t="shared" si="29"/>
        <v>-1.8504319996281993E-2</v>
      </c>
      <c r="O249" s="46">
        <f t="shared" ca="1" si="27"/>
        <v>-1.8312788924364137E-2</v>
      </c>
      <c r="Q249" s="73">
        <f t="shared" si="28"/>
        <v>44512.226699999999</v>
      </c>
    </row>
    <row r="250" spans="1:17" ht="12.95" customHeight="1" x14ac:dyDescent="0.2">
      <c r="A250" s="40" t="s">
        <v>777</v>
      </c>
      <c r="B250" s="41" t="s">
        <v>55</v>
      </c>
      <c r="C250" s="116">
        <v>59536.341699999997</v>
      </c>
      <c r="D250" s="40">
        <v>2.9999999999999997E-4</v>
      </c>
      <c r="E250" s="46">
        <f t="shared" si="24"/>
        <v>60108.921243597455</v>
      </c>
      <c r="F250" s="46">
        <f t="shared" si="25"/>
        <v>60109</v>
      </c>
      <c r="G250" s="46">
        <f t="shared" si="26"/>
        <v>-2.0575829999870621E-2</v>
      </c>
      <c r="K250" s="46">
        <f t="shared" si="29"/>
        <v>-2.0575829999870621E-2</v>
      </c>
      <c r="O250" s="46">
        <f t="shared" ca="1" si="27"/>
        <v>-1.8312422429958765E-2</v>
      </c>
      <c r="Q250" s="73">
        <f t="shared" si="28"/>
        <v>44517.841699999997</v>
      </c>
    </row>
    <row r="251" spans="1:17" ht="12.95" customHeight="1" x14ac:dyDescent="0.2">
      <c r="A251" s="40" t="s">
        <v>777</v>
      </c>
      <c r="B251" s="41" t="s">
        <v>64</v>
      </c>
      <c r="C251" s="116">
        <v>59536.475599999998</v>
      </c>
      <c r="D251" s="40">
        <v>5.0000000000000001E-4</v>
      </c>
      <c r="E251" s="46">
        <f t="shared" si="24"/>
        <v>60109.433761551853</v>
      </c>
      <c r="F251" s="46">
        <f t="shared" si="25"/>
        <v>60109.5</v>
      </c>
      <c r="G251" s="46">
        <f t="shared" si="26"/>
        <v>-1.7305399996985216E-2</v>
      </c>
      <c r="K251" s="46">
        <f t="shared" ref="K251:K263" si="30">G251</f>
        <v>-1.7305399996985216E-2</v>
      </c>
      <c r="O251" s="46">
        <f t="shared" ca="1" si="27"/>
        <v>-1.831241390683306E-2</v>
      </c>
      <c r="Q251" s="73">
        <f t="shared" si="28"/>
        <v>44517.975599999998</v>
      </c>
    </row>
    <row r="252" spans="1:17" ht="12.95" customHeight="1" x14ac:dyDescent="0.2">
      <c r="A252" s="107" t="s">
        <v>770</v>
      </c>
      <c r="B252" s="20"/>
      <c r="C252" s="38">
        <v>59568.61</v>
      </c>
      <c r="D252" s="12">
        <v>1E-3</v>
      </c>
      <c r="E252" s="46">
        <f t="shared" si="24"/>
        <v>60232.431946419194</v>
      </c>
      <c r="F252" s="46">
        <f t="shared" si="25"/>
        <v>60232.5</v>
      </c>
      <c r="G252" s="46">
        <f t="shared" si="26"/>
        <v>-1.7779619993234519E-2</v>
      </c>
      <c r="K252" s="46">
        <f t="shared" si="30"/>
        <v>-1.7779619993234519E-2</v>
      </c>
      <c r="O252" s="46">
        <f t="shared" ca="1" si="27"/>
        <v>-1.8310317217909301E-2</v>
      </c>
      <c r="Q252" s="73">
        <f t="shared" si="28"/>
        <v>44550.11</v>
      </c>
    </row>
    <row r="253" spans="1:17" ht="12.95" customHeight="1" x14ac:dyDescent="0.2">
      <c r="A253" s="107" t="s">
        <v>772</v>
      </c>
      <c r="B253" s="20"/>
      <c r="C253" s="37">
        <v>59585.592900000003</v>
      </c>
      <c r="D253" s="12">
        <v>5.9999999999999995E-4</v>
      </c>
      <c r="E253" s="46">
        <f t="shared" si="24"/>
        <v>60297.435988000296</v>
      </c>
      <c r="F253" s="46">
        <f t="shared" si="25"/>
        <v>60297.5</v>
      </c>
      <c r="G253" s="46">
        <f t="shared" si="26"/>
        <v>-1.6723719993024133E-2</v>
      </c>
      <c r="K253" s="46">
        <f t="shared" si="30"/>
        <v>-1.6723719993024133E-2</v>
      </c>
      <c r="O253" s="46">
        <f t="shared" ca="1" si="27"/>
        <v>-1.8309209211567482E-2</v>
      </c>
      <c r="Q253" s="73">
        <f t="shared" si="28"/>
        <v>44567.092900000003</v>
      </c>
    </row>
    <row r="254" spans="1:17" ht="12.95" customHeight="1" x14ac:dyDescent="0.2">
      <c r="A254" s="108" t="s">
        <v>781</v>
      </c>
      <c r="B254" s="109" t="s">
        <v>64</v>
      </c>
      <c r="C254" s="117">
        <v>59783.231099999975</v>
      </c>
      <c r="D254" s="19"/>
      <c r="E254" s="46">
        <f t="shared" si="24"/>
        <v>61053.919378399463</v>
      </c>
      <c r="F254" s="46">
        <f t="shared" si="25"/>
        <v>61054</v>
      </c>
      <c r="G254" s="46">
        <f t="shared" si="26"/>
        <v>-2.106313002150273E-2</v>
      </c>
      <c r="K254" s="46">
        <f t="shared" si="30"/>
        <v>-2.106313002150273E-2</v>
      </c>
      <c r="O254" s="46">
        <f t="shared" ca="1" si="27"/>
        <v>-1.8296313722373812E-2</v>
      </c>
      <c r="Q254" s="73">
        <f t="shared" si="28"/>
        <v>44764.731099999975</v>
      </c>
    </row>
    <row r="255" spans="1:17" ht="12.95" customHeight="1" x14ac:dyDescent="0.2">
      <c r="A255" s="108" t="s">
        <v>781</v>
      </c>
      <c r="B255" s="109" t="s">
        <v>55</v>
      </c>
      <c r="C255" s="117">
        <v>59791.200999999885</v>
      </c>
      <c r="D255" s="19"/>
      <c r="E255" s="46">
        <f t="shared" si="24"/>
        <v>61084.425105394927</v>
      </c>
      <c r="F255" s="46">
        <f t="shared" si="25"/>
        <v>61084.5</v>
      </c>
      <c r="G255" s="46">
        <f t="shared" si="26"/>
        <v>-1.9566900111385621E-2</v>
      </c>
      <c r="K255" s="46">
        <f t="shared" si="30"/>
        <v>-1.9566900111385621E-2</v>
      </c>
      <c r="O255" s="46">
        <f t="shared" ca="1" si="27"/>
        <v>-1.8295793811705725E-2</v>
      </c>
      <c r="Q255" s="73">
        <f t="shared" si="28"/>
        <v>44772.700999999885</v>
      </c>
    </row>
    <row r="256" spans="1:17" ht="12.95" customHeight="1" x14ac:dyDescent="0.2">
      <c r="A256" s="108" t="s">
        <v>781</v>
      </c>
      <c r="B256" s="109" t="s">
        <v>64</v>
      </c>
      <c r="C256" s="117">
        <v>59810.137999999803</v>
      </c>
      <c r="D256" s="19"/>
      <c r="E256" s="46">
        <f t="shared" si="24"/>
        <v>61156.908693911362</v>
      </c>
      <c r="F256" s="46">
        <f t="shared" si="25"/>
        <v>61157</v>
      </c>
      <c r="G256" s="46">
        <f t="shared" si="26"/>
        <v>-2.3854550192481838E-2</v>
      </c>
      <c r="K256" s="46">
        <f t="shared" si="30"/>
        <v>-2.3854550192481838E-2</v>
      </c>
      <c r="O256" s="46">
        <f t="shared" ca="1" si="27"/>
        <v>-1.829455795847831E-2</v>
      </c>
      <c r="Q256" s="73">
        <f t="shared" si="28"/>
        <v>44791.637999999803</v>
      </c>
    </row>
    <row r="257" spans="1:17" ht="12.95" customHeight="1" x14ac:dyDescent="0.2">
      <c r="A257" s="108" t="s">
        <v>781</v>
      </c>
      <c r="B257" s="109" t="s">
        <v>64</v>
      </c>
      <c r="C257" s="117">
        <v>59810.14000000013</v>
      </c>
      <c r="D257" s="19"/>
      <c r="E257" s="46">
        <f t="shared" si="24"/>
        <v>61156.916349147192</v>
      </c>
      <c r="F257" s="46">
        <f t="shared" si="25"/>
        <v>61157</v>
      </c>
      <c r="G257" s="46">
        <f t="shared" si="26"/>
        <v>-2.1854549864656292E-2</v>
      </c>
      <c r="K257" s="46">
        <f t="shared" si="30"/>
        <v>-2.1854549864656292E-2</v>
      </c>
      <c r="O257" s="46">
        <f t="shared" ca="1" si="27"/>
        <v>-1.829455795847831E-2</v>
      </c>
      <c r="Q257" s="73">
        <f t="shared" si="28"/>
        <v>44791.64000000013</v>
      </c>
    </row>
    <row r="258" spans="1:17" ht="12.95" customHeight="1" x14ac:dyDescent="0.2">
      <c r="A258" s="108" t="s">
        <v>781</v>
      </c>
      <c r="B258" s="109" t="s">
        <v>64</v>
      </c>
      <c r="C258" s="117">
        <v>59810.14000000013</v>
      </c>
      <c r="D258" s="19"/>
      <c r="E258" s="46">
        <f t="shared" si="24"/>
        <v>61156.916349147192</v>
      </c>
      <c r="F258" s="46">
        <f t="shared" si="25"/>
        <v>61157</v>
      </c>
      <c r="G258" s="46">
        <f t="shared" si="26"/>
        <v>-2.1854549864656292E-2</v>
      </c>
      <c r="K258" s="46">
        <f t="shared" si="30"/>
        <v>-2.1854549864656292E-2</v>
      </c>
      <c r="O258" s="46">
        <f t="shared" ca="1" si="27"/>
        <v>-1.829455795847831E-2</v>
      </c>
      <c r="Q258" s="73">
        <f t="shared" si="28"/>
        <v>44791.64000000013</v>
      </c>
    </row>
    <row r="259" spans="1:17" ht="12.95" customHeight="1" x14ac:dyDescent="0.2">
      <c r="A259" s="108" t="s">
        <v>781</v>
      </c>
      <c r="B259" s="109" t="s">
        <v>55</v>
      </c>
      <c r="C259" s="117">
        <v>59854.954200000037</v>
      </c>
      <c r="D259" s="19"/>
      <c r="E259" s="46">
        <f t="shared" si="24"/>
        <v>61328.447955658281</v>
      </c>
      <c r="F259" s="46">
        <f t="shared" si="25"/>
        <v>61328.5</v>
      </c>
      <c r="G259" s="46">
        <f t="shared" si="26"/>
        <v>-1.3597059958556201E-2</v>
      </c>
      <c r="K259" s="46">
        <f t="shared" si="30"/>
        <v>-1.3597059958556201E-2</v>
      </c>
      <c r="O259" s="46">
        <f t="shared" ca="1" si="27"/>
        <v>-1.8291634526361039E-2</v>
      </c>
      <c r="Q259" s="73">
        <f t="shared" si="28"/>
        <v>44836.454200000037</v>
      </c>
    </row>
    <row r="260" spans="1:17" ht="12.95" customHeight="1" x14ac:dyDescent="0.2">
      <c r="A260" s="108" t="s">
        <v>781</v>
      </c>
      <c r="B260" s="109" t="s">
        <v>55</v>
      </c>
      <c r="C260" s="117">
        <v>59872.981000000145</v>
      </c>
      <c r="D260" s="19"/>
      <c r="E260" s="46">
        <f t="shared" si="24"/>
        <v>61397.447646923087</v>
      </c>
      <c r="F260" s="46">
        <f t="shared" si="25"/>
        <v>61397.5</v>
      </c>
      <c r="G260" s="46">
        <f t="shared" si="26"/>
        <v>-1.367771984951105E-2</v>
      </c>
      <c r="K260" s="46">
        <f t="shared" si="30"/>
        <v>-1.367771984951105E-2</v>
      </c>
      <c r="O260" s="46">
        <f t="shared" ca="1" si="27"/>
        <v>-1.8290458335013568E-2</v>
      </c>
      <c r="Q260" s="73">
        <f t="shared" si="28"/>
        <v>44854.481000000145</v>
      </c>
    </row>
    <row r="261" spans="1:17" ht="12.95" customHeight="1" x14ac:dyDescent="0.2">
      <c r="A261" s="108" t="s">
        <v>781</v>
      </c>
      <c r="B261" s="109" t="s">
        <v>64</v>
      </c>
      <c r="C261" s="117">
        <v>59873.887500000186</v>
      </c>
      <c r="D261" s="19"/>
      <c r="E261" s="46">
        <f t="shared" si="24"/>
        <v>61400.917381991647</v>
      </c>
      <c r="F261" s="46">
        <f t="shared" si="25"/>
        <v>61401</v>
      </c>
      <c r="G261" s="46">
        <f t="shared" si="26"/>
        <v>-2.1584709807939362E-2</v>
      </c>
      <c r="K261" s="46">
        <f t="shared" si="30"/>
        <v>-2.1584709807939362E-2</v>
      </c>
      <c r="O261" s="46">
        <f t="shared" ca="1" si="27"/>
        <v>-1.8290398673133621E-2</v>
      </c>
      <c r="Q261" s="73">
        <f t="shared" si="28"/>
        <v>44855.387500000186</v>
      </c>
    </row>
    <row r="262" spans="1:17" ht="12.95" customHeight="1" x14ac:dyDescent="0.2">
      <c r="A262" s="108" t="s">
        <v>781</v>
      </c>
      <c r="B262" s="109" t="s">
        <v>64</v>
      </c>
      <c r="C262" s="117">
        <v>59885.903100000229</v>
      </c>
      <c r="D262" s="19"/>
      <c r="E262" s="46">
        <f t="shared" si="24"/>
        <v>61446.908500235564</v>
      </c>
      <c r="F262" s="46">
        <f t="shared" si="25"/>
        <v>61447</v>
      </c>
      <c r="G262" s="46">
        <f t="shared" si="26"/>
        <v>-2.3905149770143908E-2</v>
      </c>
      <c r="K262" s="46">
        <f t="shared" si="30"/>
        <v>-2.3905149770143908E-2</v>
      </c>
      <c r="O262" s="46">
        <f t="shared" ca="1" si="27"/>
        <v>-1.8289614545568642E-2</v>
      </c>
      <c r="Q262" s="73">
        <f t="shared" si="28"/>
        <v>44867.403100000229</v>
      </c>
    </row>
    <row r="263" spans="1:17" ht="12.95" customHeight="1" x14ac:dyDescent="0.2">
      <c r="A263" s="43" t="s">
        <v>780</v>
      </c>
      <c r="B263" s="44" t="s">
        <v>55</v>
      </c>
      <c r="C263" s="116">
        <v>59907.328500000003</v>
      </c>
      <c r="D263" s="40">
        <v>4.0000000000000002E-4</v>
      </c>
      <c r="E263" s="46">
        <f t="shared" si="24"/>
        <v>61528.916731602221</v>
      </c>
      <c r="F263" s="46">
        <f t="shared" si="25"/>
        <v>61529</v>
      </c>
      <c r="G263" s="46">
        <f t="shared" si="26"/>
        <v>-2.1754629997303709E-2</v>
      </c>
      <c r="K263" s="46">
        <f t="shared" si="30"/>
        <v>-2.1754629997303709E-2</v>
      </c>
      <c r="O263" s="46">
        <f t="shared" ca="1" si="27"/>
        <v>-1.8288216752952804E-2</v>
      </c>
      <c r="Q263" s="73">
        <f t="shared" si="28"/>
        <v>44888.828500000003</v>
      </c>
    </row>
    <row r="264" spans="1:17" ht="12.95" customHeight="1" x14ac:dyDescent="0.2">
      <c r="A264" s="20"/>
      <c r="B264" s="20"/>
      <c r="C264" s="19"/>
      <c r="D264" s="19"/>
    </row>
    <row r="265" spans="1:17" ht="12.95" customHeight="1" x14ac:dyDescent="0.2">
      <c r="A265" s="20"/>
      <c r="B265" s="20"/>
      <c r="C265" s="19"/>
      <c r="D265" s="19"/>
    </row>
    <row r="266" spans="1:17" ht="12.95" customHeight="1" x14ac:dyDescent="0.2">
      <c r="A266" s="20"/>
      <c r="B266" s="20"/>
      <c r="C266" s="19"/>
      <c r="D266" s="19"/>
    </row>
    <row r="267" spans="1:17" ht="12.95" customHeight="1" x14ac:dyDescent="0.2">
      <c r="A267" s="20"/>
      <c r="B267" s="20"/>
      <c r="C267" s="19"/>
      <c r="D267" s="19"/>
    </row>
    <row r="268" spans="1:17" ht="12.95" customHeight="1" x14ac:dyDescent="0.2">
      <c r="A268" s="20"/>
      <c r="B268" s="20"/>
      <c r="C268" s="19"/>
      <c r="D268" s="19"/>
    </row>
    <row r="269" spans="1:17" ht="12.95" customHeight="1" x14ac:dyDescent="0.2">
      <c r="A269" s="20"/>
      <c r="B269" s="20"/>
      <c r="C269" s="19"/>
      <c r="D269" s="19"/>
    </row>
    <row r="270" spans="1:17" ht="12.95" customHeight="1" x14ac:dyDescent="0.2">
      <c r="A270" s="20"/>
      <c r="B270" s="20"/>
      <c r="C270" s="19"/>
      <c r="D270" s="19"/>
    </row>
    <row r="271" spans="1:17" ht="12.95" customHeight="1" x14ac:dyDescent="0.2">
      <c r="A271" s="20"/>
      <c r="B271" s="20"/>
      <c r="C271" s="19"/>
      <c r="D271" s="19"/>
    </row>
    <row r="272" spans="1:17" ht="12.95" customHeight="1" x14ac:dyDescent="0.2">
      <c r="A272" s="20"/>
      <c r="B272" s="20"/>
      <c r="C272" s="19"/>
      <c r="D272" s="19"/>
    </row>
    <row r="273" spans="1:4" ht="12.95" customHeight="1" x14ac:dyDescent="0.2">
      <c r="A273" s="20"/>
      <c r="B273" s="20"/>
      <c r="C273" s="19"/>
      <c r="D273" s="19"/>
    </row>
    <row r="274" spans="1:4" ht="12.95" customHeight="1" x14ac:dyDescent="0.2">
      <c r="A274" s="20"/>
      <c r="B274" s="20"/>
      <c r="C274" s="19"/>
      <c r="D274" s="19"/>
    </row>
    <row r="275" spans="1:4" ht="12.95" customHeight="1" x14ac:dyDescent="0.2">
      <c r="A275" s="20"/>
      <c r="B275" s="20"/>
      <c r="C275" s="19"/>
      <c r="D275" s="19"/>
    </row>
    <row r="276" spans="1:4" ht="12.95" customHeight="1" x14ac:dyDescent="0.2">
      <c r="A276" s="20"/>
      <c r="B276" s="20"/>
      <c r="C276" s="19"/>
      <c r="D276" s="19"/>
    </row>
    <row r="277" spans="1:4" ht="12.95" customHeight="1" x14ac:dyDescent="0.2">
      <c r="A277" s="20"/>
      <c r="B277" s="20"/>
      <c r="C277" s="19"/>
      <c r="D277" s="19"/>
    </row>
    <row r="278" spans="1:4" ht="12.95" customHeight="1" x14ac:dyDescent="0.2">
      <c r="A278" s="20"/>
      <c r="B278" s="20"/>
      <c r="C278" s="19"/>
      <c r="D278" s="19"/>
    </row>
    <row r="279" spans="1:4" ht="12.95" customHeight="1" x14ac:dyDescent="0.2">
      <c r="A279" s="20"/>
      <c r="B279" s="20"/>
      <c r="C279" s="19"/>
      <c r="D279" s="19"/>
    </row>
    <row r="280" spans="1:4" ht="12.95" customHeight="1" x14ac:dyDescent="0.2">
      <c r="A280" s="20"/>
      <c r="B280" s="20"/>
      <c r="C280" s="19"/>
      <c r="D280" s="19"/>
    </row>
    <row r="281" spans="1:4" ht="12.95" customHeight="1" x14ac:dyDescent="0.2">
      <c r="A281" s="20"/>
      <c r="B281" s="20"/>
      <c r="C281" s="19"/>
      <c r="D281" s="19"/>
    </row>
    <row r="282" spans="1:4" ht="12.95" customHeight="1" x14ac:dyDescent="0.2">
      <c r="A282" s="20"/>
      <c r="B282" s="20"/>
      <c r="C282" s="19"/>
      <c r="D282" s="19"/>
    </row>
    <row r="283" spans="1:4" ht="12.95" customHeight="1" x14ac:dyDescent="0.2">
      <c r="A283" s="20"/>
      <c r="B283" s="20"/>
      <c r="C283" s="19"/>
      <c r="D283" s="19"/>
    </row>
    <row r="284" spans="1:4" ht="12.95" customHeight="1" x14ac:dyDescent="0.2">
      <c r="A284" s="20"/>
      <c r="B284" s="20"/>
      <c r="C284" s="19"/>
      <c r="D284" s="19"/>
    </row>
    <row r="285" spans="1:4" ht="12.95" customHeight="1" x14ac:dyDescent="0.2">
      <c r="A285" s="20"/>
      <c r="B285" s="20"/>
      <c r="C285" s="19"/>
      <c r="D285" s="19"/>
    </row>
    <row r="286" spans="1:4" ht="12.95" customHeight="1" x14ac:dyDescent="0.2">
      <c r="A286" s="20"/>
      <c r="B286" s="20"/>
      <c r="C286" s="19"/>
      <c r="D286" s="19"/>
    </row>
    <row r="287" spans="1:4" ht="12.95" customHeight="1" x14ac:dyDescent="0.2">
      <c r="A287" s="20"/>
      <c r="B287" s="20"/>
      <c r="C287" s="19"/>
      <c r="D287" s="19"/>
    </row>
    <row r="288" spans="1:4" ht="12.95" customHeight="1" x14ac:dyDescent="0.2">
      <c r="A288" s="20"/>
      <c r="B288" s="20"/>
      <c r="C288" s="19"/>
      <c r="D288" s="19"/>
    </row>
    <row r="289" spans="1:4" ht="12.95" customHeight="1" x14ac:dyDescent="0.2">
      <c r="A289" s="20"/>
      <c r="B289" s="20"/>
      <c r="C289" s="19"/>
      <c r="D289" s="19"/>
    </row>
    <row r="290" spans="1:4" ht="12.95" customHeight="1" x14ac:dyDescent="0.2">
      <c r="A290" s="20"/>
      <c r="B290" s="20"/>
      <c r="C290" s="19"/>
      <c r="D290" s="19"/>
    </row>
    <row r="291" spans="1:4" ht="12.95" customHeight="1" x14ac:dyDescent="0.2">
      <c r="A291" s="20"/>
      <c r="B291" s="20"/>
      <c r="C291" s="19"/>
      <c r="D291" s="19"/>
    </row>
    <row r="292" spans="1:4" ht="12.95" customHeight="1" x14ac:dyDescent="0.2">
      <c r="A292" s="20"/>
      <c r="B292" s="20"/>
      <c r="C292" s="19"/>
      <c r="D292" s="19"/>
    </row>
    <row r="293" spans="1:4" ht="12.95" customHeight="1" x14ac:dyDescent="0.2">
      <c r="A293" s="20"/>
      <c r="B293" s="20"/>
      <c r="C293" s="19"/>
      <c r="D293" s="19"/>
    </row>
    <row r="294" spans="1:4" ht="12.95" customHeight="1" x14ac:dyDescent="0.2">
      <c r="A294" s="20"/>
      <c r="B294" s="20"/>
      <c r="C294" s="19"/>
      <c r="D294" s="19"/>
    </row>
    <row r="295" spans="1:4" ht="12.95" customHeight="1" x14ac:dyDescent="0.2">
      <c r="A295" s="20"/>
      <c r="B295" s="20"/>
      <c r="C295" s="19"/>
      <c r="D295" s="19"/>
    </row>
    <row r="296" spans="1:4" ht="12.95" customHeight="1" x14ac:dyDescent="0.2">
      <c r="A296" s="20"/>
      <c r="B296" s="20"/>
      <c r="C296" s="19"/>
      <c r="D296" s="19"/>
    </row>
    <row r="297" spans="1:4" ht="12.95" customHeight="1" x14ac:dyDescent="0.2">
      <c r="A297" s="20"/>
      <c r="B297" s="20"/>
      <c r="C297" s="19"/>
      <c r="D297" s="19"/>
    </row>
    <row r="298" spans="1:4" ht="12.95" customHeight="1" x14ac:dyDescent="0.2">
      <c r="A298" s="20"/>
      <c r="B298" s="20"/>
      <c r="C298" s="19"/>
      <c r="D298" s="19"/>
    </row>
    <row r="299" spans="1:4" ht="12.95" customHeight="1" x14ac:dyDescent="0.2">
      <c r="A299" s="20"/>
      <c r="B299" s="20"/>
      <c r="C299" s="19"/>
      <c r="D299" s="19"/>
    </row>
    <row r="300" spans="1:4" ht="12.95" customHeight="1" x14ac:dyDescent="0.2">
      <c r="A300" s="20"/>
      <c r="B300" s="20"/>
      <c r="C300" s="19"/>
      <c r="D300" s="19"/>
    </row>
    <row r="301" spans="1:4" ht="12.95" customHeight="1" x14ac:dyDescent="0.2">
      <c r="A301" s="20"/>
      <c r="B301" s="20"/>
      <c r="C301" s="19"/>
      <c r="D301" s="19"/>
    </row>
    <row r="302" spans="1:4" ht="12.95" customHeight="1" x14ac:dyDescent="0.2">
      <c r="A302" s="20"/>
      <c r="B302" s="20"/>
      <c r="C302" s="19"/>
      <c r="D302" s="19"/>
    </row>
    <row r="303" spans="1:4" ht="12.95" customHeight="1" x14ac:dyDescent="0.2">
      <c r="A303" s="20"/>
      <c r="B303" s="20"/>
      <c r="C303" s="19"/>
      <c r="D303" s="19"/>
    </row>
    <row r="304" spans="1:4" ht="12.95" customHeight="1" x14ac:dyDescent="0.2">
      <c r="A304" s="20"/>
      <c r="B304" s="20"/>
      <c r="C304" s="19"/>
      <c r="D304" s="19"/>
    </row>
    <row r="305" spans="1:4" ht="12.95" customHeight="1" x14ac:dyDescent="0.2">
      <c r="A305" s="20"/>
      <c r="B305" s="20"/>
      <c r="C305" s="19"/>
      <c r="D305" s="19"/>
    </row>
    <row r="306" spans="1:4" ht="12.95" customHeight="1" x14ac:dyDescent="0.2">
      <c r="A306" s="20"/>
      <c r="B306" s="20"/>
      <c r="C306" s="19"/>
      <c r="D306" s="19"/>
    </row>
    <row r="307" spans="1:4" ht="12.95" customHeight="1" x14ac:dyDescent="0.2">
      <c r="A307" s="20"/>
      <c r="B307" s="20"/>
      <c r="C307" s="19"/>
      <c r="D307" s="19"/>
    </row>
    <row r="308" spans="1:4" ht="12.95" customHeight="1" x14ac:dyDescent="0.2">
      <c r="A308" s="20"/>
      <c r="B308" s="20"/>
      <c r="C308" s="19"/>
      <c r="D308" s="19"/>
    </row>
    <row r="309" spans="1:4" ht="12.95" customHeight="1" x14ac:dyDescent="0.2">
      <c r="A309" s="20"/>
      <c r="B309" s="20"/>
      <c r="C309" s="19"/>
      <c r="D309" s="19"/>
    </row>
    <row r="310" spans="1:4" ht="12.95" customHeight="1" x14ac:dyDescent="0.2">
      <c r="A310" s="20"/>
      <c r="B310" s="20"/>
      <c r="C310" s="19"/>
      <c r="D310" s="19"/>
    </row>
    <row r="311" spans="1:4" ht="12.95" customHeight="1" x14ac:dyDescent="0.2">
      <c r="A311" s="20"/>
      <c r="B311" s="20"/>
      <c r="C311" s="19"/>
      <c r="D311" s="19"/>
    </row>
    <row r="312" spans="1:4" ht="12.95" customHeight="1" x14ac:dyDescent="0.2">
      <c r="A312" s="20"/>
      <c r="B312" s="20"/>
      <c r="C312" s="19"/>
      <c r="D312" s="19"/>
    </row>
    <row r="313" spans="1:4" ht="12.95" customHeight="1" x14ac:dyDescent="0.2">
      <c r="A313" s="20"/>
      <c r="B313" s="20"/>
      <c r="C313" s="19"/>
      <c r="D313" s="19"/>
    </row>
    <row r="314" spans="1:4" ht="12.95" customHeight="1" x14ac:dyDescent="0.2">
      <c r="A314" s="20"/>
      <c r="B314" s="20"/>
      <c r="C314" s="19"/>
      <c r="D314" s="19"/>
    </row>
    <row r="315" spans="1:4" ht="12.95" customHeight="1" x14ac:dyDescent="0.2">
      <c r="A315" s="20"/>
      <c r="B315" s="20"/>
      <c r="C315" s="19"/>
      <c r="D315" s="19"/>
    </row>
    <row r="316" spans="1:4" ht="12.95" customHeight="1" x14ac:dyDescent="0.2">
      <c r="A316" s="20"/>
      <c r="B316" s="20"/>
      <c r="C316" s="19"/>
      <c r="D316" s="19"/>
    </row>
    <row r="317" spans="1:4" ht="12.95" customHeight="1" x14ac:dyDescent="0.2">
      <c r="A317" s="20"/>
      <c r="B317" s="20"/>
      <c r="C317" s="19"/>
      <c r="D317" s="19"/>
    </row>
    <row r="318" spans="1:4" ht="12.95" customHeight="1" x14ac:dyDescent="0.2">
      <c r="A318" s="20"/>
      <c r="B318" s="20"/>
      <c r="C318" s="19"/>
      <c r="D318" s="19"/>
    </row>
    <row r="319" spans="1:4" ht="12.95" customHeight="1" x14ac:dyDescent="0.2">
      <c r="A319" s="20"/>
      <c r="B319" s="20"/>
      <c r="C319" s="19"/>
      <c r="D319" s="19"/>
    </row>
    <row r="320" spans="1:4" ht="12.95" customHeight="1" x14ac:dyDescent="0.2">
      <c r="A320" s="20"/>
      <c r="B320" s="20"/>
      <c r="C320" s="19"/>
      <c r="D320" s="19"/>
    </row>
    <row r="321" spans="1:4" ht="12.95" customHeight="1" x14ac:dyDescent="0.2">
      <c r="A321" s="20"/>
      <c r="B321" s="20"/>
      <c r="C321" s="19"/>
      <c r="D321" s="19"/>
    </row>
    <row r="322" spans="1:4" ht="12.95" customHeight="1" x14ac:dyDescent="0.2">
      <c r="A322" s="20"/>
      <c r="B322" s="20"/>
      <c r="C322" s="19"/>
      <c r="D322" s="19"/>
    </row>
    <row r="323" spans="1:4" ht="12.95" customHeight="1" x14ac:dyDescent="0.2">
      <c r="A323" s="20"/>
      <c r="B323" s="20"/>
      <c r="C323" s="19"/>
      <c r="D323" s="19"/>
    </row>
    <row r="324" spans="1:4" ht="12.95" customHeight="1" x14ac:dyDescent="0.2">
      <c r="A324" s="20"/>
      <c r="B324" s="20"/>
      <c r="C324" s="19"/>
      <c r="D324" s="19"/>
    </row>
    <row r="325" spans="1:4" ht="12.95" customHeight="1" x14ac:dyDescent="0.2">
      <c r="A325" s="20"/>
      <c r="B325" s="20"/>
      <c r="C325" s="19"/>
      <c r="D325" s="19"/>
    </row>
    <row r="326" spans="1:4" ht="12.95" customHeight="1" x14ac:dyDescent="0.2">
      <c r="A326" s="20"/>
      <c r="B326" s="20"/>
      <c r="C326" s="19"/>
      <c r="D326" s="19"/>
    </row>
    <row r="327" spans="1:4" ht="12.95" customHeight="1" x14ac:dyDescent="0.2">
      <c r="A327" s="20"/>
      <c r="B327" s="20"/>
      <c r="C327" s="19"/>
      <c r="D327" s="19"/>
    </row>
    <row r="328" spans="1:4" ht="12.95" customHeight="1" x14ac:dyDescent="0.2">
      <c r="A328" s="20"/>
      <c r="B328" s="20"/>
      <c r="C328" s="19"/>
      <c r="D328" s="19"/>
    </row>
    <row r="329" spans="1:4" ht="12.95" customHeight="1" x14ac:dyDescent="0.2">
      <c r="A329" s="20"/>
      <c r="B329" s="20"/>
      <c r="C329" s="19"/>
      <c r="D329" s="19"/>
    </row>
    <row r="330" spans="1:4" ht="12.95" customHeight="1" x14ac:dyDescent="0.2">
      <c r="A330" s="20"/>
      <c r="B330" s="20"/>
      <c r="C330" s="19"/>
      <c r="D330" s="19"/>
    </row>
    <row r="331" spans="1:4" ht="12.95" customHeight="1" x14ac:dyDescent="0.2">
      <c r="A331" s="20"/>
      <c r="B331" s="20"/>
      <c r="C331" s="19"/>
      <c r="D331" s="19"/>
    </row>
    <row r="332" spans="1:4" ht="12.95" customHeight="1" x14ac:dyDescent="0.2">
      <c r="A332" s="20"/>
      <c r="B332" s="20"/>
      <c r="C332" s="19"/>
      <c r="D332" s="19"/>
    </row>
    <row r="333" spans="1:4" ht="12.95" customHeight="1" x14ac:dyDescent="0.2">
      <c r="A333" s="20"/>
      <c r="B333" s="20"/>
      <c r="C333" s="19"/>
      <c r="D333" s="19"/>
    </row>
    <row r="334" spans="1:4" ht="12.95" customHeight="1" x14ac:dyDescent="0.2">
      <c r="A334" s="20"/>
      <c r="B334" s="20"/>
      <c r="C334" s="19"/>
      <c r="D334" s="19"/>
    </row>
    <row r="335" spans="1:4" ht="12.95" customHeight="1" x14ac:dyDescent="0.2">
      <c r="A335" s="20"/>
      <c r="B335" s="20"/>
      <c r="C335" s="19"/>
      <c r="D335" s="19"/>
    </row>
    <row r="336" spans="1:4" ht="12.95" customHeight="1" x14ac:dyDescent="0.2">
      <c r="A336" s="20"/>
      <c r="B336" s="20"/>
      <c r="C336" s="19"/>
      <c r="D336" s="19"/>
    </row>
    <row r="337" spans="1:4" ht="12.95" customHeight="1" x14ac:dyDescent="0.2">
      <c r="A337" s="20"/>
      <c r="B337" s="20"/>
      <c r="C337" s="19"/>
      <c r="D337" s="19"/>
    </row>
    <row r="338" spans="1:4" ht="12.95" customHeight="1" x14ac:dyDescent="0.2">
      <c r="A338" s="20"/>
      <c r="B338" s="20"/>
      <c r="C338" s="19"/>
      <c r="D338" s="19"/>
    </row>
    <row r="339" spans="1:4" ht="12.95" customHeight="1" x14ac:dyDescent="0.2">
      <c r="A339" s="20"/>
      <c r="B339" s="20"/>
      <c r="C339" s="19"/>
      <c r="D339" s="19"/>
    </row>
    <row r="340" spans="1:4" ht="12.95" customHeight="1" x14ac:dyDescent="0.2">
      <c r="A340" s="20"/>
      <c r="B340" s="20"/>
      <c r="C340" s="19"/>
      <c r="D340" s="19"/>
    </row>
    <row r="341" spans="1:4" ht="12.95" customHeight="1" x14ac:dyDescent="0.2">
      <c r="A341" s="20"/>
      <c r="B341" s="20"/>
      <c r="C341" s="19"/>
      <c r="D341" s="19"/>
    </row>
    <row r="342" spans="1:4" ht="12.95" customHeight="1" x14ac:dyDescent="0.2">
      <c r="A342" s="20"/>
      <c r="B342" s="20"/>
      <c r="C342" s="19"/>
      <c r="D342" s="19"/>
    </row>
    <row r="343" spans="1:4" ht="12.95" customHeight="1" x14ac:dyDescent="0.2">
      <c r="A343" s="20"/>
      <c r="B343" s="20"/>
      <c r="C343" s="19"/>
      <c r="D343" s="19"/>
    </row>
    <row r="344" spans="1:4" ht="12.95" customHeight="1" x14ac:dyDescent="0.2">
      <c r="A344" s="20"/>
      <c r="B344" s="20"/>
      <c r="C344" s="19"/>
      <c r="D344" s="19"/>
    </row>
    <row r="345" spans="1:4" ht="12.95" customHeight="1" x14ac:dyDescent="0.2">
      <c r="A345" s="20"/>
      <c r="B345" s="20"/>
      <c r="C345" s="19"/>
      <c r="D345" s="19"/>
    </row>
    <row r="346" spans="1:4" ht="12.95" customHeight="1" x14ac:dyDescent="0.2">
      <c r="A346" s="20"/>
      <c r="B346" s="20"/>
      <c r="C346" s="19"/>
      <c r="D346" s="19"/>
    </row>
    <row r="347" spans="1:4" ht="12.95" customHeight="1" x14ac:dyDescent="0.2">
      <c r="A347" s="20"/>
      <c r="B347" s="20"/>
      <c r="C347" s="19"/>
      <c r="D347" s="19"/>
    </row>
    <row r="348" spans="1:4" ht="12.95" customHeight="1" x14ac:dyDescent="0.2">
      <c r="A348" s="20"/>
      <c r="B348" s="20"/>
      <c r="C348" s="19"/>
      <c r="D348" s="19"/>
    </row>
    <row r="349" spans="1:4" ht="12.95" customHeight="1" x14ac:dyDescent="0.2">
      <c r="A349" s="20"/>
      <c r="B349" s="20"/>
      <c r="C349" s="19"/>
      <c r="D349" s="19"/>
    </row>
    <row r="350" spans="1:4" ht="12.95" customHeight="1" x14ac:dyDescent="0.2">
      <c r="A350" s="20"/>
      <c r="B350" s="20"/>
      <c r="C350" s="19"/>
      <c r="D350" s="19"/>
    </row>
    <row r="351" spans="1:4" ht="12.95" customHeight="1" x14ac:dyDescent="0.2">
      <c r="A351" s="20"/>
      <c r="B351" s="20"/>
      <c r="C351" s="19"/>
      <c r="D351" s="19"/>
    </row>
    <row r="352" spans="1:4" ht="12.95" customHeight="1" x14ac:dyDescent="0.2">
      <c r="A352" s="20"/>
      <c r="B352" s="20"/>
      <c r="C352" s="19"/>
      <c r="D352" s="19"/>
    </row>
    <row r="353" spans="1:4" ht="12.95" customHeight="1" x14ac:dyDescent="0.2">
      <c r="A353" s="20"/>
      <c r="B353" s="20"/>
      <c r="C353" s="19"/>
      <c r="D353" s="19"/>
    </row>
    <row r="354" spans="1:4" ht="12.95" customHeight="1" x14ac:dyDescent="0.2">
      <c r="A354" s="20"/>
      <c r="B354" s="20"/>
      <c r="C354" s="19"/>
      <c r="D354" s="19"/>
    </row>
    <row r="355" spans="1:4" ht="12.95" customHeight="1" x14ac:dyDescent="0.2">
      <c r="A355" s="20"/>
      <c r="B355" s="20"/>
      <c r="C355" s="19"/>
      <c r="D355" s="19"/>
    </row>
    <row r="356" spans="1:4" ht="12.95" customHeight="1" x14ac:dyDescent="0.2">
      <c r="A356" s="20"/>
      <c r="B356" s="20"/>
      <c r="C356" s="19"/>
      <c r="D356" s="19"/>
    </row>
    <row r="357" spans="1:4" ht="12.95" customHeight="1" x14ac:dyDescent="0.2">
      <c r="A357" s="20"/>
      <c r="B357" s="20"/>
      <c r="C357" s="19"/>
      <c r="D357" s="19"/>
    </row>
    <row r="358" spans="1:4" ht="12.95" customHeight="1" x14ac:dyDescent="0.2">
      <c r="A358" s="20"/>
      <c r="B358" s="20"/>
      <c r="C358" s="19"/>
      <c r="D358" s="19"/>
    </row>
    <row r="359" spans="1:4" ht="12.95" customHeight="1" x14ac:dyDescent="0.2">
      <c r="A359" s="20"/>
      <c r="B359" s="20"/>
      <c r="C359" s="19"/>
      <c r="D359" s="19"/>
    </row>
    <row r="360" spans="1:4" ht="12.95" customHeight="1" x14ac:dyDescent="0.2">
      <c r="A360" s="20"/>
      <c r="B360" s="20"/>
      <c r="C360" s="19"/>
      <c r="D360" s="19"/>
    </row>
    <row r="361" spans="1:4" ht="12.95" customHeight="1" x14ac:dyDescent="0.2">
      <c r="A361" s="20"/>
      <c r="B361" s="20"/>
      <c r="C361" s="19"/>
      <c r="D361" s="19"/>
    </row>
    <row r="362" spans="1:4" ht="12.95" customHeight="1" x14ac:dyDescent="0.2">
      <c r="A362" s="20"/>
      <c r="B362" s="20"/>
      <c r="C362" s="19"/>
      <c r="D362" s="19"/>
    </row>
    <row r="363" spans="1:4" ht="12.95" customHeight="1" x14ac:dyDescent="0.2">
      <c r="A363" s="20"/>
      <c r="B363" s="20"/>
      <c r="C363" s="19"/>
      <c r="D363" s="19"/>
    </row>
    <row r="364" spans="1:4" ht="12.95" customHeight="1" x14ac:dyDescent="0.2">
      <c r="A364" s="20"/>
      <c r="B364" s="20"/>
      <c r="C364" s="19"/>
      <c r="D364" s="19"/>
    </row>
    <row r="365" spans="1:4" ht="12.95" customHeight="1" x14ac:dyDescent="0.2">
      <c r="A365" s="20"/>
      <c r="B365" s="20"/>
      <c r="C365" s="19"/>
      <c r="D365" s="19"/>
    </row>
    <row r="366" spans="1:4" ht="12.95" customHeight="1" x14ac:dyDescent="0.2">
      <c r="A366" s="20"/>
      <c r="B366" s="20"/>
      <c r="C366" s="19"/>
      <c r="D366" s="19"/>
    </row>
    <row r="367" spans="1:4" ht="12.95" customHeight="1" x14ac:dyDescent="0.2">
      <c r="A367" s="20"/>
      <c r="B367" s="20"/>
      <c r="C367" s="19"/>
      <c r="D367" s="19"/>
    </row>
    <row r="368" spans="1:4" ht="12.95" customHeight="1" x14ac:dyDescent="0.2">
      <c r="A368" s="20"/>
      <c r="B368" s="20"/>
      <c r="C368" s="19"/>
      <c r="D368" s="19"/>
    </row>
    <row r="369" spans="1:4" ht="12.95" customHeight="1" x14ac:dyDescent="0.2">
      <c r="A369" s="20"/>
      <c r="B369" s="20"/>
      <c r="C369" s="19"/>
      <c r="D369" s="19"/>
    </row>
    <row r="370" spans="1:4" ht="12.95" customHeight="1" x14ac:dyDescent="0.2">
      <c r="A370" s="20"/>
      <c r="B370" s="20"/>
      <c r="C370" s="19"/>
      <c r="D370" s="19"/>
    </row>
    <row r="371" spans="1:4" ht="12.95" customHeight="1" x14ac:dyDescent="0.2">
      <c r="A371" s="20"/>
      <c r="B371" s="20"/>
      <c r="C371" s="19"/>
      <c r="D371" s="19"/>
    </row>
    <row r="372" spans="1:4" ht="12.95" customHeight="1" x14ac:dyDescent="0.2">
      <c r="A372" s="20"/>
      <c r="B372" s="20"/>
      <c r="C372" s="19"/>
      <c r="D372" s="19"/>
    </row>
    <row r="373" spans="1:4" ht="12.95" customHeight="1" x14ac:dyDescent="0.2">
      <c r="A373" s="20"/>
      <c r="B373" s="20"/>
      <c r="C373" s="19"/>
      <c r="D373" s="19"/>
    </row>
    <row r="374" spans="1:4" ht="12.95" customHeight="1" x14ac:dyDescent="0.2">
      <c r="A374" s="20"/>
      <c r="B374" s="20"/>
      <c r="C374" s="19"/>
      <c r="D374" s="19"/>
    </row>
    <row r="375" spans="1:4" ht="12.95" customHeight="1" x14ac:dyDescent="0.2">
      <c r="A375" s="20"/>
      <c r="B375" s="20"/>
      <c r="C375" s="19"/>
      <c r="D375" s="19"/>
    </row>
    <row r="376" spans="1:4" ht="12.95" customHeight="1" x14ac:dyDescent="0.2">
      <c r="A376" s="20"/>
      <c r="B376" s="20"/>
      <c r="C376" s="19"/>
      <c r="D376" s="19"/>
    </row>
    <row r="377" spans="1:4" ht="12.95" customHeight="1" x14ac:dyDescent="0.2">
      <c r="A377" s="20"/>
      <c r="B377" s="20"/>
      <c r="C377" s="19"/>
      <c r="D377" s="19"/>
    </row>
    <row r="378" spans="1:4" ht="12.95" customHeight="1" x14ac:dyDescent="0.2">
      <c r="A378" s="20"/>
      <c r="B378" s="20"/>
      <c r="C378" s="19"/>
      <c r="D378" s="19"/>
    </row>
    <row r="379" spans="1:4" ht="12.95" customHeight="1" x14ac:dyDescent="0.2">
      <c r="A379" s="20"/>
      <c r="B379" s="20"/>
      <c r="C379" s="19"/>
      <c r="D379" s="19"/>
    </row>
    <row r="380" spans="1:4" ht="12.95" customHeight="1" x14ac:dyDescent="0.2">
      <c r="A380" s="20"/>
      <c r="B380" s="20"/>
      <c r="C380" s="19"/>
      <c r="D380" s="19"/>
    </row>
    <row r="381" spans="1:4" ht="12.95" customHeight="1" x14ac:dyDescent="0.2">
      <c r="A381" s="20"/>
      <c r="B381" s="20"/>
      <c r="C381" s="19"/>
      <c r="D381" s="19"/>
    </row>
    <row r="382" spans="1:4" ht="12.95" customHeight="1" x14ac:dyDescent="0.2">
      <c r="A382" s="20"/>
      <c r="B382" s="20"/>
      <c r="C382" s="19"/>
      <c r="D382" s="19"/>
    </row>
    <row r="383" spans="1:4" ht="12.95" customHeight="1" x14ac:dyDescent="0.2">
      <c r="A383" s="20"/>
      <c r="B383" s="20"/>
      <c r="C383" s="19"/>
      <c r="D383" s="19"/>
    </row>
    <row r="384" spans="1:4" ht="12.95" customHeight="1" x14ac:dyDescent="0.2">
      <c r="A384" s="20"/>
      <c r="B384" s="20"/>
      <c r="C384" s="19"/>
      <c r="D384" s="19"/>
    </row>
    <row r="385" spans="1:4" ht="12.95" customHeight="1" x14ac:dyDescent="0.2">
      <c r="A385" s="20"/>
      <c r="B385" s="20"/>
      <c r="C385" s="19"/>
      <c r="D385" s="19"/>
    </row>
    <row r="386" spans="1:4" ht="12.95" customHeight="1" x14ac:dyDescent="0.2">
      <c r="A386" s="20"/>
      <c r="B386" s="20"/>
      <c r="C386" s="19"/>
      <c r="D386" s="19"/>
    </row>
    <row r="387" spans="1:4" ht="12.95" customHeight="1" x14ac:dyDescent="0.2">
      <c r="A387" s="20"/>
      <c r="B387" s="20"/>
      <c r="C387" s="19"/>
      <c r="D387" s="19"/>
    </row>
    <row r="388" spans="1:4" ht="12.95" customHeight="1" x14ac:dyDescent="0.2">
      <c r="A388" s="20"/>
      <c r="B388" s="20"/>
      <c r="C388" s="19"/>
      <c r="D388" s="19"/>
    </row>
    <row r="389" spans="1:4" ht="12.95" customHeight="1" x14ac:dyDescent="0.2">
      <c r="A389" s="20"/>
      <c r="B389" s="20"/>
      <c r="C389" s="19"/>
      <c r="D389" s="19"/>
    </row>
    <row r="390" spans="1:4" ht="12.95" customHeight="1" x14ac:dyDescent="0.2">
      <c r="A390" s="20"/>
      <c r="B390" s="20"/>
      <c r="C390" s="19"/>
      <c r="D390" s="19"/>
    </row>
    <row r="391" spans="1:4" ht="12.95" customHeight="1" x14ac:dyDescent="0.2">
      <c r="A391" s="20"/>
      <c r="B391" s="20"/>
      <c r="C391" s="19"/>
      <c r="D391" s="19"/>
    </row>
    <row r="392" spans="1:4" ht="12.95" customHeight="1" x14ac:dyDescent="0.2">
      <c r="A392" s="20"/>
      <c r="B392" s="20"/>
      <c r="C392" s="19"/>
      <c r="D392" s="19"/>
    </row>
    <row r="393" spans="1:4" ht="12.95" customHeight="1" x14ac:dyDescent="0.2">
      <c r="A393" s="20"/>
      <c r="B393" s="20"/>
      <c r="C393" s="19"/>
      <c r="D393" s="19"/>
    </row>
    <row r="394" spans="1:4" ht="12.95" customHeight="1" x14ac:dyDescent="0.2">
      <c r="A394" s="20"/>
      <c r="B394" s="20"/>
      <c r="C394" s="19"/>
      <c r="D394" s="19"/>
    </row>
    <row r="395" spans="1:4" ht="12.95" customHeight="1" x14ac:dyDescent="0.2">
      <c r="A395" s="20"/>
      <c r="B395" s="20"/>
      <c r="C395" s="19"/>
      <c r="D395" s="19"/>
    </row>
    <row r="396" spans="1:4" ht="12.95" customHeight="1" x14ac:dyDescent="0.2">
      <c r="A396" s="20"/>
      <c r="B396" s="20"/>
      <c r="C396" s="19"/>
      <c r="D396" s="19"/>
    </row>
    <row r="397" spans="1:4" ht="12.95" customHeight="1" x14ac:dyDescent="0.2">
      <c r="A397" s="20"/>
      <c r="B397" s="20"/>
      <c r="C397" s="19"/>
      <c r="D397" s="19"/>
    </row>
    <row r="398" spans="1:4" ht="12.95" customHeight="1" x14ac:dyDescent="0.2">
      <c r="A398" s="20"/>
      <c r="B398" s="20"/>
      <c r="C398" s="19"/>
      <c r="D398" s="19"/>
    </row>
    <row r="399" spans="1:4" ht="12.95" customHeight="1" x14ac:dyDescent="0.2">
      <c r="A399" s="20"/>
      <c r="B399" s="20"/>
      <c r="C399" s="19"/>
      <c r="D399" s="19"/>
    </row>
    <row r="400" spans="1:4" ht="12.95" customHeight="1" x14ac:dyDescent="0.2">
      <c r="A400" s="20"/>
      <c r="B400" s="20"/>
      <c r="C400" s="19"/>
      <c r="D400" s="19"/>
    </row>
    <row r="401" spans="1:4" ht="12.95" customHeight="1" x14ac:dyDescent="0.2">
      <c r="A401" s="20"/>
      <c r="B401" s="20"/>
      <c r="C401" s="19"/>
      <c r="D401" s="19"/>
    </row>
    <row r="402" spans="1:4" ht="12.95" customHeight="1" x14ac:dyDescent="0.2">
      <c r="A402" s="20"/>
      <c r="B402" s="20"/>
      <c r="C402" s="19"/>
      <c r="D402" s="19"/>
    </row>
    <row r="403" spans="1:4" ht="12.95" customHeight="1" x14ac:dyDescent="0.2">
      <c r="A403" s="20"/>
      <c r="B403" s="20"/>
      <c r="C403" s="19"/>
      <c r="D403" s="19"/>
    </row>
    <row r="404" spans="1:4" ht="12.95" customHeight="1" x14ac:dyDescent="0.2">
      <c r="A404" s="20"/>
      <c r="B404" s="20"/>
      <c r="C404" s="19"/>
      <c r="D404" s="19"/>
    </row>
    <row r="405" spans="1:4" ht="12.95" customHeight="1" x14ac:dyDescent="0.2">
      <c r="A405" s="20"/>
      <c r="B405" s="20"/>
      <c r="C405" s="19"/>
      <c r="D405" s="19"/>
    </row>
    <row r="406" spans="1:4" ht="12.95" customHeight="1" x14ac:dyDescent="0.2">
      <c r="A406" s="20"/>
      <c r="B406" s="20"/>
      <c r="C406" s="19"/>
      <c r="D406" s="19"/>
    </row>
    <row r="407" spans="1:4" ht="12.95" customHeight="1" x14ac:dyDescent="0.2">
      <c r="A407" s="20"/>
      <c r="B407" s="20"/>
      <c r="C407" s="19"/>
      <c r="D407" s="19"/>
    </row>
    <row r="408" spans="1:4" ht="12.95" customHeight="1" x14ac:dyDescent="0.2">
      <c r="A408" s="20"/>
      <c r="B408" s="20"/>
      <c r="C408" s="19"/>
      <c r="D408" s="19"/>
    </row>
    <row r="409" spans="1:4" ht="12.95" customHeight="1" x14ac:dyDescent="0.2">
      <c r="A409" s="20"/>
      <c r="B409" s="20"/>
      <c r="C409" s="19"/>
      <c r="D409" s="19"/>
    </row>
    <row r="410" spans="1:4" ht="12.95" customHeight="1" x14ac:dyDescent="0.2">
      <c r="A410" s="20"/>
      <c r="B410" s="20"/>
      <c r="C410" s="19"/>
      <c r="D410" s="19"/>
    </row>
    <row r="411" spans="1:4" ht="12.95" customHeight="1" x14ac:dyDescent="0.2">
      <c r="A411" s="20"/>
      <c r="B411" s="20"/>
      <c r="C411" s="19"/>
      <c r="D411" s="19"/>
    </row>
    <row r="412" spans="1:4" ht="12.95" customHeight="1" x14ac:dyDescent="0.2">
      <c r="A412" s="20"/>
      <c r="B412" s="20"/>
      <c r="C412" s="19"/>
      <c r="D412" s="19"/>
    </row>
    <row r="413" spans="1:4" ht="12.95" customHeight="1" x14ac:dyDescent="0.2">
      <c r="A413" s="20"/>
      <c r="B413" s="20"/>
      <c r="C413" s="19"/>
      <c r="D413" s="19"/>
    </row>
    <row r="414" spans="1:4" ht="12.95" customHeight="1" x14ac:dyDescent="0.2">
      <c r="A414" s="20"/>
      <c r="B414" s="20"/>
      <c r="C414" s="19"/>
      <c r="D414" s="19"/>
    </row>
    <row r="415" spans="1:4" ht="12.95" customHeight="1" x14ac:dyDescent="0.2">
      <c r="A415" s="20"/>
      <c r="B415" s="20"/>
      <c r="C415" s="19"/>
      <c r="D415" s="19"/>
    </row>
    <row r="416" spans="1:4" ht="12.95" customHeight="1" x14ac:dyDescent="0.2">
      <c r="A416" s="20"/>
      <c r="B416" s="20"/>
      <c r="C416" s="19"/>
      <c r="D416" s="19"/>
    </row>
    <row r="417" spans="1:4" ht="12.95" customHeight="1" x14ac:dyDescent="0.2">
      <c r="A417" s="20"/>
      <c r="B417" s="20"/>
      <c r="C417" s="19"/>
      <c r="D417" s="19"/>
    </row>
    <row r="418" spans="1:4" ht="12.95" customHeight="1" x14ac:dyDescent="0.2">
      <c r="A418" s="20"/>
      <c r="B418" s="20"/>
      <c r="C418" s="19"/>
      <c r="D418" s="19"/>
    </row>
    <row r="419" spans="1:4" ht="12.95" customHeight="1" x14ac:dyDescent="0.2">
      <c r="A419" s="20"/>
      <c r="B419" s="20"/>
      <c r="C419" s="19"/>
      <c r="D419" s="19"/>
    </row>
    <row r="420" spans="1:4" ht="12.95" customHeight="1" x14ac:dyDescent="0.2">
      <c r="A420" s="20"/>
      <c r="B420" s="20"/>
      <c r="C420" s="19"/>
      <c r="D420" s="19"/>
    </row>
    <row r="421" spans="1:4" ht="12.95" customHeight="1" x14ac:dyDescent="0.2">
      <c r="A421" s="20"/>
      <c r="B421" s="20"/>
      <c r="C421" s="19"/>
      <c r="D421" s="19"/>
    </row>
    <row r="422" spans="1:4" ht="12.95" customHeight="1" x14ac:dyDescent="0.2">
      <c r="A422" s="20"/>
      <c r="B422" s="20"/>
      <c r="C422" s="19"/>
      <c r="D422" s="19"/>
    </row>
    <row r="423" spans="1:4" ht="12.95" customHeight="1" x14ac:dyDescent="0.2">
      <c r="A423" s="20"/>
      <c r="B423" s="20"/>
      <c r="C423" s="19"/>
      <c r="D423" s="19"/>
    </row>
    <row r="424" spans="1:4" ht="12.95" customHeight="1" x14ac:dyDescent="0.2">
      <c r="A424" s="20"/>
      <c r="B424" s="20"/>
      <c r="C424" s="19"/>
      <c r="D424" s="19"/>
    </row>
    <row r="425" spans="1:4" ht="12.95" customHeight="1" x14ac:dyDescent="0.2">
      <c r="A425" s="20"/>
      <c r="B425" s="20"/>
      <c r="C425" s="19"/>
      <c r="D425" s="19"/>
    </row>
    <row r="426" spans="1:4" ht="12.95" customHeight="1" x14ac:dyDescent="0.2">
      <c r="A426" s="20"/>
      <c r="B426" s="20"/>
      <c r="C426" s="19"/>
      <c r="D426" s="19"/>
    </row>
    <row r="427" spans="1:4" ht="12.95" customHeight="1" x14ac:dyDescent="0.2">
      <c r="A427" s="20"/>
      <c r="B427" s="20"/>
      <c r="C427" s="19"/>
      <c r="D427" s="19"/>
    </row>
    <row r="428" spans="1:4" ht="12.95" customHeight="1" x14ac:dyDescent="0.2">
      <c r="A428" s="20"/>
      <c r="B428" s="20"/>
      <c r="C428" s="19"/>
      <c r="D428" s="19"/>
    </row>
    <row r="429" spans="1:4" ht="12.95" customHeight="1" x14ac:dyDescent="0.2">
      <c r="A429" s="20"/>
      <c r="B429" s="20"/>
      <c r="C429" s="19"/>
      <c r="D429" s="19"/>
    </row>
    <row r="430" spans="1:4" ht="12.95" customHeight="1" x14ac:dyDescent="0.2">
      <c r="A430" s="20"/>
      <c r="B430" s="20"/>
      <c r="C430" s="19"/>
      <c r="D430" s="19"/>
    </row>
    <row r="431" spans="1:4" ht="12.95" customHeight="1" x14ac:dyDescent="0.2">
      <c r="A431" s="20"/>
      <c r="B431" s="20"/>
      <c r="C431" s="19"/>
      <c r="D431" s="19"/>
    </row>
    <row r="432" spans="1:4" ht="12.95" customHeight="1" x14ac:dyDescent="0.2">
      <c r="A432" s="20"/>
      <c r="B432" s="20"/>
      <c r="C432" s="19"/>
      <c r="D432" s="19"/>
    </row>
    <row r="433" spans="1:4" ht="12.95" customHeight="1" x14ac:dyDescent="0.2">
      <c r="A433" s="20"/>
      <c r="B433" s="20"/>
      <c r="C433" s="19"/>
      <c r="D433" s="19"/>
    </row>
    <row r="434" spans="1:4" ht="12.95" customHeight="1" x14ac:dyDescent="0.2">
      <c r="A434" s="20"/>
      <c r="B434" s="20"/>
      <c r="C434" s="19"/>
      <c r="D434" s="19"/>
    </row>
    <row r="435" spans="1:4" ht="12.95" customHeight="1" x14ac:dyDescent="0.2">
      <c r="A435" s="20"/>
      <c r="B435" s="20"/>
      <c r="C435" s="19"/>
      <c r="D435" s="19"/>
    </row>
    <row r="436" spans="1:4" ht="12.95" customHeight="1" x14ac:dyDescent="0.2">
      <c r="A436" s="20"/>
      <c r="B436" s="20"/>
      <c r="C436" s="19"/>
      <c r="D436" s="19"/>
    </row>
    <row r="437" spans="1:4" ht="12.95" customHeight="1" x14ac:dyDescent="0.2">
      <c r="A437" s="20"/>
      <c r="B437" s="20"/>
      <c r="C437" s="19"/>
      <c r="D437" s="19"/>
    </row>
    <row r="438" spans="1:4" ht="12.95" customHeight="1" x14ac:dyDescent="0.2">
      <c r="A438" s="20"/>
      <c r="B438" s="20"/>
      <c r="C438" s="19"/>
      <c r="D438" s="19"/>
    </row>
    <row r="439" spans="1:4" ht="12.95" customHeight="1" x14ac:dyDescent="0.2">
      <c r="A439" s="20"/>
      <c r="B439" s="20"/>
      <c r="C439" s="19"/>
      <c r="D439" s="19"/>
    </row>
    <row r="440" spans="1:4" ht="12.95" customHeight="1" x14ac:dyDescent="0.2">
      <c r="A440" s="20"/>
      <c r="B440" s="20"/>
      <c r="C440" s="19"/>
      <c r="D440" s="19"/>
    </row>
    <row r="441" spans="1:4" ht="12.95" customHeight="1" x14ac:dyDescent="0.2">
      <c r="A441" s="20"/>
      <c r="B441" s="20"/>
      <c r="C441" s="19"/>
      <c r="D441" s="19"/>
    </row>
    <row r="442" spans="1:4" ht="12.95" customHeight="1" x14ac:dyDescent="0.2">
      <c r="A442" s="20"/>
      <c r="B442" s="20"/>
      <c r="C442" s="19"/>
      <c r="D442" s="19"/>
    </row>
    <row r="443" spans="1:4" ht="12.95" customHeight="1" x14ac:dyDescent="0.2">
      <c r="A443" s="20"/>
      <c r="B443" s="20"/>
      <c r="C443" s="19"/>
      <c r="D443" s="19"/>
    </row>
    <row r="444" spans="1:4" ht="12.95" customHeight="1" x14ac:dyDescent="0.2">
      <c r="A444" s="20"/>
      <c r="B444" s="20"/>
      <c r="C444" s="19"/>
      <c r="D444" s="19"/>
    </row>
    <row r="445" spans="1:4" ht="12.95" customHeight="1" x14ac:dyDescent="0.2">
      <c r="A445" s="20"/>
      <c r="B445" s="20"/>
      <c r="C445" s="19"/>
      <c r="D445" s="19"/>
    </row>
    <row r="446" spans="1:4" ht="12.95" customHeight="1" x14ac:dyDescent="0.2">
      <c r="A446" s="20"/>
      <c r="B446" s="20"/>
      <c r="C446" s="19"/>
      <c r="D446" s="19"/>
    </row>
    <row r="447" spans="1:4" ht="12.95" customHeight="1" x14ac:dyDescent="0.2">
      <c r="A447" s="20"/>
      <c r="B447" s="20"/>
      <c r="C447" s="19"/>
      <c r="D447" s="19"/>
    </row>
    <row r="448" spans="1:4" ht="12.95" customHeight="1" x14ac:dyDescent="0.2">
      <c r="A448" s="20"/>
      <c r="B448" s="20"/>
      <c r="C448" s="19"/>
      <c r="D448" s="19"/>
    </row>
    <row r="449" spans="1:4" ht="12.95" customHeight="1" x14ac:dyDescent="0.2">
      <c r="A449" s="20"/>
      <c r="B449" s="20"/>
      <c r="C449" s="19"/>
      <c r="D449" s="19"/>
    </row>
    <row r="450" spans="1:4" ht="12.95" customHeight="1" x14ac:dyDescent="0.2">
      <c r="A450" s="20"/>
      <c r="B450" s="20"/>
      <c r="C450" s="19"/>
      <c r="D450" s="19"/>
    </row>
    <row r="451" spans="1:4" ht="12.95" customHeight="1" x14ac:dyDescent="0.2">
      <c r="A451" s="20"/>
      <c r="B451" s="20"/>
      <c r="C451" s="19"/>
      <c r="D451" s="19"/>
    </row>
    <row r="452" spans="1:4" ht="12.95" customHeight="1" x14ac:dyDescent="0.2">
      <c r="A452" s="20"/>
      <c r="B452" s="20"/>
      <c r="C452" s="19"/>
      <c r="D452" s="19"/>
    </row>
    <row r="453" spans="1:4" ht="12.95" customHeight="1" x14ac:dyDescent="0.2">
      <c r="A453" s="20"/>
      <c r="B453" s="20"/>
      <c r="C453" s="19"/>
      <c r="D453" s="19"/>
    </row>
    <row r="454" spans="1:4" ht="12.95" customHeight="1" x14ac:dyDescent="0.2">
      <c r="A454" s="20"/>
      <c r="B454" s="20"/>
      <c r="C454" s="19"/>
      <c r="D454" s="19"/>
    </row>
    <row r="455" spans="1:4" ht="12.95" customHeight="1" x14ac:dyDescent="0.2">
      <c r="A455" s="20"/>
      <c r="B455" s="20"/>
      <c r="C455" s="19"/>
      <c r="D455" s="19"/>
    </row>
    <row r="456" spans="1:4" ht="12.95" customHeight="1" x14ac:dyDescent="0.2">
      <c r="A456" s="20"/>
      <c r="B456" s="20"/>
      <c r="C456" s="19"/>
      <c r="D456" s="19"/>
    </row>
    <row r="457" spans="1:4" ht="12.95" customHeight="1" x14ac:dyDescent="0.2">
      <c r="A457" s="20"/>
      <c r="B457" s="20"/>
      <c r="C457" s="19"/>
      <c r="D457" s="19"/>
    </row>
    <row r="458" spans="1:4" ht="12.95" customHeight="1" x14ac:dyDescent="0.2">
      <c r="A458" s="20"/>
      <c r="B458" s="20"/>
      <c r="C458" s="19"/>
      <c r="D458" s="19"/>
    </row>
    <row r="459" spans="1:4" ht="12.95" customHeight="1" x14ac:dyDescent="0.2">
      <c r="A459" s="20"/>
      <c r="B459" s="20"/>
      <c r="C459" s="19"/>
      <c r="D459" s="19"/>
    </row>
    <row r="460" spans="1:4" ht="12.95" customHeight="1" x14ac:dyDescent="0.2">
      <c r="A460" s="20"/>
      <c r="B460" s="20"/>
      <c r="C460" s="19"/>
      <c r="D460" s="19"/>
    </row>
    <row r="461" spans="1:4" ht="12.95" customHeight="1" x14ac:dyDescent="0.2">
      <c r="A461" s="20"/>
      <c r="B461" s="20"/>
      <c r="C461" s="19"/>
      <c r="D461" s="19"/>
    </row>
    <row r="462" spans="1:4" ht="12.95" customHeight="1" x14ac:dyDescent="0.2">
      <c r="A462" s="20"/>
      <c r="B462" s="20"/>
      <c r="C462" s="19"/>
      <c r="D462" s="19"/>
    </row>
    <row r="463" spans="1:4" ht="12.95" customHeight="1" x14ac:dyDescent="0.2">
      <c r="A463" s="20"/>
      <c r="B463" s="20"/>
      <c r="C463" s="19"/>
      <c r="D463" s="19"/>
    </row>
    <row r="464" spans="1:4" ht="12.95" customHeight="1" x14ac:dyDescent="0.2">
      <c r="A464" s="20"/>
      <c r="B464" s="20"/>
      <c r="C464" s="19"/>
      <c r="D464" s="19"/>
    </row>
    <row r="465" spans="1:4" ht="12.95" customHeight="1" x14ac:dyDescent="0.2">
      <c r="A465" s="20"/>
      <c r="B465" s="20"/>
      <c r="C465" s="19"/>
      <c r="D465" s="19"/>
    </row>
    <row r="466" spans="1:4" ht="12.95" customHeight="1" x14ac:dyDescent="0.2">
      <c r="A466" s="20"/>
      <c r="B466" s="20"/>
      <c r="C466" s="19"/>
      <c r="D466" s="19"/>
    </row>
    <row r="467" spans="1:4" ht="12.95" customHeight="1" x14ac:dyDescent="0.2">
      <c r="A467" s="20"/>
      <c r="B467" s="20"/>
      <c r="C467" s="19"/>
      <c r="D467" s="19"/>
    </row>
    <row r="468" spans="1:4" ht="12.95" customHeight="1" x14ac:dyDescent="0.2">
      <c r="A468" s="20"/>
      <c r="B468" s="20"/>
      <c r="C468" s="19"/>
      <c r="D468" s="19"/>
    </row>
    <row r="469" spans="1:4" ht="12.95" customHeight="1" x14ac:dyDescent="0.2">
      <c r="A469" s="20"/>
      <c r="B469" s="20"/>
      <c r="C469" s="19"/>
      <c r="D469" s="19"/>
    </row>
    <row r="470" spans="1:4" ht="12.95" customHeight="1" x14ac:dyDescent="0.2">
      <c r="A470" s="20"/>
      <c r="B470" s="20"/>
      <c r="C470" s="19"/>
      <c r="D470" s="19"/>
    </row>
    <row r="471" spans="1:4" ht="12.95" customHeight="1" x14ac:dyDescent="0.2">
      <c r="A471" s="20"/>
      <c r="B471" s="20"/>
      <c r="C471" s="19"/>
      <c r="D471" s="19"/>
    </row>
    <row r="472" spans="1:4" ht="12.95" customHeight="1" x14ac:dyDescent="0.2">
      <c r="A472" s="20"/>
      <c r="B472" s="20"/>
      <c r="C472" s="19"/>
      <c r="D472" s="19"/>
    </row>
    <row r="473" spans="1:4" ht="12.95" customHeight="1" x14ac:dyDescent="0.2">
      <c r="A473" s="20"/>
      <c r="B473" s="20"/>
      <c r="C473" s="19"/>
      <c r="D473" s="19"/>
    </row>
    <row r="474" spans="1:4" ht="12.95" customHeight="1" x14ac:dyDescent="0.2">
      <c r="A474" s="20"/>
      <c r="B474" s="20"/>
      <c r="C474" s="19"/>
      <c r="D474" s="19"/>
    </row>
    <row r="475" spans="1:4" ht="12.95" customHeight="1" x14ac:dyDescent="0.2">
      <c r="A475" s="20"/>
      <c r="B475" s="20"/>
      <c r="C475" s="19"/>
      <c r="D475" s="19"/>
    </row>
    <row r="476" spans="1:4" ht="12.95" customHeight="1" x14ac:dyDescent="0.2">
      <c r="A476" s="20"/>
      <c r="B476" s="20"/>
      <c r="C476" s="19"/>
      <c r="D476" s="19"/>
    </row>
    <row r="477" spans="1:4" ht="12.95" customHeight="1" x14ac:dyDescent="0.2">
      <c r="A477" s="20"/>
      <c r="B477" s="20"/>
      <c r="C477" s="19"/>
      <c r="D477" s="19"/>
    </row>
    <row r="478" spans="1:4" ht="12.95" customHeight="1" x14ac:dyDescent="0.2">
      <c r="A478" s="20"/>
      <c r="B478" s="20"/>
      <c r="C478" s="19"/>
      <c r="D478" s="19"/>
    </row>
    <row r="479" spans="1:4" ht="12.95" customHeight="1" x14ac:dyDescent="0.2">
      <c r="A479" s="20"/>
      <c r="B479" s="20"/>
      <c r="C479" s="19"/>
      <c r="D479" s="19"/>
    </row>
    <row r="480" spans="1:4" ht="12.95" customHeight="1" x14ac:dyDescent="0.2">
      <c r="A480" s="20"/>
      <c r="B480" s="20"/>
      <c r="C480" s="19"/>
      <c r="D480" s="19"/>
    </row>
    <row r="481" spans="1:4" ht="12.95" customHeight="1" x14ac:dyDescent="0.2">
      <c r="A481" s="20"/>
      <c r="B481" s="20"/>
      <c r="C481" s="19"/>
      <c r="D481" s="19"/>
    </row>
    <row r="482" spans="1:4" ht="12.95" customHeight="1" x14ac:dyDescent="0.2">
      <c r="A482" s="20"/>
      <c r="B482" s="20"/>
      <c r="C482" s="19"/>
      <c r="D482" s="19"/>
    </row>
    <row r="483" spans="1:4" ht="12.95" customHeight="1" x14ac:dyDescent="0.2">
      <c r="A483" s="20"/>
      <c r="B483" s="20"/>
      <c r="C483" s="19"/>
      <c r="D483" s="19"/>
    </row>
    <row r="484" spans="1:4" ht="12.95" customHeight="1" x14ac:dyDescent="0.2">
      <c r="A484" s="20"/>
      <c r="B484" s="20"/>
      <c r="C484" s="19"/>
      <c r="D484" s="19"/>
    </row>
    <row r="485" spans="1:4" ht="12.95" customHeight="1" x14ac:dyDescent="0.2">
      <c r="A485" s="20"/>
      <c r="B485" s="20"/>
      <c r="C485" s="19"/>
      <c r="D485" s="19"/>
    </row>
    <row r="486" spans="1:4" ht="12.95" customHeight="1" x14ac:dyDescent="0.2">
      <c r="A486" s="20"/>
      <c r="B486" s="20"/>
      <c r="C486" s="19"/>
      <c r="D486" s="19"/>
    </row>
    <row r="487" spans="1:4" ht="12.95" customHeight="1" x14ac:dyDescent="0.2">
      <c r="A487" s="20"/>
      <c r="B487" s="20"/>
      <c r="C487" s="19"/>
      <c r="D487" s="19"/>
    </row>
    <row r="488" spans="1:4" ht="12.95" customHeight="1" x14ac:dyDescent="0.2">
      <c r="A488" s="20"/>
      <c r="B488" s="20"/>
      <c r="C488" s="19"/>
      <c r="D488" s="19"/>
    </row>
    <row r="489" spans="1:4" ht="12.95" customHeight="1" x14ac:dyDescent="0.2">
      <c r="A489" s="20"/>
      <c r="B489" s="20"/>
      <c r="C489" s="19"/>
      <c r="D489" s="19"/>
    </row>
    <row r="490" spans="1:4" ht="12.95" customHeight="1" x14ac:dyDescent="0.2">
      <c r="A490" s="20"/>
      <c r="B490" s="20"/>
      <c r="C490" s="19"/>
      <c r="D490" s="19"/>
    </row>
    <row r="491" spans="1:4" ht="12.95" customHeight="1" x14ac:dyDescent="0.2">
      <c r="A491" s="20"/>
      <c r="B491" s="20"/>
      <c r="C491" s="19"/>
      <c r="D491" s="19"/>
    </row>
    <row r="492" spans="1:4" ht="12.95" customHeight="1" x14ac:dyDescent="0.2">
      <c r="A492" s="20"/>
      <c r="B492" s="20"/>
      <c r="C492" s="19"/>
      <c r="D492" s="19"/>
    </row>
    <row r="493" spans="1:4" ht="12.95" customHeight="1" x14ac:dyDescent="0.2">
      <c r="A493" s="20"/>
      <c r="B493" s="20"/>
      <c r="C493" s="19"/>
      <c r="D493" s="19"/>
    </row>
    <row r="494" spans="1:4" ht="12.95" customHeight="1" x14ac:dyDescent="0.2">
      <c r="A494" s="20"/>
      <c r="B494" s="20"/>
      <c r="C494" s="19"/>
      <c r="D494" s="19"/>
    </row>
    <row r="495" spans="1:4" ht="12.95" customHeight="1" x14ac:dyDescent="0.2">
      <c r="A495" s="20"/>
      <c r="B495" s="20"/>
      <c r="C495" s="19"/>
      <c r="D495" s="19"/>
    </row>
    <row r="496" spans="1:4" ht="12.95" customHeight="1" x14ac:dyDescent="0.2">
      <c r="A496" s="20"/>
      <c r="B496" s="20"/>
      <c r="C496" s="19"/>
      <c r="D496" s="19"/>
    </row>
    <row r="497" spans="1:4" ht="12.95" customHeight="1" x14ac:dyDescent="0.2">
      <c r="A497" s="20"/>
      <c r="B497" s="20"/>
      <c r="C497" s="19"/>
      <c r="D497" s="19"/>
    </row>
    <row r="498" spans="1:4" ht="12.95" customHeight="1" x14ac:dyDescent="0.2">
      <c r="A498" s="20"/>
      <c r="B498" s="20"/>
      <c r="C498" s="19"/>
      <c r="D498" s="19"/>
    </row>
    <row r="499" spans="1:4" ht="12.95" customHeight="1" x14ac:dyDescent="0.2">
      <c r="A499" s="20"/>
      <c r="B499" s="20"/>
      <c r="C499" s="19"/>
      <c r="D499" s="19"/>
    </row>
    <row r="500" spans="1:4" ht="12.95" customHeight="1" x14ac:dyDescent="0.2">
      <c r="A500" s="20"/>
      <c r="B500" s="20"/>
      <c r="C500" s="19"/>
      <c r="D500" s="19"/>
    </row>
    <row r="501" spans="1:4" ht="12.95" customHeight="1" x14ac:dyDescent="0.2">
      <c r="A501" s="20"/>
      <c r="B501" s="20"/>
      <c r="C501" s="19"/>
      <c r="D501" s="19"/>
    </row>
    <row r="502" spans="1:4" ht="12.95" customHeight="1" x14ac:dyDescent="0.2">
      <c r="A502" s="20"/>
      <c r="B502" s="20"/>
      <c r="C502" s="19"/>
      <c r="D502" s="19"/>
    </row>
    <row r="503" spans="1:4" ht="12.95" customHeight="1" x14ac:dyDescent="0.2">
      <c r="A503" s="20"/>
      <c r="B503" s="20"/>
      <c r="C503" s="19"/>
      <c r="D503" s="19"/>
    </row>
    <row r="504" spans="1:4" ht="12.95" customHeight="1" x14ac:dyDescent="0.2">
      <c r="A504" s="20"/>
      <c r="B504" s="20"/>
      <c r="C504" s="19"/>
      <c r="D504" s="19"/>
    </row>
    <row r="505" spans="1:4" ht="12.95" customHeight="1" x14ac:dyDescent="0.2">
      <c r="A505" s="20"/>
      <c r="B505" s="20"/>
      <c r="C505" s="19"/>
      <c r="D505" s="19"/>
    </row>
    <row r="506" spans="1:4" ht="12.95" customHeight="1" x14ac:dyDescent="0.2">
      <c r="A506" s="20"/>
      <c r="B506" s="20"/>
      <c r="C506" s="19"/>
      <c r="D506" s="19"/>
    </row>
    <row r="507" spans="1:4" ht="12.95" customHeight="1" x14ac:dyDescent="0.2">
      <c r="A507" s="20"/>
      <c r="B507" s="20"/>
      <c r="C507" s="19"/>
      <c r="D507" s="19"/>
    </row>
    <row r="508" spans="1:4" ht="12.95" customHeight="1" x14ac:dyDescent="0.2">
      <c r="A508" s="20"/>
      <c r="B508" s="20"/>
      <c r="C508" s="19"/>
      <c r="D508" s="19"/>
    </row>
    <row r="509" spans="1:4" ht="12.95" customHeight="1" x14ac:dyDescent="0.2">
      <c r="A509" s="20"/>
      <c r="B509" s="20"/>
      <c r="C509" s="19"/>
      <c r="D509" s="19"/>
    </row>
    <row r="510" spans="1:4" ht="12.95" customHeight="1" x14ac:dyDescent="0.2">
      <c r="A510" s="20"/>
      <c r="B510" s="20"/>
      <c r="C510" s="19"/>
      <c r="D510" s="19"/>
    </row>
    <row r="511" spans="1:4" ht="12.95" customHeight="1" x14ac:dyDescent="0.2">
      <c r="A511" s="20"/>
      <c r="B511" s="20"/>
      <c r="C511" s="19"/>
      <c r="D511" s="19"/>
    </row>
    <row r="512" spans="1:4" ht="12.95" customHeight="1" x14ac:dyDescent="0.2">
      <c r="A512" s="20"/>
      <c r="B512" s="20"/>
      <c r="C512" s="19"/>
      <c r="D512" s="19"/>
    </row>
    <row r="513" spans="1:4" ht="12.95" customHeight="1" x14ac:dyDescent="0.2">
      <c r="A513" s="20"/>
      <c r="B513" s="20"/>
      <c r="C513" s="19"/>
      <c r="D513" s="19"/>
    </row>
    <row r="514" spans="1:4" ht="12.95" customHeight="1" x14ac:dyDescent="0.2">
      <c r="A514" s="20"/>
      <c r="B514" s="20"/>
      <c r="C514" s="19"/>
      <c r="D514" s="19"/>
    </row>
    <row r="515" spans="1:4" ht="12.95" customHeight="1" x14ac:dyDescent="0.2">
      <c r="A515" s="20"/>
      <c r="B515" s="20"/>
      <c r="C515" s="19"/>
      <c r="D515" s="19"/>
    </row>
    <row r="516" spans="1:4" ht="12.95" customHeight="1" x14ac:dyDescent="0.2">
      <c r="A516" s="20"/>
      <c r="B516" s="20"/>
      <c r="C516" s="19"/>
      <c r="D516" s="19"/>
    </row>
    <row r="517" spans="1:4" ht="12.95" customHeight="1" x14ac:dyDescent="0.2">
      <c r="A517" s="20"/>
      <c r="B517" s="20"/>
      <c r="C517" s="19"/>
      <c r="D517" s="19"/>
    </row>
    <row r="518" spans="1:4" ht="12.95" customHeight="1" x14ac:dyDescent="0.2">
      <c r="A518" s="20"/>
      <c r="B518" s="20"/>
      <c r="C518" s="19"/>
      <c r="D518" s="19"/>
    </row>
    <row r="519" spans="1:4" ht="12.95" customHeight="1" x14ac:dyDescent="0.2">
      <c r="A519" s="20"/>
      <c r="B519" s="20"/>
      <c r="C519" s="19"/>
      <c r="D519" s="19"/>
    </row>
    <row r="520" spans="1:4" ht="12.95" customHeight="1" x14ac:dyDescent="0.2">
      <c r="A520" s="20"/>
      <c r="B520" s="20"/>
      <c r="C520" s="19"/>
      <c r="D520" s="19"/>
    </row>
    <row r="521" spans="1:4" ht="12.95" customHeight="1" x14ac:dyDescent="0.2">
      <c r="A521" s="20"/>
      <c r="B521" s="20"/>
      <c r="C521" s="19"/>
      <c r="D521" s="19"/>
    </row>
    <row r="522" spans="1:4" ht="12.95" customHeight="1" x14ac:dyDescent="0.2">
      <c r="A522" s="20"/>
      <c r="B522" s="20"/>
      <c r="C522" s="19"/>
      <c r="D522" s="19"/>
    </row>
    <row r="523" spans="1:4" ht="12.95" customHeight="1" x14ac:dyDescent="0.2">
      <c r="A523" s="20"/>
      <c r="B523" s="20"/>
      <c r="C523" s="19"/>
      <c r="D523" s="19"/>
    </row>
    <row r="524" spans="1:4" ht="12.95" customHeight="1" x14ac:dyDescent="0.2">
      <c r="A524" s="20"/>
      <c r="B524" s="20"/>
      <c r="C524" s="19"/>
      <c r="D524" s="19"/>
    </row>
    <row r="525" spans="1:4" ht="12.95" customHeight="1" x14ac:dyDescent="0.2">
      <c r="A525" s="20"/>
      <c r="B525" s="20"/>
      <c r="C525" s="19"/>
      <c r="D525" s="19"/>
    </row>
    <row r="526" spans="1:4" ht="12.95" customHeight="1" x14ac:dyDescent="0.2">
      <c r="A526" s="20"/>
      <c r="B526" s="20"/>
      <c r="C526" s="19"/>
      <c r="D526" s="19"/>
    </row>
    <row r="527" spans="1:4" ht="12.95" customHeight="1" x14ac:dyDescent="0.2">
      <c r="A527" s="20"/>
      <c r="B527" s="20"/>
      <c r="C527" s="19"/>
      <c r="D527" s="19"/>
    </row>
    <row r="528" spans="1:4" ht="12.95" customHeight="1" x14ac:dyDescent="0.2">
      <c r="A528" s="20"/>
      <c r="B528" s="20"/>
      <c r="C528" s="19"/>
      <c r="D528" s="19"/>
    </row>
    <row r="529" spans="1:4" ht="12.95" customHeight="1" x14ac:dyDescent="0.2">
      <c r="A529" s="20"/>
      <c r="B529" s="20"/>
      <c r="C529" s="19"/>
      <c r="D529" s="19"/>
    </row>
    <row r="530" spans="1:4" ht="12.95" customHeight="1" x14ac:dyDescent="0.2">
      <c r="A530" s="20"/>
      <c r="B530" s="20"/>
      <c r="C530" s="19"/>
      <c r="D530" s="19"/>
    </row>
    <row r="531" spans="1:4" ht="12.95" customHeight="1" x14ac:dyDescent="0.2">
      <c r="A531" s="20"/>
      <c r="B531" s="20"/>
      <c r="C531" s="19"/>
      <c r="D531" s="19"/>
    </row>
    <row r="532" spans="1:4" ht="12.95" customHeight="1" x14ac:dyDescent="0.2">
      <c r="A532" s="20"/>
      <c r="B532" s="20"/>
      <c r="C532" s="19"/>
      <c r="D532" s="19"/>
    </row>
    <row r="533" spans="1:4" ht="12.95" customHeight="1" x14ac:dyDescent="0.2">
      <c r="A533" s="20"/>
      <c r="B533" s="20"/>
      <c r="C533" s="19"/>
      <c r="D533" s="19"/>
    </row>
    <row r="534" spans="1:4" ht="12.95" customHeight="1" x14ac:dyDescent="0.2">
      <c r="A534" s="20"/>
      <c r="B534" s="20"/>
      <c r="C534" s="19"/>
      <c r="D534" s="19"/>
    </row>
    <row r="535" spans="1:4" ht="12.95" customHeight="1" x14ac:dyDescent="0.2">
      <c r="A535" s="20"/>
      <c r="B535" s="20"/>
      <c r="C535" s="19"/>
      <c r="D535" s="19"/>
    </row>
    <row r="536" spans="1:4" ht="12.95" customHeight="1" x14ac:dyDescent="0.2">
      <c r="A536" s="20"/>
      <c r="B536" s="20"/>
      <c r="C536" s="19"/>
      <c r="D536" s="19"/>
    </row>
    <row r="537" spans="1:4" ht="12.95" customHeight="1" x14ac:dyDescent="0.2">
      <c r="A537" s="20"/>
      <c r="B537" s="20"/>
      <c r="C537" s="19"/>
      <c r="D537" s="19"/>
    </row>
    <row r="538" spans="1:4" ht="12.95" customHeight="1" x14ac:dyDescent="0.2">
      <c r="A538" s="20"/>
      <c r="B538" s="20"/>
      <c r="C538" s="19"/>
      <c r="D538" s="19"/>
    </row>
    <row r="539" spans="1:4" ht="12.95" customHeight="1" x14ac:dyDescent="0.2">
      <c r="A539" s="20"/>
      <c r="B539" s="20"/>
      <c r="C539" s="19"/>
      <c r="D539" s="19"/>
    </row>
    <row r="540" spans="1:4" ht="12.95" customHeight="1" x14ac:dyDescent="0.2">
      <c r="A540" s="20"/>
      <c r="B540" s="20"/>
      <c r="C540" s="19"/>
      <c r="D540" s="19"/>
    </row>
    <row r="541" spans="1:4" ht="12.95" customHeight="1" x14ac:dyDescent="0.2">
      <c r="A541" s="20"/>
      <c r="B541" s="20"/>
      <c r="C541" s="19"/>
      <c r="D541" s="19"/>
    </row>
    <row r="542" spans="1:4" ht="12.95" customHeight="1" x14ac:dyDescent="0.2">
      <c r="A542" s="20"/>
      <c r="B542" s="20"/>
      <c r="C542" s="19"/>
      <c r="D542" s="19"/>
    </row>
    <row r="543" spans="1:4" ht="12.95" customHeight="1" x14ac:dyDescent="0.2">
      <c r="A543" s="20"/>
      <c r="B543" s="20"/>
      <c r="C543" s="19"/>
      <c r="D543" s="19"/>
    </row>
    <row r="544" spans="1:4" ht="12.95" customHeight="1" x14ac:dyDescent="0.2">
      <c r="A544" s="20"/>
      <c r="B544" s="20"/>
      <c r="C544" s="19"/>
      <c r="D544" s="19"/>
    </row>
    <row r="545" spans="1:4" ht="12.95" customHeight="1" x14ac:dyDescent="0.2">
      <c r="A545" s="20"/>
      <c r="B545" s="20"/>
      <c r="C545" s="19"/>
      <c r="D545" s="19"/>
    </row>
    <row r="546" spans="1:4" ht="12.95" customHeight="1" x14ac:dyDescent="0.2">
      <c r="A546" s="20"/>
      <c r="B546" s="20"/>
      <c r="C546" s="19"/>
      <c r="D546" s="19"/>
    </row>
    <row r="547" spans="1:4" ht="12.95" customHeight="1" x14ac:dyDescent="0.2">
      <c r="A547" s="20"/>
      <c r="B547" s="20"/>
      <c r="C547" s="19"/>
      <c r="D547" s="19"/>
    </row>
    <row r="548" spans="1:4" ht="12.95" customHeight="1" x14ac:dyDescent="0.2">
      <c r="A548" s="20"/>
      <c r="B548" s="20"/>
      <c r="C548" s="19"/>
      <c r="D548" s="19"/>
    </row>
    <row r="549" spans="1:4" ht="12.95" customHeight="1" x14ac:dyDescent="0.2">
      <c r="A549" s="20"/>
      <c r="B549" s="20"/>
      <c r="C549" s="19"/>
      <c r="D549" s="19"/>
    </row>
    <row r="550" spans="1:4" ht="12.95" customHeight="1" x14ac:dyDescent="0.2">
      <c r="A550" s="20"/>
      <c r="B550" s="20"/>
      <c r="C550" s="19"/>
      <c r="D550" s="19"/>
    </row>
    <row r="551" spans="1:4" ht="12.95" customHeight="1" x14ac:dyDescent="0.2">
      <c r="A551" s="20"/>
      <c r="B551" s="20"/>
      <c r="C551" s="19"/>
      <c r="D551" s="19"/>
    </row>
    <row r="552" spans="1:4" ht="12.95" customHeight="1" x14ac:dyDescent="0.2">
      <c r="A552" s="20"/>
      <c r="B552" s="20"/>
      <c r="C552" s="19"/>
      <c r="D552" s="19"/>
    </row>
    <row r="553" spans="1:4" ht="12.95" customHeight="1" x14ac:dyDescent="0.2">
      <c r="A553" s="20"/>
      <c r="B553" s="20"/>
      <c r="C553" s="19"/>
      <c r="D553" s="19"/>
    </row>
    <row r="554" spans="1:4" ht="12.95" customHeight="1" x14ac:dyDescent="0.2">
      <c r="A554" s="20"/>
      <c r="B554" s="20"/>
      <c r="C554" s="19"/>
      <c r="D554" s="19"/>
    </row>
    <row r="555" spans="1:4" ht="12.95" customHeight="1" x14ac:dyDescent="0.2">
      <c r="A555" s="20"/>
      <c r="B555" s="20"/>
      <c r="C555" s="19"/>
      <c r="D555" s="19"/>
    </row>
    <row r="556" spans="1:4" ht="12.95" customHeight="1" x14ac:dyDescent="0.2">
      <c r="A556" s="20"/>
      <c r="B556" s="20"/>
      <c r="C556" s="19"/>
      <c r="D556" s="19"/>
    </row>
    <row r="557" spans="1:4" ht="12.95" customHeight="1" x14ac:dyDescent="0.2">
      <c r="A557" s="20"/>
      <c r="B557" s="20"/>
      <c r="C557" s="19"/>
      <c r="D557" s="19"/>
    </row>
    <row r="558" spans="1:4" ht="12.95" customHeight="1" x14ac:dyDescent="0.2">
      <c r="A558" s="20"/>
      <c r="B558" s="20"/>
      <c r="C558" s="19"/>
      <c r="D558" s="19"/>
    </row>
    <row r="559" spans="1:4" ht="12.95" customHeight="1" x14ac:dyDescent="0.2">
      <c r="A559" s="20"/>
      <c r="B559" s="20"/>
      <c r="C559" s="19"/>
      <c r="D559" s="19"/>
    </row>
    <row r="560" spans="1:4" ht="12.95" customHeight="1" x14ac:dyDescent="0.2">
      <c r="A560" s="20"/>
      <c r="B560" s="20"/>
      <c r="C560" s="19"/>
      <c r="D560" s="19"/>
    </row>
    <row r="561" spans="1:4" ht="12.95" customHeight="1" x14ac:dyDescent="0.2">
      <c r="A561" s="20"/>
      <c r="B561" s="20"/>
      <c r="C561" s="19"/>
      <c r="D561" s="19"/>
    </row>
    <row r="562" spans="1:4" ht="12.95" customHeight="1" x14ac:dyDescent="0.2">
      <c r="A562" s="20"/>
      <c r="B562" s="20"/>
      <c r="C562" s="19"/>
      <c r="D562" s="19"/>
    </row>
    <row r="563" spans="1:4" ht="12.95" customHeight="1" x14ac:dyDescent="0.2">
      <c r="A563" s="20"/>
      <c r="B563" s="20"/>
      <c r="C563" s="19"/>
      <c r="D563" s="19"/>
    </row>
    <row r="564" spans="1:4" ht="12.95" customHeight="1" x14ac:dyDescent="0.2">
      <c r="A564" s="20"/>
      <c r="B564" s="20"/>
      <c r="C564" s="19"/>
      <c r="D564" s="19"/>
    </row>
    <row r="565" spans="1:4" ht="12.95" customHeight="1" x14ac:dyDescent="0.2">
      <c r="A565" s="20"/>
      <c r="B565" s="20"/>
      <c r="C565" s="19"/>
      <c r="D565" s="19"/>
    </row>
    <row r="566" spans="1:4" ht="12.95" customHeight="1" x14ac:dyDescent="0.2">
      <c r="A566" s="20"/>
      <c r="B566" s="20"/>
      <c r="C566" s="19"/>
      <c r="D566" s="19"/>
    </row>
    <row r="567" spans="1:4" ht="12.95" customHeight="1" x14ac:dyDescent="0.2">
      <c r="A567" s="20"/>
      <c r="B567" s="20"/>
      <c r="C567" s="19"/>
      <c r="D567" s="19"/>
    </row>
    <row r="568" spans="1:4" ht="12.95" customHeight="1" x14ac:dyDescent="0.2">
      <c r="A568" s="20"/>
      <c r="B568" s="20"/>
      <c r="C568" s="19"/>
      <c r="D568" s="19"/>
    </row>
    <row r="569" spans="1:4" ht="12.95" customHeight="1" x14ac:dyDescent="0.2">
      <c r="A569" s="20"/>
      <c r="B569" s="20"/>
      <c r="C569" s="19"/>
      <c r="D569" s="19"/>
    </row>
    <row r="570" spans="1:4" ht="12.95" customHeight="1" x14ac:dyDescent="0.2">
      <c r="A570" s="20"/>
      <c r="B570" s="20"/>
      <c r="C570" s="19"/>
      <c r="D570" s="19"/>
    </row>
    <row r="571" spans="1:4" ht="12.95" customHeight="1" x14ac:dyDescent="0.2">
      <c r="A571" s="20"/>
      <c r="B571" s="20"/>
      <c r="C571" s="19"/>
      <c r="D571" s="19"/>
    </row>
    <row r="572" spans="1:4" ht="12.95" customHeight="1" x14ac:dyDescent="0.2">
      <c r="A572" s="20"/>
      <c r="B572" s="20"/>
      <c r="C572" s="19"/>
      <c r="D572" s="19"/>
    </row>
    <row r="573" spans="1:4" ht="12.95" customHeight="1" x14ac:dyDescent="0.2">
      <c r="A573" s="20"/>
      <c r="B573" s="20"/>
      <c r="C573" s="19"/>
      <c r="D573" s="19"/>
    </row>
    <row r="574" spans="1:4" ht="12.95" customHeight="1" x14ac:dyDescent="0.2">
      <c r="A574" s="20"/>
      <c r="B574" s="20"/>
      <c r="C574" s="19"/>
      <c r="D574" s="19"/>
    </row>
    <row r="575" spans="1:4" ht="12.95" customHeight="1" x14ac:dyDescent="0.2">
      <c r="A575" s="20"/>
      <c r="B575" s="20"/>
      <c r="C575" s="19"/>
      <c r="D575" s="19"/>
    </row>
    <row r="576" spans="1:4" ht="12.95" customHeight="1" x14ac:dyDescent="0.2">
      <c r="A576" s="20"/>
      <c r="B576" s="20"/>
      <c r="C576" s="19"/>
      <c r="D576" s="19"/>
    </row>
    <row r="577" spans="1:4" ht="12.95" customHeight="1" x14ac:dyDescent="0.2">
      <c r="A577" s="20"/>
      <c r="B577" s="20"/>
      <c r="C577" s="19"/>
      <c r="D577" s="19"/>
    </row>
    <row r="578" spans="1:4" ht="12.95" customHeight="1" x14ac:dyDescent="0.2">
      <c r="A578" s="20"/>
      <c r="B578" s="20"/>
      <c r="C578" s="19"/>
      <c r="D578" s="19"/>
    </row>
    <row r="579" spans="1:4" ht="12.95" customHeight="1" x14ac:dyDescent="0.2">
      <c r="A579" s="20"/>
      <c r="B579" s="20"/>
      <c r="C579" s="19"/>
      <c r="D579" s="19"/>
    </row>
    <row r="580" spans="1:4" ht="12.95" customHeight="1" x14ac:dyDescent="0.2">
      <c r="A580" s="20"/>
      <c r="B580" s="20"/>
      <c r="C580" s="19"/>
      <c r="D580" s="19"/>
    </row>
    <row r="581" spans="1:4" ht="12.95" customHeight="1" x14ac:dyDescent="0.2">
      <c r="A581" s="20"/>
      <c r="B581" s="20"/>
      <c r="C581" s="19"/>
      <c r="D581" s="19"/>
    </row>
    <row r="582" spans="1:4" ht="12.95" customHeight="1" x14ac:dyDescent="0.2">
      <c r="A582" s="20"/>
      <c r="B582" s="20"/>
      <c r="C582" s="19"/>
      <c r="D582" s="19"/>
    </row>
    <row r="583" spans="1:4" ht="12.95" customHeight="1" x14ac:dyDescent="0.2">
      <c r="A583" s="20"/>
      <c r="B583" s="20"/>
      <c r="C583" s="19"/>
      <c r="D583" s="19"/>
    </row>
    <row r="584" spans="1:4" ht="12.95" customHeight="1" x14ac:dyDescent="0.2">
      <c r="A584" s="20"/>
      <c r="B584" s="20"/>
      <c r="C584" s="19"/>
      <c r="D584" s="19"/>
    </row>
    <row r="585" spans="1:4" ht="12.95" customHeight="1" x14ac:dyDescent="0.2">
      <c r="A585" s="20"/>
      <c r="B585" s="20"/>
      <c r="C585" s="19"/>
      <c r="D585" s="19"/>
    </row>
    <row r="586" spans="1:4" ht="12.95" customHeight="1" x14ac:dyDescent="0.2">
      <c r="A586" s="20"/>
      <c r="B586" s="20"/>
      <c r="C586" s="19"/>
      <c r="D586" s="19"/>
    </row>
    <row r="587" spans="1:4" ht="12.95" customHeight="1" x14ac:dyDescent="0.2">
      <c r="A587" s="20"/>
      <c r="B587" s="20"/>
      <c r="C587" s="19"/>
      <c r="D587" s="19"/>
    </row>
    <row r="588" spans="1:4" ht="12.95" customHeight="1" x14ac:dyDescent="0.2">
      <c r="A588" s="20"/>
      <c r="B588" s="20"/>
      <c r="C588" s="19"/>
      <c r="D588" s="19"/>
    </row>
    <row r="589" spans="1:4" ht="12.95" customHeight="1" x14ac:dyDescent="0.2">
      <c r="A589" s="20"/>
      <c r="B589" s="20"/>
      <c r="C589" s="19"/>
      <c r="D589" s="19"/>
    </row>
    <row r="590" spans="1:4" ht="12.95" customHeight="1" x14ac:dyDescent="0.2">
      <c r="A590" s="20"/>
      <c r="B590" s="20"/>
      <c r="C590" s="19"/>
      <c r="D590" s="19"/>
    </row>
    <row r="591" spans="1:4" ht="12.95" customHeight="1" x14ac:dyDescent="0.2">
      <c r="A591" s="20"/>
      <c r="B591" s="20"/>
      <c r="C591" s="19"/>
      <c r="D591" s="19"/>
    </row>
    <row r="592" spans="1:4" ht="12.95" customHeight="1" x14ac:dyDescent="0.2">
      <c r="A592" s="20"/>
      <c r="B592" s="20"/>
      <c r="C592" s="19"/>
      <c r="D592" s="19"/>
    </row>
    <row r="593" spans="1:4" ht="12.95" customHeight="1" x14ac:dyDescent="0.2">
      <c r="A593" s="20"/>
      <c r="B593" s="20"/>
      <c r="C593" s="19"/>
      <c r="D593" s="19"/>
    </row>
    <row r="594" spans="1:4" ht="12.95" customHeight="1" x14ac:dyDescent="0.2">
      <c r="A594" s="20"/>
      <c r="B594" s="20"/>
      <c r="C594" s="19"/>
      <c r="D594" s="19"/>
    </row>
    <row r="595" spans="1:4" ht="12.95" customHeight="1" x14ac:dyDescent="0.2">
      <c r="A595" s="20"/>
      <c r="B595" s="20"/>
      <c r="C595" s="19"/>
      <c r="D595" s="19"/>
    </row>
    <row r="596" spans="1:4" ht="12.95" customHeight="1" x14ac:dyDescent="0.2">
      <c r="A596" s="20"/>
      <c r="B596" s="20"/>
      <c r="C596" s="19"/>
      <c r="D596" s="19"/>
    </row>
    <row r="597" spans="1:4" ht="12.95" customHeight="1" x14ac:dyDescent="0.2">
      <c r="A597" s="20"/>
      <c r="B597" s="20"/>
      <c r="C597" s="19"/>
      <c r="D597" s="19"/>
    </row>
    <row r="598" spans="1:4" ht="12.95" customHeight="1" x14ac:dyDescent="0.2">
      <c r="A598" s="20"/>
      <c r="B598" s="20"/>
      <c r="C598" s="19"/>
      <c r="D598" s="19"/>
    </row>
    <row r="599" spans="1:4" ht="12.95" customHeight="1" x14ac:dyDescent="0.2">
      <c r="A599" s="20"/>
      <c r="B599" s="20"/>
      <c r="C599" s="19"/>
      <c r="D599" s="19"/>
    </row>
    <row r="600" spans="1:4" ht="12.95" customHeight="1" x14ac:dyDescent="0.2">
      <c r="A600" s="20"/>
      <c r="B600" s="20"/>
      <c r="C600" s="19"/>
      <c r="D600" s="19"/>
    </row>
    <row r="601" spans="1:4" ht="12.95" customHeight="1" x14ac:dyDescent="0.2">
      <c r="A601" s="20"/>
      <c r="B601" s="20"/>
      <c r="C601" s="19"/>
      <c r="D601" s="19"/>
    </row>
    <row r="602" spans="1:4" ht="12.95" customHeight="1" x14ac:dyDescent="0.2">
      <c r="A602" s="20"/>
      <c r="B602" s="20"/>
      <c r="C602" s="19"/>
      <c r="D602" s="19"/>
    </row>
    <row r="603" spans="1:4" ht="12.95" customHeight="1" x14ac:dyDescent="0.2">
      <c r="A603" s="20"/>
      <c r="B603" s="20"/>
      <c r="C603" s="19"/>
      <c r="D603" s="19"/>
    </row>
    <row r="604" spans="1:4" ht="12.95" customHeight="1" x14ac:dyDescent="0.2">
      <c r="A604" s="20"/>
      <c r="B604" s="20"/>
      <c r="C604" s="19"/>
      <c r="D604" s="19"/>
    </row>
    <row r="605" spans="1:4" ht="12.95" customHeight="1" x14ac:dyDescent="0.2">
      <c r="A605" s="20"/>
      <c r="B605" s="20"/>
      <c r="C605" s="19"/>
      <c r="D605" s="19"/>
    </row>
    <row r="606" spans="1:4" ht="12.95" customHeight="1" x14ac:dyDescent="0.2">
      <c r="A606" s="20"/>
      <c r="B606" s="20"/>
      <c r="C606" s="19"/>
      <c r="D606" s="19"/>
    </row>
    <row r="607" spans="1:4" ht="12.95" customHeight="1" x14ac:dyDescent="0.2">
      <c r="A607" s="20"/>
      <c r="B607" s="20"/>
      <c r="C607" s="19"/>
      <c r="D607" s="19"/>
    </row>
    <row r="608" spans="1:4" ht="12.95" customHeight="1" x14ac:dyDescent="0.2">
      <c r="A608" s="20"/>
      <c r="B608" s="20"/>
      <c r="C608" s="19"/>
      <c r="D608" s="19"/>
    </row>
    <row r="609" spans="1:4" ht="12.95" customHeight="1" x14ac:dyDescent="0.2">
      <c r="A609" s="20"/>
      <c r="B609" s="20"/>
      <c r="C609" s="19"/>
      <c r="D609" s="19"/>
    </row>
    <row r="610" spans="1:4" ht="12.95" customHeight="1" x14ac:dyDescent="0.2">
      <c r="A610" s="20"/>
      <c r="B610" s="20"/>
      <c r="C610" s="19"/>
      <c r="D610" s="19"/>
    </row>
    <row r="611" spans="1:4" ht="12.95" customHeight="1" x14ac:dyDescent="0.2">
      <c r="A611" s="20"/>
      <c r="B611" s="20"/>
      <c r="C611" s="19"/>
      <c r="D611" s="19"/>
    </row>
    <row r="612" spans="1:4" ht="12.95" customHeight="1" x14ac:dyDescent="0.2">
      <c r="A612" s="20"/>
      <c r="B612" s="20"/>
      <c r="C612" s="19"/>
      <c r="D612" s="19"/>
    </row>
    <row r="613" spans="1:4" ht="12.95" customHeight="1" x14ac:dyDescent="0.2">
      <c r="A613" s="20"/>
      <c r="B613" s="20"/>
      <c r="C613" s="19"/>
      <c r="D613" s="19"/>
    </row>
    <row r="614" spans="1:4" ht="12.95" customHeight="1" x14ac:dyDescent="0.2">
      <c r="A614" s="20"/>
      <c r="B614" s="20"/>
      <c r="C614" s="19"/>
      <c r="D614" s="19"/>
    </row>
    <row r="615" spans="1:4" ht="12.95" customHeight="1" x14ac:dyDescent="0.2">
      <c r="A615" s="20"/>
      <c r="B615" s="20"/>
      <c r="C615" s="19"/>
      <c r="D615" s="19"/>
    </row>
    <row r="616" spans="1:4" ht="12.95" customHeight="1" x14ac:dyDescent="0.2">
      <c r="A616" s="20"/>
      <c r="B616" s="20"/>
      <c r="C616" s="19"/>
      <c r="D616" s="19"/>
    </row>
    <row r="617" spans="1:4" ht="12.95" customHeight="1" x14ac:dyDescent="0.2">
      <c r="A617" s="20"/>
      <c r="B617" s="20"/>
      <c r="C617" s="19"/>
      <c r="D617" s="19"/>
    </row>
    <row r="618" spans="1:4" ht="12.95" customHeight="1" x14ac:dyDescent="0.2">
      <c r="A618" s="20"/>
      <c r="B618" s="20"/>
      <c r="C618" s="19"/>
      <c r="D618" s="19"/>
    </row>
    <row r="619" spans="1:4" ht="12.95" customHeight="1" x14ac:dyDescent="0.2">
      <c r="A619" s="20"/>
      <c r="B619" s="20"/>
      <c r="C619" s="19"/>
      <c r="D619" s="19"/>
    </row>
    <row r="620" spans="1:4" ht="12.95" customHeight="1" x14ac:dyDescent="0.2">
      <c r="A620" s="20"/>
      <c r="B620" s="20"/>
      <c r="C620" s="19"/>
      <c r="D620" s="19"/>
    </row>
    <row r="621" spans="1:4" ht="12.95" customHeight="1" x14ac:dyDescent="0.2">
      <c r="A621" s="20"/>
      <c r="B621" s="20"/>
      <c r="C621" s="19"/>
      <c r="D621" s="19"/>
    </row>
    <row r="622" spans="1:4" ht="12.95" customHeight="1" x14ac:dyDescent="0.2">
      <c r="A622" s="20"/>
      <c r="B622" s="20"/>
      <c r="C622" s="19"/>
      <c r="D622" s="19"/>
    </row>
    <row r="623" spans="1:4" ht="12.95" customHeight="1" x14ac:dyDescent="0.2">
      <c r="A623" s="20"/>
      <c r="B623" s="20"/>
      <c r="C623" s="19"/>
      <c r="D623" s="19"/>
    </row>
    <row r="624" spans="1:4" ht="12.95" customHeight="1" x14ac:dyDescent="0.2">
      <c r="A624" s="20"/>
      <c r="B624" s="20"/>
      <c r="C624" s="19"/>
      <c r="D624" s="19"/>
    </row>
    <row r="625" spans="1:4" ht="12.95" customHeight="1" x14ac:dyDescent="0.2">
      <c r="A625" s="20"/>
      <c r="B625" s="20"/>
      <c r="C625" s="19"/>
      <c r="D625" s="19"/>
    </row>
    <row r="626" spans="1:4" ht="12.95" customHeight="1" x14ac:dyDescent="0.2">
      <c r="A626" s="20"/>
      <c r="B626" s="20"/>
      <c r="C626" s="19"/>
      <c r="D626" s="19"/>
    </row>
    <row r="627" spans="1:4" ht="12.95" customHeight="1" x14ac:dyDescent="0.2">
      <c r="A627" s="20"/>
      <c r="B627" s="20"/>
      <c r="C627" s="19"/>
      <c r="D627" s="19"/>
    </row>
    <row r="628" spans="1:4" ht="12.95" customHeight="1" x14ac:dyDescent="0.2">
      <c r="A628" s="20"/>
      <c r="B628" s="20"/>
      <c r="C628" s="19"/>
      <c r="D628" s="19"/>
    </row>
    <row r="629" spans="1:4" ht="12.95" customHeight="1" x14ac:dyDescent="0.2">
      <c r="A629" s="20"/>
      <c r="B629" s="20"/>
      <c r="C629" s="19"/>
      <c r="D629" s="19"/>
    </row>
    <row r="630" spans="1:4" ht="12.95" customHeight="1" x14ac:dyDescent="0.2">
      <c r="A630" s="20"/>
      <c r="B630" s="20"/>
      <c r="C630" s="19"/>
      <c r="D630" s="19"/>
    </row>
    <row r="631" spans="1:4" ht="12.95" customHeight="1" x14ac:dyDescent="0.2">
      <c r="A631" s="20"/>
      <c r="B631" s="20"/>
      <c r="C631" s="19"/>
      <c r="D631" s="19"/>
    </row>
    <row r="632" spans="1:4" ht="12.95" customHeight="1" x14ac:dyDescent="0.2">
      <c r="A632" s="20"/>
      <c r="B632" s="20"/>
      <c r="C632" s="19"/>
      <c r="D632" s="19"/>
    </row>
    <row r="633" spans="1:4" ht="12.95" customHeight="1" x14ac:dyDescent="0.2">
      <c r="A633" s="20"/>
      <c r="B633" s="20"/>
      <c r="C633" s="19"/>
      <c r="D633" s="19"/>
    </row>
    <row r="634" spans="1:4" ht="12.95" customHeight="1" x14ac:dyDescent="0.2">
      <c r="A634" s="20"/>
      <c r="B634" s="20"/>
      <c r="C634" s="19"/>
      <c r="D634" s="19"/>
    </row>
    <row r="635" spans="1:4" ht="12.95" customHeight="1" x14ac:dyDescent="0.2">
      <c r="A635" s="20"/>
      <c r="B635" s="20"/>
      <c r="C635" s="19"/>
      <c r="D635" s="19"/>
    </row>
    <row r="636" spans="1:4" ht="12.95" customHeight="1" x14ac:dyDescent="0.2">
      <c r="A636" s="20"/>
      <c r="B636" s="20"/>
      <c r="C636" s="19"/>
      <c r="D636" s="19"/>
    </row>
    <row r="637" spans="1:4" ht="12.95" customHeight="1" x14ac:dyDescent="0.2">
      <c r="A637" s="20"/>
      <c r="B637" s="20"/>
      <c r="C637" s="19"/>
      <c r="D637" s="19"/>
    </row>
    <row r="638" spans="1:4" ht="12.95" customHeight="1" x14ac:dyDescent="0.2">
      <c r="A638" s="20"/>
      <c r="B638" s="20"/>
      <c r="C638" s="19"/>
      <c r="D638" s="19"/>
    </row>
    <row r="639" spans="1:4" ht="12.95" customHeight="1" x14ac:dyDescent="0.2">
      <c r="A639" s="20"/>
      <c r="B639" s="20"/>
      <c r="C639" s="19"/>
      <c r="D639" s="19"/>
    </row>
    <row r="640" spans="1:4" ht="12.95" customHeight="1" x14ac:dyDescent="0.2">
      <c r="A640" s="20"/>
      <c r="B640" s="20"/>
      <c r="C640" s="19"/>
      <c r="D640" s="19"/>
    </row>
    <row r="641" spans="1:4" ht="12.95" customHeight="1" x14ac:dyDescent="0.2">
      <c r="A641" s="20"/>
      <c r="B641" s="20"/>
      <c r="C641" s="19"/>
      <c r="D641" s="19"/>
    </row>
    <row r="642" spans="1:4" ht="12.95" customHeight="1" x14ac:dyDescent="0.2">
      <c r="A642" s="20"/>
      <c r="B642" s="20"/>
      <c r="C642" s="19"/>
      <c r="D642" s="19"/>
    </row>
    <row r="643" spans="1:4" ht="12.95" customHeight="1" x14ac:dyDescent="0.2">
      <c r="A643" s="20"/>
      <c r="B643" s="20"/>
      <c r="C643" s="19"/>
      <c r="D643" s="19"/>
    </row>
    <row r="644" spans="1:4" ht="12.95" customHeight="1" x14ac:dyDescent="0.2">
      <c r="A644" s="20"/>
      <c r="B644" s="20"/>
      <c r="C644" s="19"/>
      <c r="D644" s="19"/>
    </row>
    <row r="645" spans="1:4" ht="12.95" customHeight="1" x14ac:dyDescent="0.2">
      <c r="A645" s="20"/>
      <c r="B645" s="20"/>
      <c r="C645" s="19"/>
      <c r="D645" s="19"/>
    </row>
    <row r="646" spans="1:4" ht="12.95" customHeight="1" x14ac:dyDescent="0.2">
      <c r="A646" s="20"/>
      <c r="B646" s="20"/>
      <c r="C646" s="19"/>
      <c r="D646" s="19"/>
    </row>
    <row r="647" spans="1:4" ht="12.95" customHeight="1" x14ac:dyDescent="0.2">
      <c r="A647" s="20"/>
      <c r="B647" s="20"/>
      <c r="C647" s="19"/>
      <c r="D647" s="19"/>
    </row>
    <row r="648" spans="1:4" ht="12.95" customHeight="1" x14ac:dyDescent="0.2">
      <c r="A648" s="20"/>
      <c r="B648" s="20"/>
      <c r="C648" s="19"/>
      <c r="D648" s="19"/>
    </row>
    <row r="649" spans="1:4" ht="12.95" customHeight="1" x14ac:dyDescent="0.2">
      <c r="A649" s="20"/>
      <c r="B649" s="20"/>
      <c r="C649" s="19"/>
      <c r="D649" s="19"/>
    </row>
    <row r="650" spans="1:4" ht="12.95" customHeight="1" x14ac:dyDescent="0.2">
      <c r="A650" s="20"/>
      <c r="B650" s="20"/>
      <c r="C650" s="19"/>
      <c r="D650" s="19"/>
    </row>
    <row r="651" spans="1:4" ht="12.95" customHeight="1" x14ac:dyDescent="0.2">
      <c r="A651" s="20"/>
      <c r="B651" s="20"/>
      <c r="C651" s="19"/>
      <c r="D651" s="19"/>
    </row>
    <row r="652" spans="1:4" ht="12.95" customHeight="1" x14ac:dyDescent="0.2">
      <c r="A652" s="20"/>
      <c r="B652" s="20"/>
      <c r="C652" s="19"/>
      <c r="D652" s="19"/>
    </row>
    <row r="653" spans="1:4" ht="12.95" customHeight="1" x14ac:dyDescent="0.2">
      <c r="A653" s="20"/>
      <c r="B653" s="20"/>
      <c r="C653" s="19"/>
      <c r="D653" s="19"/>
    </row>
    <row r="654" spans="1:4" ht="12.95" customHeight="1" x14ac:dyDescent="0.2">
      <c r="A654" s="20"/>
      <c r="B654" s="20"/>
      <c r="C654" s="19"/>
      <c r="D654" s="19"/>
    </row>
    <row r="655" spans="1:4" ht="12.95" customHeight="1" x14ac:dyDescent="0.2">
      <c r="A655" s="20"/>
      <c r="B655" s="20"/>
      <c r="C655" s="19"/>
      <c r="D655" s="19"/>
    </row>
    <row r="656" spans="1:4" ht="12.95" customHeight="1" x14ac:dyDescent="0.2">
      <c r="A656" s="20"/>
      <c r="B656" s="20"/>
      <c r="C656" s="19"/>
      <c r="D656" s="19"/>
    </row>
    <row r="657" spans="1:4" ht="12.95" customHeight="1" x14ac:dyDescent="0.2">
      <c r="A657" s="20"/>
      <c r="B657" s="20"/>
      <c r="C657" s="19"/>
      <c r="D657" s="19"/>
    </row>
    <row r="658" spans="1:4" ht="12.95" customHeight="1" x14ac:dyDescent="0.2">
      <c r="A658" s="20"/>
      <c r="B658" s="20"/>
      <c r="C658" s="19"/>
      <c r="D658" s="19"/>
    </row>
    <row r="659" spans="1:4" ht="12.95" customHeight="1" x14ac:dyDescent="0.2">
      <c r="A659" s="20"/>
      <c r="B659" s="20"/>
      <c r="C659" s="19"/>
      <c r="D659" s="19"/>
    </row>
    <row r="660" spans="1:4" ht="12.95" customHeight="1" x14ac:dyDescent="0.2">
      <c r="A660" s="20"/>
      <c r="B660" s="20"/>
      <c r="C660" s="19"/>
      <c r="D660" s="19"/>
    </row>
    <row r="661" spans="1:4" ht="12.95" customHeight="1" x14ac:dyDescent="0.2">
      <c r="A661" s="20"/>
      <c r="B661" s="20"/>
      <c r="C661" s="19"/>
      <c r="D661" s="19"/>
    </row>
    <row r="662" spans="1:4" ht="12.95" customHeight="1" x14ac:dyDescent="0.2">
      <c r="A662" s="20"/>
      <c r="B662" s="20"/>
      <c r="C662" s="19"/>
      <c r="D662" s="19"/>
    </row>
    <row r="663" spans="1:4" ht="12.95" customHeight="1" x14ac:dyDescent="0.2">
      <c r="A663" s="20"/>
      <c r="B663" s="20"/>
      <c r="C663" s="19"/>
      <c r="D663" s="19"/>
    </row>
    <row r="664" spans="1:4" ht="12.95" customHeight="1" x14ac:dyDescent="0.2">
      <c r="A664" s="20"/>
      <c r="B664" s="20"/>
      <c r="C664" s="19"/>
      <c r="D664" s="19"/>
    </row>
    <row r="665" spans="1:4" ht="12.95" customHeight="1" x14ac:dyDescent="0.2">
      <c r="A665" s="20"/>
      <c r="B665" s="20"/>
      <c r="C665" s="19"/>
      <c r="D665" s="19"/>
    </row>
    <row r="666" spans="1:4" ht="12.95" customHeight="1" x14ac:dyDescent="0.2">
      <c r="A666" s="20"/>
      <c r="B666" s="20"/>
      <c r="C666" s="19"/>
      <c r="D666" s="19"/>
    </row>
    <row r="667" spans="1:4" ht="12.95" customHeight="1" x14ac:dyDescent="0.2">
      <c r="A667" s="20"/>
      <c r="B667" s="20"/>
      <c r="C667" s="19"/>
      <c r="D667" s="19"/>
    </row>
    <row r="668" spans="1:4" ht="12.95" customHeight="1" x14ac:dyDescent="0.2">
      <c r="A668" s="20"/>
      <c r="B668" s="20"/>
      <c r="C668" s="19"/>
      <c r="D668" s="19"/>
    </row>
    <row r="669" spans="1:4" ht="12.95" customHeight="1" x14ac:dyDescent="0.2">
      <c r="A669" s="20"/>
      <c r="B669" s="20"/>
      <c r="C669" s="19"/>
      <c r="D669" s="19"/>
    </row>
    <row r="670" spans="1:4" ht="12.95" customHeight="1" x14ac:dyDescent="0.2">
      <c r="A670" s="20"/>
      <c r="B670" s="20"/>
      <c r="C670" s="19"/>
      <c r="D670" s="19"/>
    </row>
    <row r="671" spans="1:4" ht="12.95" customHeight="1" x14ac:dyDescent="0.2">
      <c r="A671" s="20"/>
      <c r="B671" s="20"/>
      <c r="C671" s="19"/>
      <c r="D671" s="19"/>
    </row>
    <row r="672" spans="1:4" ht="12.95" customHeight="1" x14ac:dyDescent="0.2">
      <c r="A672" s="20"/>
      <c r="B672" s="20"/>
      <c r="C672" s="19"/>
      <c r="D672" s="19"/>
    </row>
    <row r="673" spans="1:4" ht="12.95" customHeight="1" x14ac:dyDescent="0.2">
      <c r="A673" s="20"/>
      <c r="B673" s="20"/>
      <c r="C673" s="19"/>
      <c r="D673" s="19"/>
    </row>
    <row r="674" spans="1:4" ht="12.95" customHeight="1" x14ac:dyDescent="0.2">
      <c r="A674" s="20"/>
      <c r="B674" s="20"/>
      <c r="C674" s="19"/>
      <c r="D674" s="19"/>
    </row>
    <row r="675" spans="1:4" ht="12.95" customHeight="1" x14ac:dyDescent="0.2">
      <c r="A675" s="20"/>
      <c r="B675" s="20"/>
      <c r="C675" s="19"/>
      <c r="D675" s="19"/>
    </row>
    <row r="676" spans="1:4" ht="12.95" customHeight="1" x14ac:dyDescent="0.2">
      <c r="A676" s="20"/>
      <c r="B676" s="20"/>
      <c r="C676" s="19"/>
      <c r="D676" s="19"/>
    </row>
    <row r="677" spans="1:4" ht="12.95" customHeight="1" x14ac:dyDescent="0.2">
      <c r="A677" s="20"/>
      <c r="B677" s="20"/>
      <c r="C677" s="19"/>
      <c r="D677" s="19"/>
    </row>
    <row r="678" spans="1:4" ht="12.95" customHeight="1" x14ac:dyDescent="0.2">
      <c r="A678" s="20"/>
      <c r="B678" s="20"/>
      <c r="C678" s="19"/>
      <c r="D678" s="19"/>
    </row>
    <row r="679" spans="1:4" ht="12.95" customHeight="1" x14ac:dyDescent="0.2">
      <c r="A679" s="20"/>
      <c r="B679" s="20"/>
      <c r="C679" s="19"/>
      <c r="D679" s="19"/>
    </row>
    <row r="680" spans="1:4" ht="12.95" customHeight="1" x14ac:dyDescent="0.2">
      <c r="A680" s="20"/>
      <c r="B680" s="20"/>
      <c r="C680" s="19"/>
      <c r="D680" s="19"/>
    </row>
    <row r="681" spans="1:4" ht="12.95" customHeight="1" x14ac:dyDescent="0.2">
      <c r="A681" s="20"/>
      <c r="B681" s="20"/>
      <c r="C681" s="19"/>
      <c r="D681" s="19"/>
    </row>
    <row r="682" spans="1:4" ht="12.95" customHeight="1" x14ac:dyDescent="0.2">
      <c r="A682" s="20"/>
      <c r="B682" s="20"/>
      <c r="C682" s="19"/>
      <c r="D682" s="19"/>
    </row>
    <row r="683" spans="1:4" ht="12.95" customHeight="1" x14ac:dyDescent="0.2">
      <c r="A683" s="20"/>
      <c r="B683" s="20"/>
      <c r="C683" s="19"/>
      <c r="D683" s="19"/>
    </row>
    <row r="684" spans="1:4" ht="12.95" customHeight="1" x14ac:dyDescent="0.2">
      <c r="A684" s="20"/>
      <c r="B684" s="20"/>
      <c r="C684" s="19"/>
      <c r="D684" s="19"/>
    </row>
    <row r="685" spans="1:4" ht="12.95" customHeight="1" x14ac:dyDescent="0.2">
      <c r="A685" s="20"/>
      <c r="B685" s="20"/>
      <c r="C685" s="19"/>
      <c r="D685" s="19"/>
    </row>
    <row r="686" spans="1:4" ht="12.95" customHeight="1" x14ac:dyDescent="0.2">
      <c r="A686" s="20"/>
      <c r="B686" s="20"/>
      <c r="C686" s="19"/>
      <c r="D686" s="19"/>
    </row>
    <row r="687" spans="1:4" ht="12.95" customHeight="1" x14ac:dyDescent="0.2">
      <c r="A687" s="20"/>
      <c r="B687" s="20"/>
      <c r="C687" s="19"/>
      <c r="D687" s="19"/>
    </row>
    <row r="688" spans="1:4" ht="12.95" customHeight="1" x14ac:dyDescent="0.2">
      <c r="A688" s="20"/>
      <c r="B688" s="20"/>
      <c r="C688" s="19"/>
      <c r="D688" s="19"/>
    </row>
    <row r="689" spans="1:4" ht="12.95" customHeight="1" x14ac:dyDescent="0.2">
      <c r="A689" s="20"/>
      <c r="B689" s="20"/>
      <c r="C689" s="19"/>
      <c r="D689" s="19"/>
    </row>
    <row r="690" spans="1:4" ht="12.95" customHeight="1" x14ac:dyDescent="0.2">
      <c r="A690" s="20"/>
      <c r="B690" s="20"/>
      <c r="C690" s="19"/>
      <c r="D690" s="19"/>
    </row>
    <row r="691" spans="1:4" ht="12.95" customHeight="1" x14ac:dyDescent="0.2">
      <c r="A691" s="20"/>
      <c r="B691" s="20"/>
      <c r="C691" s="19"/>
      <c r="D691" s="19"/>
    </row>
    <row r="692" spans="1:4" ht="12.95" customHeight="1" x14ac:dyDescent="0.2">
      <c r="A692" s="20"/>
      <c r="B692" s="20"/>
      <c r="C692" s="19"/>
      <c r="D692" s="19"/>
    </row>
    <row r="693" spans="1:4" ht="12.95" customHeight="1" x14ac:dyDescent="0.2">
      <c r="A693" s="20"/>
      <c r="B693" s="20"/>
      <c r="C693" s="19"/>
      <c r="D693" s="19"/>
    </row>
    <row r="694" spans="1:4" ht="12.95" customHeight="1" x14ac:dyDescent="0.2">
      <c r="A694" s="20"/>
      <c r="B694" s="20"/>
      <c r="C694" s="19"/>
      <c r="D694" s="19"/>
    </row>
    <row r="695" spans="1:4" ht="12.95" customHeight="1" x14ac:dyDescent="0.2">
      <c r="A695" s="20"/>
      <c r="B695" s="20"/>
      <c r="C695" s="19"/>
      <c r="D695" s="19"/>
    </row>
    <row r="696" spans="1:4" ht="12.95" customHeight="1" x14ac:dyDescent="0.2">
      <c r="A696" s="20"/>
      <c r="B696" s="20"/>
      <c r="C696" s="19"/>
      <c r="D696" s="19"/>
    </row>
    <row r="697" spans="1:4" ht="12.95" customHeight="1" x14ac:dyDescent="0.2">
      <c r="A697" s="20"/>
      <c r="B697" s="20"/>
      <c r="C697" s="19"/>
      <c r="D697" s="19"/>
    </row>
    <row r="698" spans="1:4" ht="12.95" customHeight="1" x14ac:dyDescent="0.2">
      <c r="A698" s="20"/>
      <c r="B698" s="20"/>
      <c r="C698" s="19"/>
      <c r="D698" s="19"/>
    </row>
    <row r="699" spans="1:4" ht="12.95" customHeight="1" x14ac:dyDescent="0.2">
      <c r="A699" s="20"/>
      <c r="B699" s="20"/>
      <c r="C699" s="19"/>
      <c r="D699" s="19"/>
    </row>
    <row r="700" spans="1:4" ht="12.95" customHeight="1" x14ac:dyDescent="0.2">
      <c r="A700" s="20"/>
      <c r="B700" s="20"/>
      <c r="C700" s="19"/>
      <c r="D700" s="19"/>
    </row>
    <row r="701" spans="1:4" ht="12.95" customHeight="1" x14ac:dyDescent="0.2">
      <c r="A701" s="20"/>
      <c r="B701" s="20"/>
      <c r="C701" s="19"/>
      <c r="D701" s="19"/>
    </row>
    <row r="702" spans="1:4" ht="12.95" customHeight="1" x14ac:dyDescent="0.2">
      <c r="A702" s="20"/>
      <c r="B702" s="20"/>
      <c r="C702" s="19"/>
      <c r="D702" s="19"/>
    </row>
    <row r="703" spans="1:4" ht="12.95" customHeight="1" x14ac:dyDescent="0.2">
      <c r="A703" s="20"/>
      <c r="B703" s="20"/>
      <c r="C703" s="19"/>
      <c r="D703" s="19"/>
    </row>
    <row r="704" spans="1:4" ht="12.95" customHeight="1" x14ac:dyDescent="0.2">
      <c r="A704" s="20"/>
      <c r="B704" s="20"/>
      <c r="C704" s="19"/>
      <c r="D704" s="19"/>
    </row>
    <row r="705" spans="1:4" ht="12.95" customHeight="1" x14ac:dyDescent="0.2">
      <c r="A705" s="20"/>
      <c r="B705" s="20"/>
      <c r="C705" s="19"/>
      <c r="D705" s="19"/>
    </row>
    <row r="706" spans="1:4" ht="12.95" customHeight="1" x14ac:dyDescent="0.2">
      <c r="A706" s="20"/>
      <c r="B706" s="20"/>
      <c r="C706" s="19"/>
      <c r="D706" s="19"/>
    </row>
    <row r="707" spans="1:4" ht="12.95" customHeight="1" x14ac:dyDescent="0.2">
      <c r="A707" s="20"/>
      <c r="B707" s="20"/>
      <c r="C707" s="19"/>
      <c r="D707" s="19"/>
    </row>
    <row r="708" spans="1:4" ht="12.95" customHeight="1" x14ac:dyDescent="0.2">
      <c r="A708" s="20"/>
      <c r="B708" s="20"/>
      <c r="C708" s="19"/>
      <c r="D708" s="19"/>
    </row>
    <row r="709" spans="1:4" ht="12.95" customHeight="1" x14ac:dyDescent="0.2">
      <c r="A709" s="20"/>
      <c r="B709" s="20"/>
      <c r="C709" s="19"/>
      <c r="D709" s="19"/>
    </row>
    <row r="710" spans="1:4" ht="12.95" customHeight="1" x14ac:dyDescent="0.2">
      <c r="A710" s="20"/>
      <c r="B710" s="20"/>
      <c r="C710" s="19"/>
      <c r="D710" s="19"/>
    </row>
    <row r="711" spans="1:4" ht="12.95" customHeight="1" x14ac:dyDescent="0.2">
      <c r="A711" s="20"/>
      <c r="B711" s="20"/>
      <c r="C711" s="19"/>
      <c r="D711" s="19"/>
    </row>
    <row r="712" spans="1:4" ht="12.95" customHeight="1" x14ac:dyDescent="0.2">
      <c r="A712" s="20"/>
      <c r="B712" s="20"/>
      <c r="C712" s="19"/>
      <c r="D712" s="19"/>
    </row>
    <row r="713" spans="1:4" ht="12.95" customHeight="1" x14ac:dyDescent="0.2">
      <c r="A713" s="20"/>
      <c r="B713" s="20"/>
      <c r="C713" s="19"/>
      <c r="D713" s="19"/>
    </row>
    <row r="714" spans="1:4" ht="12.95" customHeight="1" x14ac:dyDescent="0.2">
      <c r="A714" s="20"/>
      <c r="B714" s="20"/>
      <c r="C714" s="19"/>
      <c r="D714" s="19"/>
    </row>
    <row r="715" spans="1:4" ht="12.95" customHeight="1" x14ac:dyDescent="0.2">
      <c r="A715" s="20"/>
      <c r="B715" s="20"/>
      <c r="C715" s="19"/>
      <c r="D715" s="19"/>
    </row>
    <row r="716" spans="1:4" ht="12.95" customHeight="1" x14ac:dyDescent="0.2">
      <c r="A716" s="20"/>
      <c r="B716" s="20"/>
      <c r="C716" s="19"/>
      <c r="D716" s="19"/>
    </row>
    <row r="717" spans="1:4" ht="12.95" customHeight="1" x14ac:dyDescent="0.2">
      <c r="A717" s="20"/>
      <c r="B717" s="20"/>
      <c r="C717" s="19"/>
      <c r="D717" s="19"/>
    </row>
    <row r="718" spans="1:4" ht="12.95" customHeight="1" x14ac:dyDescent="0.2">
      <c r="A718" s="20"/>
      <c r="B718" s="20"/>
      <c r="C718" s="19"/>
      <c r="D718" s="19"/>
    </row>
    <row r="719" spans="1:4" ht="12.95" customHeight="1" x14ac:dyDescent="0.2">
      <c r="A719" s="20"/>
      <c r="B719" s="20"/>
      <c r="C719" s="19"/>
      <c r="D719" s="19"/>
    </row>
    <row r="720" spans="1:4" ht="12.95" customHeight="1" x14ac:dyDescent="0.2">
      <c r="A720" s="20"/>
      <c r="B720" s="20"/>
      <c r="C720" s="19"/>
      <c r="D720" s="19"/>
    </row>
    <row r="721" spans="1:4" ht="12.95" customHeight="1" x14ac:dyDescent="0.2">
      <c r="A721" s="20"/>
      <c r="B721" s="20"/>
      <c r="C721" s="19"/>
      <c r="D721" s="19"/>
    </row>
    <row r="722" spans="1:4" ht="12.95" customHeight="1" x14ac:dyDescent="0.2">
      <c r="A722" s="20"/>
      <c r="B722" s="20"/>
      <c r="C722" s="19"/>
      <c r="D722" s="19"/>
    </row>
    <row r="723" spans="1:4" ht="12.95" customHeight="1" x14ac:dyDescent="0.2">
      <c r="A723" s="20"/>
      <c r="B723" s="20"/>
      <c r="C723" s="19"/>
      <c r="D723" s="19"/>
    </row>
    <row r="724" spans="1:4" ht="12.95" customHeight="1" x14ac:dyDescent="0.2">
      <c r="A724" s="20"/>
      <c r="B724" s="20"/>
      <c r="C724" s="19"/>
      <c r="D724" s="19"/>
    </row>
    <row r="725" spans="1:4" ht="12.95" customHeight="1" x14ac:dyDescent="0.2">
      <c r="A725" s="20"/>
      <c r="B725" s="20"/>
      <c r="C725" s="19"/>
      <c r="D725" s="19"/>
    </row>
    <row r="726" spans="1:4" ht="12.95" customHeight="1" x14ac:dyDescent="0.2">
      <c r="A726" s="20"/>
      <c r="B726" s="20"/>
      <c r="C726" s="19"/>
      <c r="D726" s="19"/>
    </row>
    <row r="727" spans="1:4" ht="12.95" customHeight="1" x14ac:dyDescent="0.2">
      <c r="A727" s="20"/>
      <c r="B727" s="20"/>
      <c r="C727" s="19"/>
      <c r="D727" s="19"/>
    </row>
    <row r="728" spans="1:4" ht="12.95" customHeight="1" x14ac:dyDescent="0.2">
      <c r="A728" s="20"/>
      <c r="B728" s="20"/>
      <c r="C728" s="19"/>
      <c r="D728" s="19"/>
    </row>
    <row r="729" spans="1:4" ht="12.95" customHeight="1" x14ac:dyDescent="0.2">
      <c r="A729" s="20"/>
      <c r="B729" s="20"/>
      <c r="C729" s="19"/>
      <c r="D729" s="19"/>
    </row>
    <row r="730" spans="1:4" ht="12.95" customHeight="1" x14ac:dyDescent="0.2">
      <c r="A730" s="20"/>
      <c r="B730" s="20"/>
      <c r="C730" s="19"/>
      <c r="D730" s="19"/>
    </row>
    <row r="731" spans="1:4" ht="12.95" customHeight="1" x14ac:dyDescent="0.2">
      <c r="A731" s="20"/>
      <c r="B731" s="20"/>
      <c r="C731" s="19"/>
      <c r="D731" s="19"/>
    </row>
    <row r="732" spans="1:4" ht="12.95" customHeight="1" x14ac:dyDescent="0.2">
      <c r="A732" s="20"/>
      <c r="B732" s="20"/>
      <c r="C732" s="19"/>
      <c r="D732" s="19"/>
    </row>
    <row r="733" spans="1:4" ht="12.95" customHeight="1" x14ac:dyDescent="0.2">
      <c r="A733" s="20"/>
      <c r="B733" s="20"/>
      <c r="C733" s="19"/>
      <c r="D733" s="19"/>
    </row>
    <row r="734" spans="1:4" ht="12.95" customHeight="1" x14ac:dyDescent="0.2">
      <c r="A734" s="20"/>
      <c r="B734" s="20"/>
      <c r="C734" s="19"/>
      <c r="D734" s="19"/>
    </row>
    <row r="735" spans="1:4" ht="12.95" customHeight="1" x14ac:dyDescent="0.2">
      <c r="A735" s="20"/>
      <c r="B735" s="20"/>
      <c r="C735" s="19"/>
      <c r="D735" s="19"/>
    </row>
    <row r="736" spans="1:4" ht="12.95" customHeight="1" x14ac:dyDescent="0.2">
      <c r="A736" s="20"/>
      <c r="B736" s="20"/>
      <c r="C736" s="19"/>
      <c r="D736" s="19"/>
    </row>
    <row r="737" spans="1:4" ht="12.95" customHeight="1" x14ac:dyDescent="0.2">
      <c r="A737" s="20"/>
      <c r="B737" s="20"/>
      <c r="C737" s="19"/>
      <c r="D737" s="19"/>
    </row>
    <row r="738" spans="1:4" ht="12.95" customHeight="1" x14ac:dyDescent="0.2">
      <c r="A738" s="20"/>
      <c r="B738" s="20"/>
      <c r="C738" s="19"/>
      <c r="D738" s="19"/>
    </row>
    <row r="739" spans="1:4" ht="12.95" customHeight="1" x14ac:dyDescent="0.2">
      <c r="A739" s="20"/>
      <c r="B739" s="20"/>
      <c r="C739" s="19"/>
      <c r="D739" s="19"/>
    </row>
    <row r="740" spans="1:4" ht="12.95" customHeight="1" x14ac:dyDescent="0.2">
      <c r="A740" s="20"/>
      <c r="B740" s="20"/>
      <c r="C740" s="19"/>
      <c r="D740" s="19"/>
    </row>
    <row r="741" spans="1:4" ht="12.95" customHeight="1" x14ac:dyDescent="0.2">
      <c r="A741" s="20"/>
      <c r="B741" s="20"/>
      <c r="C741" s="19"/>
      <c r="D741" s="19"/>
    </row>
    <row r="742" spans="1:4" ht="12.95" customHeight="1" x14ac:dyDescent="0.2">
      <c r="A742" s="20"/>
      <c r="B742" s="20"/>
      <c r="C742" s="19"/>
      <c r="D742" s="19"/>
    </row>
    <row r="743" spans="1:4" ht="12.95" customHeight="1" x14ac:dyDescent="0.2">
      <c r="A743" s="20"/>
      <c r="B743" s="20"/>
      <c r="C743" s="19"/>
      <c r="D743" s="19"/>
    </row>
    <row r="744" spans="1:4" ht="12.95" customHeight="1" x14ac:dyDescent="0.2">
      <c r="A744" s="20"/>
      <c r="B744" s="20"/>
      <c r="C744" s="19"/>
      <c r="D744" s="19"/>
    </row>
    <row r="745" spans="1:4" ht="12.95" customHeight="1" x14ac:dyDescent="0.2">
      <c r="A745" s="20"/>
      <c r="B745" s="20"/>
      <c r="C745" s="19"/>
      <c r="D745" s="19"/>
    </row>
    <row r="746" spans="1:4" ht="12.95" customHeight="1" x14ac:dyDescent="0.2">
      <c r="A746" s="20"/>
      <c r="B746" s="20"/>
      <c r="C746" s="19"/>
      <c r="D746" s="19"/>
    </row>
    <row r="747" spans="1:4" ht="12.95" customHeight="1" x14ac:dyDescent="0.2">
      <c r="A747" s="20"/>
      <c r="B747" s="20"/>
      <c r="C747" s="19"/>
      <c r="D747" s="19"/>
    </row>
    <row r="748" spans="1:4" ht="12.95" customHeight="1" x14ac:dyDescent="0.2">
      <c r="A748" s="20"/>
      <c r="B748" s="20"/>
      <c r="C748" s="19"/>
      <c r="D748" s="19"/>
    </row>
    <row r="749" spans="1:4" ht="12.95" customHeight="1" x14ac:dyDescent="0.2">
      <c r="A749" s="20"/>
      <c r="B749" s="20"/>
      <c r="C749" s="19"/>
      <c r="D749" s="19"/>
    </row>
    <row r="750" spans="1:4" ht="12.95" customHeight="1" x14ac:dyDescent="0.2">
      <c r="A750" s="20"/>
      <c r="B750" s="20"/>
      <c r="C750" s="19"/>
      <c r="D750" s="19"/>
    </row>
    <row r="751" spans="1:4" ht="12.95" customHeight="1" x14ac:dyDescent="0.2">
      <c r="A751" s="20"/>
      <c r="B751" s="20"/>
      <c r="C751" s="19"/>
      <c r="D751" s="19"/>
    </row>
    <row r="752" spans="1:4" ht="12.95" customHeight="1" x14ac:dyDescent="0.2">
      <c r="A752" s="20"/>
      <c r="B752" s="20"/>
      <c r="C752" s="19"/>
      <c r="D752" s="19"/>
    </row>
    <row r="753" spans="1:4" ht="12.95" customHeight="1" x14ac:dyDescent="0.2">
      <c r="A753" s="20"/>
      <c r="B753" s="20"/>
      <c r="C753" s="19"/>
      <c r="D753" s="19"/>
    </row>
    <row r="754" spans="1:4" ht="12.95" customHeight="1" x14ac:dyDescent="0.2">
      <c r="A754" s="20"/>
      <c r="B754" s="20"/>
      <c r="C754" s="19"/>
      <c r="D754" s="19"/>
    </row>
    <row r="755" spans="1:4" ht="12.95" customHeight="1" x14ac:dyDescent="0.2">
      <c r="A755" s="20"/>
      <c r="B755" s="20"/>
      <c r="C755" s="19"/>
      <c r="D755" s="19"/>
    </row>
    <row r="756" spans="1:4" ht="12.95" customHeight="1" x14ac:dyDescent="0.2">
      <c r="A756" s="20"/>
      <c r="B756" s="20"/>
      <c r="C756" s="19"/>
      <c r="D756" s="19"/>
    </row>
    <row r="757" spans="1:4" ht="12.95" customHeight="1" x14ac:dyDescent="0.2">
      <c r="A757" s="20"/>
      <c r="B757" s="20"/>
      <c r="C757" s="19"/>
      <c r="D757" s="19"/>
    </row>
    <row r="758" spans="1:4" ht="12.95" customHeight="1" x14ac:dyDescent="0.2">
      <c r="A758" s="20"/>
      <c r="B758" s="20"/>
      <c r="C758" s="19"/>
      <c r="D758" s="19"/>
    </row>
    <row r="759" spans="1:4" ht="12.95" customHeight="1" x14ac:dyDescent="0.2">
      <c r="A759" s="20"/>
      <c r="B759" s="20"/>
      <c r="C759" s="19"/>
      <c r="D759" s="19"/>
    </row>
    <row r="760" spans="1:4" ht="12.95" customHeight="1" x14ac:dyDescent="0.2">
      <c r="A760" s="20"/>
      <c r="B760" s="20"/>
      <c r="C760" s="19"/>
      <c r="D760" s="19"/>
    </row>
    <row r="761" spans="1:4" ht="12.95" customHeight="1" x14ac:dyDescent="0.2">
      <c r="A761" s="20"/>
      <c r="B761" s="20"/>
      <c r="C761" s="19"/>
      <c r="D761" s="19"/>
    </row>
    <row r="762" spans="1:4" ht="12.95" customHeight="1" x14ac:dyDescent="0.2">
      <c r="A762" s="20"/>
      <c r="B762" s="20"/>
      <c r="C762" s="19"/>
      <c r="D762" s="19"/>
    </row>
    <row r="763" spans="1:4" ht="12.95" customHeight="1" x14ac:dyDescent="0.2">
      <c r="A763" s="20"/>
      <c r="B763" s="20"/>
      <c r="C763" s="19"/>
      <c r="D763" s="19"/>
    </row>
    <row r="764" spans="1:4" ht="12.95" customHeight="1" x14ac:dyDescent="0.2">
      <c r="A764" s="20"/>
      <c r="B764" s="20"/>
      <c r="C764" s="19"/>
      <c r="D764" s="19"/>
    </row>
    <row r="765" spans="1:4" ht="12.95" customHeight="1" x14ac:dyDescent="0.2">
      <c r="A765" s="20"/>
      <c r="B765" s="20"/>
      <c r="C765" s="19"/>
      <c r="D765" s="19"/>
    </row>
    <row r="766" spans="1:4" ht="12.95" customHeight="1" x14ac:dyDescent="0.2">
      <c r="A766" s="20"/>
      <c r="B766" s="20"/>
      <c r="C766" s="19"/>
      <c r="D766" s="19"/>
    </row>
    <row r="767" spans="1:4" ht="12.95" customHeight="1" x14ac:dyDescent="0.2">
      <c r="A767" s="20"/>
      <c r="B767" s="20"/>
      <c r="C767" s="19"/>
      <c r="D767" s="19"/>
    </row>
    <row r="768" spans="1:4" ht="12.95" customHeight="1" x14ac:dyDescent="0.2">
      <c r="A768" s="20"/>
      <c r="B768" s="20"/>
      <c r="C768" s="19"/>
      <c r="D768" s="19"/>
    </row>
    <row r="769" spans="1:4" ht="12.95" customHeight="1" x14ac:dyDescent="0.2">
      <c r="A769" s="20"/>
      <c r="B769" s="20"/>
      <c r="C769" s="19"/>
      <c r="D769" s="19"/>
    </row>
    <row r="770" spans="1:4" ht="12.95" customHeight="1" x14ac:dyDescent="0.2">
      <c r="A770" s="20"/>
      <c r="B770" s="20"/>
      <c r="C770" s="19"/>
      <c r="D770" s="19"/>
    </row>
    <row r="771" spans="1:4" ht="12.95" customHeight="1" x14ac:dyDescent="0.2">
      <c r="A771" s="20"/>
      <c r="B771" s="20"/>
      <c r="C771" s="19"/>
      <c r="D771" s="19"/>
    </row>
    <row r="772" spans="1:4" ht="12.95" customHeight="1" x14ac:dyDescent="0.2">
      <c r="A772" s="20"/>
      <c r="B772" s="20"/>
      <c r="C772" s="19"/>
      <c r="D772" s="19"/>
    </row>
    <row r="773" spans="1:4" ht="12.95" customHeight="1" x14ac:dyDescent="0.2">
      <c r="A773" s="20"/>
      <c r="B773" s="20"/>
      <c r="C773" s="19"/>
      <c r="D773" s="19"/>
    </row>
    <row r="774" spans="1:4" ht="12.95" customHeight="1" x14ac:dyDescent="0.2">
      <c r="A774" s="20"/>
      <c r="B774" s="20"/>
      <c r="C774" s="19"/>
      <c r="D774" s="19"/>
    </row>
    <row r="775" spans="1:4" ht="12.95" customHeight="1" x14ac:dyDescent="0.2">
      <c r="A775" s="20"/>
      <c r="B775" s="20"/>
      <c r="C775" s="19"/>
      <c r="D775" s="19"/>
    </row>
    <row r="776" spans="1:4" ht="12.95" customHeight="1" x14ac:dyDescent="0.2">
      <c r="A776" s="20"/>
      <c r="B776" s="20"/>
      <c r="C776" s="19"/>
      <c r="D776" s="19"/>
    </row>
    <row r="777" spans="1:4" ht="12.95" customHeight="1" x14ac:dyDescent="0.2">
      <c r="A777" s="20"/>
      <c r="B777" s="20"/>
      <c r="C777" s="19"/>
      <c r="D777" s="19"/>
    </row>
    <row r="778" spans="1:4" ht="12.95" customHeight="1" x14ac:dyDescent="0.2">
      <c r="A778" s="20"/>
      <c r="B778" s="20"/>
      <c r="C778" s="19"/>
      <c r="D778" s="19"/>
    </row>
    <row r="779" spans="1:4" ht="12.95" customHeight="1" x14ac:dyDescent="0.2">
      <c r="A779" s="20"/>
      <c r="B779" s="20"/>
      <c r="C779" s="19"/>
      <c r="D779" s="19"/>
    </row>
    <row r="780" spans="1:4" ht="12.95" customHeight="1" x14ac:dyDescent="0.2">
      <c r="A780" s="20"/>
      <c r="B780" s="20"/>
      <c r="C780" s="19"/>
      <c r="D780" s="19"/>
    </row>
    <row r="781" spans="1:4" ht="12.95" customHeight="1" x14ac:dyDescent="0.2">
      <c r="A781" s="20"/>
      <c r="B781" s="20"/>
      <c r="C781" s="19"/>
      <c r="D781" s="19"/>
    </row>
    <row r="782" spans="1:4" ht="12.95" customHeight="1" x14ac:dyDescent="0.2">
      <c r="A782" s="20"/>
      <c r="B782" s="20"/>
      <c r="C782" s="19"/>
      <c r="D782" s="19"/>
    </row>
    <row r="783" spans="1:4" ht="12.95" customHeight="1" x14ac:dyDescent="0.2">
      <c r="A783" s="20"/>
      <c r="B783" s="20"/>
      <c r="C783" s="19"/>
      <c r="D783" s="19"/>
    </row>
    <row r="784" spans="1:4" ht="12.95" customHeight="1" x14ac:dyDescent="0.2">
      <c r="A784" s="20"/>
      <c r="B784" s="20"/>
      <c r="C784" s="19"/>
      <c r="D784" s="19"/>
    </row>
    <row r="785" spans="1:4" ht="12.95" customHeight="1" x14ac:dyDescent="0.2">
      <c r="A785" s="20"/>
      <c r="B785" s="20"/>
      <c r="C785" s="19"/>
      <c r="D785" s="19"/>
    </row>
    <row r="786" spans="1:4" ht="12.95" customHeight="1" x14ac:dyDescent="0.2">
      <c r="A786" s="20"/>
      <c r="B786" s="20"/>
      <c r="C786" s="19"/>
      <c r="D786" s="19"/>
    </row>
    <row r="787" spans="1:4" ht="12.95" customHeight="1" x14ac:dyDescent="0.2">
      <c r="A787" s="20"/>
      <c r="B787" s="20"/>
      <c r="C787" s="19"/>
      <c r="D787" s="19"/>
    </row>
    <row r="788" spans="1:4" ht="12.95" customHeight="1" x14ac:dyDescent="0.2">
      <c r="A788" s="20"/>
      <c r="B788" s="20"/>
      <c r="C788" s="19"/>
      <c r="D788" s="19"/>
    </row>
    <row r="789" spans="1:4" ht="12.95" customHeight="1" x14ac:dyDescent="0.2">
      <c r="A789" s="20"/>
      <c r="B789" s="20"/>
      <c r="C789" s="19"/>
      <c r="D789" s="19"/>
    </row>
    <row r="790" spans="1:4" ht="12.95" customHeight="1" x14ac:dyDescent="0.2">
      <c r="A790" s="20"/>
      <c r="B790" s="20"/>
      <c r="C790" s="19"/>
      <c r="D790" s="19"/>
    </row>
    <row r="791" spans="1:4" ht="12.95" customHeight="1" x14ac:dyDescent="0.2">
      <c r="A791" s="20"/>
      <c r="B791" s="20"/>
      <c r="C791" s="19"/>
      <c r="D791" s="19"/>
    </row>
    <row r="792" spans="1:4" ht="12.95" customHeight="1" x14ac:dyDescent="0.2">
      <c r="A792" s="20"/>
      <c r="B792" s="20"/>
      <c r="C792" s="19"/>
      <c r="D792" s="19"/>
    </row>
    <row r="793" spans="1:4" ht="12.95" customHeight="1" x14ac:dyDescent="0.2">
      <c r="A793" s="20"/>
      <c r="B793" s="20"/>
      <c r="C793" s="19"/>
      <c r="D793" s="19"/>
    </row>
    <row r="794" spans="1:4" ht="12.95" customHeight="1" x14ac:dyDescent="0.2">
      <c r="A794" s="20"/>
      <c r="B794" s="20"/>
      <c r="C794" s="19"/>
      <c r="D794" s="19"/>
    </row>
    <row r="795" spans="1:4" ht="12.95" customHeight="1" x14ac:dyDescent="0.2">
      <c r="A795" s="20"/>
      <c r="B795" s="20"/>
      <c r="C795" s="19"/>
      <c r="D795" s="19"/>
    </row>
    <row r="796" spans="1:4" ht="12.95" customHeight="1" x14ac:dyDescent="0.2">
      <c r="A796" s="20"/>
      <c r="B796" s="20"/>
      <c r="C796" s="19"/>
      <c r="D796" s="19"/>
    </row>
    <row r="797" spans="1:4" ht="12.95" customHeight="1" x14ac:dyDescent="0.2">
      <c r="A797" s="20"/>
      <c r="B797" s="20"/>
      <c r="C797" s="19"/>
      <c r="D797" s="19"/>
    </row>
    <row r="798" spans="1:4" ht="12.95" customHeight="1" x14ac:dyDescent="0.2">
      <c r="A798" s="20"/>
      <c r="B798" s="20"/>
      <c r="C798" s="19"/>
      <c r="D798" s="19"/>
    </row>
    <row r="799" spans="1:4" ht="12.95" customHeight="1" x14ac:dyDescent="0.2">
      <c r="A799" s="20"/>
      <c r="B799" s="20"/>
      <c r="C799" s="19"/>
      <c r="D799" s="19"/>
    </row>
    <row r="800" spans="1:4" ht="12.95" customHeight="1" x14ac:dyDescent="0.2">
      <c r="A800" s="20"/>
      <c r="B800" s="20"/>
      <c r="C800" s="19"/>
      <c r="D800" s="19"/>
    </row>
    <row r="801" spans="1:4" ht="12.95" customHeight="1" x14ac:dyDescent="0.2">
      <c r="A801" s="20"/>
      <c r="B801" s="20"/>
      <c r="C801" s="19"/>
      <c r="D801" s="19"/>
    </row>
    <row r="802" spans="1:4" ht="12.95" customHeight="1" x14ac:dyDescent="0.2">
      <c r="A802" s="20"/>
      <c r="B802" s="20"/>
      <c r="C802" s="19"/>
      <c r="D802" s="19"/>
    </row>
    <row r="803" spans="1:4" ht="12.95" customHeight="1" x14ac:dyDescent="0.2">
      <c r="A803" s="20"/>
      <c r="B803" s="20"/>
      <c r="C803" s="19"/>
      <c r="D803" s="19"/>
    </row>
    <row r="804" spans="1:4" ht="12.95" customHeight="1" x14ac:dyDescent="0.2">
      <c r="A804" s="20"/>
      <c r="B804" s="20"/>
      <c r="C804" s="19"/>
      <c r="D804" s="19"/>
    </row>
    <row r="805" spans="1:4" ht="12.95" customHeight="1" x14ac:dyDescent="0.2">
      <c r="A805" s="20"/>
      <c r="B805" s="20"/>
      <c r="C805" s="19"/>
      <c r="D805" s="19"/>
    </row>
    <row r="806" spans="1:4" ht="12.95" customHeight="1" x14ac:dyDescent="0.2">
      <c r="A806" s="20"/>
      <c r="B806" s="20"/>
      <c r="C806" s="19"/>
      <c r="D806" s="19"/>
    </row>
    <row r="807" spans="1:4" ht="12.95" customHeight="1" x14ac:dyDescent="0.2">
      <c r="A807" s="20"/>
      <c r="B807" s="20"/>
      <c r="C807" s="19"/>
      <c r="D807" s="19"/>
    </row>
    <row r="808" spans="1:4" ht="12.95" customHeight="1" x14ac:dyDescent="0.2">
      <c r="A808" s="20"/>
      <c r="B808" s="20"/>
      <c r="C808" s="19"/>
      <c r="D808" s="19"/>
    </row>
    <row r="809" spans="1:4" ht="12.95" customHeight="1" x14ac:dyDescent="0.2">
      <c r="A809" s="20"/>
      <c r="B809" s="20"/>
      <c r="C809" s="19"/>
      <c r="D809" s="19"/>
    </row>
    <row r="810" spans="1:4" ht="12.95" customHeight="1" x14ac:dyDescent="0.2">
      <c r="A810" s="20"/>
      <c r="B810" s="20"/>
      <c r="C810" s="19"/>
      <c r="D810" s="19"/>
    </row>
    <row r="811" spans="1:4" ht="12.95" customHeight="1" x14ac:dyDescent="0.2">
      <c r="A811" s="20"/>
      <c r="B811" s="20"/>
      <c r="C811" s="19"/>
      <c r="D811" s="19"/>
    </row>
    <row r="812" spans="1:4" ht="12.95" customHeight="1" x14ac:dyDescent="0.2">
      <c r="A812" s="20"/>
      <c r="B812" s="20"/>
      <c r="C812" s="19"/>
      <c r="D812" s="19"/>
    </row>
    <row r="813" spans="1:4" ht="12.95" customHeight="1" x14ac:dyDescent="0.2">
      <c r="A813" s="20"/>
      <c r="B813" s="20"/>
      <c r="C813" s="19"/>
      <c r="D813" s="19"/>
    </row>
    <row r="814" spans="1:4" ht="12.95" customHeight="1" x14ac:dyDescent="0.2">
      <c r="A814" s="20"/>
      <c r="B814" s="20"/>
      <c r="C814" s="19"/>
      <c r="D814" s="19"/>
    </row>
    <row r="815" spans="1:4" ht="12.95" customHeight="1" x14ac:dyDescent="0.2">
      <c r="A815" s="20"/>
      <c r="B815" s="20"/>
      <c r="C815" s="19"/>
      <c r="D815" s="19"/>
    </row>
    <row r="816" spans="1:4" ht="12.95" customHeight="1" x14ac:dyDescent="0.2">
      <c r="A816" s="20"/>
      <c r="B816" s="20"/>
      <c r="C816" s="19"/>
      <c r="D816" s="19"/>
    </row>
    <row r="817" spans="1:4" ht="12.95" customHeight="1" x14ac:dyDescent="0.2">
      <c r="A817" s="20"/>
      <c r="B817" s="20"/>
      <c r="C817" s="19"/>
      <c r="D817" s="19"/>
    </row>
    <row r="818" spans="1:4" ht="12.95" customHeight="1" x14ac:dyDescent="0.2">
      <c r="A818" s="20"/>
      <c r="B818" s="20"/>
      <c r="C818" s="19"/>
      <c r="D818" s="19"/>
    </row>
    <row r="819" spans="1:4" ht="12.95" customHeight="1" x14ac:dyDescent="0.2">
      <c r="A819" s="20"/>
      <c r="B819" s="20"/>
      <c r="C819" s="19"/>
      <c r="D819" s="19"/>
    </row>
    <row r="820" spans="1:4" ht="12.95" customHeight="1" x14ac:dyDescent="0.2">
      <c r="A820" s="20"/>
      <c r="B820" s="20"/>
      <c r="C820" s="19"/>
      <c r="D820" s="19"/>
    </row>
    <row r="821" spans="1:4" ht="12.95" customHeight="1" x14ac:dyDescent="0.2">
      <c r="A821" s="20"/>
      <c r="B821" s="20"/>
      <c r="C821" s="19"/>
      <c r="D821" s="19"/>
    </row>
    <row r="822" spans="1:4" ht="12.95" customHeight="1" x14ac:dyDescent="0.2">
      <c r="A822" s="20"/>
      <c r="B822" s="20"/>
      <c r="C822" s="19"/>
      <c r="D822" s="19"/>
    </row>
    <row r="823" spans="1:4" ht="12.95" customHeight="1" x14ac:dyDescent="0.2">
      <c r="A823" s="20"/>
      <c r="B823" s="20"/>
      <c r="C823" s="19"/>
      <c r="D823" s="19"/>
    </row>
    <row r="824" spans="1:4" ht="12.95" customHeight="1" x14ac:dyDescent="0.2">
      <c r="A824" s="20"/>
      <c r="B824" s="20"/>
      <c r="C824" s="19"/>
      <c r="D824" s="19"/>
    </row>
    <row r="825" spans="1:4" ht="12.95" customHeight="1" x14ac:dyDescent="0.2">
      <c r="A825" s="20"/>
      <c r="B825" s="20"/>
      <c r="C825" s="19"/>
      <c r="D825" s="19"/>
    </row>
    <row r="826" spans="1:4" ht="12.95" customHeight="1" x14ac:dyDescent="0.2">
      <c r="A826" s="20"/>
      <c r="B826" s="20"/>
      <c r="C826" s="19"/>
      <c r="D826" s="19"/>
    </row>
    <row r="827" spans="1:4" ht="12.95" customHeight="1" x14ac:dyDescent="0.2">
      <c r="A827" s="20"/>
      <c r="B827" s="20"/>
      <c r="C827" s="19"/>
      <c r="D827" s="19"/>
    </row>
    <row r="828" spans="1:4" ht="12.95" customHeight="1" x14ac:dyDescent="0.2">
      <c r="A828" s="20"/>
      <c r="B828" s="20"/>
      <c r="C828" s="19"/>
      <c r="D828" s="19"/>
    </row>
    <row r="829" spans="1:4" ht="12.95" customHeight="1" x14ac:dyDescent="0.2">
      <c r="A829" s="20"/>
      <c r="B829" s="20"/>
      <c r="C829" s="19"/>
      <c r="D829" s="19"/>
    </row>
    <row r="830" spans="1:4" ht="12.95" customHeight="1" x14ac:dyDescent="0.2">
      <c r="A830" s="20"/>
      <c r="B830" s="20"/>
      <c r="C830" s="19"/>
      <c r="D830" s="19"/>
    </row>
    <row r="831" spans="1:4" ht="12.95" customHeight="1" x14ac:dyDescent="0.2">
      <c r="A831" s="20"/>
      <c r="B831" s="20"/>
      <c r="C831" s="19"/>
      <c r="D831" s="19"/>
    </row>
    <row r="832" spans="1:4" ht="12.95" customHeight="1" x14ac:dyDescent="0.2">
      <c r="A832" s="20"/>
      <c r="B832" s="20"/>
      <c r="C832" s="19"/>
      <c r="D832" s="19"/>
    </row>
    <row r="833" spans="1:4" ht="12.95" customHeight="1" x14ac:dyDescent="0.2">
      <c r="A833" s="20"/>
      <c r="B833" s="20"/>
      <c r="C833" s="19"/>
      <c r="D833" s="19"/>
    </row>
    <row r="834" spans="1:4" ht="12.95" customHeight="1" x14ac:dyDescent="0.2">
      <c r="A834" s="20"/>
      <c r="B834" s="20"/>
      <c r="C834" s="19"/>
      <c r="D834" s="19"/>
    </row>
    <row r="835" spans="1:4" ht="12.95" customHeight="1" x14ac:dyDescent="0.2">
      <c r="A835" s="20"/>
      <c r="B835" s="20"/>
      <c r="C835" s="19"/>
      <c r="D835" s="19"/>
    </row>
    <row r="836" spans="1:4" ht="12.95" customHeight="1" x14ac:dyDescent="0.2">
      <c r="A836" s="20"/>
      <c r="B836" s="20"/>
      <c r="C836" s="19"/>
      <c r="D836" s="19"/>
    </row>
    <row r="837" spans="1:4" ht="12.95" customHeight="1" x14ac:dyDescent="0.2">
      <c r="A837" s="20"/>
      <c r="B837" s="20"/>
      <c r="C837" s="19"/>
      <c r="D837" s="19"/>
    </row>
    <row r="838" spans="1:4" ht="12.95" customHeight="1" x14ac:dyDescent="0.2">
      <c r="A838" s="20"/>
      <c r="B838" s="20"/>
      <c r="C838" s="19"/>
      <c r="D838" s="19"/>
    </row>
    <row r="839" spans="1:4" ht="12.95" customHeight="1" x14ac:dyDescent="0.2">
      <c r="A839" s="20"/>
      <c r="B839" s="20"/>
      <c r="C839" s="19"/>
      <c r="D839" s="19"/>
    </row>
    <row r="840" spans="1:4" ht="12.95" customHeight="1" x14ac:dyDescent="0.2">
      <c r="A840" s="20"/>
      <c r="B840" s="20"/>
      <c r="C840" s="19"/>
      <c r="D840" s="19"/>
    </row>
    <row r="841" spans="1:4" ht="12.95" customHeight="1" x14ac:dyDescent="0.2">
      <c r="A841" s="20"/>
      <c r="B841" s="20"/>
      <c r="C841" s="19"/>
      <c r="D841" s="19"/>
    </row>
    <row r="842" spans="1:4" ht="12.95" customHeight="1" x14ac:dyDescent="0.2">
      <c r="A842" s="20"/>
      <c r="B842" s="20"/>
      <c r="C842" s="19"/>
      <c r="D842" s="19"/>
    </row>
    <row r="843" spans="1:4" ht="12.95" customHeight="1" x14ac:dyDescent="0.2">
      <c r="A843" s="20"/>
      <c r="B843" s="20"/>
      <c r="C843" s="19"/>
      <c r="D843" s="19"/>
    </row>
    <row r="844" spans="1:4" ht="12.95" customHeight="1" x14ac:dyDescent="0.2">
      <c r="A844" s="20"/>
      <c r="B844" s="20"/>
      <c r="C844" s="19"/>
      <c r="D844" s="19"/>
    </row>
    <row r="845" spans="1:4" ht="12.95" customHeight="1" x14ac:dyDescent="0.2">
      <c r="A845" s="20"/>
      <c r="B845" s="20"/>
      <c r="C845" s="19"/>
      <c r="D845" s="19"/>
    </row>
    <row r="846" spans="1:4" ht="12.95" customHeight="1" x14ac:dyDescent="0.2">
      <c r="A846" s="20"/>
      <c r="B846" s="20"/>
      <c r="C846" s="19"/>
      <c r="D846" s="19"/>
    </row>
    <row r="847" spans="1:4" ht="12.95" customHeight="1" x14ac:dyDescent="0.2">
      <c r="A847" s="20"/>
      <c r="B847" s="20"/>
      <c r="C847" s="19"/>
      <c r="D847" s="19"/>
    </row>
    <row r="848" spans="1:4" ht="12.95" customHeight="1" x14ac:dyDescent="0.2">
      <c r="A848" s="20"/>
      <c r="B848" s="20"/>
      <c r="C848" s="19"/>
      <c r="D848" s="19"/>
    </row>
    <row r="849" spans="1:4" ht="12.95" customHeight="1" x14ac:dyDescent="0.2">
      <c r="A849" s="20"/>
      <c r="B849" s="20"/>
      <c r="C849" s="19"/>
      <c r="D849" s="19"/>
    </row>
    <row r="850" spans="1:4" ht="12.95" customHeight="1" x14ac:dyDescent="0.2">
      <c r="A850" s="20"/>
      <c r="B850" s="20"/>
      <c r="C850" s="19"/>
      <c r="D850" s="19"/>
    </row>
    <row r="851" spans="1:4" ht="12.95" customHeight="1" x14ac:dyDescent="0.2">
      <c r="A851" s="20"/>
      <c r="B851" s="20"/>
      <c r="C851" s="19"/>
      <c r="D851" s="19"/>
    </row>
    <row r="852" spans="1:4" ht="12.95" customHeight="1" x14ac:dyDescent="0.2">
      <c r="A852" s="20"/>
      <c r="B852" s="20"/>
      <c r="C852" s="19"/>
      <c r="D852" s="19"/>
    </row>
    <row r="853" spans="1:4" ht="12.95" customHeight="1" x14ac:dyDescent="0.2">
      <c r="A853" s="20"/>
      <c r="B853" s="20"/>
      <c r="C853" s="19"/>
      <c r="D853" s="19"/>
    </row>
    <row r="854" spans="1:4" ht="12.95" customHeight="1" x14ac:dyDescent="0.2">
      <c r="A854" s="20"/>
      <c r="B854" s="20"/>
      <c r="C854" s="19"/>
      <c r="D854" s="19"/>
    </row>
    <row r="855" spans="1:4" ht="12.95" customHeight="1" x14ac:dyDescent="0.2">
      <c r="A855" s="20"/>
      <c r="B855" s="20"/>
      <c r="C855" s="19"/>
      <c r="D855" s="19"/>
    </row>
    <row r="856" spans="1:4" ht="12.95" customHeight="1" x14ac:dyDescent="0.2">
      <c r="A856" s="20"/>
      <c r="B856" s="20"/>
      <c r="C856" s="19"/>
      <c r="D856" s="19"/>
    </row>
    <row r="857" spans="1:4" ht="12.95" customHeight="1" x14ac:dyDescent="0.2">
      <c r="A857" s="20"/>
      <c r="B857" s="20"/>
      <c r="C857" s="19"/>
      <c r="D857" s="19"/>
    </row>
    <row r="858" spans="1:4" ht="12.95" customHeight="1" x14ac:dyDescent="0.2">
      <c r="A858" s="20"/>
      <c r="B858" s="20"/>
      <c r="C858" s="19"/>
      <c r="D858" s="19"/>
    </row>
    <row r="859" spans="1:4" ht="12.95" customHeight="1" x14ac:dyDescent="0.2">
      <c r="A859" s="20"/>
      <c r="B859" s="20"/>
      <c r="C859" s="19"/>
      <c r="D859" s="19"/>
    </row>
    <row r="860" spans="1:4" ht="12.95" customHeight="1" x14ac:dyDescent="0.2">
      <c r="A860" s="20"/>
      <c r="B860" s="20"/>
      <c r="C860" s="19"/>
      <c r="D860" s="19"/>
    </row>
    <row r="861" spans="1:4" ht="12.95" customHeight="1" x14ac:dyDescent="0.2">
      <c r="A861" s="20"/>
      <c r="B861" s="20"/>
      <c r="C861" s="19"/>
      <c r="D861" s="19"/>
    </row>
    <row r="862" spans="1:4" ht="12.95" customHeight="1" x14ac:dyDescent="0.2">
      <c r="A862" s="20"/>
      <c r="B862" s="20"/>
      <c r="C862" s="19"/>
      <c r="D862" s="19"/>
    </row>
    <row r="863" spans="1:4" ht="12.95" customHeight="1" x14ac:dyDescent="0.2">
      <c r="A863" s="20"/>
      <c r="B863" s="20"/>
      <c r="C863" s="19"/>
      <c r="D863" s="19"/>
    </row>
    <row r="864" spans="1:4" ht="12.95" customHeight="1" x14ac:dyDescent="0.2">
      <c r="A864" s="20"/>
      <c r="B864" s="20"/>
      <c r="C864" s="19"/>
      <c r="D864" s="19"/>
    </row>
    <row r="865" spans="1:4" ht="12.95" customHeight="1" x14ac:dyDescent="0.2">
      <c r="A865" s="20"/>
      <c r="B865" s="20"/>
      <c r="C865" s="19"/>
      <c r="D865" s="19"/>
    </row>
    <row r="866" spans="1:4" ht="12.95" customHeight="1" x14ac:dyDescent="0.2">
      <c r="A866" s="20"/>
      <c r="B866" s="20"/>
      <c r="C866" s="19"/>
      <c r="D866" s="19"/>
    </row>
    <row r="867" spans="1:4" ht="12.95" customHeight="1" x14ac:dyDescent="0.2">
      <c r="A867" s="20"/>
      <c r="B867" s="20"/>
      <c r="C867" s="19"/>
      <c r="D867" s="19"/>
    </row>
    <row r="868" spans="1:4" ht="12.95" customHeight="1" x14ac:dyDescent="0.2">
      <c r="A868" s="20"/>
      <c r="B868" s="20"/>
      <c r="C868" s="19"/>
      <c r="D868" s="19"/>
    </row>
    <row r="869" spans="1:4" ht="12.95" customHeight="1" x14ac:dyDescent="0.2">
      <c r="A869" s="20"/>
      <c r="B869" s="20"/>
      <c r="C869" s="19"/>
      <c r="D869" s="19"/>
    </row>
    <row r="870" spans="1:4" ht="12.95" customHeight="1" x14ac:dyDescent="0.2">
      <c r="A870" s="20"/>
      <c r="B870" s="20"/>
      <c r="C870" s="19"/>
      <c r="D870" s="19"/>
    </row>
    <row r="871" spans="1:4" ht="12.95" customHeight="1" x14ac:dyDescent="0.2">
      <c r="A871" s="20"/>
      <c r="B871" s="20"/>
      <c r="C871" s="19"/>
      <c r="D871" s="19"/>
    </row>
    <row r="872" spans="1:4" ht="12.95" customHeight="1" x14ac:dyDescent="0.2">
      <c r="A872" s="20"/>
      <c r="B872" s="20"/>
      <c r="C872" s="19"/>
      <c r="D872" s="19"/>
    </row>
    <row r="873" spans="1:4" ht="12.95" customHeight="1" x14ac:dyDescent="0.2">
      <c r="A873" s="20"/>
      <c r="B873" s="20"/>
      <c r="C873" s="19"/>
      <c r="D873" s="19"/>
    </row>
    <row r="874" spans="1:4" ht="12.95" customHeight="1" x14ac:dyDescent="0.2">
      <c r="A874" s="20"/>
      <c r="B874" s="20"/>
      <c r="C874" s="19"/>
      <c r="D874" s="19"/>
    </row>
    <row r="875" spans="1:4" ht="12.95" customHeight="1" x14ac:dyDescent="0.2">
      <c r="A875" s="20"/>
      <c r="B875" s="20"/>
      <c r="C875" s="19"/>
      <c r="D875" s="19"/>
    </row>
    <row r="876" spans="1:4" ht="12.95" customHeight="1" x14ac:dyDescent="0.2">
      <c r="A876" s="20"/>
      <c r="B876" s="20"/>
      <c r="C876" s="19"/>
      <c r="D876" s="19"/>
    </row>
    <row r="877" spans="1:4" ht="12.95" customHeight="1" x14ac:dyDescent="0.2">
      <c r="A877" s="20"/>
      <c r="B877" s="20"/>
      <c r="C877" s="19"/>
      <c r="D877" s="19"/>
    </row>
    <row r="878" spans="1:4" ht="12.95" customHeight="1" x14ac:dyDescent="0.2">
      <c r="A878" s="20"/>
      <c r="B878" s="20"/>
      <c r="C878" s="19"/>
      <c r="D878" s="19"/>
    </row>
    <row r="879" spans="1:4" ht="12.95" customHeight="1" x14ac:dyDescent="0.2">
      <c r="A879" s="20"/>
      <c r="B879" s="20"/>
      <c r="C879" s="19"/>
      <c r="D879" s="19"/>
    </row>
    <row r="880" spans="1:4" ht="12.95" customHeight="1" x14ac:dyDescent="0.2">
      <c r="A880" s="20"/>
      <c r="B880" s="20"/>
      <c r="C880" s="19"/>
      <c r="D880" s="19"/>
    </row>
    <row r="881" spans="1:4" ht="12.95" customHeight="1" x14ac:dyDescent="0.2">
      <c r="A881" s="20"/>
      <c r="B881" s="20"/>
      <c r="C881" s="19"/>
      <c r="D881" s="19"/>
    </row>
    <row r="882" spans="1:4" ht="12.95" customHeight="1" x14ac:dyDescent="0.2">
      <c r="A882" s="20"/>
      <c r="B882" s="20"/>
      <c r="C882" s="19"/>
      <c r="D882" s="19"/>
    </row>
    <row r="883" spans="1:4" ht="12.95" customHeight="1" x14ac:dyDescent="0.2">
      <c r="A883" s="20"/>
      <c r="B883" s="20"/>
      <c r="C883" s="19"/>
      <c r="D883" s="19"/>
    </row>
    <row r="884" spans="1:4" ht="12.95" customHeight="1" x14ac:dyDescent="0.2">
      <c r="A884" s="20"/>
      <c r="B884" s="20"/>
      <c r="C884" s="19"/>
      <c r="D884" s="19"/>
    </row>
    <row r="885" spans="1:4" ht="12.95" customHeight="1" x14ac:dyDescent="0.2">
      <c r="A885" s="20"/>
      <c r="B885" s="20"/>
      <c r="C885" s="19"/>
      <c r="D885" s="19"/>
    </row>
    <row r="886" spans="1:4" ht="12.95" customHeight="1" x14ac:dyDescent="0.2">
      <c r="A886" s="20"/>
      <c r="B886" s="20"/>
      <c r="C886" s="19"/>
      <c r="D886" s="19"/>
    </row>
    <row r="887" spans="1:4" ht="12.95" customHeight="1" x14ac:dyDescent="0.2">
      <c r="A887" s="20"/>
      <c r="B887" s="20"/>
      <c r="C887" s="19"/>
      <c r="D887" s="19"/>
    </row>
    <row r="888" spans="1:4" ht="12.95" customHeight="1" x14ac:dyDescent="0.2">
      <c r="A888" s="20"/>
      <c r="B888" s="20"/>
      <c r="C888" s="19"/>
      <c r="D888" s="19"/>
    </row>
    <row r="889" spans="1:4" ht="12.95" customHeight="1" x14ac:dyDescent="0.2">
      <c r="A889" s="20"/>
      <c r="B889" s="20"/>
      <c r="C889" s="19"/>
      <c r="D889" s="19"/>
    </row>
    <row r="890" spans="1:4" ht="12.95" customHeight="1" x14ac:dyDescent="0.2">
      <c r="A890" s="20"/>
      <c r="B890" s="20"/>
      <c r="C890" s="19"/>
      <c r="D890" s="19"/>
    </row>
    <row r="891" spans="1:4" ht="12.95" customHeight="1" x14ac:dyDescent="0.2">
      <c r="A891" s="20"/>
      <c r="B891" s="20"/>
      <c r="C891" s="19"/>
      <c r="D891" s="19"/>
    </row>
    <row r="892" spans="1:4" ht="12.95" customHeight="1" x14ac:dyDescent="0.2">
      <c r="A892" s="20"/>
      <c r="B892" s="20"/>
      <c r="C892" s="19"/>
      <c r="D892" s="19"/>
    </row>
    <row r="893" spans="1:4" ht="12.95" customHeight="1" x14ac:dyDescent="0.2">
      <c r="A893" s="20"/>
      <c r="B893" s="20"/>
      <c r="C893" s="19"/>
      <c r="D893" s="19"/>
    </row>
    <row r="894" spans="1:4" ht="12.95" customHeight="1" x14ac:dyDescent="0.2">
      <c r="A894" s="20"/>
      <c r="B894" s="20"/>
      <c r="C894" s="19"/>
      <c r="D894" s="19"/>
    </row>
    <row r="895" spans="1:4" ht="12.95" customHeight="1" x14ac:dyDescent="0.2">
      <c r="A895" s="20"/>
      <c r="B895" s="20"/>
      <c r="C895" s="19"/>
      <c r="D895" s="19"/>
    </row>
    <row r="896" spans="1:4" ht="12.95" customHeight="1" x14ac:dyDescent="0.2">
      <c r="A896" s="20"/>
      <c r="B896" s="20"/>
      <c r="C896" s="19"/>
      <c r="D896" s="19"/>
    </row>
    <row r="897" spans="1:4" ht="12.95" customHeight="1" x14ac:dyDescent="0.2">
      <c r="A897" s="20"/>
      <c r="B897" s="20"/>
      <c r="C897" s="19"/>
      <c r="D897" s="19"/>
    </row>
    <row r="898" spans="1:4" ht="12.95" customHeight="1" x14ac:dyDescent="0.2">
      <c r="A898" s="20"/>
      <c r="B898" s="20"/>
      <c r="C898" s="19"/>
      <c r="D898" s="19"/>
    </row>
    <row r="899" spans="1:4" ht="12.95" customHeight="1" x14ac:dyDescent="0.2">
      <c r="A899" s="20"/>
      <c r="B899" s="20"/>
      <c r="C899" s="19"/>
      <c r="D899" s="19"/>
    </row>
    <row r="900" spans="1:4" ht="12.95" customHeight="1" x14ac:dyDescent="0.2">
      <c r="A900" s="20"/>
      <c r="B900" s="20"/>
      <c r="C900" s="19"/>
      <c r="D900" s="19"/>
    </row>
    <row r="901" spans="1:4" ht="12.95" customHeight="1" x14ac:dyDescent="0.2">
      <c r="A901" s="20"/>
      <c r="B901" s="20"/>
      <c r="C901" s="19"/>
      <c r="D901" s="19"/>
    </row>
    <row r="902" spans="1:4" ht="12.95" customHeight="1" x14ac:dyDescent="0.2">
      <c r="A902" s="20"/>
      <c r="B902" s="20"/>
      <c r="C902" s="19"/>
      <c r="D902" s="19"/>
    </row>
    <row r="903" spans="1:4" ht="12.95" customHeight="1" x14ac:dyDescent="0.2">
      <c r="A903" s="20"/>
      <c r="B903" s="20"/>
      <c r="C903" s="19"/>
      <c r="D903" s="19"/>
    </row>
    <row r="904" spans="1:4" ht="12.95" customHeight="1" x14ac:dyDescent="0.2">
      <c r="A904" s="20"/>
      <c r="B904" s="20"/>
      <c r="C904" s="19"/>
      <c r="D904" s="19"/>
    </row>
    <row r="905" spans="1:4" ht="12.95" customHeight="1" x14ac:dyDescent="0.2">
      <c r="A905" s="20"/>
      <c r="B905" s="20"/>
      <c r="C905" s="19"/>
      <c r="D905" s="19"/>
    </row>
    <row r="906" spans="1:4" ht="12.95" customHeight="1" x14ac:dyDescent="0.2">
      <c r="A906" s="20"/>
      <c r="B906" s="20"/>
      <c r="C906" s="19"/>
      <c r="D906" s="19"/>
    </row>
    <row r="907" spans="1:4" ht="12.95" customHeight="1" x14ac:dyDescent="0.2">
      <c r="A907" s="20"/>
      <c r="B907" s="20"/>
      <c r="C907" s="19"/>
      <c r="D907" s="19"/>
    </row>
    <row r="908" spans="1:4" ht="12.95" customHeight="1" x14ac:dyDescent="0.2">
      <c r="A908" s="20"/>
      <c r="B908" s="20"/>
      <c r="C908" s="19"/>
      <c r="D908" s="19"/>
    </row>
    <row r="909" spans="1:4" ht="12.95" customHeight="1" x14ac:dyDescent="0.2">
      <c r="A909" s="20"/>
      <c r="B909" s="20"/>
      <c r="C909" s="19"/>
      <c r="D909" s="19"/>
    </row>
    <row r="910" spans="1:4" ht="12.95" customHeight="1" x14ac:dyDescent="0.2">
      <c r="A910" s="20"/>
      <c r="B910" s="20"/>
      <c r="C910" s="19"/>
      <c r="D910" s="19"/>
    </row>
    <row r="911" spans="1:4" ht="12.95" customHeight="1" x14ac:dyDescent="0.2">
      <c r="A911" s="20"/>
      <c r="B911" s="20"/>
      <c r="C911" s="19"/>
      <c r="D911" s="19"/>
    </row>
    <row r="912" spans="1:4" ht="12.95" customHeight="1" x14ac:dyDescent="0.2">
      <c r="A912" s="20"/>
      <c r="B912" s="20"/>
      <c r="C912" s="19"/>
      <c r="D912" s="19"/>
    </row>
    <row r="913" spans="1:4" ht="12.95" customHeight="1" x14ac:dyDescent="0.2">
      <c r="A913" s="20"/>
      <c r="B913" s="20"/>
      <c r="C913" s="19"/>
      <c r="D913" s="19"/>
    </row>
    <row r="914" spans="1:4" ht="12.95" customHeight="1" x14ac:dyDescent="0.2">
      <c r="A914" s="20"/>
      <c r="B914" s="20"/>
      <c r="C914" s="19"/>
      <c r="D914" s="19"/>
    </row>
    <row r="915" spans="1:4" ht="12.95" customHeight="1" x14ac:dyDescent="0.2">
      <c r="A915" s="20"/>
      <c r="B915" s="20"/>
      <c r="C915" s="19"/>
      <c r="D915" s="19"/>
    </row>
    <row r="916" spans="1:4" ht="12.95" customHeight="1" x14ac:dyDescent="0.2">
      <c r="A916" s="20"/>
      <c r="B916" s="20"/>
      <c r="C916" s="19"/>
      <c r="D916" s="19"/>
    </row>
    <row r="917" spans="1:4" ht="12.95" customHeight="1" x14ac:dyDescent="0.2">
      <c r="A917" s="20"/>
      <c r="B917" s="20"/>
      <c r="C917" s="19"/>
      <c r="D917" s="19"/>
    </row>
    <row r="918" spans="1:4" ht="12.95" customHeight="1" x14ac:dyDescent="0.2">
      <c r="A918" s="20"/>
      <c r="B918" s="20"/>
      <c r="C918" s="19"/>
      <c r="D918" s="19"/>
    </row>
    <row r="919" spans="1:4" ht="12.95" customHeight="1" x14ac:dyDescent="0.2">
      <c r="A919" s="20"/>
      <c r="B919" s="20"/>
      <c r="C919" s="19"/>
      <c r="D919" s="19"/>
    </row>
    <row r="920" spans="1:4" ht="12.95" customHeight="1" x14ac:dyDescent="0.2">
      <c r="A920" s="20"/>
      <c r="B920" s="20"/>
      <c r="C920" s="19"/>
      <c r="D920" s="19"/>
    </row>
    <row r="921" spans="1:4" ht="12.95" customHeight="1" x14ac:dyDescent="0.2">
      <c r="A921" s="20"/>
      <c r="B921" s="20"/>
      <c r="C921" s="19"/>
      <c r="D921" s="19"/>
    </row>
    <row r="922" spans="1:4" ht="12.95" customHeight="1" x14ac:dyDescent="0.2">
      <c r="A922" s="20"/>
      <c r="B922" s="20"/>
      <c r="C922" s="19"/>
      <c r="D922" s="19"/>
    </row>
    <row r="923" spans="1:4" ht="12.95" customHeight="1" x14ac:dyDescent="0.2">
      <c r="A923" s="20"/>
      <c r="B923" s="20"/>
      <c r="C923" s="19"/>
      <c r="D923" s="19"/>
    </row>
    <row r="924" spans="1:4" ht="12.95" customHeight="1" x14ac:dyDescent="0.2">
      <c r="A924" s="20"/>
      <c r="B924" s="20"/>
      <c r="C924" s="19"/>
      <c r="D924" s="19"/>
    </row>
    <row r="925" spans="1:4" ht="12.95" customHeight="1" x14ac:dyDescent="0.2">
      <c r="A925" s="20"/>
      <c r="B925" s="20"/>
      <c r="C925" s="19"/>
      <c r="D925" s="19"/>
    </row>
    <row r="926" spans="1:4" ht="12.95" customHeight="1" x14ac:dyDescent="0.2">
      <c r="A926" s="20"/>
      <c r="B926" s="20"/>
      <c r="C926" s="19"/>
      <c r="D926" s="19"/>
    </row>
    <row r="927" spans="1:4" ht="12.95" customHeight="1" x14ac:dyDescent="0.2">
      <c r="A927" s="20"/>
      <c r="B927" s="20"/>
      <c r="C927" s="19"/>
      <c r="D927" s="19"/>
    </row>
    <row r="928" spans="1:4" ht="12.95" customHeight="1" x14ac:dyDescent="0.2">
      <c r="A928" s="20"/>
      <c r="B928" s="20"/>
      <c r="C928" s="19"/>
      <c r="D928" s="19"/>
    </row>
    <row r="929" spans="1:4" ht="12.95" customHeight="1" x14ac:dyDescent="0.2">
      <c r="A929" s="20"/>
      <c r="B929" s="20"/>
      <c r="C929" s="19"/>
      <c r="D929" s="19"/>
    </row>
    <row r="930" spans="1:4" ht="12.95" customHeight="1" x14ac:dyDescent="0.2">
      <c r="A930" s="20"/>
      <c r="B930" s="20"/>
      <c r="C930" s="19"/>
      <c r="D930" s="19"/>
    </row>
    <row r="931" spans="1:4" ht="12.95" customHeight="1" x14ac:dyDescent="0.2">
      <c r="A931" s="20"/>
      <c r="B931" s="20"/>
      <c r="C931" s="19"/>
      <c r="D931" s="19"/>
    </row>
    <row r="932" spans="1:4" ht="12.95" customHeight="1" x14ac:dyDescent="0.2">
      <c r="A932" s="20"/>
      <c r="B932" s="20"/>
      <c r="C932" s="19"/>
      <c r="D932" s="19"/>
    </row>
    <row r="933" spans="1:4" ht="12.95" customHeight="1" x14ac:dyDescent="0.2">
      <c r="A933" s="20"/>
      <c r="B933" s="20"/>
      <c r="C933" s="19"/>
      <c r="D933" s="19"/>
    </row>
    <row r="934" spans="1:4" ht="12.95" customHeight="1" x14ac:dyDescent="0.2">
      <c r="A934" s="20"/>
      <c r="B934" s="20"/>
      <c r="C934" s="19"/>
      <c r="D934" s="19"/>
    </row>
    <row r="935" spans="1:4" ht="12.95" customHeight="1" x14ac:dyDescent="0.2">
      <c r="A935" s="20"/>
      <c r="B935" s="20"/>
      <c r="C935" s="19"/>
      <c r="D935" s="19"/>
    </row>
    <row r="936" spans="1:4" ht="12.95" customHeight="1" x14ac:dyDescent="0.2">
      <c r="A936" s="20"/>
      <c r="B936" s="20"/>
      <c r="C936" s="19"/>
      <c r="D936" s="19"/>
    </row>
    <row r="937" spans="1:4" ht="12.95" customHeight="1" x14ac:dyDescent="0.2">
      <c r="A937" s="20"/>
      <c r="B937" s="20"/>
      <c r="C937" s="19"/>
      <c r="D937" s="19"/>
    </row>
    <row r="938" spans="1:4" ht="12.95" customHeight="1" x14ac:dyDescent="0.2">
      <c r="A938" s="20"/>
      <c r="B938" s="20"/>
      <c r="C938" s="19"/>
      <c r="D938" s="19"/>
    </row>
    <row r="939" spans="1:4" ht="12.95" customHeight="1" x14ac:dyDescent="0.2">
      <c r="A939" s="20"/>
      <c r="B939" s="20"/>
      <c r="C939" s="19"/>
      <c r="D939" s="19"/>
    </row>
    <row r="940" spans="1:4" ht="12.95" customHeight="1" x14ac:dyDescent="0.2">
      <c r="A940" s="20"/>
      <c r="B940" s="20"/>
      <c r="C940" s="19"/>
      <c r="D940" s="19"/>
    </row>
    <row r="941" spans="1:4" ht="12.95" customHeight="1" x14ac:dyDescent="0.2">
      <c r="A941" s="20"/>
      <c r="B941" s="20"/>
      <c r="C941" s="19"/>
      <c r="D941" s="19"/>
    </row>
    <row r="942" spans="1:4" ht="12.95" customHeight="1" x14ac:dyDescent="0.2">
      <c r="A942" s="20"/>
      <c r="B942" s="20"/>
      <c r="C942" s="19"/>
      <c r="D942" s="19"/>
    </row>
    <row r="943" spans="1:4" ht="12.95" customHeight="1" x14ac:dyDescent="0.2">
      <c r="A943" s="20"/>
      <c r="B943" s="20"/>
      <c r="C943" s="19"/>
      <c r="D943" s="19"/>
    </row>
    <row r="944" spans="1:4" ht="12.95" customHeight="1" x14ac:dyDescent="0.2">
      <c r="A944" s="20"/>
      <c r="B944" s="20"/>
      <c r="C944" s="19"/>
      <c r="D944" s="19"/>
    </row>
    <row r="945" spans="1:4" ht="12.95" customHeight="1" x14ac:dyDescent="0.2">
      <c r="A945" s="20"/>
      <c r="B945" s="20"/>
      <c r="C945" s="19"/>
      <c r="D945" s="19"/>
    </row>
    <row r="946" spans="1:4" ht="12.95" customHeight="1" x14ac:dyDescent="0.2">
      <c r="A946" s="20"/>
      <c r="B946" s="20"/>
      <c r="C946" s="19"/>
      <c r="D946" s="19"/>
    </row>
    <row r="947" spans="1:4" ht="12.95" customHeight="1" x14ac:dyDescent="0.2">
      <c r="A947" s="20"/>
      <c r="B947" s="20"/>
      <c r="C947" s="19"/>
      <c r="D947" s="19"/>
    </row>
    <row r="948" spans="1:4" ht="12.95" customHeight="1" x14ac:dyDescent="0.2">
      <c r="A948" s="20"/>
      <c r="B948" s="20"/>
      <c r="C948" s="19"/>
      <c r="D948" s="19"/>
    </row>
    <row r="949" spans="1:4" ht="12.95" customHeight="1" x14ac:dyDescent="0.2">
      <c r="A949" s="20"/>
      <c r="B949" s="20"/>
      <c r="C949" s="19"/>
      <c r="D949" s="19"/>
    </row>
    <row r="950" spans="1:4" ht="12.95" customHeight="1" x14ac:dyDescent="0.2">
      <c r="A950" s="20"/>
      <c r="B950" s="20"/>
      <c r="C950" s="19"/>
      <c r="D950" s="19"/>
    </row>
    <row r="951" spans="1:4" ht="12.95" customHeight="1" x14ac:dyDescent="0.2">
      <c r="A951" s="20"/>
      <c r="B951" s="20"/>
      <c r="C951" s="19"/>
      <c r="D951" s="19"/>
    </row>
    <row r="952" spans="1:4" ht="12.95" customHeight="1" x14ac:dyDescent="0.2">
      <c r="A952" s="20"/>
      <c r="B952" s="20"/>
      <c r="C952" s="19"/>
      <c r="D952" s="19"/>
    </row>
    <row r="953" spans="1:4" ht="12.95" customHeight="1" x14ac:dyDescent="0.2">
      <c r="A953" s="20"/>
      <c r="B953" s="20"/>
      <c r="C953" s="19"/>
      <c r="D953" s="19"/>
    </row>
    <row r="954" spans="1:4" ht="12.95" customHeight="1" x14ac:dyDescent="0.2">
      <c r="A954" s="20"/>
      <c r="B954" s="20"/>
      <c r="C954" s="19"/>
      <c r="D954" s="19"/>
    </row>
    <row r="955" spans="1:4" ht="12.95" customHeight="1" x14ac:dyDescent="0.2">
      <c r="A955" s="20"/>
      <c r="B955" s="20"/>
      <c r="C955" s="19"/>
      <c r="D955" s="19"/>
    </row>
    <row r="956" spans="1:4" ht="12.95" customHeight="1" x14ac:dyDescent="0.2">
      <c r="A956" s="20"/>
      <c r="B956" s="20"/>
      <c r="C956" s="19"/>
      <c r="D956" s="19"/>
    </row>
    <row r="957" spans="1:4" ht="12.95" customHeight="1" x14ac:dyDescent="0.2">
      <c r="A957" s="20"/>
      <c r="B957" s="20"/>
      <c r="C957" s="19"/>
      <c r="D957" s="19"/>
    </row>
    <row r="958" spans="1:4" ht="12.95" customHeight="1" x14ac:dyDescent="0.2">
      <c r="A958" s="20"/>
      <c r="B958" s="20"/>
      <c r="C958" s="19"/>
      <c r="D958" s="19"/>
    </row>
    <row r="959" spans="1:4" ht="12.95" customHeight="1" x14ac:dyDescent="0.2">
      <c r="A959" s="20"/>
      <c r="B959" s="20"/>
      <c r="C959" s="19"/>
      <c r="D959" s="19"/>
    </row>
    <row r="960" spans="1:4" ht="12.95" customHeight="1" x14ac:dyDescent="0.2">
      <c r="A960" s="20"/>
      <c r="B960" s="20"/>
      <c r="C960" s="19"/>
      <c r="D960" s="19"/>
    </row>
    <row r="961" spans="1:4" ht="12.95" customHeight="1" x14ac:dyDescent="0.2">
      <c r="A961" s="20"/>
      <c r="B961" s="20"/>
      <c r="C961" s="19"/>
      <c r="D961" s="19"/>
    </row>
    <row r="962" spans="1:4" ht="12.95" customHeight="1" x14ac:dyDescent="0.2">
      <c r="A962" s="20"/>
      <c r="B962" s="20"/>
      <c r="C962" s="19"/>
      <c r="D962" s="19"/>
    </row>
    <row r="963" spans="1:4" ht="12.95" customHeight="1" x14ac:dyDescent="0.2">
      <c r="A963" s="20"/>
      <c r="B963" s="20"/>
      <c r="C963" s="19"/>
      <c r="D963" s="19"/>
    </row>
    <row r="964" spans="1:4" ht="12.95" customHeight="1" x14ac:dyDescent="0.2">
      <c r="A964" s="20"/>
      <c r="B964" s="20"/>
      <c r="C964" s="19"/>
      <c r="D964" s="19"/>
    </row>
    <row r="965" spans="1:4" ht="12.95" customHeight="1" x14ac:dyDescent="0.2">
      <c r="A965" s="20"/>
      <c r="B965" s="20"/>
      <c r="C965" s="19"/>
      <c r="D965" s="19"/>
    </row>
    <row r="966" spans="1:4" ht="12.95" customHeight="1" x14ac:dyDescent="0.2">
      <c r="A966" s="20"/>
      <c r="B966" s="20"/>
      <c r="C966" s="19"/>
      <c r="D966" s="19"/>
    </row>
    <row r="967" spans="1:4" ht="12.95" customHeight="1" x14ac:dyDescent="0.2">
      <c r="A967" s="20"/>
      <c r="B967" s="20"/>
      <c r="C967" s="19"/>
      <c r="D967" s="19"/>
    </row>
    <row r="968" spans="1:4" ht="12.95" customHeight="1" x14ac:dyDescent="0.2">
      <c r="A968" s="20"/>
      <c r="B968" s="20"/>
      <c r="C968" s="19"/>
      <c r="D968" s="19"/>
    </row>
    <row r="969" spans="1:4" ht="12.95" customHeight="1" x14ac:dyDescent="0.2">
      <c r="A969" s="20"/>
      <c r="B969" s="20"/>
      <c r="C969" s="19"/>
      <c r="D969" s="19"/>
    </row>
    <row r="970" spans="1:4" ht="12.95" customHeight="1" x14ac:dyDescent="0.2">
      <c r="A970" s="20"/>
      <c r="B970" s="20"/>
      <c r="C970" s="19"/>
      <c r="D970" s="19"/>
    </row>
    <row r="971" spans="1:4" ht="12.95" customHeight="1" x14ac:dyDescent="0.2">
      <c r="C971" s="72"/>
      <c r="D971" s="72"/>
    </row>
    <row r="972" spans="1:4" ht="12.95" customHeight="1" x14ac:dyDescent="0.2">
      <c r="C972" s="72"/>
      <c r="D972" s="72"/>
    </row>
    <row r="973" spans="1:4" ht="12.95" customHeight="1" x14ac:dyDescent="0.2">
      <c r="C973" s="72"/>
      <c r="D973" s="72"/>
    </row>
    <row r="974" spans="1:4" ht="12.95" customHeight="1" x14ac:dyDescent="0.2">
      <c r="C974" s="72"/>
      <c r="D974" s="72"/>
    </row>
    <row r="975" spans="1:4" ht="12.95" customHeight="1" x14ac:dyDescent="0.2">
      <c r="C975" s="72"/>
      <c r="D975" s="72"/>
    </row>
    <row r="976" spans="1:4" ht="12.95" customHeight="1" x14ac:dyDescent="0.2">
      <c r="C976" s="72"/>
      <c r="D976" s="72"/>
    </row>
    <row r="977" spans="3:4" ht="12.95" customHeight="1" x14ac:dyDescent="0.2">
      <c r="C977" s="72"/>
      <c r="D977" s="72"/>
    </row>
    <row r="978" spans="3:4" ht="12.95" customHeight="1" x14ac:dyDescent="0.2">
      <c r="C978" s="72"/>
      <c r="D978" s="72"/>
    </row>
    <row r="979" spans="3:4" ht="12.95" customHeight="1" x14ac:dyDescent="0.2">
      <c r="C979" s="72"/>
      <c r="D979" s="72"/>
    </row>
    <row r="980" spans="3:4" ht="12.95" customHeight="1" x14ac:dyDescent="0.2">
      <c r="C980" s="72"/>
      <c r="D980" s="72"/>
    </row>
    <row r="981" spans="3:4" ht="12.95" customHeight="1" x14ac:dyDescent="0.2">
      <c r="C981" s="72"/>
      <c r="D981" s="72"/>
    </row>
    <row r="982" spans="3:4" ht="12.95" customHeight="1" x14ac:dyDescent="0.2">
      <c r="C982" s="72"/>
      <c r="D982" s="72"/>
    </row>
    <row r="983" spans="3:4" ht="12.95" customHeight="1" x14ac:dyDescent="0.2">
      <c r="C983" s="72"/>
      <c r="D983" s="72"/>
    </row>
    <row r="984" spans="3:4" ht="12.95" customHeight="1" x14ac:dyDescent="0.2">
      <c r="C984" s="72"/>
      <c r="D984" s="72"/>
    </row>
    <row r="985" spans="3:4" ht="12.95" customHeight="1" x14ac:dyDescent="0.2">
      <c r="C985" s="72"/>
      <c r="D985" s="72"/>
    </row>
    <row r="986" spans="3:4" ht="12.95" customHeight="1" x14ac:dyDescent="0.2">
      <c r="C986" s="72"/>
      <c r="D986" s="72"/>
    </row>
    <row r="987" spans="3:4" ht="12.95" customHeight="1" x14ac:dyDescent="0.2">
      <c r="C987" s="72"/>
      <c r="D987" s="72"/>
    </row>
    <row r="988" spans="3:4" ht="12.95" customHeight="1" x14ac:dyDescent="0.2">
      <c r="C988" s="72"/>
      <c r="D988" s="72"/>
    </row>
    <row r="989" spans="3:4" ht="12.95" customHeight="1" x14ac:dyDescent="0.2">
      <c r="C989" s="72"/>
      <c r="D989" s="72"/>
    </row>
    <row r="990" spans="3:4" ht="12.95" customHeight="1" x14ac:dyDescent="0.2">
      <c r="C990" s="72"/>
      <c r="D990" s="72"/>
    </row>
    <row r="991" spans="3:4" ht="12.95" customHeight="1" x14ac:dyDescent="0.2">
      <c r="C991" s="72"/>
      <c r="D991" s="72"/>
    </row>
    <row r="992" spans="3:4" ht="12.95" customHeight="1" x14ac:dyDescent="0.2">
      <c r="C992" s="72"/>
      <c r="D992" s="72"/>
    </row>
    <row r="993" spans="3:4" ht="12.95" customHeight="1" x14ac:dyDescent="0.2">
      <c r="C993" s="72"/>
      <c r="D993" s="72"/>
    </row>
    <row r="994" spans="3:4" ht="12.95" customHeight="1" x14ac:dyDescent="0.2">
      <c r="C994" s="72"/>
      <c r="D994" s="72"/>
    </row>
    <row r="995" spans="3:4" ht="12.95" customHeight="1" x14ac:dyDescent="0.2">
      <c r="C995" s="72"/>
      <c r="D995" s="72"/>
    </row>
    <row r="996" spans="3:4" ht="12.95" customHeight="1" x14ac:dyDescent="0.2">
      <c r="C996" s="72"/>
      <c r="D996" s="72"/>
    </row>
    <row r="997" spans="3:4" ht="12.95" customHeight="1" x14ac:dyDescent="0.2">
      <c r="C997" s="72"/>
      <c r="D997" s="72"/>
    </row>
    <row r="998" spans="3:4" ht="12.95" customHeight="1" x14ac:dyDescent="0.2">
      <c r="C998" s="72"/>
      <c r="D998" s="72"/>
    </row>
    <row r="999" spans="3:4" ht="12.95" customHeight="1" x14ac:dyDescent="0.2">
      <c r="C999" s="72"/>
      <c r="D999" s="72"/>
    </row>
    <row r="1000" spans="3:4" ht="12.95" customHeight="1" x14ac:dyDescent="0.2">
      <c r="C1000" s="72"/>
      <c r="D1000" s="72"/>
    </row>
    <row r="1001" spans="3:4" ht="12.95" customHeight="1" x14ac:dyDescent="0.2">
      <c r="C1001" s="72"/>
      <c r="D1001" s="72"/>
    </row>
    <row r="1002" spans="3:4" ht="12.95" customHeight="1" x14ac:dyDescent="0.2">
      <c r="C1002" s="72"/>
      <c r="D1002" s="72"/>
    </row>
    <row r="1003" spans="3:4" ht="12.95" customHeight="1" x14ac:dyDescent="0.2">
      <c r="C1003" s="72"/>
      <c r="D1003" s="72"/>
    </row>
    <row r="1004" spans="3:4" ht="12.95" customHeight="1" x14ac:dyDescent="0.2">
      <c r="C1004" s="72"/>
      <c r="D1004" s="72"/>
    </row>
    <row r="1005" spans="3:4" ht="12.95" customHeight="1" x14ac:dyDescent="0.2">
      <c r="C1005" s="72"/>
      <c r="D1005" s="72"/>
    </row>
    <row r="1006" spans="3:4" ht="12.95" customHeight="1" x14ac:dyDescent="0.2">
      <c r="C1006" s="72"/>
      <c r="D1006" s="72"/>
    </row>
    <row r="1007" spans="3:4" ht="12.95" customHeight="1" x14ac:dyDescent="0.2">
      <c r="C1007" s="72"/>
      <c r="D1007" s="72"/>
    </row>
    <row r="1008" spans="3:4" ht="12.95" customHeight="1" x14ac:dyDescent="0.2">
      <c r="C1008" s="72"/>
      <c r="D1008" s="72"/>
    </row>
    <row r="1009" spans="3:4" ht="12.95" customHeight="1" x14ac:dyDescent="0.2">
      <c r="C1009" s="72"/>
      <c r="D1009" s="72"/>
    </row>
    <row r="1010" spans="3:4" ht="12.95" customHeight="1" x14ac:dyDescent="0.2">
      <c r="C1010" s="72"/>
      <c r="D1010" s="72"/>
    </row>
    <row r="1011" spans="3:4" ht="12.95" customHeight="1" x14ac:dyDescent="0.2">
      <c r="C1011" s="72"/>
      <c r="D1011" s="72"/>
    </row>
    <row r="1012" spans="3:4" ht="12.95" customHeight="1" x14ac:dyDescent="0.2">
      <c r="C1012" s="72"/>
      <c r="D1012" s="72"/>
    </row>
    <row r="1013" spans="3:4" ht="12.95" customHeight="1" x14ac:dyDescent="0.2">
      <c r="C1013" s="72"/>
      <c r="D1013" s="72"/>
    </row>
    <row r="1014" spans="3:4" ht="12.95" customHeight="1" x14ac:dyDescent="0.2">
      <c r="C1014" s="72"/>
      <c r="D1014" s="72"/>
    </row>
    <row r="1015" spans="3:4" ht="12.95" customHeight="1" x14ac:dyDescent="0.2">
      <c r="C1015" s="72"/>
      <c r="D1015" s="72"/>
    </row>
    <row r="1016" spans="3:4" ht="12.95" customHeight="1" x14ac:dyDescent="0.2">
      <c r="C1016" s="72"/>
      <c r="D1016" s="72"/>
    </row>
    <row r="1017" spans="3:4" ht="12.95" customHeight="1" x14ac:dyDescent="0.2">
      <c r="C1017" s="72"/>
      <c r="D1017" s="72"/>
    </row>
    <row r="1018" spans="3:4" ht="12.95" customHeight="1" x14ac:dyDescent="0.2">
      <c r="C1018" s="72"/>
      <c r="D1018" s="72"/>
    </row>
    <row r="1019" spans="3:4" ht="12.95" customHeight="1" x14ac:dyDescent="0.2">
      <c r="C1019" s="72"/>
      <c r="D1019" s="72"/>
    </row>
    <row r="1020" spans="3:4" ht="12.95" customHeight="1" x14ac:dyDescent="0.2">
      <c r="C1020" s="72"/>
      <c r="D1020" s="72"/>
    </row>
    <row r="1021" spans="3:4" ht="12.95" customHeight="1" x14ac:dyDescent="0.2">
      <c r="C1021" s="72"/>
      <c r="D1021" s="72"/>
    </row>
    <row r="1022" spans="3:4" ht="12.95" customHeight="1" x14ac:dyDescent="0.2">
      <c r="C1022" s="72"/>
      <c r="D1022" s="72"/>
    </row>
    <row r="1023" spans="3:4" ht="12.95" customHeight="1" x14ac:dyDescent="0.2">
      <c r="C1023" s="72"/>
      <c r="D1023" s="72"/>
    </row>
    <row r="1024" spans="3:4" ht="12.95" customHeight="1" x14ac:dyDescent="0.2">
      <c r="C1024" s="72"/>
      <c r="D1024" s="72"/>
    </row>
    <row r="1025" spans="3:4" ht="12.95" customHeight="1" x14ac:dyDescent="0.2">
      <c r="C1025" s="72"/>
      <c r="D1025" s="72"/>
    </row>
    <row r="1026" spans="3:4" ht="12.95" customHeight="1" x14ac:dyDescent="0.2">
      <c r="C1026" s="72"/>
      <c r="D1026" s="72"/>
    </row>
    <row r="1027" spans="3:4" ht="12.95" customHeight="1" x14ac:dyDescent="0.2">
      <c r="C1027" s="72"/>
      <c r="D1027" s="72"/>
    </row>
    <row r="1028" spans="3:4" ht="12.95" customHeight="1" x14ac:dyDescent="0.2">
      <c r="C1028" s="72"/>
      <c r="D1028" s="72"/>
    </row>
    <row r="1029" spans="3:4" ht="12.95" customHeight="1" x14ac:dyDescent="0.2">
      <c r="C1029" s="72"/>
      <c r="D1029" s="72"/>
    </row>
    <row r="1030" spans="3:4" ht="12.95" customHeight="1" x14ac:dyDescent="0.2">
      <c r="C1030" s="72"/>
      <c r="D1030" s="72"/>
    </row>
    <row r="1031" spans="3:4" ht="12.95" customHeight="1" x14ac:dyDescent="0.2">
      <c r="C1031" s="72"/>
      <c r="D1031" s="72"/>
    </row>
    <row r="1032" spans="3:4" ht="12.95" customHeight="1" x14ac:dyDescent="0.2">
      <c r="C1032" s="72"/>
      <c r="D1032" s="72"/>
    </row>
    <row r="1033" spans="3:4" ht="12.95" customHeight="1" x14ac:dyDescent="0.2">
      <c r="C1033" s="72"/>
      <c r="D1033" s="72"/>
    </row>
    <row r="1034" spans="3:4" ht="12.95" customHeight="1" x14ac:dyDescent="0.2">
      <c r="C1034" s="72"/>
      <c r="D1034" s="72"/>
    </row>
    <row r="1035" spans="3:4" ht="12.95" customHeight="1" x14ac:dyDescent="0.2">
      <c r="C1035" s="72"/>
      <c r="D1035" s="72"/>
    </row>
    <row r="1036" spans="3:4" ht="12.95" customHeight="1" x14ac:dyDescent="0.2">
      <c r="C1036" s="72"/>
      <c r="D1036" s="72"/>
    </row>
    <row r="1037" spans="3:4" ht="12.95" customHeight="1" x14ac:dyDescent="0.2">
      <c r="C1037" s="72"/>
      <c r="D1037" s="72"/>
    </row>
    <row r="1038" spans="3:4" ht="12.95" customHeight="1" x14ac:dyDescent="0.2">
      <c r="C1038" s="72"/>
      <c r="D1038" s="72"/>
    </row>
    <row r="1039" spans="3:4" ht="12.95" customHeight="1" x14ac:dyDescent="0.2">
      <c r="C1039" s="72"/>
      <c r="D1039" s="72"/>
    </row>
    <row r="1040" spans="3:4" ht="12.95" customHeight="1" x14ac:dyDescent="0.2">
      <c r="C1040" s="72"/>
      <c r="D1040" s="72"/>
    </row>
    <row r="1041" spans="3:4" ht="12.95" customHeight="1" x14ac:dyDescent="0.2">
      <c r="C1041" s="72"/>
      <c r="D1041" s="72"/>
    </row>
    <row r="1042" spans="3:4" ht="12.95" customHeight="1" x14ac:dyDescent="0.2">
      <c r="C1042" s="72"/>
      <c r="D1042" s="72"/>
    </row>
    <row r="1043" spans="3:4" ht="12.95" customHeight="1" x14ac:dyDescent="0.2">
      <c r="C1043" s="72"/>
      <c r="D1043" s="72"/>
    </row>
    <row r="1044" spans="3:4" ht="12.95" customHeight="1" x14ac:dyDescent="0.2">
      <c r="C1044" s="72"/>
      <c r="D1044" s="72"/>
    </row>
    <row r="1045" spans="3:4" ht="12.95" customHeight="1" x14ac:dyDescent="0.2">
      <c r="C1045" s="72"/>
      <c r="D1045" s="72"/>
    </row>
    <row r="1046" spans="3:4" ht="12.95" customHeight="1" x14ac:dyDescent="0.2">
      <c r="C1046" s="72"/>
      <c r="D1046" s="72"/>
    </row>
    <row r="1047" spans="3:4" ht="12.95" customHeight="1" x14ac:dyDescent="0.2">
      <c r="C1047" s="72"/>
      <c r="D1047" s="72"/>
    </row>
    <row r="1048" spans="3:4" ht="12.95" customHeight="1" x14ac:dyDescent="0.2">
      <c r="C1048" s="72"/>
      <c r="D1048" s="72"/>
    </row>
    <row r="1049" spans="3:4" ht="12.95" customHeight="1" x14ac:dyDescent="0.2">
      <c r="C1049" s="72"/>
      <c r="D1049" s="72"/>
    </row>
    <row r="1050" spans="3:4" ht="12.95" customHeight="1" x14ac:dyDescent="0.2">
      <c r="C1050" s="72"/>
      <c r="D1050" s="72"/>
    </row>
    <row r="1051" spans="3:4" ht="12.95" customHeight="1" x14ac:dyDescent="0.2">
      <c r="C1051" s="72"/>
      <c r="D1051" s="72"/>
    </row>
    <row r="1052" spans="3:4" ht="12.95" customHeight="1" x14ac:dyDescent="0.2">
      <c r="C1052" s="72"/>
      <c r="D1052" s="72"/>
    </row>
    <row r="1053" spans="3:4" ht="12.95" customHeight="1" x14ac:dyDescent="0.2">
      <c r="C1053" s="72"/>
      <c r="D1053" s="72"/>
    </row>
    <row r="1054" spans="3:4" ht="12.95" customHeight="1" x14ac:dyDescent="0.2">
      <c r="C1054" s="72"/>
      <c r="D1054" s="72"/>
    </row>
    <row r="1055" spans="3:4" ht="12.95" customHeight="1" x14ac:dyDescent="0.2">
      <c r="C1055" s="72"/>
      <c r="D1055" s="72"/>
    </row>
    <row r="1056" spans="3:4" ht="12.95" customHeight="1" x14ac:dyDescent="0.2">
      <c r="C1056" s="72"/>
      <c r="D1056" s="72"/>
    </row>
    <row r="1057" spans="3:4" ht="12.95" customHeight="1" x14ac:dyDescent="0.2">
      <c r="C1057" s="72"/>
      <c r="D1057" s="72"/>
    </row>
    <row r="1058" spans="3:4" ht="12.95" customHeight="1" x14ac:dyDescent="0.2">
      <c r="C1058" s="72"/>
      <c r="D1058" s="72"/>
    </row>
    <row r="1059" spans="3:4" ht="12.95" customHeight="1" x14ac:dyDescent="0.2">
      <c r="C1059" s="72"/>
      <c r="D1059" s="72"/>
    </row>
    <row r="1060" spans="3:4" ht="12.95" customHeight="1" x14ac:dyDescent="0.2">
      <c r="C1060" s="72"/>
      <c r="D1060" s="72"/>
    </row>
    <row r="1061" spans="3:4" ht="12.95" customHeight="1" x14ac:dyDescent="0.2">
      <c r="C1061" s="72"/>
      <c r="D1061" s="72"/>
    </row>
    <row r="1062" spans="3:4" ht="12.95" customHeight="1" x14ac:dyDescent="0.2">
      <c r="C1062" s="72"/>
      <c r="D1062" s="72"/>
    </row>
    <row r="1063" spans="3:4" ht="12.95" customHeight="1" x14ac:dyDescent="0.2">
      <c r="C1063" s="72"/>
      <c r="D1063" s="72"/>
    </row>
    <row r="1064" spans="3:4" ht="12.95" customHeight="1" x14ac:dyDescent="0.2">
      <c r="C1064" s="72"/>
      <c r="D1064" s="72"/>
    </row>
    <row r="1065" spans="3:4" ht="12.95" customHeight="1" x14ac:dyDescent="0.2">
      <c r="C1065" s="72"/>
      <c r="D1065" s="72"/>
    </row>
    <row r="1066" spans="3:4" ht="12.95" customHeight="1" x14ac:dyDescent="0.2">
      <c r="C1066" s="72"/>
      <c r="D1066" s="72"/>
    </row>
    <row r="1067" spans="3:4" ht="12.95" customHeight="1" x14ac:dyDescent="0.2">
      <c r="C1067" s="72"/>
      <c r="D1067" s="72"/>
    </row>
    <row r="1068" spans="3:4" ht="12.95" customHeight="1" x14ac:dyDescent="0.2">
      <c r="C1068" s="72"/>
      <c r="D1068" s="72"/>
    </row>
    <row r="1069" spans="3:4" ht="12.95" customHeight="1" x14ac:dyDescent="0.2">
      <c r="C1069" s="72"/>
      <c r="D1069" s="72"/>
    </row>
    <row r="1070" spans="3:4" ht="12.95" customHeight="1" x14ac:dyDescent="0.2">
      <c r="C1070" s="72"/>
      <c r="D1070" s="72"/>
    </row>
    <row r="1071" spans="3:4" ht="12.95" customHeight="1" x14ac:dyDescent="0.2">
      <c r="C1071" s="72"/>
      <c r="D1071" s="72"/>
    </row>
    <row r="1072" spans="3:4" ht="12.95" customHeight="1" x14ac:dyDescent="0.2">
      <c r="C1072" s="72"/>
      <c r="D1072" s="72"/>
    </row>
    <row r="1073" spans="3:4" ht="12.95" customHeight="1" x14ac:dyDescent="0.2">
      <c r="C1073" s="72"/>
      <c r="D1073" s="72"/>
    </row>
    <row r="1074" spans="3:4" ht="12.95" customHeight="1" x14ac:dyDescent="0.2">
      <c r="C1074" s="72"/>
      <c r="D1074" s="72"/>
    </row>
    <row r="1075" spans="3:4" ht="12.95" customHeight="1" x14ac:dyDescent="0.2">
      <c r="C1075" s="72"/>
      <c r="D1075" s="72"/>
    </row>
    <row r="1076" spans="3:4" ht="12.95" customHeight="1" x14ac:dyDescent="0.2">
      <c r="C1076" s="72"/>
      <c r="D1076" s="72"/>
    </row>
    <row r="1077" spans="3:4" ht="12.95" customHeight="1" x14ac:dyDescent="0.2">
      <c r="C1077" s="72"/>
      <c r="D1077" s="72"/>
    </row>
    <row r="1078" spans="3:4" ht="12.95" customHeight="1" x14ac:dyDescent="0.2">
      <c r="C1078" s="72"/>
      <c r="D1078" s="72"/>
    </row>
    <row r="1079" spans="3:4" ht="12.95" customHeight="1" x14ac:dyDescent="0.2">
      <c r="C1079" s="72"/>
      <c r="D1079" s="72"/>
    </row>
    <row r="1080" spans="3:4" ht="12.95" customHeight="1" x14ac:dyDescent="0.2">
      <c r="C1080" s="72"/>
      <c r="D1080" s="72"/>
    </row>
    <row r="1081" spans="3:4" ht="12.95" customHeight="1" x14ac:dyDescent="0.2">
      <c r="C1081" s="72"/>
      <c r="D1081" s="72"/>
    </row>
    <row r="1082" spans="3:4" ht="12.95" customHeight="1" x14ac:dyDescent="0.2">
      <c r="C1082" s="72"/>
      <c r="D1082" s="72"/>
    </row>
    <row r="1083" spans="3:4" ht="12.95" customHeight="1" x14ac:dyDescent="0.2">
      <c r="C1083" s="72"/>
      <c r="D1083" s="72"/>
    </row>
    <row r="1084" spans="3:4" ht="12.95" customHeight="1" x14ac:dyDescent="0.2">
      <c r="C1084" s="72"/>
      <c r="D1084" s="72"/>
    </row>
    <row r="1085" spans="3:4" ht="12.95" customHeight="1" x14ac:dyDescent="0.2">
      <c r="C1085" s="72"/>
      <c r="D1085" s="72"/>
    </row>
    <row r="1086" spans="3:4" ht="12.95" customHeight="1" x14ac:dyDescent="0.2">
      <c r="C1086" s="72"/>
      <c r="D1086" s="72"/>
    </row>
    <row r="1087" spans="3:4" ht="12.95" customHeight="1" x14ac:dyDescent="0.2">
      <c r="C1087" s="72"/>
      <c r="D1087" s="72"/>
    </row>
    <row r="1088" spans="3:4" ht="12.95" customHeight="1" x14ac:dyDescent="0.2">
      <c r="C1088" s="72"/>
      <c r="D1088" s="72"/>
    </row>
    <row r="1089" spans="3:4" ht="12.95" customHeight="1" x14ac:dyDescent="0.2">
      <c r="C1089" s="72"/>
      <c r="D1089" s="72"/>
    </row>
    <row r="1090" spans="3:4" ht="12.95" customHeight="1" x14ac:dyDescent="0.2">
      <c r="C1090" s="72"/>
      <c r="D1090" s="72"/>
    </row>
    <row r="1091" spans="3:4" ht="12.95" customHeight="1" x14ac:dyDescent="0.2">
      <c r="C1091" s="72"/>
      <c r="D1091" s="72"/>
    </row>
    <row r="1092" spans="3:4" ht="12.95" customHeight="1" x14ac:dyDescent="0.2">
      <c r="C1092" s="72"/>
      <c r="D1092" s="72"/>
    </row>
    <row r="1093" spans="3:4" ht="12.95" customHeight="1" x14ac:dyDescent="0.2">
      <c r="C1093" s="72"/>
      <c r="D1093" s="72"/>
    </row>
    <row r="1094" spans="3:4" ht="12.95" customHeight="1" x14ac:dyDescent="0.2">
      <c r="C1094" s="72"/>
      <c r="D1094" s="72"/>
    </row>
    <row r="1095" spans="3:4" ht="12.95" customHeight="1" x14ac:dyDescent="0.2">
      <c r="C1095" s="72"/>
      <c r="D1095" s="72"/>
    </row>
    <row r="1096" spans="3:4" ht="12.95" customHeight="1" x14ac:dyDescent="0.2">
      <c r="C1096" s="72"/>
      <c r="D1096" s="72"/>
    </row>
    <row r="1097" spans="3:4" ht="12.95" customHeight="1" x14ac:dyDescent="0.2">
      <c r="C1097" s="72"/>
      <c r="D1097" s="72"/>
    </row>
    <row r="1098" spans="3:4" ht="12.95" customHeight="1" x14ac:dyDescent="0.2">
      <c r="C1098" s="72"/>
      <c r="D1098" s="72"/>
    </row>
    <row r="1099" spans="3:4" ht="12.95" customHeight="1" x14ac:dyDescent="0.2">
      <c r="C1099" s="72"/>
      <c r="D1099" s="72"/>
    </row>
    <row r="1100" spans="3:4" ht="12.95" customHeight="1" x14ac:dyDescent="0.2">
      <c r="C1100" s="72"/>
      <c r="D1100" s="72"/>
    </row>
    <row r="1101" spans="3:4" ht="12.95" customHeight="1" x14ac:dyDescent="0.2">
      <c r="C1101" s="72"/>
      <c r="D1101" s="72"/>
    </row>
    <row r="1102" spans="3:4" ht="12.95" customHeight="1" x14ac:dyDescent="0.2">
      <c r="C1102" s="72"/>
      <c r="D1102" s="72"/>
    </row>
    <row r="1103" spans="3:4" ht="12.95" customHeight="1" x14ac:dyDescent="0.2">
      <c r="C1103" s="72"/>
      <c r="D1103" s="72"/>
    </row>
    <row r="1104" spans="3:4" ht="12.95" customHeight="1" x14ac:dyDescent="0.2">
      <c r="C1104" s="72"/>
      <c r="D1104" s="72"/>
    </row>
    <row r="1105" spans="3:4" ht="12.95" customHeight="1" x14ac:dyDescent="0.2">
      <c r="C1105" s="72"/>
      <c r="D1105" s="72"/>
    </row>
    <row r="1106" spans="3:4" ht="12.95" customHeight="1" x14ac:dyDescent="0.2">
      <c r="C1106" s="72"/>
      <c r="D1106" s="72"/>
    </row>
    <row r="1107" spans="3:4" ht="12.95" customHeight="1" x14ac:dyDescent="0.2">
      <c r="C1107" s="72"/>
      <c r="D1107" s="72"/>
    </row>
    <row r="1108" spans="3:4" ht="12.95" customHeight="1" x14ac:dyDescent="0.2">
      <c r="C1108" s="72"/>
      <c r="D1108" s="72"/>
    </row>
    <row r="1109" spans="3:4" ht="12.95" customHeight="1" x14ac:dyDescent="0.2">
      <c r="C1109" s="72"/>
      <c r="D1109" s="72"/>
    </row>
    <row r="1110" spans="3:4" ht="12.95" customHeight="1" x14ac:dyDescent="0.2">
      <c r="C1110" s="72"/>
      <c r="D1110" s="72"/>
    </row>
    <row r="1111" spans="3:4" ht="12.95" customHeight="1" x14ac:dyDescent="0.2">
      <c r="C1111" s="72"/>
      <c r="D1111" s="72"/>
    </row>
    <row r="1112" spans="3:4" ht="12.95" customHeight="1" x14ac:dyDescent="0.2">
      <c r="C1112" s="72"/>
      <c r="D1112" s="72"/>
    </row>
    <row r="1113" spans="3:4" ht="12.95" customHeight="1" x14ac:dyDescent="0.2">
      <c r="C1113" s="72"/>
      <c r="D1113" s="72"/>
    </row>
    <row r="1114" spans="3:4" ht="12.95" customHeight="1" x14ac:dyDescent="0.2">
      <c r="C1114" s="72"/>
      <c r="D1114" s="72"/>
    </row>
    <row r="1115" spans="3:4" ht="12.95" customHeight="1" x14ac:dyDescent="0.2">
      <c r="C1115" s="72"/>
      <c r="D1115" s="72"/>
    </row>
    <row r="1116" spans="3:4" ht="12.95" customHeight="1" x14ac:dyDescent="0.2">
      <c r="C1116" s="72"/>
      <c r="D1116" s="72"/>
    </row>
    <row r="1117" spans="3:4" ht="12.95" customHeight="1" x14ac:dyDescent="0.2">
      <c r="C1117" s="72"/>
      <c r="D1117" s="72"/>
    </row>
    <row r="1118" spans="3:4" ht="12.95" customHeight="1" x14ac:dyDescent="0.2">
      <c r="C1118" s="72"/>
      <c r="D1118" s="72"/>
    </row>
    <row r="1119" spans="3:4" ht="12.95" customHeight="1" x14ac:dyDescent="0.2">
      <c r="C1119" s="72"/>
      <c r="D1119" s="72"/>
    </row>
    <row r="1120" spans="3:4" ht="12.95" customHeight="1" x14ac:dyDescent="0.2">
      <c r="C1120" s="72"/>
      <c r="D1120" s="72"/>
    </row>
    <row r="1121" spans="3:4" ht="12.95" customHeight="1" x14ac:dyDescent="0.2">
      <c r="C1121" s="72"/>
      <c r="D1121" s="72"/>
    </row>
    <row r="1122" spans="3:4" ht="12.95" customHeight="1" x14ac:dyDescent="0.2">
      <c r="C1122" s="72"/>
      <c r="D1122" s="72"/>
    </row>
    <row r="1123" spans="3:4" ht="12.95" customHeight="1" x14ac:dyDescent="0.2">
      <c r="C1123" s="72"/>
      <c r="D1123" s="72"/>
    </row>
    <row r="1124" spans="3:4" ht="12.95" customHeight="1" x14ac:dyDescent="0.2">
      <c r="C1124" s="72"/>
      <c r="D1124" s="72"/>
    </row>
    <row r="1125" spans="3:4" ht="12.95" customHeight="1" x14ac:dyDescent="0.2">
      <c r="C1125" s="72"/>
      <c r="D1125" s="72"/>
    </row>
    <row r="1126" spans="3:4" ht="12.95" customHeight="1" x14ac:dyDescent="0.2">
      <c r="C1126" s="72"/>
      <c r="D1126" s="72"/>
    </row>
    <row r="1127" spans="3:4" ht="12.95" customHeight="1" x14ac:dyDescent="0.2">
      <c r="C1127" s="72"/>
      <c r="D1127" s="72"/>
    </row>
    <row r="1128" spans="3:4" ht="12.95" customHeight="1" x14ac:dyDescent="0.2">
      <c r="C1128" s="72"/>
      <c r="D1128" s="72"/>
    </row>
    <row r="1129" spans="3:4" ht="12.95" customHeight="1" x14ac:dyDescent="0.2">
      <c r="C1129" s="72"/>
      <c r="D1129" s="72"/>
    </row>
    <row r="1130" spans="3:4" ht="12.95" customHeight="1" x14ac:dyDescent="0.2">
      <c r="C1130" s="72"/>
      <c r="D1130" s="72"/>
    </row>
    <row r="1131" spans="3:4" ht="12.95" customHeight="1" x14ac:dyDescent="0.2">
      <c r="C1131" s="72"/>
      <c r="D1131" s="72"/>
    </row>
    <row r="1132" spans="3:4" ht="12.95" customHeight="1" x14ac:dyDescent="0.2">
      <c r="C1132" s="72"/>
      <c r="D1132" s="72"/>
    </row>
    <row r="1133" spans="3:4" ht="12.95" customHeight="1" x14ac:dyDescent="0.2">
      <c r="C1133" s="72"/>
      <c r="D1133" s="72"/>
    </row>
    <row r="1134" spans="3:4" ht="12.95" customHeight="1" x14ac:dyDescent="0.2">
      <c r="C1134" s="72"/>
      <c r="D1134" s="72"/>
    </row>
    <row r="1135" spans="3:4" ht="12.95" customHeight="1" x14ac:dyDescent="0.2">
      <c r="C1135" s="72"/>
      <c r="D1135" s="72"/>
    </row>
    <row r="1136" spans="3:4" ht="12.95" customHeight="1" x14ac:dyDescent="0.2">
      <c r="C1136" s="72"/>
      <c r="D1136" s="72"/>
    </row>
    <row r="1137" spans="3:4" ht="12.95" customHeight="1" x14ac:dyDescent="0.2">
      <c r="C1137" s="72"/>
      <c r="D1137" s="72"/>
    </row>
    <row r="1138" spans="3:4" ht="12.95" customHeight="1" x14ac:dyDescent="0.2">
      <c r="C1138" s="72"/>
      <c r="D1138" s="72"/>
    </row>
    <row r="1139" spans="3:4" ht="12.95" customHeight="1" x14ac:dyDescent="0.2">
      <c r="C1139" s="72"/>
      <c r="D1139" s="72"/>
    </row>
    <row r="1140" spans="3:4" ht="12.95" customHeight="1" x14ac:dyDescent="0.2">
      <c r="C1140" s="72"/>
      <c r="D1140" s="72"/>
    </row>
    <row r="1141" spans="3:4" ht="12.95" customHeight="1" x14ac:dyDescent="0.2">
      <c r="C1141" s="72"/>
      <c r="D1141" s="72"/>
    </row>
    <row r="1142" spans="3:4" ht="12.95" customHeight="1" x14ac:dyDescent="0.2">
      <c r="C1142" s="72"/>
      <c r="D1142" s="72"/>
    </row>
    <row r="1143" spans="3:4" ht="12.95" customHeight="1" x14ac:dyDescent="0.2">
      <c r="C1143" s="72"/>
      <c r="D1143" s="72"/>
    </row>
    <row r="1144" spans="3:4" ht="12.95" customHeight="1" x14ac:dyDescent="0.2">
      <c r="C1144" s="72"/>
      <c r="D1144" s="72"/>
    </row>
    <row r="1145" spans="3:4" ht="12.95" customHeight="1" x14ac:dyDescent="0.2">
      <c r="C1145" s="72"/>
      <c r="D1145" s="72"/>
    </row>
    <row r="1146" spans="3:4" ht="12.95" customHeight="1" x14ac:dyDescent="0.2">
      <c r="C1146" s="72"/>
      <c r="D1146" s="72"/>
    </row>
    <row r="1147" spans="3:4" ht="12.95" customHeight="1" x14ac:dyDescent="0.2">
      <c r="C1147" s="72"/>
      <c r="D1147" s="72"/>
    </row>
    <row r="1148" spans="3:4" ht="12.95" customHeight="1" x14ac:dyDescent="0.2">
      <c r="C1148" s="72"/>
      <c r="D1148" s="72"/>
    </row>
    <row r="1149" spans="3:4" ht="12.95" customHeight="1" x14ac:dyDescent="0.2">
      <c r="C1149" s="72"/>
      <c r="D1149" s="72"/>
    </row>
    <row r="1150" spans="3:4" ht="12.95" customHeight="1" x14ac:dyDescent="0.2">
      <c r="C1150" s="72"/>
      <c r="D1150" s="72"/>
    </row>
    <row r="1151" spans="3:4" ht="12.95" customHeight="1" x14ac:dyDescent="0.2">
      <c r="C1151" s="72"/>
      <c r="D1151" s="72"/>
    </row>
    <row r="1152" spans="3:4" ht="12.95" customHeight="1" x14ac:dyDescent="0.2">
      <c r="C1152" s="72"/>
      <c r="D1152" s="72"/>
    </row>
    <row r="1153" spans="3:4" ht="12.95" customHeight="1" x14ac:dyDescent="0.2">
      <c r="C1153" s="72"/>
      <c r="D1153" s="72"/>
    </row>
    <row r="1154" spans="3:4" ht="12.95" customHeight="1" x14ac:dyDescent="0.2">
      <c r="C1154" s="72"/>
      <c r="D1154" s="72"/>
    </row>
    <row r="1155" spans="3:4" ht="12.95" customHeight="1" x14ac:dyDescent="0.2">
      <c r="C1155" s="72"/>
      <c r="D1155" s="72"/>
    </row>
    <row r="1156" spans="3:4" ht="12.95" customHeight="1" x14ac:dyDescent="0.2">
      <c r="C1156" s="72"/>
      <c r="D1156" s="72"/>
    </row>
    <row r="1157" spans="3:4" ht="12.95" customHeight="1" x14ac:dyDescent="0.2">
      <c r="C1157" s="72"/>
      <c r="D1157" s="72"/>
    </row>
    <row r="1158" spans="3:4" ht="12.95" customHeight="1" x14ac:dyDescent="0.2">
      <c r="C1158" s="72"/>
      <c r="D1158" s="72"/>
    </row>
    <row r="1159" spans="3:4" ht="12.95" customHeight="1" x14ac:dyDescent="0.2">
      <c r="C1159" s="72"/>
      <c r="D1159" s="72"/>
    </row>
    <row r="1160" spans="3:4" ht="12.95" customHeight="1" x14ac:dyDescent="0.2">
      <c r="C1160" s="72"/>
      <c r="D1160" s="72"/>
    </row>
    <row r="1161" spans="3:4" ht="12.95" customHeight="1" x14ac:dyDescent="0.2">
      <c r="C1161" s="72"/>
      <c r="D1161" s="72"/>
    </row>
    <row r="1162" spans="3:4" ht="12.95" customHeight="1" x14ac:dyDescent="0.2">
      <c r="C1162" s="72"/>
      <c r="D1162" s="72"/>
    </row>
    <row r="1163" spans="3:4" ht="12.95" customHeight="1" x14ac:dyDescent="0.2">
      <c r="C1163" s="72"/>
      <c r="D1163" s="72"/>
    </row>
    <row r="1164" spans="3:4" ht="12.95" customHeight="1" x14ac:dyDescent="0.2">
      <c r="C1164" s="72"/>
      <c r="D1164" s="72"/>
    </row>
    <row r="1165" spans="3:4" ht="12.95" customHeight="1" x14ac:dyDescent="0.2">
      <c r="C1165" s="72"/>
      <c r="D1165" s="72"/>
    </row>
    <row r="1166" spans="3:4" ht="12.95" customHeight="1" x14ac:dyDescent="0.2">
      <c r="C1166" s="72"/>
      <c r="D1166" s="72"/>
    </row>
    <row r="1167" spans="3:4" ht="12.95" customHeight="1" x14ac:dyDescent="0.2">
      <c r="C1167" s="72"/>
      <c r="D1167" s="72"/>
    </row>
    <row r="1168" spans="3:4" ht="12.95" customHeight="1" x14ac:dyDescent="0.2">
      <c r="C1168" s="72"/>
      <c r="D1168" s="72"/>
    </row>
    <row r="1169" spans="3:4" ht="12.95" customHeight="1" x14ac:dyDescent="0.2">
      <c r="C1169" s="72"/>
      <c r="D1169" s="72"/>
    </row>
    <row r="1170" spans="3:4" ht="12.95" customHeight="1" x14ac:dyDescent="0.2">
      <c r="C1170" s="72"/>
      <c r="D1170" s="72"/>
    </row>
    <row r="1171" spans="3:4" ht="12.95" customHeight="1" x14ac:dyDescent="0.2">
      <c r="C1171" s="72"/>
      <c r="D1171" s="72"/>
    </row>
    <row r="1172" spans="3:4" ht="12.95" customHeight="1" x14ac:dyDescent="0.2">
      <c r="C1172" s="72"/>
      <c r="D1172" s="72"/>
    </row>
    <row r="1173" spans="3:4" ht="12.95" customHeight="1" x14ac:dyDescent="0.2">
      <c r="C1173" s="72"/>
      <c r="D1173" s="72"/>
    </row>
    <row r="1174" spans="3:4" ht="12.95" customHeight="1" x14ac:dyDescent="0.2">
      <c r="C1174" s="72"/>
      <c r="D1174" s="72"/>
    </row>
    <row r="1175" spans="3:4" ht="12.95" customHeight="1" x14ac:dyDescent="0.2">
      <c r="C1175" s="72"/>
      <c r="D1175" s="72"/>
    </row>
    <row r="1176" spans="3:4" ht="12.95" customHeight="1" x14ac:dyDescent="0.2">
      <c r="C1176" s="72"/>
      <c r="D1176" s="72"/>
    </row>
    <row r="1177" spans="3:4" ht="12.95" customHeight="1" x14ac:dyDescent="0.2">
      <c r="C1177" s="72"/>
      <c r="D1177" s="72"/>
    </row>
    <row r="1178" spans="3:4" ht="12.95" customHeight="1" x14ac:dyDescent="0.2">
      <c r="C1178" s="72"/>
      <c r="D1178" s="72"/>
    </row>
    <row r="1179" spans="3:4" ht="12.95" customHeight="1" x14ac:dyDescent="0.2">
      <c r="C1179" s="72"/>
      <c r="D1179" s="72"/>
    </row>
    <row r="1180" spans="3:4" ht="12.95" customHeight="1" x14ac:dyDescent="0.2">
      <c r="C1180" s="72"/>
      <c r="D1180" s="72"/>
    </row>
    <row r="1181" spans="3:4" ht="12.95" customHeight="1" x14ac:dyDescent="0.2">
      <c r="C1181" s="72"/>
      <c r="D1181" s="72"/>
    </row>
    <row r="1182" spans="3:4" ht="12.95" customHeight="1" x14ac:dyDescent="0.2">
      <c r="C1182" s="72"/>
      <c r="D1182" s="72"/>
    </row>
    <row r="1183" spans="3:4" ht="12.95" customHeight="1" x14ac:dyDescent="0.2">
      <c r="C1183" s="72"/>
      <c r="D1183" s="72"/>
    </row>
    <row r="1184" spans="3:4" ht="12.95" customHeight="1" x14ac:dyDescent="0.2">
      <c r="C1184" s="72"/>
      <c r="D1184" s="72"/>
    </row>
    <row r="1185" spans="3:4" ht="12.95" customHeight="1" x14ac:dyDescent="0.2">
      <c r="C1185" s="72"/>
      <c r="D1185" s="72"/>
    </row>
    <row r="1186" spans="3:4" ht="12.95" customHeight="1" x14ac:dyDescent="0.2">
      <c r="C1186" s="72"/>
      <c r="D1186" s="72"/>
    </row>
    <row r="1187" spans="3:4" ht="12.95" customHeight="1" x14ac:dyDescent="0.2">
      <c r="C1187" s="72"/>
      <c r="D1187" s="72"/>
    </row>
    <row r="1188" spans="3:4" ht="12.95" customHeight="1" x14ac:dyDescent="0.2">
      <c r="C1188" s="72"/>
      <c r="D1188" s="72"/>
    </row>
    <row r="1189" spans="3:4" ht="12.95" customHeight="1" x14ac:dyDescent="0.2">
      <c r="C1189" s="72"/>
      <c r="D1189" s="72"/>
    </row>
    <row r="1190" spans="3:4" ht="12.95" customHeight="1" x14ac:dyDescent="0.2">
      <c r="C1190" s="72"/>
      <c r="D1190" s="72"/>
    </row>
    <row r="1191" spans="3:4" ht="12.95" customHeight="1" x14ac:dyDescent="0.2">
      <c r="C1191" s="72"/>
      <c r="D1191" s="72"/>
    </row>
    <row r="1192" spans="3:4" ht="12.95" customHeight="1" x14ac:dyDescent="0.2">
      <c r="C1192" s="72"/>
      <c r="D1192" s="72"/>
    </row>
    <row r="1193" spans="3:4" ht="12.95" customHeight="1" x14ac:dyDescent="0.2">
      <c r="C1193" s="72"/>
      <c r="D1193" s="72"/>
    </row>
    <row r="1194" spans="3:4" ht="12.95" customHeight="1" x14ac:dyDescent="0.2">
      <c r="C1194" s="72"/>
      <c r="D1194" s="72"/>
    </row>
    <row r="1195" spans="3:4" ht="12.95" customHeight="1" x14ac:dyDescent="0.2">
      <c r="C1195" s="72"/>
      <c r="D1195" s="72"/>
    </row>
    <row r="1196" spans="3:4" ht="12.95" customHeight="1" x14ac:dyDescent="0.2">
      <c r="C1196" s="72"/>
      <c r="D1196" s="72"/>
    </row>
    <row r="1197" spans="3:4" ht="12.95" customHeight="1" x14ac:dyDescent="0.2">
      <c r="C1197" s="72"/>
      <c r="D1197" s="72"/>
    </row>
    <row r="1198" spans="3:4" ht="12.95" customHeight="1" x14ac:dyDescent="0.2">
      <c r="C1198" s="72"/>
      <c r="D1198" s="72"/>
    </row>
    <row r="1199" spans="3:4" ht="12.95" customHeight="1" x14ac:dyDescent="0.2">
      <c r="C1199" s="72"/>
      <c r="D1199" s="72"/>
    </row>
    <row r="1200" spans="3:4" ht="12.95" customHeight="1" x14ac:dyDescent="0.2">
      <c r="C1200" s="72"/>
      <c r="D1200" s="72"/>
    </row>
    <row r="1201" spans="3:4" ht="12.95" customHeight="1" x14ac:dyDescent="0.2">
      <c r="C1201" s="72"/>
      <c r="D1201" s="72"/>
    </row>
    <row r="1202" spans="3:4" ht="12.95" customHeight="1" x14ac:dyDescent="0.2">
      <c r="C1202" s="72"/>
      <c r="D1202" s="72"/>
    </row>
    <row r="1203" spans="3:4" ht="12.95" customHeight="1" x14ac:dyDescent="0.2">
      <c r="C1203" s="72"/>
      <c r="D1203" s="72"/>
    </row>
    <row r="1204" spans="3:4" ht="12.95" customHeight="1" x14ac:dyDescent="0.2">
      <c r="C1204" s="72"/>
      <c r="D1204" s="72"/>
    </row>
    <row r="1205" spans="3:4" ht="12.95" customHeight="1" x14ac:dyDescent="0.2">
      <c r="C1205" s="72"/>
      <c r="D1205" s="72"/>
    </row>
    <row r="1206" spans="3:4" ht="12.95" customHeight="1" x14ac:dyDescent="0.2">
      <c r="C1206" s="72"/>
      <c r="D1206" s="72"/>
    </row>
    <row r="1207" spans="3:4" ht="12.95" customHeight="1" x14ac:dyDescent="0.2">
      <c r="C1207" s="72"/>
      <c r="D1207" s="72"/>
    </row>
    <row r="1208" spans="3:4" ht="12.95" customHeight="1" x14ac:dyDescent="0.2">
      <c r="C1208" s="72"/>
      <c r="D1208" s="72"/>
    </row>
    <row r="1209" spans="3:4" ht="12.95" customHeight="1" x14ac:dyDescent="0.2">
      <c r="C1209" s="72"/>
      <c r="D1209" s="72"/>
    </row>
    <row r="1210" spans="3:4" ht="12.95" customHeight="1" x14ac:dyDescent="0.2">
      <c r="C1210" s="72"/>
      <c r="D1210" s="72"/>
    </row>
    <row r="1211" spans="3:4" ht="12.95" customHeight="1" x14ac:dyDescent="0.2">
      <c r="C1211" s="72"/>
      <c r="D1211" s="72"/>
    </row>
    <row r="1212" spans="3:4" ht="12.95" customHeight="1" x14ac:dyDescent="0.2">
      <c r="C1212" s="72"/>
      <c r="D1212" s="72"/>
    </row>
    <row r="1213" spans="3:4" ht="12.95" customHeight="1" x14ac:dyDescent="0.2">
      <c r="C1213" s="72"/>
      <c r="D1213" s="72"/>
    </row>
    <row r="1214" spans="3:4" ht="12.95" customHeight="1" x14ac:dyDescent="0.2">
      <c r="C1214" s="72"/>
      <c r="D1214" s="72"/>
    </row>
    <row r="1215" spans="3:4" ht="12.95" customHeight="1" x14ac:dyDescent="0.2">
      <c r="C1215" s="72"/>
      <c r="D1215" s="72"/>
    </row>
    <row r="1216" spans="3:4" ht="12.95" customHeight="1" x14ac:dyDescent="0.2">
      <c r="C1216" s="72"/>
      <c r="D1216" s="72"/>
    </row>
    <row r="1217" spans="3:4" ht="12.95" customHeight="1" x14ac:dyDescent="0.2">
      <c r="C1217" s="72"/>
      <c r="D1217" s="72"/>
    </row>
    <row r="1218" spans="3:4" ht="12.95" customHeight="1" x14ac:dyDescent="0.2">
      <c r="C1218" s="72"/>
      <c r="D1218" s="72"/>
    </row>
    <row r="1219" spans="3:4" ht="12.95" customHeight="1" x14ac:dyDescent="0.2">
      <c r="C1219" s="72"/>
      <c r="D1219" s="72"/>
    </row>
    <row r="1220" spans="3:4" ht="12.95" customHeight="1" x14ac:dyDescent="0.2">
      <c r="C1220" s="72"/>
      <c r="D1220" s="72"/>
    </row>
    <row r="1221" spans="3:4" ht="12.95" customHeight="1" x14ac:dyDescent="0.2">
      <c r="C1221" s="72"/>
      <c r="D1221" s="72"/>
    </row>
    <row r="1222" spans="3:4" ht="12.95" customHeight="1" x14ac:dyDescent="0.2">
      <c r="C1222" s="72"/>
      <c r="D1222" s="72"/>
    </row>
    <row r="1223" spans="3:4" ht="12.95" customHeight="1" x14ac:dyDescent="0.2">
      <c r="C1223" s="72"/>
      <c r="D1223" s="72"/>
    </row>
    <row r="1224" spans="3:4" ht="12.95" customHeight="1" x14ac:dyDescent="0.2">
      <c r="C1224" s="72"/>
      <c r="D1224" s="72"/>
    </row>
    <row r="1225" spans="3:4" ht="12.95" customHeight="1" x14ac:dyDescent="0.2">
      <c r="C1225" s="72"/>
      <c r="D1225" s="72"/>
    </row>
    <row r="1226" spans="3:4" ht="12.95" customHeight="1" x14ac:dyDescent="0.2">
      <c r="C1226" s="72"/>
      <c r="D1226" s="72"/>
    </row>
    <row r="1227" spans="3:4" ht="12.95" customHeight="1" x14ac:dyDescent="0.2">
      <c r="C1227" s="72"/>
      <c r="D1227" s="72"/>
    </row>
    <row r="1228" spans="3:4" ht="12.95" customHeight="1" x14ac:dyDescent="0.2">
      <c r="C1228" s="72"/>
      <c r="D1228" s="72"/>
    </row>
    <row r="1229" spans="3:4" ht="12.95" customHeight="1" x14ac:dyDescent="0.2">
      <c r="C1229" s="72"/>
      <c r="D1229" s="72"/>
    </row>
    <row r="1230" spans="3:4" ht="12.95" customHeight="1" x14ac:dyDescent="0.2">
      <c r="C1230" s="72"/>
      <c r="D1230" s="72"/>
    </row>
    <row r="1231" spans="3:4" ht="12.95" customHeight="1" x14ac:dyDescent="0.2">
      <c r="C1231" s="72"/>
      <c r="D1231" s="72"/>
    </row>
    <row r="1232" spans="3:4" ht="12.95" customHeight="1" x14ac:dyDescent="0.2">
      <c r="C1232" s="72"/>
      <c r="D1232" s="72"/>
    </row>
    <row r="1233" spans="3:4" ht="12.95" customHeight="1" x14ac:dyDescent="0.2">
      <c r="C1233" s="72"/>
      <c r="D1233" s="72"/>
    </row>
    <row r="1234" spans="3:4" ht="12.95" customHeight="1" x14ac:dyDescent="0.2">
      <c r="C1234" s="72"/>
      <c r="D1234" s="72"/>
    </row>
    <row r="1235" spans="3:4" ht="12.95" customHeight="1" x14ac:dyDescent="0.2">
      <c r="C1235" s="72"/>
      <c r="D1235" s="72"/>
    </row>
    <row r="1236" spans="3:4" ht="12.95" customHeight="1" x14ac:dyDescent="0.2">
      <c r="C1236" s="72"/>
      <c r="D1236" s="72"/>
    </row>
    <row r="1237" spans="3:4" ht="12.95" customHeight="1" x14ac:dyDescent="0.2">
      <c r="C1237" s="72"/>
      <c r="D1237" s="72"/>
    </row>
    <row r="1238" spans="3:4" ht="12.95" customHeight="1" x14ac:dyDescent="0.2">
      <c r="C1238" s="72"/>
      <c r="D1238" s="72"/>
    </row>
    <row r="1239" spans="3:4" ht="12.95" customHeight="1" x14ac:dyDescent="0.2">
      <c r="C1239" s="72"/>
      <c r="D1239" s="72"/>
    </row>
    <row r="1240" spans="3:4" ht="12.95" customHeight="1" x14ac:dyDescent="0.2">
      <c r="C1240" s="72"/>
      <c r="D1240" s="72"/>
    </row>
    <row r="1241" spans="3:4" ht="12.95" customHeight="1" x14ac:dyDescent="0.2">
      <c r="C1241" s="72"/>
      <c r="D1241" s="72"/>
    </row>
    <row r="1242" spans="3:4" ht="12.95" customHeight="1" x14ac:dyDescent="0.2">
      <c r="C1242" s="72"/>
      <c r="D1242" s="72"/>
    </row>
    <row r="1243" spans="3:4" ht="12.95" customHeight="1" x14ac:dyDescent="0.2">
      <c r="C1243" s="72"/>
      <c r="D1243" s="72"/>
    </row>
    <row r="1244" spans="3:4" ht="12.95" customHeight="1" x14ac:dyDescent="0.2">
      <c r="C1244" s="72"/>
      <c r="D1244" s="72"/>
    </row>
    <row r="1245" spans="3:4" ht="12.95" customHeight="1" x14ac:dyDescent="0.2">
      <c r="C1245" s="72"/>
      <c r="D1245" s="72"/>
    </row>
    <row r="1246" spans="3:4" ht="12.95" customHeight="1" x14ac:dyDescent="0.2">
      <c r="C1246" s="72"/>
      <c r="D1246" s="72"/>
    </row>
    <row r="1247" spans="3:4" ht="12.95" customHeight="1" x14ac:dyDescent="0.2">
      <c r="C1247" s="72"/>
      <c r="D1247" s="72"/>
    </row>
    <row r="1248" spans="3:4" ht="12.95" customHeight="1" x14ac:dyDescent="0.2">
      <c r="C1248" s="72"/>
      <c r="D1248" s="72"/>
    </row>
    <row r="1249" spans="3:4" ht="12.95" customHeight="1" x14ac:dyDescent="0.2">
      <c r="C1249" s="72"/>
      <c r="D1249" s="72"/>
    </row>
    <row r="1250" spans="3:4" ht="12.95" customHeight="1" x14ac:dyDescent="0.2">
      <c r="C1250" s="72"/>
      <c r="D1250" s="72"/>
    </row>
    <row r="1251" spans="3:4" ht="12.95" customHeight="1" x14ac:dyDescent="0.2">
      <c r="C1251" s="72"/>
      <c r="D1251" s="72"/>
    </row>
    <row r="1252" spans="3:4" ht="12.95" customHeight="1" x14ac:dyDescent="0.2">
      <c r="C1252" s="72"/>
      <c r="D1252" s="72"/>
    </row>
    <row r="1253" spans="3:4" ht="12.95" customHeight="1" x14ac:dyDescent="0.2">
      <c r="C1253" s="72"/>
      <c r="D1253" s="72"/>
    </row>
    <row r="1254" spans="3:4" ht="12.95" customHeight="1" x14ac:dyDescent="0.2">
      <c r="C1254" s="72"/>
      <c r="D1254" s="72"/>
    </row>
    <row r="1255" spans="3:4" ht="12.95" customHeight="1" x14ac:dyDescent="0.2">
      <c r="C1255" s="72"/>
      <c r="D1255" s="72"/>
    </row>
    <row r="1256" spans="3:4" ht="12.95" customHeight="1" x14ac:dyDescent="0.2">
      <c r="C1256" s="72"/>
      <c r="D1256" s="72"/>
    </row>
    <row r="1257" spans="3:4" ht="12.95" customHeight="1" x14ac:dyDescent="0.2">
      <c r="C1257" s="72"/>
      <c r="D1257" s="72"/>
    </row>
    <row r="1258" spans="3:4" ht="12.95" customHeight="1" x14ac:dyDescent="0.2">
      <c r="C1258" s="72"/>
      <c r="D1258" s="72"/>
    </row>
    <row r="1259" spans="3:4" ht="12.95" customHeight="1" x14ac:dyDescent="0.2">
      <c r="C1259" s="72"/>
      <c r="D1259" s="72"/>
    </row>
    <row r="1260" spans="3:4" ht="12.95" customHeight="1" x14ac:dyDescent="0.2">
      <c r="C1260" s="72"/>
      <c r="D1260" s="72"/>
    </row>
    <row r="1261" spans="3:4" ht="12.95" customHeight="1" x14ac:dyDescent="0.2">
      <c r="C1261" s="72"/>
      <c r="D1261" s="72"/>
    </row>
    <row r="1262" spans="3:4" ht="12.95" customHeight="1" x14ac:dyDescent="0.2">
      <c r="C1262" s="72"/>
      <c r="D1262" s="72"/>
    </row>
    <row r="1263" spans="3:4" ht="12.95" customHeight="1" x14ac:dyDescent="0.2">
      <c r="C1263" s="72"/>
      <c r="D1263" s="72"/>
    </row>
    <row r="1264" spans="3:4" ht="12.95" customHeight="1" x14ac:dyDescent="0.2">
      <c r="C1264" s="72"/>
      <c r="D1264" s="72"/>
    </row>
    <row r="1265" spans="3:4" ht="12.95" customHeight="1" x14ac:dyDescent="0.2">
      <c r="C1265" s="72"/>
      <c r="D1265" s="72"/>
    </row>
    <row r="1266" spans="3:4" ht="12.95" customHeight="1" x14ac:dyDescent="0.2">
      <c r="C1266" s="72"/>
      <c r="D1266" s="72"/>
    </row>
    <row r="1267" spans="3:4" ht="12.95" customHeight="1" x14ac:dyDescent="0.2">
      <c r="C1267" s="72"/>
      <c r="D1267" s="72"/>
    </row>
    <row r="1268" spans="3:4" ht="12.95" customHeight="1" x14ac:dyDescent="0.2">
      <c r="C1268" s="72"/>
      <c r="D1268" s="72"/>
    </row>
    <row r="1269" spans="3:4" ht="12.95" customHeight="1" x14ac:dyDescent="0.2">
      <c r="C1269" s="72"/>
      <c r="D1269" s="72"/>
    </row>
    <row r="1270" spans="3:4" ht="12.95" customHeight="1" x14ac:dyDescent="0.2">
      <c r="C1270" s="72"/>
      <c r="D1270" s="72"/>
    </row>
    <row r="1271" spans="3:4" ht="12.95" customHeight="1" x14ac:dyDescent="0.2">
      <c r="C1271" s="72"/>
      <c r="D1271" s="72"/>
    </row>
    <row r="1272" spans="3:4" ht="12.95" customHeight="1" x14ac:dyDescent="0.2">
      <c r="C1272" s="72"/>
      <c r="D1272" s="72"/>
    </row>
    <row r="1273" spans="3:4" ht="12.95" customHeight="1" x14ac:dyDescent="0.2">
      <c r="C1273" s="72"/>
      <c r="D1273" s="72"/>
    </row>
    <row r="1274" spans="3:4" ht="12.95" customHeight="1" x14ac:dyDescent="0.2">
      <c r="C1274" s="72"/>
      <c r="D1274" s="72"/>
    </row>
    <row r="1275" spans="3:4" ht="12.95" customHeight="1" x14ac:dyDescent="0.2">
      <c r="C1275" s="72"/>
      <c r="D1275" s="72"/>
    </row>
    <row r="1276" spans="3:4" ht="12.95" customHeight="1" x14ac:dyDescent="0.2">
      <c r="C1276" s="72"/>
      <c r="D1276" s="72"/>
    </row>
    <row r="1277" spans="3:4" ht="12.95" customHeight="1" x14ac:dyDescent="0.2">
      <c r="C1277" s="72"/>
      <c r="D1277" s="72"/>
    </row>
    <row r="1278" spans="3:4" ht="12.95" customHeight="1" x14ac:dyDescent="0.2">
      <c r="C1278" s="72"/>
      <c r="D1278" s="72"/>
    </row>
    <row r="1279" spans="3:4" ht="12.95" customHeight="1" x14ac:dyDescent="0.2">
      <c r="C1279" s="72"/>
      <c r="D1279" s="72"/>
    </row>
    <row r="1280" spans="3:4" ht="12.95" customHeight="1" x14ac:dyDescent="0.2">
      <c r="C1280" s="72"/>
      <c r="D1280" s="72"/>
    </row>
    <row r="1281" spans="3:4" ht="12.95" customHeight="1" x14ac:dyDescent="0.2">
      <c r="C1281" s="72"/>
      <c r="D1281" s="72"/>
    </row>
    <row r="1282" spans="3:4" ht="12.95" customHeight="1" x14ac:dyDescent="0.2">
      <c r="C1282" s="72"/>
      <c r="D1282" s="72"/>
    </row>
    <row r="1283" spans="3:4" ht="12.95" customHeight="1" x14ac:dyDescent="0.2">
      <c r="C1283" s="72"/>
      <c r="D1283" s="72"/>
    </row>
    <row r="1284" spans="3:4" ht="12.95" customHeight="1" x14ac:dyDescent="0.2">
      <c r="C1284" s="72"/>
      <c r="D1284" s="72"/>
    </row>
    <row r="1285" spans="3:4" ht="12.95" customHeight="1" x14ac:dyDescent="0.2">
      <c r="C1285" s="72"/>
      <c r="D1285" s="72"/>
    </row>
    <row r="1286" spans="3:4" ht="12.95" customHeight="1" x14ac:dyDescent="0.2">
      <c r="C1286" s="72"/>
      <c r="D1286" s="72"/>
    </row>
    <row r="1287" spans="3:4" ht="12.95" customHeight="1" x14ac:dyDescent="0.2">
      <c r="C1287" s="72"/>
      <c r="D1287" s="72"/>
    </row>
    <row r="1288" spans="3:4" ht="12.95" customHeight="1" x14ac:dyDescent="0.2">
      <c r="C1288" s="72"/>
      <c r="D1288" s="72"/>
    </row>
    <row r="1289" spans="3:4" ht="12.95" customHeight="1" x14ac:dyDescent="0.2">
      <c r="C1289" s="72"/>
      <c r="D1289" s="72"/>
    </row>
    <row r="1290" spans="3:4" ht="12.95" customHeight="1" x14ac:dyDescent="0.2">
      <c r="C1290" s="72"/>
      <c r="D1290" s="72"/>
    </row>
    <row r="1291" spans="3:4" ht="12.95" customHeight="1" x14ac:dyDescent="0.2">
      <c r="C1291" s="72"/>
      <c r="D1291" s="72"/>
    </row>
    <row r="1292" spans="3:4" ht="12.95" customHeight="1" x14ac:dyDescent="0.2">
      <c r="C1292" s="72"/>
      <c r="D1292" s="72"/>
    </row>
    <row r="1293" spans="3:4" ht="12.95" customHeight="1" x14ac:dyDescent="0.2">
      <c r="C1293" s="72"/>
      <c r="D1293" s="72"/>
    </row>
    <row r="1294" spans="3:4" ht="12.95" customHeight="1" x14ac:dyDescent="0.2">
      <c r="C1294" s="72"/>
      <c r="D1294" s="72"/>
    </row>
    <row r="1295" spans="3:4" ht="12.95" customHeight="1" x14ac:dyDescent="0.2">
      <c r="C1295" s="72"/>
      <c r="D1295" s="72"/>
    </row>
    <row r="1296" spans="3:4" ht="12.95" customHeight="1" x14ac:dyDescent="0.2">
      <c r="C1296" s="72"/>
      <c r="D1296" s="72"/>
    </row>
    <row r="1297" spans="3:4" ht="12.95" customHeight="1" x14ac:dyDescent="0.2">
      <c r="C1297" s="72"/>
      <c r="D1297" s="72"/>
    </row>
    <row r="1298" spans="3:4" ht="12.95" customHeight="1" x14ac:dyDescent="0.2">
      <c r="C1298" s="72"/>
      <c r="D1298" s="72"/>
    </row>
    <row r="1299" spans="3:4" ht="12.95" customHeight="1" x14ac:dyDescent="0.2">
      <c r="C1299" s="72"/>
      <c r="D1299" s="72"/>
    </row>
    <row r="1300" spans="3:4" ht="12.95" customHeight="1" x14ac:dyDescent="0.2">
      <c r="C1300" s="72"/>
      <c r="D1300" s="72"/>
    </row>
    <row r="1301" spans="3:4" ht="12.95" customHeight="1" x14ac:dyDescent="0.2">
      <c r="C1301" s="72"/>
      <c r="D1301" s="72"/>
    </row>
    <row r="1302" spans="3:4" ht="12.95" customHeight="1" x14ac:dyDescent="0.2">
      <c r="C1302" s="72"/>
      <c r="D1302" s="72"/>
    </row>
    <row r="1303" spans="3:4" ht="12.95" customHeight="1" x14ac:dyDescent="0.2">
      <c r="C1303" s="72"/>
      <c r="D1303" s="72"/>
    </row>
    <row r="1304" spans="3:4" ht="12.95" customHeight="1" x14ac:dyDescent="0.2">
      <c r="C1304" s="72"/>
      <c r="D1304" s="72"/>
    </row>
    <row r="1305" spans="3:4" ht="12.95" customHeight="1" x14ac:dyDescent="0.2">
      <c r="C1305" s="72"/>
      <c r="D1305" s="72"/>
    </row>
    <row r="1306" spans="3:4" ht="12.95" customHeight="1" x14ac:dyDescent="0.2">
      <c r="C1306" s="72"/>
      <c r="D1306" s="72"/>
    </row>
    <row r="1307" spans="3:4" ht="12.95" customHeight="1" x14ac:dyDescent="0.2">
      <c r="C1307" s="72"/>
      <c r="D1307" s="72"/>
    </row>
    <row r="1308" spans="3:4" ht="12.95" customHeight="1" x14ac:dyDescent="0.2">
      <c r="C1308" s="72"/>
      <c r="D1308" s="72"/>
    </row>
    <row r="1309" spans="3:4" ht="12.95" customHeight="1" x14ac:dyDescent="0.2">
      <c r="C1309" s="72"/>
      <c r="D1309" s="72"/>
    </row>
    <row r="1310" spans="3:4" ht="12.95" customHeight="1" x14ac:dyDescent="0.2">
      <c r="C1310" s="72"/>
      <c r="D1310" s="72"/>
    </row>
    <row r="1311" spans="3:4" ht="12.95" customHeight="1" x14ac:dyDescent="0.2">
      <c r="C1311" s="72"/>
      <c r="D1311" s="72"/>
    </row>
    <row r="1312" spans="3:4" ht="12.95" customHeight="1" x14ac:dyDescent="0.2">
      <c r="C1312" s="72"/>
      <c r="D1312" s="72"/>
    </row>
    <row r="1313" spans="3:4" ht="12.95" customHeight="1" x14ac:dyDescent="0.2">
      <c r="C1313" s="72"/>
      <c r="D1313" s="72"/>
    </row>
    <row r="1314" spans="3:4" ht="12.95" customHeight="1" x14ac:dyDescent="0.2">
      <c r="C1314" s="72"/>
      <c r="D1314" s="72"/>
    </row>
    <row r="1315" spans="3:4" ht="12.95" customHeight="1" x14ac:dyDescent="0.2">
      <c r="C1315" s="72"/>
      <c r="D1315" s="72"/>
    </row>
    <row r="1316" spans="3:4" ht="12.95" customHeight="1" x14ac:dyDescent="0.2">
      <c r="C1316" s="72"/>
      <c r="D1316" s="72"/>
    </row>
    <row r="1317" spans="3:4" ht="12.95" customHeight="1" x14ac:dyDescent="0.2">
      <c r="C1317" s="72"/>
      <c r="D1317" s="72"/>
    </row>
    <row r="1318" spans="3:4" ht="12.95" customHeight="1" x14ac:dyDescent="0.2">
      <c r="C1318" s="72"/>
      <c r="D1318" s="72"/>
    </row>
    <row r="1319" spans="3:4" ht="12.95" customHeight="1" x14ac:dyDescent="0.2">
      <c r="C1319" s="72"/>
      <c r="D1319" s="72"/>
    </row>
    <row r="1320" spans="3:4" ht="12.95" customHeight="1" x14ac:dyDescent="0.2">
      <c r="C1320" s="72"/>
      <c r="D1320" s="72"/>
    </row>
    <row r="1321" spans="3:4" ht="12.95" customHeight="1" x14ac:dyDescent="0.2">
      <c r="C1321" s="72"/>
      <c r="D1321" s="72"/>
    </row>
    <row r="1322" spans="3:4" ht="12.95" customHeight="1" x14ac:dyDescent="0.2">
      <c r="C1322" s="72"/>
      <c r="D1322" s="72"/>
    </row>
    <row r="1323" spans="3:4" ht="12.95" customHeight="1" x14ac:dyDescent="0.2">
      <c r="C1323" s="72"/>
      <c r="D1323" s="72"/>
    </row>
    <row r="1324" spans="3:4" ht="12.95" customHeight="1" x14ac:dyDescent="0.2">
      <c r="C1324" s="72"/>
      <c r="D1324" s="72"/>
    </row>
    <row r="1325" spans="3:4" ht="12.95" customHeight="1" x14ac:dyDescent="0.2">
      <c r="C1325" s="72"/>
      <c r="D1325" s="72"/>
    </row>
    <row r="1326" spans="3:4" ht="12.95" customHeight="1" x14ac:dyDescent="0.2">
      <c r="C1326" s="72"/>
      <c r="D1326" s="72"/>
    </row>
    <row r="1327" spans="3:4" ht="12.95" customHeight="1" x14ac:dyDescent="0.2">
      <c r="C1327" s="72"/>
      <c r="D1327" s="72"/>
    </row>
    <row r="1328" spans="3:4" ht="12.95" customHeight="1" x14ac:dyDescent="0.2">
      <c r="C1328" s="72"/>
      <c r="D1328" s="72"/>
    </row>
    <row r="1329" spans="3:4" ht="12.95" customHeight="1" x14ac:dyDescent="0.2">
      <c r="C1329" s="72"/>
      <c r="D1329" s="72"/>
    </row>
    <row r="1330" spans="3:4" ht="12.95" customHeight="1" x14ac:dyDescent="0.2">
      <c r="C1330" s="72"/>
      <c r="D1330" s="72"/>
    </row>
    <row r="1331" spans="3:4" ht="12.95" customHeight="1" x14ac:dyDescent="0.2">
      <c r="C1331" s="72"/>
      <c r="D1331" s="72"/>
    </row>
    <row r="1332" spans="3:4" ht="12.95" customHeight="1" x14ac:dyDescent="0.2">
      <c r="C1332" s="72"/>
      <c r="D1332" s="72"/>
    </row>
    <row r="1333" spans="3:4" ht="12.95" customHeight="1" x14ac:dyDescent="0.2">
      <c r="C1333" s="72"/>
      <c r="D1333" s="72"/>
    </row>
    <row r="1334" spans="3:4" ht="12.95" customHeight="1" x14ac:dyDescent="0.2">
      <c r="C1334" s="72"/>
      <c r="D1334" s="72"/>
    </row>
    <row r="1335" spans="3:4" ht="12.95" customHeight="1" x14ac:dyDescent="0.2">
      <c r="C1335" s="72"/>
      <c r="D1335" s="72"/>
    </row>
    <row r="1336" spans="3:4" ht="12.95" customHeight="1" x14ac:dyDescent="0.2">
      <c r="C1336" s="72"/>
      <c r="D1336" s="72"/>
    </row>
    <row r="1337" spans="3:4" ht="12.95" customHeight="1" x14ac:dyDescent="0.2">
      <c r="C1337" s="72"/>
      <c r="D1337" s="72"/>
    </row>
    <row r="1338" spans="3:4" ht="12.95" customHeight="1" x14ac:dyDescent="0.2">
      <c r="C1338" s="72"/>
      <c r="D1338" s="72"/>
    </row>
    <row r="1339" spans="3:4" ht="12.95" customHeight="1" x14ac:dyDescent="0.2">
      <c r="C1339" s="72"/>
      <c r="D1339" s="72"/>
    </row>
    <row r="1340" spans="3:4" ht="12.95" customHeight="1" x14ac:dyDescent="0.2">
      <c r="C1340" s="72"/>
      <c r="D1340" s="72"/>
    </row>
    <row r="1341" spans="3:4" ht="12.95" customHeight="1" x14ac:dyDescent="0.2">
      <c r="C1341" s="72"/>
      <c r="D1341" s="72"/>
    </row>
    <row r="1342" spans="3:4" ht="12.95" customHeight="1" x14ac:dyDescent="0.2">
      <c r="C1342" s="72"/>
      <c r="D1342" s="72"/>
    </row>
    <row r="1343" spans="3:4" ht="12.95" customHeight="1" x14ac:dyDescent="0.2">
      <c r="C1343" s="72"/>
      <c r="D1343" s="72"/>
    </row>
    <row r="1344" spans="3:4" ht="12.95" customHeight="1" x14ac:dyDescent="0.2">
      <c r="C1344" s="72"/>
      <c r="D1344" s="72"/>
    </row>
    <row r="1345" spans="3:4" ht="12.95" customHeight="1" x14ac:dyDescent="0.2">
      <c r="C1345" s="72"/>
      <c r="D1345" s="72"/>
    </row>
    <row r="1346" spans="3:4" ht="12.95" customHeight="1" x14ac:dyDescent="0.2">
      <c r="C1346" s="72"/>
      <c r="D1346" s="72"/>
    </row>
    <row r="1347" spans="3:4" ht="12.95" customHeight="1" x14ac:dyDescent="0.2">
      <c r="C1347" s="72"/>
      <c r="D1347" s="72"/>
    </row>
    <row r="1348" spans="3:4" ht="12.95" customHeight="1" x14ac:dyDescent="0.2">
      <c r="C1348" s="72"/>
      <c r="D1348" s="72"/>
    </row>
    <row r="1349" spans="3:4" ht="12.95" customHeight="1" x14ac:dyDescent="0.2">
      <c r="C1349" s="72"/>
      <c r="D1349" s="72"/>
    </row>
    <row r="1350" spans="3:4" ht="12.95" customHeight="1" x14ac:dyDescent="0.2">
      <c r="C1350" s="72"/>
      <c r="D1350" s="72"/>
    </row>
    <row r="1351" spans="3:4" ht="12.95" customHeight="1" x14ac:dyDescent="0.2">
      <c r="C1351" s="72"/>
      <c r="D1351" s="72"/>
    </row>
    <row r="1352" spans="3:4" ht="12.95" customHeight="1" x14ac:dyDescent="0.2">
      <c r="C1352" s="72"/>
      <c r="D1352" s="72"/>
    </row>
    <row r="1353" spans="3:4" ht="12.95" customHeight="1" x14ac:dyDescent="0.2">
      <c r="C1353" s="72"/>
      <c r="D1353" s="72"/>
    </row>
    <row r="1354" spans="3:4" ht="12.95" customHeight="1" x14ac:dyDescent="0.2">
      <c r="C1354" s="72"/>
      <c r="D1354" s="72"/>
    </row>
    <row r="1355" spans="3:4" ht="12.95" customHeight="1" x14ac:dyDescent="0.2">
      <c r="C1355" s="72"/>
      <c r="D1355" s="72"/>
    </row>
    <row r="1356" spans="3:4" ht="12.95" customHeight="1" x14ac:dyDescent="0.2">
      <c r="C1356" s="72"/>
      <c r="D1356" s="72"/>
    </row>
    <row r="1357" spans="3:4" ht="12.95" customHeight="1" x14ac:dyDescent="0.2">
      <c r="C1357" s="72"/>
      <c r="D1357" s="72"/>
    </row>
    <row r="1358" spans="3:4" ht="12.95" customHeight="1" x14ac:dyDescent="0.2">
      <c r="C1358" s="72"/>
      <c r="D1358" s="72"/>
    </row>
    <row r="1359" spans="3:4" ht="12.95" customHeight="1" x14ac:dyDescent="0.2">
      <c r="C1359" s="72"/>
      <c r="D1359" s="72"/>
    </row>
    <row r="1360" spans="3:4" ht="12.95" customHeight="1" x14ac:dyDescent="0.2">
      <c r="C1360" s="72"/>
      <c r="D1360" s="72"/>
    </row>
    <row r="1361" spans="3:4" ht="12.95" customHeight="1" x14ac:dyDescent="0.2">
      <c r="C1361" s="72"/>
      <c r="D1361" s="72"/>
    </row>
    <row r="1362" spans="3:4" ht="12.95" customHeight="1" x14ac:dyDescent="0.2">
      <c r="C1362" s="72"/>
      <c r="D1362" s="72"/>
    </row>
    <row r="1363" spans="3:4" ht="12.95" customHeight="1" x14ac:dyDescent="0.2">
      <c r="C1363" s="72"/>
      <c r="D1363" s="72"/>
    </row>
    <row r="1364" spans="3:4" ht="12.95" customHeight="1" x14ac:dyDescent="0.2">
      <c r="C1364" s="72"/>
      <c r="D1364" s="72"/>
    </row>
    <row r="1365" spans="3:4" ht="12.95" customHeight="1" x14ac:dyDescent="0.2">
      <c r="C1365" s="72"/>
      <c r="D1365" s="72"/>
    </row>
    <row r="1366" spans="3:4" ht="12.95" customHeight="1" x14ac:dyDescent="0.2">
      <c r="C1366" s="72"/>
      <c r="D1366" s="72"/>
    </row>
    <row r="1367" spans="3:4" ht="12.95" customHeight="1" x14ac:dyDescent="0.2">
      <c r="C1367" s="72"/>
      <c r="D1367" s="72"/>
    </row>
    <row r="1368" spans="3:4" ht="12.95" customHeight="1" x14ac:dyDescent="0.2">
      <c r="C1368" s="72"/>
      <c r="D1368" s="72"/>
    </row>
    <row r="1369" spans="3:4" ht="12.95" customHeight="1" x14ac:dyDescent="0.2">
      <c r="C1369" s="72"/>
      <c r="D1369" s="72"/>
    </row>
    <row r="1370" spans="3:4" ht="12.95" customHeight="1" x14ac:dyDescent="0.2">
      <c r="C1370" s="72"/>
      <c r="D1370" s="72"/>
    </row>
    <row r="1371" spans="3:4" ht="12.95" customHeight="1" x14ac:dyDescent="0.2">
      <c r="C1371" s="72"/>
      <c r="D1371" s="72"/>
    </row>
    <row r="1372" spans="3:4" ht="12.95" customHeight="1" x14ac:dyDescent="0.2">
      <c r="C1372" s="72"/>
      <c r="D1372" s="72"/>
    </row>
    <row r="1373" spans="3:4" ht="12.95" customHeight="1" x14ac:dyDescent="0.2">
      <c r="C1373" s="72"/>
      <c r="D1373" s="72"/>
    </row>
    <row r="1374" spans="3:4" ht="12.95" customHeight="1" x14ac:dyDescent="0.2">
      <c r="C1374" s="72"/>
      <c r="D1374" s="72"/>
    </row>
    <row r="1375" spans="3:4" ht="12.95" customHeight="1" x14ac:dyDescent="0.2">
      <c r="C1375" s="72"/>
      <c r="D1375" s="72"/>
    </row>
    <row r="1376" spans="3:4" ht="12.95" customHeight="1" x14ac:dyDescent="0.2">
      <c r="C1376" s="72"/>
      <c r="D1376" s="72"/>
    </row>
    <row r="1377" spans="3:4" ht="12.95" customHeight="1" x14ac:dyDescent="0.2">
      <c r="C1377" s="72"/>
      <c r="D1377" s="72"/>
    </row>
    <row r="1378" spans="3:4" ht="12.95" customHeight="1" x14ac:dyDescent="0.2">
      <c r="C1378" s="72"/>
      <c r="D1378" s="72"/>
    </row>
    <row r="1379" spans="3:4" ht="12.95" customHeight="1" x14ac:dyDescent="0.2">
      <c r="C1379" s="72"/>
      <c r="D1379" s="72"/>
    </row>
    <row r="1380" spans="3:4" ht="12.95" customHeight="1" x14ac:dyDescent="0.2">
      <c r="C1380" s="72"/>
      <c r="D1380" s="72"/>
    </row>
    <row r="1381" spans="3:4" ht="12.95" customHeight="1" x14ac:dyDescent="0.2">
      <c r="C1381" s="72"/>
      <c r="D1381" s="72"/>
    </row>
    <row r="1382" spans="3:4" ht="12.95" customHeight="1" x14ac:dyDescent="0.2">
      <c r="C1382" s="72"/>
      <c r="D1382" s="72"/>
    </row>
    <row r="1383" spans="3:4" ht="12.95" customHeight="1" x14ac:dyDescent="0.2">
      <c r="C1383" s="72"/>
      <c r="D1383" s="72"/>
    </row>
    <row r="1384" spans="3:4" ht="12.95" customHeight="1" x14ac:dyDescent="0.2">
      <c r="C1384" s="72"/>
      <c r="D1384" s="72"/>
    </row>
    <row r="1385" spans="3:4" ht="12.95" customHeight="1" x14ac:dyDescent="0.2">
      <c r="C1385" s="72"/>
      <c r="D1385" s="72"/>
    </row>
    <row r="1386" spans="3:4" ht="12.95" customHeight="1" x14ac:dyDescent="0.2">
      <c r="C1386" s="72"/>
      <c r="D1386" s="72"/>
    </row>
    <row r="1387" spans="3:4" ht="12.95" customHeight="1" x14ac:dyDescent="0.2">
      <c r="C1387" s="72"/>
      <c r="D1387" s="72"/>
    </row>
    <row r="1388" spans="3:4" ht="12.95" customHeight="1" x14ac:dyDescent="0.2">
      <c r="C1388" s="72"/>
      <c r="D1388" s="72"/>
    </row>
    <row r="1389" spans="3:4" ht="12.95" customHeight="1" x14ac:dyDescent="0.2">
      <c r="C1389" s="72"/>
      <c r="D1389" s="72"/>
    </row>
    <row r="1390" spans="3:4" ht="12.95" customHeight="1" x14ac:dyDescent="0.2">
      <c r="C1390" s="72"/>
      <c r="D1390" s="72"/>
    </row>
    <row r="1391" spans="3:4" ht="12.95" customHeight="1" x14ac:dyDescent="0.2">
      <c r="C1391" s="72"/>
      <c r="D1391" s="72"/>
    </row>
    <row r="1392" spans="3:4" ht="12.95" customHeight="1" x14ac:dyDescent="0.2">
      <c r="C1392" s="72"/>
      <c r="D1392" s="72"/>
    </row>
    <row r="1393" spans="3:4" ht="12.95" customHeight="1" x14ac:dyDescent="0.2">
      <c r="C1393" s="72"/>
      <c r="D1393" s="72"/>
    </row>
    <row r="1394" spans="3:4" ht="12.95" customHeight="1" x14ac:dyDescent="0.2">
      <c r="C1394" s="72"/>
      <c r="D1394" s="72"/>
    </row>
    <row r="1395" spans="3:4" ht="12.95" customHeight="1" x14ac:dyDescent="0.2">
      <c r="C1395" s="72"/>
      <c r="D1395" s="72"/>
    </row>
    <row r="1396" spans="3:4" ht="12.95" customHeight="1" x14ac:dyDescent="0.2">
      <c r="C1396" s="72"/>
      <c r="D1396" s="72"/>
    </row>
    <row r="1397" spans="3:4" ht="12.95" customHeight="1" x14ac:dyDescent="0.2">
      <c r="C1397" s="72"/>
      <c r="D1397" s="72"/>
    </row>
    <row r="1398" spans="3:4" ht="12.95" customHeight="1" x14ac:dyDescent="0.2">
      <c r="C1398" s="72"/>
      <c r="D1398" s="72"/>
    </row>
    <row r="1399" spans="3:4" ht="12.95" customHeight="1" x14ac:dyDescent="0.2">
      <c r="C1399" s="72"/>
      <c r="D1399" s="72"/>
    </row>
    <row r="1400" spans="3:4" ht="12.95" customHeight="1" x14ac:dyDescent="0.2">
      <c r="C1400" s="72"/>
      <c r="D1400" s="72"/>
    </row>
    <row r="1401" spans="3:4" ht="12.95" customHeight="1" x14ac:dyDescent="0.2">
      <c r="C1401" s="72"/>
      <c r="D1401" s="72"/>
    </row>
    <row r="1402" spans="3:4" ht="12.95" customHeight="1" x14ac:dyDescent="0.2">
      <c r="C1402" s="72"/>
      <c r="D1402" s="72"/>
    </row>
    <row r="1403" spans="3:4" ht="12.95" customHeight="1" x14ac:dyDescent="0.2">
      <c r="C1403" s="72"/>
      <c r="D1403" s="72"/>
    </row>
    <row r="1404" spans="3:4" ht="12.95" customHeight="1" x14ac:dyDescent="0.2">
      <c r="C1404" s="72"/>
      <c r="D1404" s="72"/>
    </row>
    <row r="1405" spans="3:4" ht="12.95" customHeight="1" x14ac:dyDescent="0.2">
      <c r="C1405" s="72"/>
      <c r="D1405" s="72"/>
    </row>
    <row r="1406" spans="3:4" ht="12.95" customHeight="1" x14ac:dyDescent="0.2">
      <c r="C1406" s="72"/>
      <c r="D1406" s="72"/>
    </row>
    <row r="1407" spans="3:4" ht="12.95" customHeight="1" x14ac:dyDescent="0.2">
      <c r="C1407" s="72"/>
      <c r="D1407" s="72"/>
    </row>
    <row r="1408" spans="3:4" ht="12.95" customHeight="1" x14ac:dyDescent="0.2">
      <c r="C1408" s="72"/>
      <c r="D1408" s="72"/>
    </row>
    <row r="1409" spans="3:4" ht="12.95" customHeight="1" x14ac:dyDescent="0.2">
      <c r="C1409" s="72"/>
      <c r="D1409" s="72"/>
    </row>
    <row r="1410" spans="3:4" ht="12.95" customHeight="1" x14ac:dyDescent="0.2">
      <c r="C1410" s="72"/>
      <c r="D1410" s="72"/>
    </row>
    <row r="1411" spans="3:4" ht="12.95" customHeight="1" x14ac:dyDescent="0.2">
      <c r="C1411" s="72"/>
      <c r="D1411" s="72"/>
    </row>
    <row r="1412" spans="3:4" ht="12.95" customHeight="1" x14ac:dyDescent="0.2">
      <c r="C1412" s="72"/>
      <c r="D1412" s="72"/>
    </row>
    <row r="1413" spans="3:4" ht="12.95" customHeight="1" x14ac:dyDescent="0.2">
      <c r="C1413" s="72"/>
      <c r="D1413" s="72"/>
    </row>
    <row r="1414" spans="3:4" ht="12.95" customHeight="1" x14ac:dyDescent="0.2">
      <c r="C1414" s="72"/>
      <c r="D1414" s="72"/>
    </row>
    <row r="1415" spans="3:4" ht="12.95" customHeight="1" x14ac:dyDescent="0.2">
      <c r="C1415" s="72"/>
      <c r="D1415" s="72"/>
    </row>
    <row r="1416" spans="3:4" ht="12.95" customHeight="1" x14ac:dyDescent="0.2">
      <c r="C1416" s="72"/>
      <c r="D1416" s="72"/>
    </row>
    <row r="1417" spans="3:4" ht="12.95" customHeight="1" x14ac:dyDescent="0.2">
      <c r="C1417" s="72"/>
      <c r="D1417" s="72"/>
    </row>
    <row r="1418" spans="3:4" ht="12.95" customHeight="1" x14ac:dyDescent="0.2">
      <c r="C1418" s="72"/>
      <c r="D1418" s="72"/>
    </row>
    <row r="1419" spans="3:4" ht="12.95" customHeight="1" x14ac:dyDescent="0.2">
      <c r="C1419" s="72"/>
      <c r="D1419" s="72"/>
    </row>
    <row r="1420" spans="3:4" ht="12.95" customHeight="1" x14ac:dyDescent="0.2">
      <c r="C1420" s="72"/>
      <c r="D1420" s="72"/>
    </row>
    <row r="1421" spans="3:4" ht="12.95" customHeight="1" x14ac:dyDescent="0.2">
      <c r="C1421" s="72"/>
      <c r="D1421" s="72"/>
    </row>
    <row r="1422" spans="3:4" ht="12.95" customHeight="1" x14ac:dyDescent="0.2">
      <c r="C1422" s="72"/>
      <c r="D1422" s="72"/>
    </row>
    <row r="1423" spans="3:4" ht="12.95" customHeight="1" x14ac:dyDescent="0.2">
      <c r="C1423" s="72"/>
      <c r="D1423" s="72"/>
    </row>
    <row r="1424" spans="3:4" ht="12.95" customHeight="1" x14ac:dyDescent="0.2">
      <c r="C1424" s="72"/>
      <c r="D1424" s="72"/>
    </row>
    <row r="1425" spans="3:4" ht="12.95" customHeight="1" x14ac:dyDescent="0.2">
      <c r="C1425" s="72"/>
      <c r="D1425" s="72"/>
    </row>
    <row r="1426" spans="3:4" ht="12.95" customHeight="1" x14ac:dyDescent="0.2">
      <c r="C1426" s="72"/>
      <c r="D1426" s="72"/>
    </row>
    <row r="1427" spans="3:4" ht="12.95" customHeight="1" x14ac:dyDescent="0.2">
      <c r="C1427" s="72"/>
      <c r="D1427" s="72"/>
    </row>
    <row r="1428" spans="3:4" ht="12.95" customHeight="1" x14ac:dyDescent="0.2">
      <c r="C1428" s="72"/>
      <c r="D1428" s="72"/>
    </row>
    <row r="1429" spans="3:4" ht="12.95" customHeight="1" x14ac:dyDescent="0.2">
      <c r="C1429" s="72"/>
      <c r="D1429" s="72"/>
    </row>
    <row r="1430" spans="3:4" ht="12.95" customHeight="1" x14ac:dyDescent="0.2">
      <c r="C1430" s="72"/>
      <c r="D1430" s="72"/>
    </row>
    <row r="1431" spans="3:4" ht="12.95" customHeight="1" x14ac:dyDescent="0.2">
      <c r="C1431" s="72"/>
      <c r="D1431" s="72"/>
    </row>
    <row r="1432" spans="3:4" ht="12.95" customHeight="1" x14ac:dyDescent="0.2">
      <c r="C1432" s="72"/>
      <c r="D1432" s="72"/>
    </row>
    <row r="1433" spans="3:4" ht="12.95" customHeight="1" x14ac:dyDescent="0.2">
      <c r="C1433" s="72"/>
      <c r="D1433" s="72"/>
    </row>
    <row r="1434" spans="3:4" ht="12.95" customHeight="1" x14ac:dyDescent="0.2">
      <c r="C1434" s="72"/>
      <c r="D1434" s="72"/>
    </row>
    <row r="1435" spans="3:4" ht="12.95" customHeight="1" x14ac:dyDescent="0.2">
      <c r="C1435" s="72"/>
      <c r="D1435" s="72"/>
    </row>
    <row r="1436" spans="3:4" ht="12.95" customHeight="1" x14ac:dyDescent="0.2">
      <c r="C1436" s="72"/>
      <c r="D1436" s="72"/>
    </row>
    <row r="1437" spans="3:4" ht="12.95" customHeight="1" x14ac:dyDescent="0.2">
      <c r="C1437" s="72"/>
      <c r="D1437" s="72"/>
    </row>
    <row r="1438" spans="3:4" ht="12.95" customHeight="1" x14ac:dyDescent="0.2">
      <c r="C1438" s="72"/>
      <c r="D1438" s="72"/>
    </row>
    <row r="1439" spans="3:4" ht="12.95" customHeight="1" x14ac:dyDescent="0.2">
      <c r="C1439" s="72"/>
      <c r="D1439" s="72"/>
    </row>
    <row r="1440" spans="3:4" ht="12.95" customHeight="1" x14ac:dyDescent="0.2">
      <c r="C1440" s="72"/>
      <c r="D1440" s="72"/>
    </row>
    <row r="1441" spans="3:4" ht="12.95" customHeight="1" x14ac:dyDescent="0.2">
      <c r="C1441" s="72"/>
      <c r="D1441" s="72"/>
    </row>
    <row r="1442" spans="3:4" ht="12.95" customHeight="1" x14ac:dyDescent="0.2">
      <c r="C1442" s="72"/>
      <c r="D1442" s="72"/>
    </row>
    <row r="1443" spans="3:4" ht="12.95" customHeight="1" x14ac:dyDescent="0.2">
      <c r="C1443" s="72"/>
      <c r="D1443" s="72"/>
    </row>
    <row r="1444" spans="3:4" ht="12.95" customHeight="1" x14ac:dyDescent="0.2">
      <c r="C1444" s="72"/>
      <c r="D1444" s="72"/>
    </row>
    <row r="1445" spans="3:4" ht="12.95" customHeight="1" x14ac:dyDescent="0.2">
      <c r="C1445" s="72"/>
      <c r="D1445" s="72"/>
    </row>
    <row r="1446" spans="3:4" ht="12.95" customHeight="1" x14ac:dyDescent="0.2">
      <c r="C1446" s="72"/>
      <c r="D1446" s="72"/>
    </row>
    <row r="1447" spans="3:4" ht="12.95" customHeight="1" x14ac:dyDescent="0.2">
      <c r="C1447" s="72"/>
      <c r="D1447" s="72"/>
    </row>
    <row r="1448" spans="3:4" ht="12.95" customHeight="1" x14ac:dyDescent="0.2">
      <c r="C1448" s="72"/>
      <c r="D1448" s="72"/>
    </row>
    <row r="1449" spans="3:4" ht="12.95" customHeight="1" x14ac:dyDescent="0.2">
      <c r="C1449" s="72"/>
      <c r="D1449" s="72"/>
    </row>
    <row r="1450" spans="3:4" ht="12.95" customHeight="1" x14ac:dyDescent="0.2">
      <c r="C1450" s="72"/>
      <c r="D1450" s="72"/>
    </row>
    <row r="1451" spans="3:4" ht="12.95" customHeight="1" x14ac:dyDescent="0.2">
      <c r="C1451" s="72"/>
      <c r="D1451" s="72"/>
    </row>
    <row r="1452" spans="3:4" ht="12.95" customHeight="1" x14ac:dyDescent="0.2">
      <c r="C1452" s="72"/>
      <c r="D1452" s="72"/>
    </row>
    <row r="1453" spans="3:4" ht="12.95" customHeight="1" x14ac:dyDescent="0.2">
      <c r="C1453" s="72"/>
      <c r="D1453" s="72"/>
    </row>
    <row r="1454" spans="3:4" ht="12.95" customHeight="1" x14ac:dyDescent="0.2">
      <c r="C1454" s="72"/>
      <c r="D1454" s="72"/>
    </row>
    <row r="1455" spans="3:4" ht="12.95" customHeight="1" x14ac:dyDescent="0.2">
      <c r="C1455" s="72"/>
      <c r="D1455" s="72"/>
    </row>
    <row r="1456" spans="3:4" ht="12.95" customHeight="1" x14ac:dyDescent="0.2">
      <c r="C1456" s="72"/>
      <c r="D1456" s="72"/>
    </row>
    <row r="1457" spans="3:4" ht="12.95" customHeight="1" x14ac:dyDescent="0.2">
      <c r="C1457" s="72"/>
      <c r="D1457" s="72"/>
    </row>
    <row r="1458" spans="3:4" ht="12.95" customHeight="1" x14ac:dyDescent="0.2">
      <c r="C1458" s="72"/>
      <c r="D1458" s="72"/>
    </row>
    <row r="1459" spans="3:4" ht="12.95" customHeight="1" x14ac:dyDescent="0.2">
      <c r="C1459" s="72"/>
      <c r="D1459" s="72"/>
    </row>
    <row r="1460" spans="3:4" ht="12.95" customHeight="1" x14ac:dyDescent="0.2">
      <c r="C1460" s="72"/>
      <c r="D1460" s="72"/>
    </row>
    <row r="1461" spans="3:4" ht="12.95" customHeight="1" x14ac:dyDescent="0.2">
      <c r="C1461" s="72"/>
      <c r="D1461" s="72"/>
    </row>
    <row r="1462" spans="3:4" ht="12.95" customHeight="1" x14ac:dyDescent="0.2">
      <c r="C1462" s="72"/>
      <c r="D1462" s="72"/>
    </row>
    <row r="1463" spans="3:4" ht="12.95" customHeight="1" x14ac:dyDescent="0.2">
      <c r="C1463" s="72"/>
      <c r="D1463" s="72"/>
    </row>
    <row r="1464" spans="3:4" ht="12.95" customHeight="1" x14ac:dyDescent="0.2">
      <c r="C1464" s="72"/>
      <c r="D1464" s="72"/>
    </row>
    <row r="1465" spans="3:4" ht="12.95" customHeight="1" x14ac:dyDescent="0.2">
      <c r="C1465" s="72"/>
      <c r="D1465" s="72"/>
    </row>
    <row r="1466" spans="3:4" ht="12.95" customHeight="1" x14ac:dyDescent="0.2">
      <c r="C1466" s="72"/>
      <c r="D1466" s="72"/>
    </row>
    <row r="1467" spans="3:4" ht="12.95" customHeight="1" x14ac:dyDescent="0.2">
      <c r="C1467" s="72"/>
      <c r="D1467" s="72"/>
    </row>
    <row r="1468" spans="3:4" ht="12.95" customHeight="1" x14ac:dyDescent="0.2">
      <c r="C1468" s="72"/>
      <c r="D1468" s="72"/>
    </row>
    <row r="1469" spans="3:4" ht="12.95" customHeight="1" x14ac:dyDescent="0.2">
      <c r="C1469" s="72"/>
      <c r="D1469" s="72"/>
    </row>
    <row r="1470" spans="3:4" ht="12.95" customHeight="1" x14ac:dyDescent="0.2">
      <c r="C1470" s="72"/>
      <c r="D1470" s="72"/>
    </row>
    <row r="1471" spans="3:4" ht="12.95" customHeight="1" x14ac:dyDescent="0.2">
      <c r="C1471" s="72"/>
      <c r="D1471" s="72"/>
    </row>
    <row r="1472" spans="3:4" ht="12.95" customHeight="1" x14ac:dyDescent="0.2">
      <c r="C1472" s="72"/>
      <c r="D1472" s="72"/>
    </row>
    <row r="1473" spans="3:4" ht="12.95" customHeight="1" x14ac:dyDescent="0.2">
      <c r="C1473" s="72"/>
      <c r="D1473" s="72"/>
    </row>
    <row r="1474" spans="3:4" ht="12.95" customHeight="1" x14ac:dyDescent="0.2">
      <c r="C1474" s="72"/>
      <c r="D1474" s="72"/>
    </row>
    <row r="1475" spans="3:4" ht="12.95" customHeight="1" x14ac:dyDescent="0.2">
      <c r="C1475" s="72"/>
      <c r="D1475" s="72"/>
    </row>
    <row r="1476" spans="3:4" ht="12.95" customHeight="1" x14ac:dyDescent="0.2">
      <c r="C1476" s="72"/>
      <c r="D1476" s="72"/>
    </row>
    <row r="1477" spans="3:4" ht="12.95" customHeight="1" x14ac:dyDescent="0.2">
      <c r="C1477" s="72"/>
      <c r="D1477" s="72"/>
    </row>
    <row r="1478" spans="3:4" ht="12.95" customHeight="1" x14ac:dyDescent="0.2">
      <c r="C1478" s="72"/>
      <c r="D1478" s="72"/>
    </row>
    <row r="1479" spans="3:4" ht="12.95" customHeight="1" x14ac:dyDescent="0.2">
      <c r="C1479" s="72"/>
      <c r="D1479" s="72"/>
    </row>
    <row r="1480" spans="3:4" ht="12.95" customHeight="1" x14ac:dyDescent="0.2">
      <c r="C1480" s="72"/>
      <c r="D1480" s="72"/>
    </row>
    <row r="1481" spans="3:4" ht="12.95" customHeight="1" x14ac:dyDescent="0.2">
      <c r="C1481" s="72"/>
      <c r="D1481" s="72"/>
    </row>
    <row r="1482" spans="3:4" ht="12.95" customHeight="1" x14ac:dyDescent="0.2">
      <c r="C1482" s="72"/>
      <c r="D1482" s="72"/>
    </row>
    <row r="1483" spans="3:4" ht="12.95" customHeight="1" x14ac:dyDescent="0.2">
      <c r="C1483" s="72"/>
      <c r="D1483" s="72"/>
    </row>
    <row r="1484" spans="3:4" ht="12.95" customHeight="1" x14ac:dyDescent="0.2">
      <c r="C1484" s="72"/>
      <c r="D1484" s="72"/>
    </row>
    <row r="1485" spans="3:4" ht="12.95" customHeight="1" x14ac:dyDescent="0.2">
      <c r="C1485" s="72"/>
      <c r="D1485" s="72"/>
    </row>
    <row r="1486" spans="3:4" ht="12.95" customHeight="1" x14ac:dyDescent="0.2">
      <c r="C1486" s="72"/>
      <c r="D1486" s="72"/>
    </row>
    <row r="1487" spans="3:4" ht="12.95" customHeight="1" x14ac:dyDescent="0.2">
      <c r="C1487" s="72"/>
      <c r="D1487" s="72"/>
    </row>
    <row r="1488" spans="3:4" ht="12.95" customHeight="1" x14ac:dyDescent="0.2">
      <c r="C1488" s="72"/>
      <c r="D1488" s="72"/>
    </row>
    <row r="1489" spans="3:4" ht="12.95" customHeight="1" x14ac:dyDescent="0.2">
      <c r="C1489" s="72"/>
      <c r="D1489" s="72"/>
    </row>
    <row r="1490" spans="3:4" ht="12.95" customHeight="1" x14ac:dyDescent="0.2">
      <c r="C1490" s="72"/>
      <c r="D1490" s="72"/>
    </row>
    <row r="1491" spans="3:4" ht="12.95" customHeight="1" x14ac:dyDescent="0.2">
      <c r="C1491" s="72"/>
      <c r="D1491" s="72"/>
    </row>
    <row r="1492" spans="3:4" ht="12.95" customHeight="1" x14ac:dyDescent="0.2">
      <c r="C1492" s="72"/>
      <c r="D1492" s="72"/>
    </row>
    <row r="1493" spans="3:4" ht="12.95" customHeight="1" x14ac:dyDescent="0.2">
      <c r="C1493" s="72"/>
      <c r="D1493" s="72"/>
    </row>
    <row r="1494" spans="3:4" ht="12.95" customHeight="1" x14ac:dyDescent="0.2">
      <c r="C1494" s="72"/>
      <c r="D1494" s="72"/>
    </row>
    <row r="1495" spans="3:4" ht="12.95" customHeight="1" x14ac:dyDescent="0.2">
      <c r="C1495" s="72"/>
      <c r="D1495" s="72"/>
    </row>
    <row r="1496" spans="3:4" ht="12.95" customHeight="1" x14ac:dyDescent="0.2">
      <c r="C1496" s="72"/>
      <c r="D1496" s="72"/>
    </row>
    <row r="1497" spans="3:4" ht="12.95" customHeight="1" x14ac:dyDescent="0.2">
      <c r="C1497" s="72"/>
      <c r="D1497" s="72"/>
    </row>
    <row r="1498" spans="3:4" ht="12.95" customHeight="1" x14ac:dyDescent="0.2">
      <c r="C1498" s="72"/>
      <c r="D1498" s="72"/>
    </row>
    <row r="1499" spans="3:4" ht="12.95" customHeight="1" x14ac:dyDescent="0.2">
      <c r="C1499" s="72"/>
      <c r="D1499" s="72"/>
    </row>
    <row r="1500" spans="3:4" ht="12.95" customHeight="1" x14ac:dyDescent="0.2">
      <c r="C1500" s="72"/>
      <c r="D1500" s="72"/>
    </row>
    <row r="1501" spans="3:4" ht="12.95" customHeight="1" x14ac:dyDescent="0.2">
      <c r="C1501" s="72"/>
      <c r="D1501" s="72"/>
    </row>
    <row r="1502" spans="3:4" ht="12.95" customHeight="1" x14ac:dyDescent="0.2">
      <c r="C1502" s="72"/>
      <c r="D1502" s="72"/>
    </row>
    <row r="1503" spans="3:4" ht="12.95" customHeight="1" x14ac:dyDescent="0.2">
      <c r="C1503" s="72"/>
      <c r="D1503" s="72"/>
    </row>
    <row r="1504" spans="3:4" ht="12.95" customHeight="1" x14ac:dyDescent="0.2">
      <c r="C1504" s="72"/>
      <c r="D1504" s="72"/>
    </row>
    <row r="1505" spans="3:4" ht="12.95" customHeight="1" x14ac:dyDescent="0.2">
      <c r="C1505" s="72"/>
      <c r="D1505" s="72"/>
    </row>
    <row r="1506" spans="3:4" ht="12.95" customHeight="1" x14ac:dyDescent="0.2">
      <c r="C1506" s="72"/>
      <c r="D1506" s="72"/>
    </row>
    <row r="1507" spans="3:4" ht="12.95" customHeight="1" x14ac:dyDescent="0.2">
      <c r="C1507" s="72"/>
      <c r="D1507" s="72"/>
    </row>
    <row r="1508" spans="3:4" ht="12.95" customHeight="1" x14ac:dyDescent="0.2">
      <c r="C1508" s="72"/>
      <c r="D1508" s="72"/>
    </row>
    <row r="1509" spans="3:4" ht="12.95" customHeight="1" x14ac:dyDescent="0.2">
      <c r="C1509" s="72"/>
      <c r="D1509" s="72"/>
    </row>
    <row r="1510" spans="3:4" ht="12.95" customHeight="1" x14ac:dyDescent="0.2">
      <c r="C1510" s="72"/>
      <c r="D1510" s="72"/>
    </row>
    <row r="1511" spans="3:4" ht="12.95" customHeight="1" x14ac:dyDescent="0.2">
      <c r="C1511" s="72"/>
      <c r="D1511" s="72"/>
    </row>
    <row r="1512" spans="3:4" ht="12.95" customHeight="1" x14ac:dyDescent="0.2">
      <c r="C1512" s="72"/>
      <c r="D1512" s="72"/>
    </row>
    <row r="1513" spans="3:4" ht="12.95" customHeight="1" x14ac:dyDescent="0.2">
      <c r="C1513" s="72"/>
      <c r="D1513" s="72"/>
    </row>
    <row r="1514" spans="3:4" ht="12.95" customHeight="1" x14ac:dyDescent="0.2">
      <c r="C1514" s="72"/>
      <c r="D1514" s="72"/>
    </row>
    <row r="1515" spans="3:4" ht="12.95" customHeight="1" x14ac:dyDescent="0.2">
      <c r="C1515" s="72"/>
      <c r="D1515" s="72"/>
    </row>
    <row r="1516" spans="3:4" ht="12.95" customHeight="1" x14ac:dyDescent="0.2">
      <c r="C1516" s="72"/>
      <c r="D1516" s="72"/>
    </row>
    <row r="1517" spans="3:4" ht="12.95" customHeight="1" x14ac:dyDescent="0.2">
      <c r="C1517" s="72"/>
      <c r="D1517" s="72"/>
    </row>
    <row r="1518" spans="3:4" ht="12.95" customHeight="1" x14ac:dyDescent="0.2">
      <c r="C1518" s="72"/>
      <c r="D1518" s="72"/>
    </row>
    <row r="1519" spans="3:4" ht="12.95" customHeight="1" x14ac:dyDescent="0.2">
      <c r="C1519" s="72"/>
      <c r="D1519" s="72"/>
    </row>
    <row r="1520" spans="3:4" ht="12.95" customHeight="1" x14ac:dyDescent="0.2">
      <c r="C1520" s="72"/>
      <c r="D1520" s="72"/>
    </row>
    <row r="1521" spans="3:4" ht="12.95" customHeight="1" x14ac:dyDescent="0.2">
      <c r="C1521" s="72"/>
      <c r="D1521" s="72"/>
    </row>
    <row r="1522" spans="3:4" ht="12.95" customHeight="1" x14ac:dyDescent="0.2">
      <c r="C1522" s="72"/>
      <c r="D1522" s="72"/>
    </row>
    <row r="1523" spans="3:4" ht="12.95" customHeight="1" x14ac:dyDescent="0.2">
      <c r="C1523" s="72"/>
      <c r="D1523" s="72"/>
    </row>
    <row r="1524" spans="3:4" ht="12.95" customHeight="1" x14ac:dyDescent="0.2">
      <c r="C1524" s="72"/>
      <c r="D1524" s="72"/>
    </row>
    <row r="1525" spans="3:4" ht="12.95" customHeight="1" x14ac:dyDescent="0.2">
      <c r="C1525" s="72"/>
      <c r="D1525" s="72"/>
    </row>
    <row r="1526" spans="3:4" ht="12.95" customHeight="1" x14ac:dyDescent="0.2">
      <c r="C1526" s="72"/>
      <c r="D1526" s="72"/>
    </row>
    <row r="1527" spans="3:4" ht="12.95" customHeight="1" x14ac:dyDescent="0.2">
      <c r="C1527" s="72"/>
      <c r="D1527" s="72"/>
    </row>
    <row r="1528" spans="3:4" ht="12.95" customHeight="1" x14ac:dyDescent="0.2">
      <c r="C1528" s="72"/>
      <c r="D1528" s="72"/>
    </row>
    <row r="1529" spans="3:4" ht="12.95" customHeight="1" x14ac:dyDescent="0.2">
      <c r="C1529" s="72"/>
      <c r="D1529" s="72"/>
    </row>
    <row r="1530" spans="3:4" ht="12.95" customHeight="1" x14ac:dyDescent="0.2">
      <c r="C1530" s="72"/>
      <c r="D1530" s="72"/>
    </row>
    <row r="1531" spans="3:4" ht="12.95" customHeight="1" x14ac:dyDescent="0.2">
      <c r="C1531" s="72"/>
      <c r="D1531" s="72"/>
    </row>
    <row r="1532" spans="3:4" ht="12.95" customHeight="1" x14ac:dyDescent="0.2">
      <c r="C1532" s="72"/>
      <c r="D1532" s="72"/>
    </row>
    <row r="1533" spans="3:4" ht="12.95" customHeight="1" x14ac:dyDescent="0.2">
      <c r="C1533" s="72"/>
      <c r="D1533" s="72"/>
    </row>
    <row r="1534" spans="3:4" ht="12.95" customHeight="1" x14ac:dyDescent="0.2">
      <c r="C1534" s="72"/>
      <c r="D1534" s="72"/>
    </row>
    <row r="1535" spans="3:4" ht="12.95" customHeight="1" x14ac:dyDescent="0.2">
      <c r="C1535" s="72"/>
      <c r="D1535" s="72"/>
    </row>
    <row r="1536" spans="3:4" ht="12.95" customHeight="1" x14ac:dyDescent="0.2">
      <c r="C1536" s="72"/>
      <c r="D1536" s="72"/>
    </row>
    <row r="1537" spans="3:4" ht="12.95" customHeight="1" x14ac:dyDescent="0.2">
      <c r="C1537" s="72"/>
      <c r="D1537" s="72"/>
    </row>
    <row r="1538" spans="3:4" ht="12.95" customHeight="1" x14ac:dyDescent="0.2">
      <c r="C1538" s="72"/>
      <c r="D1538" s="72"/>
    </row>
    <row r="1539" spans="3:4" ht="12.95" customHeight="1" x14ac:dyDescent="0.2">
      <c r="C1539" s="72"/>
      <c r="D1539" s="72"/>
    </row>
    <row r="1540" spans="3:4" ht="12.95" customHeight="1" x14ac:dyDescent="0.2">
      <c r="C1540" s="72"/>
      <c r="D1540" s="72"/>
    </row>
    <row r="1541" spans="3:4" ht="12.95" customHeight="1" x14ac:dyDescent="0.2">
      <c r="C1541" s="72"/>
      <c r="D1541" s="72"/>
    </row>
    <row r="1542" spans="3:4" ht="12.95" customHeight="1" x14ac:dyDescent="0.2">
      <c r="C1542" s="72"/>
      <c r="D1542" s="72"/>
    </row>
    <row r="1543" spans="3:4" ht="12.95" customHeight="1" x14ac:dyDescent="0.2">
      <c r="C1543" s="72"/>
      <c r="D1543" s="72"/>
    </row>
    <row r="1544" spans="3:4" ht="12.95" customHeight="1" x14ac:dyDescent="0.2">
      <c r="C1544" s="72"/>
      <c r="D1544" s="72"/>
    </row>
    <row r="1545" spans="3:4" ht="12.95" customHeight="1" x14ac:dyDescent="0.2">
      <c r="C1545" s="72"/>
      <c r="D1545" s="72"/>
    </row>
    <row r="1546" spans="3:4" ht="12.95" customHeight="1" x14ac:dyDescent="0.2">
      <c r="C1546" s="72"/>
      <c r="D1546" s="72"/>
    </row>
    <row r="1547" spans="3:4" ht="12.95" customHeight="1" x14ac:dyDescent="0.2">
      <c r="C1547" s="72"/>
      <c r="D1547" s="72"/>
    </row>
    <row r="1548" spans="3:4" ht="12.95" customHeight="1" x14ac:dyDescent="0.2">
      <c r="C1548" s="72"/>
      <c r="D1548" s="72"/>
    </row>
    <row r="1549" spans="3:4" ht="12.95" customHeight="1" x14ac:dyDescent="0.2">
      <c r="C1549" s="72"/>
      <c r="D1549" s="72"/>
    </row>
    <row r="1550" spans="3:4" ht="12.95" customHeight="1" x14ac:dyDescent="0.2">
      <c r="C1550" s="72"/>
      <c r="D1550" s="72"/>
    </row>
    <row r="1551" spans="3:4" ht="12.95" customHeight="1" x14ac:dyDescent="0.2">
      <c r="C1551" s="72"/>
      <c r="D1551" s="72"/>
    </row>
    <row r="1552" spans="3:4" ht="12.95" customHeight="1" x14ac:dyDescent="0.2">
      <c r="C1552" s="72"/>
      <c r="D1552" s="72"/>
    </row>
    <row r="1553" spans="3:4" ht="12.95" customHeight="1" x14ac:dyDescent="0.2">
      <c r="C1553" s="72"/>
      <c r="D1553" s="72"/>
    </row>
    <row r="1554" spans="3:4" ht="12.95" customHeight="1" x14ac:dyDescent="0.2">
      <c r="C1554" s="72"/>
      <c r="D1554" s="72"/>
    </row>
    <row r="1555" spans="3:4" ht="12.95" customHeight="1" x14ac:dyDescent="0.2">
      <c r="C1555" s="72"/>
      <c r="D1555" s="72"/>
    </row>
    <row r="1556" spans="3:4" ht="12.95" customHeight="1" x14ac:dyDescent="0.2">
      <c r="C1556" s="72"/>
      <c r="D1556" s="72"/>
    </row>
    <row r="1557" spans="3:4" ht="12.95" customHeight="1" x14ac:dyDescent="0.2">
      <c r="C1557" s="72"/>
      <c r="D1557" s="72"/>
    </row>
    <row r="1558" spans="3:4" ht="12.95" customHeight="1" x14ac:dyDescent="0.2">
      <c r="C1558" s="72"/>
      <c r="D1558" s="72"/>
    </row>
    <row r="1559" spans="3:4" ht="12.95" customHeight="1" x14ac:dyDescent="0.2">
      <c r="C1559" s="72"/>
      <c r="D1559" s="72"/>
    </row>
    <row r="1560" spans="3:4" ht="12.95" customHeight="1" x14ac:dyDescent="0.2">
      <c r="C1560" s="72"/>
      <c r="D1560" s="72"/>
    </row>
    <row r="1561" spans="3:4" ht="12.95" customHeight="1" x14ac:dyDescent="0.2">
      <c r="C1561" s="72"/>
      <c r="D1561" s="72"/>
    </row>
    <row r="1562" spans="3:4" ht="12.95" customHeight="1" x14ac:dyDescent="0.2">
      <c r="C1562" s="72"/>
      <c r="D1562" s="72"/>
    </row>
    <row r="1563" spans="3:4" ht="12.95" customHeight="1" x14ac:dyDescent="0.2">
      <c r="C1563" s="72"/>
      <c r="D1563" s="72"/>
    </row>
    <row r="1564" spans="3:4" ht="12.95" customHeight="1" x14ac:dyDescent="0.2">
      <c r="C1564" s="72"/>
      <c r="D1564" s="72"/>
    </row>
    <row r="1565" spans="3:4" ht="12.95" customHeight="1" x14ac:dyDescent="0.2">
      <c r="C1565" s="72"/>
      <c r="D1565" s="72"/>
    </row>
    <row r="1566" spans="3:4" ht="12.95" customHeight="1" x14ac:dyDescent="0.2">
      <c r="C1566" s="72"/>
      <c r="D1566" s="72"/>
    </row>
    <row r="1567" spans="3:4" ht="12.95" customHeight="1" x14ac:dyDescent="0.2">
      <c r="C1567" s="72"/>
      <c r="D1567" s="72"/>
    </row>
    <row r="1568" spans="3:4" ht="12.95" customHeight="1" x14ac:dyDescent="0.2">
      <c r="C1568" s="72"/>
      <c r="D1568" s="72"/>
    </row>
    <row r="1569" spans="3:4" ht="12.95" customHeight="1" x14ac:dyDescent="0.2">
      <c r="C1569" s="72"/>
      <c r="D1569" s="72"/>
    </row>
    <row r="1570" spans="3:4" ht="12.95" customHeight="1" x14ac:dyDescent="0.2">
      <c r="C1570" s="72"/>
      <c r="D1570" s="72"/>
    </row>
    <row r="1571" spans="3:4" ht="12.95" customHeight="1" x14ac:dyDescent="0.2">
      <c r="C1571" s="72"/>
      <c r="D1571" s="72"/>
    </row>
    <row r="1572" spans="3:4" ht="12.95" customHeight="1" x14ac:dyDescent="0.2">
      <c r="C1572" s="72"/>
      <c r="D1572" s="72"/>
    </row>
    <row r="1573" spans="3:4" ht="12.95" customHeight="1" x14ac:dyDescent="0.2">
      <c r="C1573" s="72"/>
      <c r="D1573" s="72"/>
    </row>
    <row r="1574" spans="3:4" ht="12.95" customHeight="1" x14ac:dyDescent="0.2">
      <c r="C1574" s="72"/>
      <c r="D1574" s="72"/>
    </row>
    <row r="1575" spans="3:4" ht="12.95" customHeight="1" x14ac:dyDescent="0.2">
      <c r="C1575" s="72"/>
      <c r="D1575" s="72"/>
    </row>
    <row r="1576" spans="3:4" ht="12.95" customHeight="1" x14ac:dyDescent="0.2">
      <c r="C1576" s="72"/>
      <c r="D1576" s="72"/>
    </row>
    <row r="1577" spans="3:4" ht="12.95" customHeight="1" x14ac:dyDescent="0.2">
      <c r="C1577" s="72"/>
      <c r="D1577" s="72"/>
    </row>
    <row r="1578" spans="3:4" ht="12.95" customHeight="1" x14ac:dyDescent="0.2">
      <c r="C1578" s="72"/>
      <c r="D1578" s="72"/>
    </row>
    <row r="1579" spans="3:4" ht="12.95" customHeight="1" x14ac:dyDescent="0.2">
      <c r="C1579" s="72"/>
      <c r="D1579" s="72"/>
    </row>
    <row r="1580" spans="3:4" ht="12.95" customHeight="1" x14ac:dyDescent="0.2">
      <c r="C1580" s="72"/>
      <c r="D1580" s="72"/>
    </row>
    <row r="1581" spans="3:4" ht="12.95" customHeight="1" x14ac:dyDescent="0.2">
      <c r="C1581" s="72"/>
      <c r="D1581" s="72"/>
    </row>
    <row r="1582" spans="3:4" ht="12.95" customHeight="1" x14ac:dyDescent="0.2">
      <c r="C1582" s="72"/>
      <c r="D1582" s="72"/>
    </row>
    <row r="1583" spans="3:4" ht="12.95" customHeight="1" x14ac:dyDescent="0.2">
      <c r="C1583" s="72"/>
      <c r="D1583" s="72"/>
    </row>
    <row r="1584" spans="3:4" ht="12.95" customHeight="1" x14ac:dyDescent="0.2">
      <c r="C1584" s="72"/>
      <c r="D1584" s="72"/>
    </row>
    <row r="1585" spans="3:4" ht="12.95" customHeight="1" x14ac:dyDescent="0.2">
      <c r="C1585" s="72"/>
      <c r="D1585" s="72"/>
    </row>
    <row r="1586" spans="3:4" ht="12.95" customHeight="1" x14ac:dyDescent="0.2">
      <c r="C1586" s="72"/>
      <c r="D1586" s="72"/>
    </row>
    <row r="1587" spans="3:4" ht="12.95" customHeight="1" x14ac:dyDescent="0.2">
      <c r="C1587" s="72"/>
      <c r="D1587" s="72"/>
    </row>
    <row r="1588" spans="3:4" ht="12.95" customHeight="1" x14ac:dyDescent="0.2">
      <c r="C1588" s="72"/>
      <c r="D1588" s="72"/>
    </row>
    <row r="1589" spans="3:4" ht="12.95" customHeight="1" x14ac:dyDescent="0.2">
      <c r="C1589" s="72"/>
      <c r="D1589" s="72"/>
    </row>
    <row r="1590" spans="3:4" ht="12.95" customHeight="1" x14ac:dyDescent="0.2">
      <c r="C1590" s="72"/>
      <c r="D1590" s="72"/>
    </row>
    <row r="1591" spans="3:4" ht="12.95" customHeight="1" x14ac:dyDescent="0.2">
      <c r="C1591" s="72"/>
      <c r="D1591" s="72"/>
    </row>
    <row r="1592" spans="3:4" ht="12.95" customHeight="1" x14ac:dyDescent="0.2">
      <c r="C1592" s="72"/>
      <c r="D1592" s="72"/>
    </row>
    <row r="1593" spans="3:4" ht="12.95" customHeight="1" x14ac:dyDescent="0.2">
      <c r="C1593" s="72"/>
      <c r="D1593" s="72"/>
    </row>
    <row r="1594" spans="3:4" ht="12.95" customHeight="1" x14ac:dyDescent="0.2">
      <c r="C1594" s="72"/>
      <c r="D1594" s="72"/>
    </row>
    <row r="1595" spans="3:4" ht="12.95" customHeight="1" x14ac:dyDescent="0.2">
      <c r="C1595" s="72"/>
      <c r="D1595" s="72"/>
    </row>
    <row r="1596" spans="3:4" ht="12.95" customHeight="1" x14ac:dyDescent="0.2">
      <c r="C1596" s="72"/>
      <c r="D1596" s="72"/>
    </row>
    <row r="1597" spans="3:4" ht="12.95" customHeight="1" x14ac:dyDescent="0.2">
      <c r="C1597" s="72"/>
      <c r="D1597" s="72"/>
    </row>
    <row r="1598" spans="3:4" ht="12.95" customHeight="1" x14ac:dyDescent="0.2">
      <c r="C1598" s="72"/>
      <c r="D1598" s="72"/>
    </row>
    <row r="1599" spans="3:4" ht="12.95" customHeight="1" x14ac:dyDescent="0.2">
      <c r="C1599" s="72"/>
      <c r="D1599" s="72"/>
    </row>
    <row r="1600" spans="3:4" ht="12.95" customHeight="1" x14ac:dyDescent="0.2">
      <c r="C1600" s="72"/>
      <c r="D1600" s="72"/>
    </row>
    <row r="1601" spans="3:4" ht="12.95" customHeight="1" x14ac:dyDescent="0.2">
      <c r="C1601" s="72"/>
      <c r="D1601" s="72"/>
    </row>
    <row r="1602" spans="3:4" ht="12.95" customHeight="1" x14ac:dyDescent="0.2">
      <c r="C1602" s="72"/>
      <c r="D1602" s="72"/>
    </row>
    <row r="1603" spans="3:4" ht="12.95" customHeight="1" x14ac:dyDescent="0.2">
      <c r="C1603" s="72"/>
      <c r="D1603" s="72"/>
    </row>
    <row r="1604" spans="3:4" ht="12.95" customHeight="1" x14ac:dyDescent="0.2">
      <c r="C1604" s="72"/>
      <c r="D1604" s="72"/>
    </row>
    <row r="1605" spans="3:4" ht="12.95" customHeight="1" x14ac:dyDescent="0.2">
      <c r="C1605" s="72"/>
      <c r="D1605" s="72"/>
    </row>
    <row r="1606" spans="3:4" ht="12.95" customHeight="1" x14ac:dyDescent="0.2">
      <c r="C1606" s="72"/>
      <c r="D1606" s="72"/>
    </row>
    <row r="1607" spans="3:4" ht="12.95" customHeight="1" x14ac:dyDescent="0.2">
      <c r="C1607" s="72"/>
      <c r="D1607" s="72"/>
    </row>
    <row r="1608" spans="3:4" ht="12.95" customHeight="1" x14ac:dyDescent="0.2">
      <c r="C1608" s="72"/>
      <c r="D1608" s="72"/>
    </row>
    <row r="1609" spans="3:4" ht="12.95" customHeight="1" x14ac:dyDescent="0.2">
      <c r="C1609" s="72"/>
      <c r="D1609" s="72"/>
    </row>
    <row r="1610" spans="3:4" ht="12.95" customHeight="1" x14ac:dyDescent="0.2">
      <c r="C1610" s="72"/>
      <c r="D1610" s="72"/>
    </row>
    <row r="1611" spans="3:4" ht="12.95" customHeight="1" x14ac:dyDescent="0.2">
      <c r="C1611" s="72"/>
      <c r="D1611" s="72"/>
    </row>
    <row r="1612" spans="3:4" ht="12.95" customHeight="1" x14ac:dyDescent="0.2">
      <c r="C1612" s="72"/>
      <c r="D1612" s="72"/>
    </row>
    <row r="1613" spans="3:4" ht="12.95" customHeight="1" x14ac:dyDescent="0.2">
      <c r="C1613" s="72"/>
      <c r="D1613" s="72"/>
    </row>
    <row r="1614" spans="3:4" ht="12.95" customHeight="1" x14ac:dyDescent="0.2">
      <c r="C1614" s="72"/>
      <c r="D1614" s="72"/>
    </row>
    <row r="1615" spans="3:4" ht="12.95" customHeight="1" x14ac:dyDescent="0.2">
      <c r="C1615" s="72"/>
      <c r="D1615" s="72"/>
    </row>
    <row r="1616" spans="3:4" ht="12.95" customHeight="1" x14ac:dyDescent="0.2">
      <c r="C1616" s="72"/>
      <c r="D1616" s="72"/>
    </row>
    <row r="1617" spans="3:4" ht="12.95" customHeight="1" x14ac:dyDescent="0.2">
      <c r="C1617" s="72"/>
      <c r="D1617" s="72"/>
    </row>
    <row r="1618" spans="3:4" ht="12.95" customHeight="1" x14ac:dyDescent="0.2">
      <c r="C1618" s="72"/>
      <c r="D1618" s="72"/>
    </row>
    <row r="1619" spans="3:4" ht="12.95" customHeight="1" x14ac:dyDescent="0.2">
      <c r="C1619" s="72"/>
      <c r="D1619" s="72"/>
    </row>
    <row r="1620" spans="3:4" ht="12.95" customHeight="1" x14ac:dyDescent="0.2">
      <c r="C1620" s="72"/>
      <c r="D1620" s="72"/>
    </row>
    <row r="1621" spans="3:4" ht="12.95" customHeight="1" x14ac:dyDescent="0.2">
      <c r="C1621" s="72"/>
      <c r="D1621" s="72"/>
    </row>
    <row r="1622" spans="3:4" ht="12.95" customHeight="1" x14ac:dyDescent="0.2">
      <c r="C1622" s="72"/>
      <c r="D1622" s="72"/>
    </row>
    <row r="1623" spans="3:4" ht="12.95" customHeight="1" x14ac:dyDescent="0.2">
      <c r="C1623" s="72"/>
      <c r="D1623" s="72"/>
    </row>
    <row r="1624" spans="3:4" ht="12.95" customHeight="1" x14ac:dyDescent="0.2">
      <c r="C1624" s="72"/>
      <c r="D1624" s="72"/>
    </row>
    <row r="1625" spans="3:4" ht="12.95" customHeight="1" x14ac:dyDescent="0.2">
      <c r="C1625" s="72"/>
      <c r="D1625" s="72"/>
    </row>
    <row r="1626" spans="3:4" ht="12.95" customHeight="1" x14ac:dyDescent="0.2">
      <c r="C1626" s="72"/>
      <c r="D1626" s="72"/>
    </row>
    <row r="1627" spans="3:4" ht="12.95" customHeight="1" x14ac:dyDescent="0.2">
      <c r="C1627" s="72"/>
      <c r="D1627" s="72"/>
    </row>
    <row r="1628" spans="3:4" ht="12.95" customHeight="1" x14ac:dyDescent="0.2">
      <c r="C1628" s="72"/>
      <c r="D1628" s="72"/>
    </row>
    <row r="1629" spans="3:4" ht="12.95" customHeight="1" x14ac:dyDescent="0.2">
      <c r="C1629" s="72"/>
      <c r="D1629" s="72"/>
    </row>
    <row r="1630" spans="3:4" ht="12.95" customHeight="1" x14ac:dyDescent="0.2">
      <c r="C1630" s="72"/>
      <c r="D1630" s="72"/>
    </row>
    <row r="1631" spans="3:4" ht="12.95" customHeight="1" x14ac:dyDescent="0.2">
      <c r="C1631" s="72"/>
      <c r="D1631" s="72"/>
    </row>
    <row r="1632" spans="3:4" ht="12.95" customHeight="1" x14ac:dyDescent="0.2">
      <c r="C1632" s="72"/>
      <c r="D1632" s="72"/>
    </row>
    <row r="1633" spans="3:4" ht="12.95" customHeight="1" x14ac:dyDescent="0.2">
      <c r="C1633" s="72"/>
      <c r="D1633" s="72"/>
    </row>
    <row r="1634" spans="3:4" ht="12.95" customHeight="1" x14ac:dyDescent="0.2">
      <c r="C1634" s="72"/>
      <c r="D1634" s="72"/>
    </row>
    <row r="1635" spans="3:4" ht="12.95" customHeight="1" x14ac:dyDescent="0.2">
      <c r="C1635" s="72"/>
      <c r="D1635" s="72"/>
    </row>
    <row r="1636" spans="3:4" ht="12.95" customHeight="1" x14ac:dyDescent="0.2">
      <c r="C1636" s="72"/>
      <c r="D1636" s="72"/>
    </row>
    <row r="1637" spans="3:4" ht="12.95" customHeight="1" x14ac:dyDescent="0.2">
      <c r="C1637" s="72"/>
      <c r="D1637" s="72"/>
    </row>
    <row r="1638" spans="3:4" ht="12.95" customHeight="1" x14ac:dyDescent="0.2">
      <c r="C1638" s="72"/>
      <c r="D1638" s="72"/>
    </row>
    <row r="1639" spans="3:4" ht="12.95" customHeight="1" x14ac:dyDescent="0.2">
      <c r="C1639" s="72"/>
      <c r="D1639" s="72"/>
    </row>
    <row r="1640" spans="3:4" ht="12.95" customHeight="1" x14ac:dyDescent="0.2">
      <c r="C1640" s="72"/>
      <c r="D1640" s="72"/>
    </row>
    <row r="1641" spans="3:4" ht="12.95" customHeight="1" x14ac:dyDescent="0.2">
      <c r="C1641" s="72"/>
      <c r="D1641" s="72"/>
    </row>
    <row r="1642" spans="3:4" ht="12.95" customHeight="1" x14ac:dyDescent="0.2">
      <c r="C1642" s="72"/>
      <c r="D1642" s="72"/>
    </row>
    <row r="1643" spans="3:4" ht="12.95" customHeight="1" x14ac:dyDescent="0.2">
      <c r="C1643" s="72"/>
      <c r="D1643" s="72"/>
    </row>
    <row r="1644" spans="3:4" ht="12.95" customHeight="1" x14ac:dyDescent="0.2">
      <c r="C1644" s="72"/>
      <c r="D1644" s="72"/>
    </row>
    <row r="1645" spans="3:4" ht="12.95" customHeight="1" x14ac:dyDescent="0.2">
      <c r="C1645" s="72"/>
      <c r="D1645" s="72"/>
    </row>
    <row r="1646" spans="3:4" ht="12.95" customHeight="1" x14ac:dyDescent="0.2">
      <c r="C1646" s="72"/>
      <c r="D1646" s="72"/>
    </row>
    <row r="1647" spans="3:4" ht="12.95" customHeight="1" x14ac:dyDescent="0.2">
      <c r="C1647" s="72"/>
      <c r="D1647" s="72"/>
    </row>
    <row r="1648" spans="3:4" ht="12.95" customHeight="1" x14ac:dyDescent="0.2">
      <c r="C1648" s="72"/>
      <c r="D1648" s="72"/>
    </row>
    <row r="1649" spans="3:4" ht="12.95" customHeight="1" x14ac:dyDescent="0.2">
      <c r="C1649" s="72"/>
      <c r="D1649" s="72"/>
    </row>
    <row r="1650" spans="3:4" ht="12.95" customHeight="1" x14ac:dyDescent="0.2">
      <c r="C1650" s="72"/>
      <c r="D1650" s="72"/>
    </row>
    <row r="1651" spans="3:4" ht="12.95" customHeight="1" x14ac:dyDescent="0.2">
      <c r="C1651" s="72"/>
      <c r="D1651" s="72"/>
    </row>
    <row r="1652" spans="3:4" ht="12.95" customHeight="1" x14ac:dyDescent="0.2">
      <c r="C1652" s="72"/>
      <c r="D1652" s="72"/>
    </row>
    <row r="1653" spans="3:4" ht="12.95" customHeight="1" x14ac:dyDescent="0.2">
      <c r="C1653" s="72"/>
      <c r="D1653" s="72"/>
    </row>
    <row r="1654" spans="3:4" ht="12.95" customHeight="1" x14ac:dyDescent="0.2">
      <c r="C1654" s="72"/>
      <c r="D1654" s="72"/>
    </row>
    <row r="1655" spans="3:4" ht="12.95" customHeight="1" x14ac:dyDescent="0.2">
      <c r="C1655" s="72"/>
      <c r="D1655" s="72"/>
    </row>
    <row r="1656" spans="3:4" ht="12.95" customHeight="1" x14ac:dyDescent="0.2">
      <c r="C1656" s="72"/>
      <c r="D1656" s="72"/>
    </row>
    <row r="1657" spans="3:4" ht="12.95" customHeight="1" x14ac:dyDescent="0.2">
      <c r="C1657" s="72"/>
      <c r="D1657" s="72"/>
    </row>
    <row r="1658" spans="3:4" ht="12.95" customHeight="1" x14ac:dyDescent="0.2">
      <c r="C1658" s="72"/>
      <c r="D1658" s="72"/>
    </row>
    <row r="1659" spans="3:4" ht="12.95" customHeight="1" x14ac:dyDescent="0.2">
      <c r="C1659" s="72"/>
      <c r="D1659" s="72"/>
    </row>
    <row r="1660" spans="3:4" ht="12.95" customHeight="1" x14ac:dyDescent="0.2">
      <c r="C1660" s="72"/>
      <c r="D1660" s="72"/>
    </row>
    <row r="1661" spans="3:4" ht="12.95" customHeight="1" x14ac:dyDescent="0.2">
      <c r="C1661" s="72"/>
      <c r="D1661" s="72"/>
    </row>
    <row r="1662" spans="3:4" ht="12.95" customHeight="1" x14ac:dyDescent="0.2">
      <c r="C1662" s="72"/>
      <c r="D1662" s="72"/>
    </row>
    <row r="1663" spans="3:4" ht="12.95" customHeight="1" x14ac:dyDescent="0.2">
      <c r="C1663" s="72"/>
      <c r="D1663" s="72"/>
    </row>
    <row r="1664" spans="3:4" ht="12.95" customHeight="1" x14ac:dyDescent="0.2">
      <c r="C1664" s="72"/>
      <c r="D1664" s="72"/>
    </row>
    <row r="1665" spans="3:4" ht="12.95" customHeight="1" x14ac:dyDescent="0.2">
      <c r="C1665" s="72"/>
      <c r="D1665" s="72"/>
    </row>
    <row r="1666" spans="3:4" ht="12.95" customHeight="1" x14ac:dyDescent="0.2">
      <c r="C1666" s="72"/>
      <c r="D1666" s="72"/>
    </row>
    <row r="1667" spans="3:4" ht="12.95" customHeight="1" x14ac:dyDescent="0.2">
      <c r="C1667" s="72"/>
      <c r="D1667" s="72"/>
    </row>
    <row r="1668" spans="3:4" ht="12.95" customHeight="1" x14ac:dyDescent="0.2">
      <c r="C1668" s="72"/>
      <c r="D1668" s="72"/>
    </row>
    <row r="1669" spans="3:4" ht="12.95" customHeight="1" x14ac:dyDescent="0.2">
      <c r="C1669" s="72"/>
      <c r="D1669" s="72"/>
    </row>
    <row r="1670" spans="3:4" ht="12.95" customHeight="1" x14ac:dyDescent="0.2">
      <c r="C1670" s="72"/>
      <c r="D1670" s="72"/>
    </row>
    <row r="1671" spans="3:4" ht="12.95" customHeight="1" x14ac:dyDescent="0.2">
      <c r="C1671" s="72"/>
      <c r="D1671" s="72"/>
    </row>
    <row r="1672" spans="3:4" ht="12.95" customHeight="1" x14ac:dyDescent="0.2">
      <c r="C1672" s="72"/>
      <c r="D1672" s="72"/>
    </row>
    <row r="1673" spans="3:4" ht="12.95" customHeight="1" x14ac:dyDescent="0.2">
      <c r="C1673" s="72"/>
      <c r="D1673" s="72"/>
    </row>
    <row r="1674" spans="3:4" ht="12.95" customHeight="1" x14ac:dyDescent="0.2">
      <c r="C1674" s="72"/>
      <c r="D1674" s="72"/>
    </row>
    <row r="1675" spans="3:4" ht="12.95" customHeight="1" x14ac:dyDescent="0.2">
      <c r="C1675" s="72"/>
      <c r="D1675" s="72"/>
    </row>
    <row r="1676" spans="3:4" ht="12.95" customHeight="1" x14ac:dyDescent="0.2">
      <c r="C1676" s="72"/>
      <c r="D1676" s="72"/>
    </row>
    <row r="1677" spans="3:4" ht="12.95" customHeight="1" x14ac:dyDescent="0.2">
      <c r="C1677" s="72"/>
      <c r="D1677" s="72"/>
    </row>
    <row r="1678" spans="3:4" ht="12.95" customHeight="1" x14ac:dyDescent="0.2">
      <c r="C1678" s="72"/>
      <c r="D1678" s="72"/>
    </row>
    <row r="1679" spans="3:4" ht="12.95" customHeight="1" x14ac:dyDescent="0.2">
      <c r="C1679" s="72"/>
      <c r="D1679" s="72"/>
    </row>
    <row r="1680" spans="3:4" ht="12.95" customHeight="1" x14ac:dyDescent="0.2">
      <c r="C1680" s="72"/>
      <c r="D1680" s="72"/>
    </row>
    <row r="1681" spans="3:4" ht="12.95" customHeight="1" x14ac:dyDescent="0.2">
      <c r="C1681" s="72"/>
      <c r="D1681" s="72"/>
    </row>
    <row r="1682" spans="3:4" ht="12.95" customHeight="1" x14ac:dyDescent="0.2">
      <c r="C1682" s="72"/>
      <c r="D1682" s="72"/>
    </row>
    <row r="1683" spans="3:4" ht="12.95" customHeight="1" x14ac:dyDescent="0.2">
      <c r="C1683" s="72"/>
      <c r="D1683" s="72"/>
    </row>
    <row r="1684" spans="3:4" ht="12.95" customHeight="1" x14ac:dyDescent="0.2">
      <c r="C1684" s="72"/>
      <c r="D1684" s="72"/>
    </row>
    <row r="1685" spans="3:4" ht="12.95" customHeight="1" x14ac:dyDescent="0.2">
      <c r="C1685" s="72"/>
      <c r="D1685" s="72"/>
    </row>
    <row r="1686" spans="3:4" ht="12.95" customHeight="1" x14ac:dyDescent="0.2">
      <c r="C1686" s="72"/>
      <c r="D1686" s="72"/>
    </row>
    <row r="1687" spans="3:4" ht="12.95" customHeight="1" x14ac:dyDescent="0.2">
      <c r="C1687" s="72"/>
      <c r="D1687" s="72"/>
    </row>
    <row r="1688" spans="3:4" ht="12.95" customHeight="1" x14ac:dyDescent="0.2">
      <c r="C1688" s="72"/>
      <c r="D1688" s="72"/>
    </row>
    <row r="1689" spans="3:4" ht="12.95" customHeight="1" x14ac:dyDescent="0.2">
      <c r="C1689" s="72"/>
      <c r="D1689" s="72"/>
    </row>
    <row r="1690" spans="3:4" ht="12.95" customHeight="1" x14ac:dyDescent="0.2">
      <c r="C1690" s="72"/>
      <c r="D1690" s="72"/>
    </row>
    <row r="1691" spans="3:4" ht="12.95" customHeight="1" x14ac:dyDescent="0.2">
      <c r="C1691" s="72"/>
      <c r="D1691" s="72"/>
    </row>
    <row r="1692" spans="3:4" ht="12.95" customHeight="1" x14ac:dyDescent="0.2">
      <c r="C1692" s="72"/>
      <c r="D1692" s="72"/>
    </row>
    <row r="1693" spans="3:4" ht="12.95" customHeight="1" x14ac:dyDescent="0.2">
      <c r="C1693" s="72"/>
      <c r="D1693" s="72"/>
    </row>
    <row r="1694" spans="3:4" ht="12.95" customHeight="1" x14ac:dyDescent="0.2">
      <c r="C1694" s="72"/>
      <c r="D1694" s="72"/>
    </row>
    <row r="1695" spans="3:4" ht="12.95" customHeight="1" x14ac:dyDescent="0.2">
      <c r="C1695" s="72"/>
      <c r="D1695" s="72"/>
    </row>
    <row r="1696" spans="3:4" ht="12.95" customHeight="1" x14ac:dyDescent="0.2">
      <c r="C1696" s="72"/>
      <c r="D1696" s="72"/>
    </row>
    <row r="1697" spans="3:4" ht="12.95" customHeight="1" x14ac:dyDescent="0.2">
      <c r="C1697" s="72"/>
      <c r="D1697" s="72"/>
    </row>
    <row r="1698" spans="3:4" ht="12.95" customHeight="1" x14ac:dyDescent="0.2">
      <c r="C1698" s="72"/>
      <c r="D1698" s="72"/>
    </row>
    <row r="1699" spans="3:4" ht="12.95" customHeight="1" x14ac:dyDescent="0.2">
      <c r="C1699" s="72"/>
      <c r="D1699" s="72"/>
    </row>
    <row r="1700" spans="3:4" ht="12.95" customHeight="1" x14ac:dyDescent="0.2">
      <c r="C1700" s="72"/>
      <c r="D1700" s="72"/>
    </row>
    <row r="1701" spans="3:4" ht="12.95" customHeight="1" x14ac:dyDescent="0.2">
      <c r="C1701" s="72"/>
      <c r="D1701" s="72"/>
    </row>
    <row r="1702" spans="3:4" ht="12.95" customHeight="1" x14ac:dyDescent="0.2">
      <c r="C1702" s="72"/>
      <c r="D1702" s="72"/>
    </row>
    <row r="1703" spans="3:4" ht="12.95" customHeight="1" x14ac:dyDescent="0.2">
      <c r="C1703" s="72"/>
      <c r="D1703" s="72"/>
    </row>
    <row r="1704" spans="3:4" ht="12.95" customHeight="1" x14ac:dyDescent="0.2">
      <c r="C1704" s="72"/>
      <c r="D1704" s="72"/>
    </row>
    <row r="1705" spans="3:4" ht="12.95" customHeight="1" x14ac:dyDescent="0.2">
      <c r="C1705" s="72"/>
      <c r="D1705" s="72"/>
    </row>
    <row r="1706" spans="3:4" ht="12.95" customHeight="1" x14ac:dyDescent="0.2">
      <c r="C1706" s="72"/>
      <c r="D1706" s="72"/>
    </row>
    <row r="1707" spans="3:4" ht="12.95" customHeight="1" x14ac:dyDescent="0.2">
      <c r="C1707" s="72"/>
      <c r="D1707" s="72"/>
    </row>
    <row r="1708" spans="3:4" ht="12.95" customHeight="1" x14ac:dyDescent="0.2">
      <c r="C1708" s="72"/>
      <c r="D1708" s="72"/>
    </row>
    <row r="1709" spans="3:4" ht="12.95" customHeight="1" x14ac:dyDescent="0.2">
      <c r="C1709" s="72"/>
      <c r="D1709" s="72"/>
    </row>
    <row r="1710" spans="3:4" ht="12.95" customHeight="1" x14ac:dyDescent="0.2">
      <c r="C1710" s="72"/>
      <c r="D1710" s="72"/>
    </row>
    <row r="1711" spans="3:4" ht="12.95" customHeight="1" x14ac:dyDescent="0.2">
      <c r="C1711" s="72"/>
      <c r="D1711" s="72"/>
    </row>
    <row r="1712" spans="3:4" ht="12.95" customHeight="1" x14ac:dyDescent="0.2">
      <c r="C1712" s="72"/>
      <c r="D1712" s="72"/>
    </row>
    <row r="1713" spans="3:4" ht="12.95" customHeight="1" x14ac:dyDescent="0.2">
      <c r="C1713" s="72"/>
      <c r="D1713" s="72"/>
    </row>
    <row r="1714" spans="3:4" ht="12.95" customHeight="1" x14ac:dyDescent="0.2">
      <c r="C1714" s="72"/>
      <c r="D1714" s="72"/>
    </row>
    <row r="1715" spans="3:4" ht="12.95" customHeight="1" x14ac:dyDescent="0.2">
      <c r="C1715" s="72"/>
      <c r="D1715" s="72"/>
    </row>
    <row r="1716" spans="3:4" ht="12.95" customHeight="1" x14ac:dyDescent="0.2">
      <c r="C1716" s="72"/>
      <c r="D1716" s="72"/>
    </row>
    <row r="1717" spans="3:4" ht="12.95" customHeight="1" x14ac:dyDescent="0.2">
      <c r="C1717" s="72"/>
      <c r="D1717" s="72"/>
    </row>
    <row r="1718" spans="3:4" ht="12.95" customHeight="1" x14ac:dyDescent="0.2">
      <c r="C1718" s="72"/>
      <c r="D1718" s="72"/>
    </row>
    <row r="1719" spans="3:4" ht="12.95" customHeight="1" x14ac:dyDescent="0.2">
      <c r="C1719" s="72"/>
      <c r="D1719" s="72"/>
    </row>
    <row r="1720" spans="3:4" ht="12.95" customHeight="1" x14ac:dyDescent="0.2">
      <c r="C1720" s="72"/>
      <c r="D1720" s="72"/>
    </row>
    <row r="1721" spans="3:4" ht="12.95" customHeight="1" x14ac:dyDescent="0.2">
      <c r="C1721" s="72"/>
      <c r="D1721" s="72"/>
    </row>
    <row r="1722" spans="3:4" ht="12.95" customHeight="1" x14ac:dyDescent="0.2">
      <c r="C1722" s="72"/>
      <c r="D1722" s="72"/>
    </row>
    <row r="1723" spans="3:4" ht="12.95" customHeight="1" x14ac:dyDescent="0.2">
      <c r="C1723" s="72"/>
      <c r="D1723" s="72"/>
    </row>
    <row r="1724" spans="3:4" ht="12.95" customHeight="1" x14ac:dyDescent="0.2">
      <c r="C1724" s="72"/>
      <c r="D1724" s="72"/>
    </row>
    <row r="1725" spans="3:4" ht="12.95" customHeight="1" x14ac:dyDescent="0.2">
      <c r="C1725" s="72"/>
      <c r="D1725" s="72"/>
    </row>
    <row r="1726" spans="3:4" ht="12.95" customHeight="1" x14ac:dyDescent="0.2">
      <c r="C1726" s="72"/>
      <c r="D1726" s="72"/>
    </row>
    <row r="1727" spans="3:4" ht="12.95" customHeight="1" x14ac:dyDescent="0.2">
      <c r="C1727" s="72"/>
      <c r="D1727" s="72"/>
    </row>
    <row r="1728" spans="3:4" ht="12.95" customHeight="1" x14ac:dyDescent="0.2">
      <c r="C1728" s="72"/>
      <c r="D1728" s="72"/>
    </row>
    <row r="1729" spans="3:4" ht="12.95" customHeight="1" x14ac:dyDescent="0.2">
      <c r="C1729" s="72"/>
      <c r="D1729" s="72"/>
    </row>
    <row r="1730" spans="3:4" ht="12.95" customHeight="1" x14ac:dyDescent="0.2">
      <c r="C1730" s="72"/>
      <c r="D1730" s="72"/>
    </row>
    <row r="1731" spans="3:4" ht="12.95" customHeight="1" x14ac:dyDescent="0.2">
      <c r="C1731" s="72"/>
      <c r="D1731" s="72"/>
    </row>
    <row r="1732" spans="3:4" ht="12.95" customHeight="1" x14ac:dyDescent="0.2">
      <c r="C1732" s="72"/>
      <c r="D1732" s="72"/>
    </row>
    <row r="1733" spans="3:4" ht="12.95" customHeight="1" x14ac:dyDescent="0.2">
      <c r="C1733" s="72"/>
      <c r="D1733" s="72"/>
    </row>
    <row r="1734" spans="3:4" ht="12.95" customHeight="1" x14ac:dyDescent="0.2">
      <c r="C1734" s="72"/>
      <c r="D1734" s="72"/>
    </row>
    <row r="1735" spans="3:4" ht="12.95" customHeight="1" x14ac:dyDescent="0.2">
      <c r="C1735" s="72"/>
      <c r="D1735" s="72"/>
    </row>
    <row r="1736" spans="3:4" ht="12.95" customHeight="1" x14ac:dyDescent="0.2">
      <c r="C1736" s="72"/>
      <c r="D1736" s="72"/>
    </row>
    <row r="1737" spans="3:4" ht="12.95" customHeight="1" x14ac:dyDescent="0.2">
      <c r="C1737" s="72"/>
      <c r="D1737" s="72"/>
    </row>
    <row r="1738" spans="3:4" ht="12.95" customHeight="1" x14ac:dyDescent="0.2">
      <c r="C1738" s="72"/>
      <c r="D1738" s="72"/>
    </row>
    <row r="1739" spans="3:4" ht="12.95" customHeight="1" x14ac:dyDescent="0.2">
      <c r="C1739" s="72"/>
      <c r="D1739" s="72"/>
    </row>
    <row r="1740" spans="3:4" ht="12.95" customHeight="1" x14ac:dyDescent="0.2">
      <c r="C1740" s="72"/>
      <c r="D1740" s="72"/>
    </row>
    <row r="1741" spans="3:4" ht="12.95" customHeight="1" x14ac:dyDescent="0.2">
      <c r="C1741" s="72"/>
      <c r="D1741" s="72"/>
    </row>
    <row r="1742" spans="3:4" ht="12.95" customHeight="1" x14ac:dyDescent="0.2">
      <c r="C1742" s="72"/>
      <c r="D1742" s="72"/>
    </row>
    <row r="1743" spans="3:4" ht="12.95" customHeight="1" x14ac:dyDescent="0.2">
      <c r="C1743" s="72"/>
      <c r="D1743" s="72"/>
    </row>
    <row r="1744" spans="3:4" ht="12.95" customHeight="1" x14ac:dyDescent="0.2">
      <c r="C1744" s="72"/>
      <c r="D1744" s="72"/>
    </row>
    <row r="1745" spans="3:4" ht="12.95" customHeight="1" x14ac:dyDescent="0.2">
      <c r="C1745" s="72"/>
      <c r="D1745" s="72"/>
    </row>
    <row r="1746" spans="3:4" ht="12.95" customHeight="1" x14ac:dyDescent="0.2">
      <c r="C1746" s="72"/>
      <c r="D1746" s="72"/>
    </row>
    <row r="1747" spans="3:4" ht="12.95" customHeight="1" x14ac:dyDescent="0.2">
      <c r="C1747" s="72"/>
      <c r="D1747" s="72"/>
    </row>
    <row r="1748" spans="3:4" ht="12.95" customHeight="1" x14ac:dyDescent="0.2">
      <c r="C1748" s="72"/>
      <c r="D1748" s="72"/>
    </row>
    <row r="1749" spans="3:4" ht="12.95" customHeight="1" x14ac:dyDescent="0.2">
      <c r="C1749" s="72"/>
      <c r="D1749" s="72"/>
    </row>
    <row r="1750" spans="3:4" ht="12.95" customHeight="1" x14ac:dyDescent="0.2">
      <c r="C1750" s="72"/>
      <c r="D1750" s="72"/>
    </row>
    <row r="1751" spans="3:4" ht="12.95" customHeight="1" x14ac:dyDescent="0.2">
      <c r="C1751" s="72"/>
      <c r="D1751" s="72"/>
    </row>
    <row r="1752" spans="3:4" ht="12.95" customHeight="1" x14ac:dyDescent="0.2">
      <c r="C1752" s="72"/>
      <c r="D1752" s="72"/>
    </row>
    <row r="1753" spans="3:4" ht="12.95" customHeight="1" x14ac:dyDescent="0.2">
      <c r="C1753" s="72"/>
      <c r="D1753" s="72"/>
    </row>
    <row r="1754" spans="3:4" ht="12.95" customHeight="1" x14ac:dyDescent="0.2">
      <c r="C1754" s="72"/>
      <c r="D1754" s="72"/>
    </row>
    <row r="1755" spans="3:4" ht="12.95" customHeight="1" x14ac:dyDescent="0.2">
      <c r="C1755" s="72"/>
      <c r="D1755" s="72"/>
    </row>
    <row r="1756" spans="3:4" ht="12.95" customHeight="1" x14ac:dyDescent="0.2">
      <c r="C1756" s="72"/>
      <c r="D1756" s="72"/>
    </row>
    <row r="1757" spans="3:4" ht="12.95" customHeight="1" x14ac:dyDescent="0.2">
      <c r="C1757" s="72"/>
      <c r="D1757" s="72"/>
    </row>
    <row r="1758" spans="3:4" ht="12.95" customHeight="1" x14ac:dyDescent="0.2">
      <c r="C1758" s="72"/>
      <c r="D1758" s="72"/>
    </row>
    <row r="1759" spans="3:4" ht="12.95" customHeight="1" x14ac:dyDescent="0.2">
      <c r="C1759" s="72"/>
      <c r="D1759" s="72"/>
    </row>
    <row r="1760" spans="3:4" ht="12.95" customHeight="1" x14ac:dyDescent="0.2">
      <c r="C1760" s="72"/>
      <c r="D1760" s="72"/>
    </row>
    <row r="1761" spans="3:4" ht="12.95" customHeight="1" x14ac:dyDescent="0.2">
      <c r="C1761" s="72"/>
      <c r="D1761" s="72"/>
    </row>
    <row r="1762" spans="3:4" ht="12.95" customHeight="1" x14ac:dyDescent="0.2">
      <c r="C1762" s="72"/>
      <c r="D1762" s="72"/>
    </row>
    <row r="1763" spans="3:4" ht="12.95" customHeight="1" x14ac:dyDescent="0.2">
      <c r="C1763" s="72"/>
      <c r="D1763" s="72"/>
    </row>
    <row r="1764" spans="3:4" ht="12.95" customHeight="1" x14ac:dyDescent="0.2">
      <c r="C1764" s="72"/>
      <c r="D1764" s="72"/>
    </row>
    <row r="1765" spans="3:4" ht="12.95" customHeight="1" x14ac:dyDescent="0.2">
      <c r="C1765" s="72"/>
      <c r="D1765" s="72"/>
    </row>
    <row r="1766" spans="3:4" ht="12.95" customHeight="1" x14ac:dyDescent="0.2">
      <c r="C1766" s="72"/>
      <c r="D1766" s="72"/>
    </row>
    <row r="1767" spans="3:4" ht="12.95" customHeight="1" x14ac:dyDescent="0.2">
      <c r="C1767" s="72"/>
      <c r="D1767" s="72"/>
    </row>
    <row r="1768" spans="3:4" ht="12.95" customHeight="1" x14ac:dyDescent="0.2">
      <c r="C1768" s="72"/>
      <c r="D1768" s="72"/>
    </row>
    <row r="1769" spans="3:4" ht="12.95" customHeight="1" x14ac:dyDescent="0.2">
      <c r="C1769" s="72"/>
      <c r="D1769" s="72"/>
    </row>
    <row r="1770" spans="3:4" ht="12.95" customHeight="1" x14ac:dyDescent="0.2">
      <c r="C1770" s="72"/>
      <c r="D1770" s="72"/>
    </row>
    <row r="1771" spans="3:4" ht="12.95" customHeight="1" x14ac:dyDescent="0.2">
      <c r="C1771" s="72"/>
      <c r="D1771" s="72"/>
    </row>
    <row r="1772" spans="3:4" ht="12.95" customHeight="1" x14ac:dyDescent="0.2">
      <c r="C1772" s="72"/>
      <c r="D1772" s="72"/>
    </row>
    <row r="1773" spans="3:4" ht="12.95" customHeight="1" x14ac:dyDescent="0.2">
      <c r="C1773" s="72"/>
      <c r="D1773" s="72"/>
    </row>
    <row r="1774" spans="3:4" ht="12.95" customHeight="1" x14ac:dyDescent="0.2">
      <c r="C1774" s="72"/>
      <c r="D1774" s="72"/>
    </row>
    <row r="1775" spans="3:4" ht="12.95" customHeight="1" x14ac:dyDescent="0.2">
      <c r="C1775" s="72"/>
      <c r="D1775" s="72"/>
    </row>
    <row r="1776" spans="3:4" ht="12.95" customHeight="1" x14ac:dyDescent="0.2">
      <c r="C1776" s="72"/>
      <c r="D1776" s="72"/>
    </row>
    <row r="1777" spans="3:4" ht="12.95" customHeight="1" x14ac:dyDescent="0.2">
      <c r="C1777" s="72"/>
      <c r="D1777" s="72"/>
    </row>
    <row r="1778" spans="3:4" ht="12.95" customHeight="1" x14ac:dyDescent="0.2">
      <c r="C1778" s="72"/>
      <c r="D1778" s="72"/>
    </row>
    <row r="1779" spans="3:4" ht="12.95" customHeight="1" x14ac:dyDescent="0.2">
      <c r="C1779" s="72"/>
      <c r="D1779" s="72"/>
    </row>
    <row r="1780" spans="3:4" ht="12.95" customHeight="1" x14ac:dyDescent="0.2">
      <c r="C1780" s="72"/>
      <c r="D1780" s="72"/>
    </row>
    <row r="1781" spans="3:4" ht="12.95" customHeight="1" x14ac:dyDescent="0.2">
      <c r="C1781" s="72"/>
      <c r="D1781" s="72"/>
    </row>
    <row r="1782" spans="3:4" ht="12.95" customHeight="1" x14ac:dyDescent="0.2">
      <c r="C1782" s="72"/>
      <c r="D1782" s="72"/>
    </row>
    <row r="1783" spans="3:4" ht="12.95" customHeight="1" x14ac:dyDescent="0.2">
      <c r="C1783" s="72"/>
      <c r="D1783" s="72"/>
    </row>
    <row r="1784" spans="3:4" ht="12.95" customHeight="1" x14ac:dyDescent="0.2">
      <c r="C1784" s="72"/>
      <c r="D1784" s="72"/>
    </row>
    <row r="1785" spans="3:4" ht="12.95" customHeight="1" x14ac:dyDescent="0.2">
      <c r="C1785" s="72"/>
      <c r="D1785" s="72"/>
    </row>
    <row r="1786" spans="3:4" ht="12.95" customHeight="1" x14ac:dyDescent="0.2">
      <c r="C1786" s="72"/>
      <c r="D1786" s="72"/>
    </row>
    <row r="1787" spans="3:4" ht="12.95" customHeight="1" x14ac:dyDescent="0.2">
      <c r="C1787" s="72"/>
      <c r="D1787" s="72"/>
    </row>
    <row r="1788" spans="3:4" ht="12.95" customHeight="1" x14ac:dyDescent="0.2">
      <c r="C1788" s="72"/>
      <c r="D1788" s="72"/>
    </row>
    <row r="1789" spans="3:4" ht="12.95" customHeight="1" x14ac:dyDescent="0.2">
      <c r="C1789" s="72"/>
      <c r="D1789" s="72"/>
    </row>
    <row r="1790" spans="3:4" ht="12.95" customHeight="1" x14ac:dyDescent="0.2">
      <c r="C1790" s="72"/>
      <c r="D1790" s="72"/>
    </row>
    <row r="1791" spans="3:4" ht="12.95" customHeight="1" x14ac:dyDescent="0.2">
      <c r="C1791" s="72"/>
      <c r="D1791" s="72"/>
    </row>
    <row r="1792" spans="3:4" ht="12.95" customHeight="1" x14ac:dyDescent="0.2">
      <c r="C1792" s="72"/>
      <c r="D1792" s="72"/>
    </row>
    <row r="1793" spans="3:4" ht="12.95" customHeight="1" x14ac:dyDescent="0.2">
      <c r="C1793" s="72"/>
      <c r="D1793" s="72"/>
    </row>
    <row r="1794" spans="3:4" ht="12.95" customHeight="1" x14ac:dyDescent="0.2">
      <c r="C1794" s="72"/>
      <c r="D1794" s="72"/>
    </row>
    <row r="1795" spans="3:4" ht="12.95" customHeight="1" x14ac:dyDescent="0.2">
      <c r="C1795" s="72"/>
      <c r="D1795" s="72"/>
    </row>
    <row r="1796" spans="3:4" ht="12.95" customHeight="1" x14ac:dyDescent="0.2">
      <c r="C1796" s="72"/>
      <c r="D1796" s="72"/>
    </row>
    <row r="1797" spans="3:4" ht="12.95" customHeight="1" x14ac:dyDescent="0.2">
      <c r="C1797" s="72"/>
      <c r="D1797" s="72"/>
    </row>
    <row r="1798" spans="3:4" ht="12.95" customHeight="1" x14ac:dyDescent="0.2">
      <c r="C1798" s="72"/>
      <c r="D1798" s="72"/>
    </row>
    <row r="1799" spans="3:4" ht="12.95" customHeight="1" x14ac:dyDescent="0.2">
      <c r="C1799" s="72"/>
      <c r="D1799" s="72"/>
    </row>
    <row r="1800" spans="3:4" ht="12.95" customHeight="1" x14ac:dyDescent="0.2">
      <c r="C1800" s="72"/>
      <c r="D1800" s="72"/>
    </row>
    <row r="1801" spans="3:4" ht="12.95" customHeight="1" x14ac:dyDescent="0.2">
      <c r="C1801" s="72"/>
      <c r="D1801" s="72"/>
    </row>
    <row r="1802" spans="3:4" ht="12.95" customHeight="1" x14ac:dyDescent="0.2">
      <c r="C1802" s="72"/>
      <c r="D1802" s="72"/>
    </row>
    <row r="1803" spans="3:4" ht="12.95" customHeight="1" x14ac:dyDescent="0.2">
      <c r="C1803" s="72"/>
      <c r="D1803" s="72"/>
    </row>
    <row r="1804" spans="3:4" ht="12.95" customHeight="1" x14ac:dyDescent="0.2">
      <c r="C1804" s="72"/>
      <c r="D1804" s="72"/>
    </row>
    <row r="1805" spans="3:4" ht="12.95" customHeight="1" x14ac:dyDescent="0.2">
      <c r="C1805" s="72"/>
      <c r="D1805" s="72"/>
    </row>
    <row r="1806" spans="3:4" ht="12.95" customHeight="1" x14ac:dyDescent="0.2">
      <c r="C1806" s="72"/>
      <c r="D1806" s="72"/>
    </row>
    <row r="1807" spans="3:4" ht="12.95" customHeight="1" x14ac:dyDescent="0.2">
      <c r="C1807" s="72"/>
      <c r="D1807" s="72"/>
    </row>
    <row r="1808" spans="3:4" ht="12.95" customHeight="1" x14ac:dyDescent="0.2">
      <c r="C1808" s="72"/>
      <c r="D1808" s="72"/>
    </row>
    <row r="1809" spans="3:4" ht="12.95" customHeight="1" x14ac:dyDescent="0.2">
      <c r="C1809" s="72"/>
      <c r="D1809" s="72"/>
    </row>
    <row r="1810" spans="3:4" ht="12.95" customHeight="1" x14ac:dyDescent="0.2">
      <c r="C1810" s="72"/>
      <c r="D1810" s="72"/>
    </row>
    <row r="1811" spans="3:4" ht="12.95" customHeight="1" x14ac:dyDescent="0.2">
      <c r="C1811" s="72"/>
      <c r="D1811" s="72"/>
    </row>
    <row r="1812" spans="3:4" ht="12.95" customHeight="1" x14ac:dyDescent="0.2">
      <c r="C1812" s="72"/>
      <c r="D1812" s="72"/>
    </row>
    <row r="1813" spans="3:4" ht="12.95" customHeight="1" x14ac:dyDescent="0.2">
      <c r="C1813" s="72"/>
      <c r="D1813" s="72"/>
    </row>
    <row r="1814" spans="3:4" ht="12.95" customHeight="1" x14ac:dyDescent="0.2">
      <c r="C1814" s="72"/>
      <c r="D1814" s="72"/>
    </row>
    <row r="1815" spans="3:4" ht="12.95" customHeight="1" x14ac:dyDescent="0.2">
      <c r="C1815" s="72"/>
      <c r="D1815" s="72"/>
    </row>
    <row r="1816" spans="3:4" ht="12.95" customHeight="1" x14ac:dyDescent="0.2">
      <c r="C1816" s="72"/>
      <c r="D1816" s="72"/>
    </row>
    <row r="1817" spans="3:4" ht="12.95" customHeight="1" x14ac:dyDescent="0.2">
      <c r="C1817" s="72"/>
      <c r="D1817" s="72"/>
    </row>
    <row r="1818" spans="3:4" ht="12.95" customHeight="1" x14ac:dyDescent="0.2">
      <c r="C1818" s="72"/>
      <c r="D1818" s="72"/>
    </row>
    <row r="1819" spans="3:4" ht="12.95" customHeight="1" x14ac:dyDescent="0.2">
      <c r="C1819" s="72"/>
      <c r="D1819" s="72"/>
    </row>
    <row r="1820" spans="3:4" ht="12.95" customHeight="1" x14ac:dyDescent="0.2">
      <c r="C1820" s="72"/>
      <c r="D1820" s="72"/>
    </row>
    <row r="1821" spans="3:4" ht="12.95" customHeight="1" x14ac:dyDescent="0.2">
      <c r="C1821" s="72"/>
      <c r="D1821" s="72"/>
    </row>
    <row r="1822" spans="3:4" ht="12.95" customHeight="1" x14ac:dyDescent="0.2">
      <c r="C1822" s="72"/>
      <c r="D1822" s="72"/>
    </row>
    <row r="1823" spans="3:4" ht="12.95" customHeight="1" x14ac:dyDescent="0.2">
      <c r="C1823" s="72"/>
      <c r="D1823" s="72"/>
    </row>
    <row r="1824" spans="3:4" ht="12.95" customHeight="1" x14ac:dyDescent="0.2">
      <c r="C1824" s="72"/>
      <c r="D1824" s="72"/>
    </row>
    <row r="1825" spans="3:4" ht="12.95" customHeight="1" x14ac:dyDescent="0.2">
      <c r="C1825" s="72"/>
      <c r="D1825" s="72"/>
    </row>
    <row r="1826" spans="3:4" ht="12.95" customHeight="1" x14ac:dyDescent="0.2">
      <c r="C1826" s="72"/>
      <c r="D1826" s="72"/>
    </row>
    <row r="1827" spans="3:4" ht="12.95" customHeight="1" x14ac:dyDescent="0.2">
      <c r="C1827" s="72"/>
      <c r="D1827" s="72"/>
    </row>
    <row r="1828" spans="3:4" ht="12.95" customHeight="1" x14ac:dyDescent="0.2">
      <c r="C1828" s="72"/>
      <c r="D1828" s="72"/>
    </row>
    <row r="1829" spans="3:4" ht="12.95" customHeight="1" x14ac:dyDescent="0.2">
      <c r="C1829" s="72"/>
      <c r="D1829" s="72"/>
    </row>
    <row r="1830" spans="3:4" ht="12.95" customHeight="1" x14ac:dyDescent="0.2">
      <c r="C1830" s="72"/>
      <c r="D1830" s="72"/>
    </row>
    <row r="1831" spans="3:4" ht="12.95" customHeight="1" x14ac:dyDescent="0.2">
      <c r="C1831" s="72"/>
      <c r="D1831" s="72"/>
    </row>
    <row r="1832" spans="3:4" ht="12.95" customHeight="1" x14ac:dyDescent="0.2">
      <c r="C1832" s="72"/>
      <c r="D1832" s="72"/>
    </row>
    <row r="1833" spans="3:4" ht="12.95" customHeight="1" x14ac:dyDescent="0.2">
      <c r="C1833" s="72"/>
      <c r="D1833" s="72"/>
    </row>
    <row r="1834" spans="3:4" ht="12.95" customHeight="1" x14ac:dyDescent="0.2">
      <c r="C1834" s="72"/>
      <c r="D1834" s="72"/>
    </row>
    <row r="1835" spans="3:4" ht="12.95" customHeight="1" x14ac:dyDescent="0.2">
      <c r="C1835" s="72"/>
      <c r="D1835" s="72"/>
    </row>
    <row r="1836" spans="3:4" ht="12.95" customHeight="1" x14ac:dyDescent="0.2">
      <c r="C1836" s="72"/>
      <c r="D1836" s="72"/>
    </row>
    <row r="1837" spans="3:4" ht="12.95" customHeight="1" x14ac:dyDescent="0.2">
      <c r="C1837" s="72"/>
      <c r="D1837" s="72"/>
    </row>
    <row r="1838" spans="3:4" ht="12.95" customHeight="1" x14ac:dyDescent="0.2">
      <c r="C1838" s="72"/>
      <c r="D1838" s="72"/>
    </row>
    <row r="1839" spans="3:4" ht="12.95" customHeight="1" x14ac:dyDescent="0.2">
      <c r="C1839" s="72"/>
      <c r="D1839" s="72"/>
    </row>
    <row r="1840" spans="3:4" ht="12.95" customHeight="1" x14ac:dyDescent="0.2">
      <c r="C1840" s="72"/>
      <c r="D1840" s="72"/>
    </row>
    <row r="1841" spans="3:4" ht="12.95" customHeight="1" x14ac:dyDescent="0.2">
      <c r="C1841" s="72"/>
      <c r="D1841" s="72"/>
    </row>
    <row r="1842" spans="3:4" ht="12.95" customHeight="1" x14ac:dyDescent="0.2">
      <c r="C1842" s="72"/>
      <c r="D1842" s="72"/>
    </row>
    <row r="1843" spans="3:4" ht="12.95" customHeight="1" x14ac:dyDescent="0.2">
      <c r="C1843" s="72"/>
      <c r="D1843" s="72"/>
    </row>
    <row r="1844" spans="3:4" ht="12.95" customHeight="1" x14ac:dyDescent="0.2">
      <c r="C1844" s="72"/>
      <c r="D1844" s="72"/>
    </row>
    <row r="1845" spans="3:4" ht="12.95" customHeight="1" x14ac:dyDescent="0.2">
      <c r="C1845" s="72"/>
      <c r="D1845" s="72"/>
    </row>
    <row r="1846" spans="3:4" ht="12.95" customHeight="1" x14ac:dyDescent="0.2">
      <c r="C1846" s="72"/>
      <c r="D1846" s="72"/>
    </row>
    <row r="1847" spans="3:4" ht="12.95" customHeight="1" x14ac:dyDescent="0.2">
      <c r="C1847" s="72"/>
      <c r="D1847" s="72"/>
    </row>
    <row r="1848" spans="3:4" ht="12.95" customHeight="1" x14ac:dyDescent="0.2">
      <c r="C1848" s="72"/>
      <c r="D1848" s="72"/>
    </row>
    <row r="1849" spans="3:4" ht="12.95" customHeight="1" x14ac:dyDescent="0.2">
      <c r="C1849" s="72"/>
      <c r="D1849" s="72"/>
    </row>
    <row r="1850" spans="3:4" ht="12.95" customHeight="1" x14ac:dyDescent="0.2">
      <c r="C1850" s="72"/>
      <c r="D1850" s="72"/>
    </row>
    <row r="1851" spans="3:4" ht="12.95" customHeight="1" x14ac:dyDescent="0.2">
      <c r="C1851" s="72"/>
      <c r="D1851" s="72"/>
    </row>
    <row r="1852" spans="3:4" ht="12.95" customHeight="1" x14ac:dyDescent="0.2">
      <c r="C1852" s="72"/>
      <c r="D1852" s="72"/>
    </row>
    <row r="1853" spans="3:4" ht="12.95" customHeight="1" x14ac:dyDescent="0.2">
      <c r="C1853" s="72"/>
      <c r="D1853" s="72"/>
    </row>
    <row r="1854" spans="3:4" ht="12.95" customHeight="1" x14ac:dyDescent="0.2">
      <c r="C1854" s="72"/>
      <c r="D1854" s="72"/>
    </row>
    <row r="1855" spans="3:4" ht="12.95" customHeight="1" x14ac:dyDescent="0.2">
      <c r="C1855" s="72"/>
      <c r="D1855" s="72"/>
    </row>
    <row r="1856" spans="3:4" ht="12.95" customHeight="1" x14ac:dyDescent="0.2">
      <c r="C1856" s="72"/>
      <c r="D1856" s="72"/>
    </row>
    <row r="1857" spans="3:4" ht="12.95" customHeight="1" x14ac:dyDescent="0.2">
      <c r="C1857" s="72"/>
      <c r="D1857" s="72"/>
    </row>
    <row r="1858" spans="3:4" ht="12.95" customHeight="1" x14ac:dyDescent="0.2">
      <c r="C1858" s="72"/>
      <c r="D1858" s="72"/>
    </row>
    <row r="1859" spans="3:4" ht="12.95" customHeight="1" x14ac:dyDescent="0.2">
      <c r="C1859" s="72"/>
      <c r="D1859" s="72"/>
    </row>
    <row r="1860" spans="3:4" ht="12.95" customHeight="1" x14ac:dyDescent="0.2">
      <c r="C1860" s="72"/>
      <c r="D1860" s="72"/>
    </row>
    <row r="1861" spans="3:4" ht="12.95" customHeight="1" x14ac:dyDescent="0.2">
      <c r="C1861" s="72"/>
      <c r="D1861" s="72"/>
    </row>
    <row r="1862" spans="3:4" ht="12.95" customHeight="1" x14ac:dyDescent="0.2">
      <c r="C1862" s="72"/>
      <c r="D1862" s="72"/>
    </row>
    <row r="1863" spans="3:4" ht="12.95" customHeight="1" x14ac:dyDescent="0.2">
      <c r="C1863" s="72"/>
      <c r="D1863" s="72"/>
    </row>
    <row r="1864" spans="3:4" ht="12.95" customHeight="1" x14ac:dyDescent="0.2">
      <c r="C1864" s="72"/>
      <c r="D1864" s="72"/>
    </row>
    <row r="1865" spans="3:4" ht="12.95" customHeight="1" x14ac:dyDescent="0.2">
      <c r="C1865" s="72"/>
      <c r="D1865" s="72"/>
    </row>
    <row r="1866" spans="3:4" ht="12.95" customHeight="1" x14ac:dyDescent="0.2">
      <c r="C1866" s="72"/>
      <c r="D1866" s="72"/>
    </row>
    <row r="1867" spans="3:4" ht="12.95" customHeight="1" x14ac:dyDescent="0.2">
      <c r="C1867" s="72"/>
      <c r="D1867" s="72"/>
    </row>
    <row r="1868" spans="3:4" ht="12.95" customHeight="1" x14ac:dyDescent="0.2">
      <c r="C1868" s="72"/>
      <c r="D1868" s="72"/>
    </row>
    <row r="1869" spans="3:4" ht="12.95" customHeight="1" x14ac:dyDescent="0.2">
      <c r="C1869" s="72"/>
      <c r="D1869" s="72"/>
    </row>
    <row r="1870" spans="3:4" ht="12.95" customHeight="1" x14ac:dyDescent="0.2">
      <c r="C1870" s="72"/>
      <c r="D1870" s="72"/>
    </row>
    <row r="1871" spans="3:4" ht="12.95" customHeight="1" x14ac:dyDescent="0.2">
      <c r="C1871" s="72"/>
      <c r="D1871" s="72"/>
    </row>
    <row r="1872" spans="3:4" ht="12.95" customHeight="1" x14ac:dyDescent="0.2">
      <c r="C1872" s="72"/>
      <c r="D1872" s="72"/>
    </row>
    <row r="1873" spans="3:4" ht="12.95" customHeight="1" x14ac:dyDescent="0.2">
      <c r="C1873" s="72"/>
      <c r="D1873" s="72"/>
    </row>
    <row r="1874" spans="3:4" ht="12.95" customHeight="1" x14ac:dyDescent="0.2">
      <c r="C1874" s="72"/>
      <c r="D1874" s="72"/>
    </row>
    <row r="1875" spans="3:4" ht="12.95" customHeight="1" x14ac:dyDescent="0.2">
      <c r="C1875" s="72"/>
      <c r="D1875" s="72"/>
    </row>
    <row r="1876" spans="3:4" ht="12.95" customHeight="1" x14ac:dyDescent="0.2">
      <c r="C1876" s="72"/>
      <c r="D1876" s="72"/>
    </row>
    <row r="1877" spans="3:4" ht="12.95" customHeight="1" x14ac:dyDescent="0.2">
      <c r="C1877" s="72"/>
      <c r="D1877" s="72"/>
    </row>
    <row r="1878" spans="3:4" ht="12.95" customHeight="1" x14ac:dyDescent="0.2">
      <c r="C1878" s="72"/>
      <c r="D1878" s="72"/>
    </row>
    <row r="1879" spans="3:4" ht="12.95" customHeight="1" x14ac:dyDescent="0.2">
      <c r="C1879" s="72"/>
      <c r="D1879" s="72"/>
    </row>
    <row r="1880" spans="3:4" ht="12.95" customHeight="1" x14ac:dyDescent="0.2">
      <c r="C1880" s="72"/>
      <c r="D1880" s="72"/>
    </row>
    <row r="1881" spans="3:4" ht="12.95" customHeight="1" x14ac:dyDescent="0.2">
      <c r="C1881" s="72"/>
      <c r="D1881" s="72"/>
    </row>
    <row r="1882" spans="3:4" ht="12.95" customHeight="1" x14ac:dyDescent="0.2">
      <c r="C1882" s="72"/>
      <c r="D1882" s="72"/>
    </row>
    <row r="1883" spans="3:4" ht="12.95" customHeight="1" x14ac:dyDescent="0.2">
      <c r="C1883" s="72"/>
      <c r="D1883" s="72"/>
    </row>
    <row r="1884" spans="3:4" ht="12.95" customHeight="1" x14ac:dyDescent="0.2">
      <c r="C1884" s="72"/>
      <c r="D1884" s="72"/>
    </row>
    <row r="1885" spans="3:4" ht="12.95" customHeight="1" x14ac:dyDescent="0.2">
      <c r="C1885" s="72"/>
      <c r="D1885" s="72"/>
    </row>
    <row r="1886" spans="3:4" ht="12.95" customHeight="1" x14ac:dyDescent="0.2">
      <c r="C1886" s="72"/>
      <c r="D1886" s="72"/>
    </row>
    <row r="1887" spans="3:4" ht="12.95" customHeight="1" x14ac:dyDescent="0.2">
      <c r="C1887" s="72"/>
      <c r="D1887" s="72"/>
    </row>
    <row r="1888" spans="3:4" ht="12.95" customHeight="1" x14ac:dyDescent="0.2">
      <c r="C1888" s="72"/>
      <c r="D1888" s="72"/>
    </row>
    <row r="1889" spans="3:4" ht="12.95" customHeight="1" x14ac:dyDescent="0.2">
      <c r="C1889" s="72"/>
      <c r="D1889" s="72"/>
    </row>
    <row r="1890" spans="3:4" ht="12.95" customHeight="1" x14ac:dyDescent="0.2">
      <c r="C1890" s="72"/>
      <c r="D1890" s="72"/>
    </row>
    <row r="1891" spans="3:4" ht="12.95" customHeight="1" x14ac:dyDescent="0.2">
      <c r="C1891" s="72"/>
      <c r="D1891" s="72"/>
    </row>
    <row r="1892" spans="3:4" ht="12.95" customHeight="1" x14ac:dyDescent="0.2">
      <c r="C1892" s="72"/>
      <c r="D1892" s="72"/>
    </row>
    <row r="1893" spans="3:4" ht="12.95" customHeight="1" x14ac:dyDescent="0.2">
      <c r="C1893" s="72"/>
      <c r="D1893" s="72"/>
    </row>
    <row r="1894" spans="3:4" ht="12.95" customHeight="1" x14ac:dyDescent="0.2">
      <c r="C1894" s="72"/>
      <c r="D1894" s="72"/>
    </row>
    <row r="1895" spans="3:4" ht="12.95" customHeight="1" x14ac:dyDescent="0.2">
      <c r="C1895" s="72"/>
      <c r="D1895" s="72"/>
    </row>
    <row r="1896" spans="3:4" ht="12.95" customHeight="1" x14ac:dyDescent="0.2">
      <c r="C1896" s="72"/>
      <c r="D1896" s="72"/>
    </row>
    <row r="1897" spans="3:4" ht="12.95" customHeight="1" x14ac:dyDescent="0.2">
      <c r="C1897" s="72"/>
      <c r="D1897" s="72"/>
    </row>
    <row r="1898" spans="3:4" ht="12.95" customHeight="1" x14ac:dyDescent="0.2">
      <c r="C1898" s="72"/>
      <c r="D1898" s="72"/>
    </row>
    <row r="1899" spans="3:4" ht="12.95" customHeight="1" x14ac:dyDescent="0.2">
      <c r="C1899" s="72"/>
      <c r="D1899" s="72"/>
    </row>
    <row r="1900" spans="3:4" ht="12.95" customHeight="1" x14ac:dyDescent="0.2">
      <c r="C1900" s="72"/>
      <c r="D1900" s="72"/>
    </row>
    <row r="1901" spans="3:4" ht="12.95" customHeight="1" x14ac:dyDescent="0.2">
      <c r="C1901" s="72"/>
      <c r="D1901" s="72"/>
    </row>
    <row r="1902" spans="3:4" ht="12.95" customHeight="1" x14ac:dyDescent="0.2">
      <c r="C1902" s="72"/>
      <c r="D1902" s="72"/>
    </row>
    <row r="1903" spans="3:4" ht="12.95" customHeight="1" x14ac:dyDescent="0.2">
      <c r="C1903" s="72"/>
      <c r="D1903" s="72"/>
    </row>
    <row r="1904" spans="3:4" ht="12.95" customHeight="1" x14ac:dyDescent="0.2">
      <c r="C1904" s="72"/>
      <c r="D1904" s="72"/>
    </row>
    <row r="1905" spans="3:4" ht="12.95" customHeight="1" x14ac:dyDescent="0.2">
      <c r="C1905" s="72"/>
      <c r="D1905" s="72"/>
    </row>
    <row r="1906" spans="3:4" ht="12.95" customHeight="1" x14ac:dyDescent="0.2">
      <c r="C1906" s="72"/>
      <c r="D1906" s="72"/>
    </row>
    <row r="1907" spans="3:4" ht="12.95" customHeight="1" x14ac:dyDescent="0.2">
      <c r="C1907" s="72"/>
      <c r="D1907" s="72"/>
    </row>
    <row r="1908" spans="3:4" ht="12.95" customHeight="1" x14ac:dyDescent="0.2">
      <c r="C1908" s="72"/>
      <c r="D1908" s="72"/>
    </row>
    <row r="1909" spans="3:4" ht="12.95" customHeight="1" x14ac:dyDescent="0.2">
      <c r="C1909" s="72"/>
      <c r="D1909" s="72"/>
    </row>
    <row r="1910" spans="3:4" ht="12.95" customHeight="1" x14ac:dyDescent="0.2">
      <c r="C1910" s="72"/>
      <c r="D1910" s="72"/>
    </row>
    <row r="1911" spans="3:4" ht="12.95" customHeight="1" x14ac:dyDescent="0.2">
      <c r="C1911" s="72"/>
      <c r="D1911" s="72"/>
    </row>
    <row r="1912" spans="3:4" ht="12.95" customHeight="1" x14ac:dyDescent="0.2">
      <c r="C1912" s="72"/>
      <c r="D1912" s="72"/>
    </row>
    <row r="1913" spans="3:4" ht="12.95" customHeight="1" x14ac:dyDescent="0.2">
      <c r="C1913" s="72"/>
      <c r="D1913" s="72"/>
    </row>
    <row r="1914" spans="3:4" ht="12.95" customHeight="1" x14ac:dyDescent="0.2">
      <c r="C1914" s="72"/>
      <c r="D1914" s="72"/>
    </row>
    <row r="1915" spans="3:4" ht="12.95" customHeight="1" x14ac:dyDescent="0.2">
      <c r="C1915" s="72"/>
      <c r="D1915" s="72"/>
    </row>
    <row r="1916" spans="3:4" ht="12.95" customHeight="1" x14ac:dyDescent="0.2">
      <c r="C1916" s="72"/>
      <c r="D1916" s="72"/>
    </row>
    <row r="1917" spans="3:4" ht="12.95" customHeight="1" x14ac:dyDescent="0.2">
      <c r="C1917" s="72"/>
      <c r="D1917" s="72"/>
    </row>
    <row r="1918" spans="3:4" ht="12.95" customHeight="1" x14ac:dyDescent="0.2">
      <c r="C1918" s="72"/>
      <c r="D1918" s="72"/>
    </row>
    <row r="1919" spans="3:4" ht="12.95" customHeight="1" x14ac:dyDescent="0.2">
      <c r="C1919" s="72"/>
      <c r="D1919" s="72"/>
    </row>
    <row r="1920" spans="3:4" ht="12.95" customHeight="1" x14ac:dyDescent="0.2">
      <c r="C1920" s="72"/>
      <c r="D1920" s="72"/>
    </row>
    <row r="1921" spans="3:4" ht="12.95" customHeight="1" x14ac:dyDescent="0.2">
      <c r="C1921" s="72"/>
      <c r="D1921" s="72"/>
    </row>
    <row r="1922" spans="3:4" ht="12.95" customHeight="1" x14ac:dyDescent="0.2">
      <c r="C1922" s="72"/>
      <c r="D1922" s="72"/>
    </row>
    <row r="1923" spans="3:4" ht="12.95" customHeight="1" x14ac:dyDescent="0.2">
      <c r="C1923" s="72"/>
      <c r="D1923" s="72"/>
    </row>
    <row r="1924" spans="3:4" ht="12.95" customHeight="1" x14ac:dyDescent="0.2">
      <c r="C1924" s="72"/>
      <c r="D1924" s="72"/>
    </row>
    <row r="1925" spans="3:4" ht="12.95" customHeight="1" x14ac:dyDescent="0.2">
      <c r="C1925" s="72"/>
      <c r="D1925" s="72"/>
    </row>
    <row r="1926" spans="3:4" ht="12.95" customHeight="1" x14ac:dyDescent="0.2">
      <c r="C1926" s="72"/>
      <c r="D1926" s="72"/>
    </row>
    <row r="1927" spans="3:4" ht="12.95" customHeight="1" x14ac:dyDescent="0.2">
      <c r="C1927" s="72"/>
      <c r="D1927" s="72"/>
    </row>
    <row r="1928" spans="3:4" ht="12.95" customHeight="1" x14ac:dyDescent="0.2">
      <c r="C1928" s="72"/>
      <c r="D1928" s="72"/>
    </row>
    <row r="1929" spans="3:4" ht="12.95" customHeight="1" x14ac:dyDescent="0.2">
      <c r="C1929" s="72"/>
      <c r="D1929" s="72"/>
    </row>
    <row r="1930" spans="3:4" ht="12.95" customHeight="1" x14ac:dyDescent="0.2">
      <c r="C1930" s="72"/>
      <c r="D1930" s="72"/>
    </row>
    <row r="1931" spans="3:4" ht="12.95" customHeight="1" x14ac:dyDescent="0.2">
      <c r="C1931" s="72"/>
      <c r="D1931" s="72"/>
    </row>
    <row r="1932" spans="3:4" ht="12.95" customHeight="1" x14ac:dyDescent="0.2">
      <c r="C1932" s="72"/>
      <c r="D1932" s="72"/>
    </row>
    <row r="1933" spans="3:4" ht="12.95" customHeight="1" x14ac:dyDescent="0.2">
      <c r="C1933" s="72"/>
      <c r="D1933" s="72"/>
    </row>
    <row r="1934" spans="3:4" ht="12.95" customHeight="1" x14ac:dyDescent="0.2">
      <c r="C1934" s="72"/>
      <c r="D1934" s="72"/>
    </row>
    <row r="1935" spans="3:4" ht="12.95" customHeight="1" x14ac:dyDescent="0.2">
      <c r="C1935" s="72"/>
      <c r="D1935" s="72"/>
    </row>
    <row r="1936" spans="3:4" ht="12.95" customHeight="1" x14ac:dyDescent="0.2">
      <c r="C1936" s="72"/>
      <c r="D1936" s="72"/>
    </row>
    <row r="1937" spans="3:4" ht="12.95" customHeight="1" x14ac:dyDescent="0.2">
      <c r="C1937" s="72"/>
      <c r="D1937" s="72"/>
    </row>
    <row r="1938" spans="3:4" ht="12.95" customHeight="1" x14ac:dyDescent="0.2">
      <c r="C1938" s="72"/>
      <c r="D1938" s="72"/>
    </row>
    <row r="1939" spans="3:4" ht="12.95" customHeight="1" x14ac:dyDescent="0.2">
      <c r="C1939" s="72"/>
      <c r="D1939" s="72"/>
    </row>
    <row r="1940" spans="3:4" ht="12.95" customHeight="1" x14ac:dyDescent="0.2">
      <c r="C1940" s="72"/>
      <c r="D1940" s="72"/>
    </row>
    <row r="1941" spans="3:4" ht="12.95" customHeight="1" x14ac:dyDescent="0.2">
      <c r="C1941" s="72"/>
      <c r="D1941" s="72"/>
    </row>
    <row r="1942" spans="3:4" ht="12.95" customHeight="1" x14ac:dyDescent="0.2">
      <c r="C1942" s="72"/>
      <c r="D1942" s="72"/>
    </row>
    <row r="1943" spans="3:4" ht="12.95" customHeight="1" x14ac:dyDescent="0.2">
      <c r="C1943" s="72"/>
      <c r="D1943" s="72"/>
    </row>
    <row r="1944" spans="3:4" ht="12.95" customHeight="1" x14ac:dyDescent="0.2">
      <c r="C1944" s="72"/>
      <c r="D1944" s="72"/>
    </row>
    <row r="1945" spans="3:4" ht="12.95" customHeight="1" x14ac:dyDescent="0.2">
      <c r="C1945" s="72"/>
      <c r="D1945" s="72"/>
    </row>
    <row r="1946" spans="3:4" ht="12.95" customHeight="1" x14ac:dyDescent="0.2">
      <c r="C1946" s="72"/>
      <c r="D1946" s="72"/>
    </row>
    <row r="1947" spans="3:4" ht="12.95" customHeight="1" x14ac:dyDescent="0.2">
      <c r="C1947" s="72"/>
      <c r="D1947" s="72"/>
    </row>
    <row r="1948" spans="3:4" ht="12.95" customHeight="1" x14ac:dyDescent="0.2">
      <c r="C1948" s="72"/>
      <c r="D1948" s="72"/>
    </row>
    <row r="1949" spans="3:4" ht="12.95" customHeight="1" x14ac:dyDescent="0.2">
      <c r="C1949" s="72"/>
      <c r="D1949" s="72"/>
    </row>
    <row r="1950" spans="3:4" ht="12.95" customHeight="1" x14ac:dyDescent="0.2">
      <c r="C1950" s="72"/>
      <c r="D1950" s="72"/>
    </row>
    <row r="1951" spans="3:4" ht="12.95" customHeight="1" x14ac:dyDescent="0.2">
      <c r="C1951" s="72"/>
      <c r="D1951" s="72"/>
    </row>
    <row r="1952" spans="3:4" ht="12.95" customHeight="1" x14ac:dyDescent="0.2">
      <c r="C1952" s="72"/>
      <c r="D1952" s="72"/>
    </row>
    <row r="1953" spans="3:4" ht="12.95" customHeight="1" x14ac:dyDescent="0.2">
      <c r="C1953" s="72"/>
      <c r="D1953" s="72"/>
    </row>
    <row r="1954" spans="3:4" ht="12.95" customHeight="1" x14ac:dyDescent="0.2">
      <c r="C1954" s="72"/>
      <c r="D1954" s="72"/>
    </row>
    <row r="1955" spans="3:4" ht="12.95" customHeight="1" x14ac:dyDescent="0.2">
      <c r="C1955" s="72"/>
      <c r="D1955" s="72"/>
    </row>
    <row r="1956" spans="3:4" ht="12.95" customHeight="1" x14ac:dyDescent="0.2">
      <c r="C1956" s="72"/>
      <c r="D1956" s="72"/>
    </row>
    <row r="1957" spans="3:4" ht="12.95" customHeight="1" x14ac:dyDescent="0.2">
      <c r="C1957" s="72"/>
      <c r="D1957" s="72"/>
    </row>
    <row r="1958" spans="3:4" ht="12.95" customHeight="1" x14ac:dyDescent="0.2">
      <c r="C1958" s="72"/>
      <c r="D1958" s="72"/>
    </row>
    <row r="1959" spans="3:4" ht="12.95" customHeight="1" x14ac:dyDescent="0.2">
      <c r="C1959" s="72"/>
      <c r="D1959" s="72"/>
    </row>
    <row r="1960" spans="3:4" ht="12.95" customHeight="1" x14ac:dyDescent="0.2">
      <c r="C1960" s="72"/>
      <c r="D1960" s="72"/>
    </row>
    <row r="1961" spans="3:4" ht="12.95" customHeight="1" x14ac:dyDescent="0.2">
      <c r="C1961" s="72"/>
      <c r="D1961" s="72"/>
    </row>
    <row r="1962" spans="3:4" ht="12.95" customHeight="1" x14ac:dyDescent="0.2">
      <c r="C1962" s="72"/>
      <c r="D1962" s="72"/>
    </row>
    <row r="1963" spans="3:4" ht="12.95" customHeight="1" x14ac:dyDescent="0.2">
      <c r="C1963" s="72"/>
      <c r="D1963" s="72"/>
    </row>
    <row r="1964" spans="3:4" ht="12.95" customHeight="1" x14ac:dyDescent="0.2">
      <c r="C1964" s="72"/>
      <c r="D1964" s="72"/>
    </row>
    <row r="1965" spans="3:4" ht="12.95" customHeight="1" x14ac:dyDescent="0.2">
      <c r="C1965" s="72"/>
      <c r="D1965" s="72"/>
    </row>
    <row r="1966" spans="3:4" ht="12.95" customHeight="1" x14ac:dyDescent="0.2">
      <c r="C1966" s="72"/>
      <c r="D1966" s="72"/>
    </row>
    <row r="1967" spans="3:4" ht="12.95" customHeight="1" x14ac:dyDescent="0.2">
      <c r="C1967" s="72"/>
      <c r="D1967" s="72"/>
    </row>
    <row r="1968" spans="3:4" ht="12.95" customHeight="1" x14ac:dyDescent="0.2">
      <c r="C1968" s="72"/>
      <c r="D1968" s="72"/>
    </row>
    <row r="1969" spans="3:4" ht="12.95" customHeight="1" x14ac:dyDescent="0.2">
      <c r="C1969" s="72"/>
      <c r="D1969" s="72"/>
    </row>
    <row r="1970" spans="3:4" ht="12.95" customHeight="1" x14ac:dyDescent="0.2">
      <c r="C1970" s="72"/>
      <c r="D1970" s="72"/>
    </row>
    <row r="1971" spans="3:4" ht="12.95" customHeight="1" x14ac:dyDescent="0.2">
      <c r="C1971" s="72"/>
      <c r="D1971" s="72"/>
    </row>
    <row r="1972" spans="3:4" ht="12.95" customHeight="1" x14ac:dyDescent="0.2">
      <c r="C1972" s="72"/>
      <c r="D1972" s="72"/>
    </row>
    <row r="1973" spans="3:4" ht="12.95" customHeight="1" x14ac:dyDescent="0.2">
      <c r="C1973" s="72"/>
      <c r="D1973" s="72"/>
    </row>
    <row r="1974" spans="3:4" ht="12.95" customHeight="1" x14ac:dyDescent="0.2">
      <c r="C1974" s="72"/>
      <c r="D1974" s="72"/>
    </row>
    <row r="1975" spans="3:4" ht="12.95" customHeight="1" x14ac:dyDescent="0.2">
      <c r="C1975" s="72"/>
      <c r="D1975" s="72"/>
    </row>
    <row r="1976" spans="3:4" ht="12.95" customHeight="1" x14ac:dyDescent="0.2">
      <c r="C1976" s="72"/>
      <c r="D1976" s="72"/>
    </row>
    <row r="1977" spans="3:4" ht="12.95" customHeight="1" x14ac:dyDescent="0.2">
      <c r="C1977" s="72"/>
      <c r="D1977" s="72"/>
    </row>
    <row r="1978" spans="3:4" ht="12.95" customHeight="1" x14ac:dyDescent="0.2">
      <c r="C1978" s="72"/>
      <c r="D1978" s="72"/>
    </row>
    <row r="1979" spans="3:4" ht="12.95" customHeight="1" x14ac:dyDescent="0.2">
      <c r="C1979" s="72"/>
      <c r="D1979" s="72"/>
    </row>
    <row r="1980" spans="3:4" ht="12.95" customHeight="1" x14ac:dyDescent="0.2">
      <c r="C1980" s="72"/>
      <c r="D1980" s="72"/>
    </row>
    <row r="1981" spans="3:4" ht="12.95" customHeight="1" x14ac:dyDescent="0.2">
      <c r="C1981" s="72"/>
      <c r="D1981" s="72"/>
    </row>
    <row r="1982" spans="3:4" ht="12.95" customHeight="1" x14ac:dyDescent="0.2">
      <c r="C1982" s="72"/>
      <c r="D1982" s="72"/>
    </row>
    <row r="1983" spans="3:4" ht="12.95" customHeight="1" x14ac:dyDescent="0.2">
      <c r="C1983" s="72"/>
      <c r="D1983" s="72"/>
    </row>
    <row r="1984" spans="3:4" ht="12.95" customHeight="1" x14ac:dyDescent="0.2">
      <c r="C1984" s="72"/>
      <c r="D1984" s="72"/>
    </row>
    <row r="1985" spans="3:4" ht="12.95" customHeight="1" x14ac:dyDescent="0.2">
      <c r="C1985" s="72"/>
      <c r="D1985" s="72"/>
    </row>
    <row r="1986" spans="3:4" ht="12.95" customHeight="1" x14ac:dyDescent="0.2">
      <c r="C1986" s="72"/>
      <c r="D1986" s="72"/>
    </row>
    <row r="1987" spans="3:4" ht="12.95" customHeight="1" x14ac:dyDescent="0.2">
      <c r="C1987" s="72"/>
      <c r="D1987" s="72"/>
    </row>
    <row r="1988" spans="3:4" ht="12.95" customHeight="1" x14ac:dyDescent="0.2">
      <c r="C1988" s="72"/>
      <c r="D1988" s="72"/>
    </row>
    <row r="1989" spans="3:4" ht="12.95" customHeight="1" x14ac:dyDescent="0.2">
      <c r="C1989" s="72"/>
      <c r="D1989" s="72"/>
    </row>
    <row r="1990" spans="3:4" ht="12.95" customHeight="1" x14ac:dyDescent="0.2">
      <c r="C1990" s="72"/>
      <c r="D1990" s="72"/>
    </row>
    <row r="1991" spans="3:4" ht="12.95" customHeight="1" x14ac:dyDescent="0.2">
      <c r="C1991" s="72"/>
      <c r="D1991" s="72"/>
    </row>
    <row r="1992" spans="3:4" ht="12.95" customHeight="1" x14ac:dyDescent="0.2">
      <c r="C1992" s="72"/>
      <c r="D1992" s="72"/>
    </row>
    <row r="1993" spans="3:4" ht="12.95" customHeight="1" x14ac:dyDescent="0.2">
      <c r="C1993" s="72"/>
      <c r="D1993" s="72"/>
    </row>
    <row r="1994" spans="3:4" ht="12.95" customHeight="1" x14ac:dyDescent="0.2">
      <c r="C1994" s="72"/>
      <c r="D1994" s="72"/>
    </row>
    <row r="1995" spans="3:4" ht="12.95" customHeight="1" x14ac:dyDescent="0.2">
      <c r="C1995" s="72"/>
      <c r="D1995" s="72"/>
    </row>
    <row r="1996" spans="3:4" ht="12.95" customHeight="1" x14ac:dyDescent="0.2">
      <c r="C1996" s="72"/>
      <c r="D1996" s="72"/>
    </row>
    <row r="1997" spans="3:4" ht="12.95" customHeight="1" x14ac:dyDescent="0.2">
      <c r="C1997" s="72"/>
      <c r="D1997" s="72"/>
    </row>
    <row r="1998" spans="3:4" ht="12.95" customHeight="1" x14ac:dyDescent="0.2">
      <c r="C1998" s="72"/>
      <c r="D1998" s="72"/>
    </row>
    <row r="1999" spans="3:4" ht="12.95" customHeight="1" x14ac:dyDescent="0.2">
      <c r="C1999" s="72"/>
      <c r="D1999" s="72"/>
    </row>
    <row r="2000" spans="3:4" ht="12.95" customHeight="1" x14ac:dyDescent="0.2">
      <c r="C2000" s="72"/>
      <c r="D2000" s="72"/>
    </row>
    <row r="2001" spans="3:4" ht="12.95" customHeight="1" x14ac:dyDescent="0.2">
      <c r="C2001" s="72"/>
      <c r="D2001" s="72"/>
    </row>
    <row r="2002" spans="3:4" ht="12.95" customHeight="1" x14ac:dyDescent="0.2">
      <c r="C2002" s="72"/>
      <c r="D2002" s="72"/>
    </row>
    <row r="2003" spans="3:4" ht="12.95" customHeight="1" x14ac:dyDescent="0.2">
      <c r="C2003" s="72"/>
      <c r="D2003" s="72"/>
    </row>
    <row r="2004" spans="3:4" ht="12.95" customHeight="1" x14ac:dyDescent="0.2">
      <c r="C2004" s="72"/>
      <c r="D2004" s="72"/>
    </row>
    <row r="2005" spans="3:4" ht="12.95" customHeight="1" x14ac:dyDescent="0.2">
      <c r="C2005" s="72"/>
      <c r="D2005" s="72"/>
    </row>
    <row r="2006" spans="3:4" ht="12.95" customHeight="1" x14ac:dyDescent="0.2">
      <c r="C2006" s="72"/>
      <c r="D2006" s="72"/>
    </row>
    <row r="2007" spans="3:4" ht="12.95" customHeight="1" x14ac:dyDescent="0.2">
      <c r="C2007" s="72"/>
      <c r="D2007" s="72"/>
    </row>
    <row r="2008" spans="3:4" ht="12.95" customHeight="1" x14ac:dyDescent="0.2">
      <c r="C2008" s="72"/>
      <c r="D2008" s="72"/>
    </row>
    <row r="2009" spans="3:4" ht="12.95" customHeight="1" x14ac:dyDescent="0.2">
      <c r="C2009" s="72"/>
      <c r="D2009" s="72"/>
    </row>
    <row r="2010" spans="3:4" ht="12.95" customHeight="1" x14ac:dyDescent="0.2">
      <c r="C2010" s="72"/>
      <c r="D2010" s="72"/>
    </row>
    <row r="2011" spans="3:4" ht="12.95" customHeight="1" x14ac:dyDescent="0.2">
      <c r="C2011" s="72"/>
      <c r="D2011" s="72"/>
    </row>
    <row r="2012" spans="3:4" ht="12.95" customHeight="1" x14ac:dyDescent="0.2">
      <c r="C2012" s="72"/>
      <c r="D2012" s="72"/>
    </row>
    <row r="2013" spans="3:4" ht="12.95" customHeight="1" x14ac:dyDescent="0.2">
      <c r="C2013" s="72"/>
      <c r="D2013" s="72"/>
    </row>
    <row r="2014" spans="3:4" ht="12.95" customHeight="1" x14ac:dyDescent="0.2">
      <c r="C2014" s="72"/>
      <c r="D2014" s="72"/>
    </row>
    <row r="2015" spans="3:4" ht="12.95" customHeight="1" x14ac:dyDescent="0.2">
      <c r="C2015" s="72"/>
      <c r="D2015" s="72"/>
    </row>
    <row r="2016" spans="3:4" ht="12.95" customHeight="1" x14ac:dyDescent="0.2">
      <c r="C2016" s="72"/>
      <c r="D2016" s="72"/>
    </row>
    <row r="2017" spans="3:4" ht="12.95" customHeight="1" x14ac:dyDescent="0.2">
      <c r="C2017" s="72"/>
      <c r="D2017" s="72"/>
    </row>
    <row r="2018" spans="3:4" ht="12.95" customHeight="1" x14ac:dyDescent="0.2">
      <c r="C2018" s="72"/>
      <c r="D2018" s="72"/>
    </row>
    <row r="2019" spans="3:4" ht="12.95" customHeight="1" x14ac:dyDescent="0.2">
      <c r="C2019" s="72"/>
      <c r="D2019" s="72"/>
    </row>
    <row r="2020" spans="3:4" ht="12.95" customHeight="1" x14ac:dyDescent="0.2">
      <c r="C2020" s="72"/>
      <c r="D2020" s="72"/>
    </row>
    <row r="2021" spans="3:4" ht="12.95" customHeight="1" x14ac:dyDescent="0.2">
      <c r="C2021" s="72"/>
      <c r="D2021" s="72"/>
    </row>
    <row r="2022" spans="3:4" ht="12.95" customHeight="1" x14ac:dyDescent="0.2">
      <c r="C2022" s="72"/>
      <c r="D2022" s="72"/>
    </row>
    <row r="2023" spans="3:4" ht="12.95" customHeight="1" x14ac:dyDescent="0.2">
      <c r="C2023" s="72"/>
      <c r="D2023" s="72"/>
    </row>
    <row r="2024" spans="3:4" ht="12.95" customHeight="1" x14ac:dyDescent="0.2">
      <c r="C2024" s="72"/>
      <c r="D2024" s="72"/>
    </row>
    <row r="2025" spans="3:4" ht="12.95" customHeight="1" x14ac:dyDescent="0.2">
      <c r="C2025" s="72"/>
      <c r="D2025" s="72"/>
    </row>
    <row r="2026" spans="3:4" ht="12.95" customHeight="1" x14ac:dyDescent="0.2">
      <c r="C2026" s="72"/>
      <c r="D2026" s="72"/>
    </row>
    <row r="2027" spans="3:4" ht="12.95" customHeight="1" x14ac:dyDescent="0.2">
      <c r="C2027" s="72"/>
      <c r="D2027" s="72"/>
    </row>
    <row r="2028" spans="3:4" ht="12.95" customHeight="1" x14ac:dyDescent="0.2">
      <c r="C2028" s="72"/>
      <c r="D2028" s="72"/>
    </row>
    <row r="2029" spans="3:4" ht="12.95" customHeight="1" x14ac:dyDescent="0.2">
      <c r="C2029" s="72"/>
      <c r="D2029" s="72"/>
    </row>
    <row r="2030" spans="3:4" ht="12.95" customHeight="1" x14ac:dyDescent="0.2">
      <c r="C2030" s="72"/>
      <c r="D2030" s="72"/>
    </row>
    <row r="2031" spans="3:4" ht="12.95" customHeight="1" x14ac:dyDescent="0.2">
      <c r="C2031" s="72"/>
      <c r="D2031" s="72"/>
    </row>
    <row r="2032" spans="3:4" ht="12.95" customHeight="1" x14ac:dyDescent="0.2">
      <c r="C2032" s="72"/>
      <c r="D2032" s="72"/>
    </row>
    <row r="2033" spans="3:4" ht="12.95" customHeight="1" x14ac:dyDescent="0.2">
      <c r="C2033" s="72"/>
      <c r="D2033" s="72"/>
    </row>
    <row r="2034" spans="3:4" ht="12.95" customHeight="1" x14ac:dyDescent="0.2">
      <c r="C2034" s="72"/>
      <c r="D2034" s="72"/>
    </row>
    <row r="2035" spans="3:4" ht="12.95" customHeight="1" x14ac:dyDescent="0.2">
      <c r="C2035" s="72"/>
      <c r="D2035" s="72"/>
    </row>
    <row r="2036" spans="3:4" ht="12.95" customHeight="1" x14ac:dyDescent="0.2">
      <c r="C2036" s="72"/>
      <c r="D2036" s="72"/>
    </row>
    <row r="2037" spans="3:4" ht="12.95" customHeight="1" x14ac:dyDescent="0.2">
      <c r="C2037" s="72"/>
      <c r="D2037" s="72"/>
    </row>
    <row r="2038" spans="3:4" ht="12.95" customHeight="1" x14ac:dyDescent="0.2">
      <c r="C2038" s="72"/>
      <c r="D2038" s="72"/>
    </row>
    <row r="2039" spans="3:4" ht="12.95" customHeight="1" x14ac:dyDescent="0.2">
      <c r="C2039" s="72"/>
      <c r="D2039" s="72"/>
    </row>
    <row r="2040" spans="3:4" ht="12.95" customHeight="1" x14ac:dyDescent="0.2">
      <c r="C2040" s="72"/>
      <c r="D2040" s="72"/>
    </row>
    <row r="2041" spans="3:4" ht="12.95" customHeight="1" x14ac:dyDescent="0.2">
      <c r="C2041" s="72"/>
      <c r="D2041" s="72"/>
    </row>
    <row r="2042" spans="3:4" ht="12.95" customHeight="1" x14ac:dyDescent="0.2">
      <c r="C2042" s="72"/>
      <c r="D2042" s="72"/>
    </row>
    <row r="2043" spans="3:4" ht="12.95" customHeight="1" x14ac:dyDescent="0.2">
      <c r="C2043" s="72"/>
      <c r="D2043" s="72"/>
    </row>
    <row r="2044" spans="3:4" ht="12.95" customHeight="1" x14ac:dyDescent="0.2">
      <c r="C2044" s="72"/>
      <c r="D2044" s="72"/>
    </row>
    <row r="2045" spans="3:4" ht="12.95" customHeight="1" x14ac:dyDescent="0.2">
      <c r="C2045" s="72"/>
      <c r="D2045" s="72"/>
    </row>
    <row r="2046" spans="3:4" ht="12.95" customHeight="1" x14ac:dyDescent="0.2">
      <c r="C2046" s="72"/>
      <c r="D2046" s="72"/>
    </row>
    <row r="2047" spans="3:4" ht="12.95" customHeight="1" x14ac:dyDescent="0.2">
      <c r="C2047" s="72"/>
      <c r="D2047" s="72"/>
    </row>
    <row r="2048" spans="3:4" ht="12.95" customHeight="1" x14ac:dyDescent="0.2">
      <c r="C2048" s="72"/>
      <c r="D2048" s="72"/>
    </row>
    <row r="2049" spans="3:4" ht="12.95" customHeight="1" x14ac:dyDescent="0.2">
      <c r="C2049" s="72"/>
      <c r="D2049" s="72"/>
    </row>
    <row r="2050" spans="3:4" ht="12.95" customHeight="1" x14ac:dyDescent="0.2">
      <c r="C2050" s="72"/>
      <c r="D2050" s="72"/>
    </row>
    <row r="2051" spans="3:4" ht="12.95" customHeight="1" x14ac:dyDescent="0.2">
      <c r="C2051" s="72"/>
      <c r="D2051" s="72"/>
    </row>
    <row r="2052" spans="3:4" ht="12.95" customHeight="1" x14ac:dyDescent="0.2">
      <c r="C2052" s="72"/>
      <c r="D2052" s="72"/>
    </row>
    <row r="2053" spans="3:4" ht="12.95" customHeight="1" x14ac:dyDescent="0.2">
      <c r="C2053" s="72"/>
      <c r="D2053" s="72"/>
    </row>
    <row r="2054" spans="3:4" ht="12.95" customHeight="1" x14ac:dyDescent="0.2">
      <c r="C2054" s="72"/>
      <c r="D2054" s="72"/>
    </row>
    <row r="2055" spans="3:4" ht="12.95" customHeight="1" x14ac:dyDescent="0.2">
      <c r="C2055" s="72"/>
      <c r="D2055" s="72"/>
    </row>
    <row r="2056" spans="3:4" ht="12.95" customHeight="1" x14ac:dyDescent="0.2">
      <c r="C2056" s="72"/>
      <c r="D2056" s="72"/>
    </row>
    <row r="2057" spans="3:4" ht="12.95" customHeight="1" x14ac:dyDescent="0.2">
      <c r="C2057" s="72"/>
      <c r="D2057" s="72"/>
    </row>
    <row r="2058" spans="3:4" ht="12.95" customHeight="1" x14ac:dyDescent="0.2">
      <c r="C2058" s="72"/>
      <c r="D2058" s="72"/>
    </row>
    <row r="2059" spans="3:4" ht="12.95" customHeight="1" x14ac:dyDescent="0.2">
      <c r="C2059" s="72"/>
      <c r="D2059" s="72"/>
    </row>
    <row r="2060" spans="3:4" ht="12.95" customHeight="1" x14ac:dyDescent="0.2">
      <c r="C2060" s="72"/>
      <c r="D2060" s="72"/>
    </row>
    <row r="2061" spans="3:4" ht="12.95" customHeight="1" x14ac:dyDescent="0.2">
      <c r="C2061" s="72"/>
      <c r="D2061" s="72"/>
    </row>
    <row r="2062" spans="3:4" ht="12.95" customHeight="1" x14ac:dyDescent="0.2">
      <c r="C2062" s="72"/>
      <c r="D2062" s="72"/>
    </row>
    <row r="2063" spans="3:4" ht="12.95" customHeight="1" x14ac:dyDescent="0.2">
      <c r="C2063" s="72"/>
      <c r="D2063" s="72"/>
    </row>
    <row r="2064" spans="3:4" ht="12.95" customHeight="1" x14ac:dyDescent="0.2">
      <c r="C2064" s="72"/>
      <c r="D2064" s="72"/>
    </row>
    <row r="2065" spans="3:4" ht="12.95" customHeight="1" x14ac:dyDescent="0.2">
      <c r="C2065" s="72"/>
      <c r="D2065" s="72"/>
    </row>
    <row r="2066" spans="3:4" ht="12.95" customHeight="1" x14ac:dyDescent="0.2">
      <c r="C2066" s="72"/>
      <c r="D2066" s="72"/>
    </row>
    <row r="2067" spans="3:4" ht="12.95" customHeight="1" x14ac:dyDescent="0.2">
      <c r="C2067" s="72"/>
      <c r="D2067" s="72"/>
    </row>
    <row r="2068" spans="3:4" ht="12.95" customHeight="1" x14ac:dyDescent="0.2">
      <c r="C2068" s="72"/>
      <c r="D2068" s="72"/>
    </row>
    <row r="2069" spans="3:4" ht="12.95" customHeight="1" x14ac:dyDescent="0.2">
      <c r="C2069" s="72"/>
      <c r="D2069" s="72"/>
    </row>
    <row r="2070" spans="3:4" ht="12.95" customHeight="1" x14ac:dyDescent="0.2">
      <c r="C2070" s="72"/>
      <c r="D2070" s="72"/>
    </row>
    <row r="2071" spans="3:4" ht="12.95" customHeight="1" x14ac:dyDescent="0.2">
      <c r="C2071" s="72"/>
      <c r="D2071" s="72"/>
    </row>
    <row r="2072" spans="3:4" ht="12.95" customHeight="1" x14ac:dyDescent="0.2">
      <c r="C2072" s="72"/>
      <c r="D2072" s="72"/>
    </row>
    <row r="2073" spans="3:4" ht="12.95" customHeight="1" x14ac:dyDescent="0.2">
      <c r="C2073" s="72"/>
      <c r="D2073" s="72"/>
    </row>
    <row r="2074" spans="3:4" ht="12.95" customHeight="1" x14ac:dyDescent="0.2">
      <c r="C2074" s="72"/>
      <c r="D2074" s="72"/>
    </row>
    <row r="2075" spans="3:4" ht="12.95" customHeight="1" x14ac:dyDescent="0.2">
      <c r="C2075" s="72"/>
      <c r="D2075" s="72"/>
    </row>
    <row r="2076" spans="3:4" ht="12.95" customHeight="1" x14ac:dyDescent="0.2">
      <c r="C2076" s="72"/>
      <c r="D2076" s="72"/>
    </row>
    <row r="2077" spans="3:4" ht="12.95" customHeight="1" x14ac:dyDescent="0.2">
      <c r="C2077" s="72"/>
      <c r="D2077" s="72"/>
    </row>
    <row r="2078" spans="3:4" ht="12.95" customHeight="1" x14ac:dyDescent="0.2">
      <c r="C2078" s="72"/>
      <c r="D2078" s="72"/>
    </row>
    <row r="2079" spans="3:4" ht="12.95" customHeight="1" x14ac:dyDescent="0.2">
      <c r="C2079" s="72"/>
      <c r="D2079" s="72"/>
    </row>
    <row r="2080" spans="3:4" ht="12.95" customHeight="1" x14ac:dyDescent="0.2">
      <c r="C2080" s="72"/>
      <c r="D2080" s="72"/>
    </row>
    <row r="2081" spans="3:4" ht="12.95" customHeight="1" x14ac:dyDescent="0.2">
      <c r="C2081" s="72"/>
      <c r="D2081" s="72"/>
    </row>
    <row r="2082" spans="3:4" ht="12.95" customHeight="1" x14ac:dyDescent="0.2">
      <c r="C2082" s="72"/>
      <c r="D2082" s="72"/>
    </row>
    <row r="2083" spans="3:4" ht="12.95" customHeight="1" x14ac:dyDescent="0.2">
      <c r="C2083" s="72"/>
      <c r="D2083" s="72"/>
    </row>
    <row r="2084" spans="3:4" ht="12.95" customHeight="1" x14ac:dyDescent="0.2">
      <c r="C2084" s="72"/>
      <c r="D2084" s="72"/>
    </row>
    <row r="2085" spans="3:4" ht="12.95" customHeight="1" x14ac:dyDescent="0.2">
      <c r="C2085" s="72"/>
      <c r="D2085" s="72"/>
    </row>
    <row r="2086" spans="3:4" ht="12.95" customHeight="1" x14ac:dyDescent="0.2">
      <c r="C2086" s="72"/>
      <c r="D2086" s="72"/>
    </row>
    <row r="2087" spans="3:4" ht="12.95" customHeight="1" x14ac:dyDescent="0.2">
      <c r="C2087" s="72"/>
      <c r="D2087" s="72"/>
    </row>
    <row r="2088" spans="3:4" ht="12.95" customHeight="1" x14ac:dyDescent="0.2">
      <c r="C2088" s="72"/>
      <c r="D2088" s="72"/>
    </row>
    <row r="2089" spans="3:4" ht="12.95" customHeight="1" x14ac:dyDescent="0.2">
      <c r="C2089" s="72"/>
      <c r="D2089" s="72"/>
    </row>
    <row r="2090" spans="3:4" ht="12.95" customHeight="1" x14ac:dyDescent="0.2">
      <c r="C2090" s="72"/>
      <c r="D2090" s="72"/>
    </row>
    <row r="2091" spans="3:4" ht="12.95" customHeight="1" x14ac:dyDescent="0.2">
      <c r="C2091" s="72"/>
      <c r="D2091" s="72"/>
    </row>
    <row r="2092" spans="3:4" ht="12.95" customHeight="1" x14ac:dyDescent="0.2">
      <c r="C2092" s="72"/>
      <c r="D2092" s="72"/>
    </row>
    <row r="2093" spans="3:4" ht="12.95" customHeight="1" x14ac:dyDescent="0.2">
      <c r="C2093" s="72"/>
      <c r="D2093" s="72"/>
    </row>
    <row r="2094" spans="3:4" ht="12.95" customHeight="1" x14ac:dyDescent="0.2">
      <c r="C2094" s="72"/>
      <c r="D2094" s="72"/>
    </row>
    <row r="2095" spans="3:4" ht="12.95" customHeight="1" x14ac:dyDescent="0.2">
      <c r="C2095" s="72"/>
      <c r="D2095" s="72"/>
    </row>
    <row r="2096" spans="3:4" ht="12.95" customHeight="1" x14ac:dyDescent="0.2">
      <c r="C2096" s="72"/>
      <c r="D2096" s="72"/>
    </row>
    <row r="2097" spans="3:4" ht="12.95" customHeight="1" x14ac:dyDescent="0.2">
      <c r="C2097" s="72"/>
      <c r="D2097" s="72"/>
    </row>
    <row r="2098" spans="3:4" ht="12.95" customHeight="1" x14ac:dyDescent="0.2">
      <c r="C2098" s="72"/>
      <c r="D2098" s="72"/>
    </row>
    <row r="2099" spans="3:4" ht="12.95" customHeight="1" x14ac:dyDescent="0.2">
      <c r="C2099" s="72"/>
      <c r="D2099" s="72"/>
    </row>
    <row r="2100" spans="3:4" ht="12.95" customHeight="1" x14ac:dyDescent="0.2">
      <c r="C2100" s="72"/>
      <c r="D2100" s="72"/>
    </row>
    <row r="2101" spans="3:4" ht="12.95" customHeight="1" x14ac:dyDescent="0.2">
      <c r="C2101" s="72"/>
      <c r="D2101" s="72"/>
    </row>
    <row r="2102" spans="3:4" ht="12.95" customHeight="1" x14ac:dyDescent="0.2">
      <c r="C2102" s="72"/>
      <c r="D2102" s="72"/>
    </row>
    <row r="2103" spans="3:4" ht="12.95" customHeight="1" x14ac:dyDescent="0.2">
      <c r="C2103" s="72"/>
      <c r="D2103" s="72"/>
    </row>
    <row r="2104" spans="3:4" ht="12.95" customHeight="1" x14ac:dyDescent="0.2">
      <c r="C2104" s="72"/>
      <c r="D2104" s="72"/>
    </row>
    <row r="2105" spans="3:4" ht="12.95" customHeight="1" x14ac:dyDescent="0.2">
      <c r="C2105" s="72"/>
      <c r="D2105" s="72"/>
    </row>
    <row r="2106" spans="3:4" ht="12.95" customHeight="1" x14ac:dyDescent="0.2">
      <c r="C2106" s="72"/>
      <c r="D2106" s="72"/>
    </row>
    <row r="2107" spans="3:4" ht="12.95" customHeight="1" x14ac:dyDescent="0.2">
      <c r="C2107" s="72"/>
      <c r="D2107" s="72"/>
    </row>
    <row r="2108" spans="3:4" ht="12.95" customHeight="1" x14ac:dyDescent="0.2">
      <c r="C2108" s="72"/>
      <c r="D2108" s="72"/>
    </row>
    <row r="2109" spans="3:4" ht="12.95" customHeight="1" x14ac:dyDescent="0.2">
      <c r="C2109" s="72"/>
      <c r="D2109" s="72"/>
    </row>
    <row r="2110" spans="3:4" ht="12.95" customHeight="1" x14ac:dyDescent="0.2">
      <c r="C2110" s="72"/>
      <c r="D2110" s="72"/>
    </row>
    <row r="2111" spans="3:4" ht="12.95" customHeight="1" x14ac:dyDescent="0.2">
      <c r="C2111" s="72"/>
      <c r="D2111" s="72"/>
    </row>
    <row r="2112" spans="3:4" ht="12.95" customHeight="1" x14ac:dyDescent="0.2">
      <c r="C2112" s="72"/>
      <c r="D2112" s="72"/>
    </row>
    <row r="2113" spans="3:4" ht="12.95" customHeight="1" x14ac:dyDescent="0.2">
      <c r="C2113" s="72"/>
      <c r="D2113" s="72"/>
    </row>
    <row r="2114" spans="3:4" ht="12.95" customHeight="1" x14ac:dyDescent="0.2">
      <c r="C2114" s="72"/>
      <c r="D2114" s="72"/>
    </row>
    <row r="2115" spans="3:4" ht="12.95" customHeight="1" x14ac:dyDescent="0.2">
      <c r="C2115" s="72"/>
      <c r="D2115" s="72"/>
    </row>
    <row r="2116" spans="3:4" ht="12.95" customHeight="1" x14ac:dyDescent="0.2">
      <c r="C2116" s="72"/>
      <c r="D2116" s="72"/>
    </row>
    <row r="2117" spans="3:4" ht="12.95" customHeight="1" x14ac:dyDescent="0.2">
      <c r="C2117" s="72"/>
      <c r="D2117" s="72"/>
    </row>
    <row r="2118" spans="3:4" ht="12.95" customHeight="1" x14ac:dyDescent="0.2">
      <c r="C2118" s="72"/>
      <c r="D2118" s="72"/>
    </row>
    <row r="2119" spans="3:4" ht="12.95" customHeight="1" x14ac:dyDescent="0.2">
      <c r="C2119" s="72"/>
      <c r="D2119" s="72"/>
    </row>
    <row r="2120" spans="3:4" ht="12.95" customHeight="1" x14ac:dyDescent="0.2">
      <c r="C2120" s="72"/>
      <c r="D2120" s="72"/>
    </row>
    <row r="2121" spans="3:4" ht="12.95" customHeight="1" x14ac:dyDescent="0.2">
      <c r="C2121" s="72"/>
      <c r="D2121" s="72"/>
    </row>
    <row r="2122" spans="3:4" ht="12.95" customHeight="1" x14ac:dyDescent="0.2">
      <c r="C2122" s="72"/>
      <c r="D2122" s="72"/>
    </row>
    <row r="2123" spans="3:4" ht="12.95" customHeight="1" x14ac:dyDescent="0.2">
      <c r="C2123" s="72"/>
      <c r="D2123" s="72"/>
    </row>
    <row r="2124" spans="3:4" ht="12.95" customHeight="1" x14ac:dyDescent="0.2">
      <c r="C2124" s="72"/>
      <c r="D2124" s="72"/>
    </row>
    <row r="2125" spans="3:4" ht="12.95" customHeight="1" x14ac:dyDescent="0.2">
      <c r="C2125" s="72"/>
      <c r="D2125" s="72"/>
    </row>
    <row r="2126" spans="3:4" ht="12.95" customHeight="1" x14ac:dyDescent="0.2">
      <c r="C2126" s="72"/>
      <c r="D2126" s="72"/>
    </row>
    <row r="2127" spans="3:4" ht="12.95" customHeight="1" x14ac:dyDescent="0.2">
      <c r="C2127" s="72"/>
      <c r="D2127" s="72"/>
    </row>
    <row r="2128" spans="3:4" ht="12.95" customHeight="1" x14ac:dyDescent="0.2">
      <c r="C2128" s="72"/>
      <c r="D2128" s="72"/>
    </row>
    <row r="2129" spans="3:4" ht="12.95" customHeight="1" x14ac:dyDescent="0.2">
      <c r="C2129" s="72"/>
      <c r="D2129" s="72"/>
    </row>
    <row r="2130" spans="3:4" ht="12.95" customHeight="1" x14ac:dyDescent="0.2">
      <c r="C2130" s="72"/>
      <c r="D2130" s="72"/>
    </row>
    <row r="2131" spans="3:4" ht="12.95" customHeight="1" x14ac:dyDescent="0.2">
      <c r="C2131" s="72"/>
      <c r="D2131" s="72"/>
    </row>
    <row r="2132" spans="3:4" ht="12.95" customHeight="1" x14ac:dyDescent="0.2">
      <c r="C2132" s="72"/>
      <c r="D2132" s="72"/>
    </row>
    <row r="2133" spans="3:4" ht="12.95" customHeight="1" x14ac:dyDescent="0.2">
      <c r="C2133" s="72"/>
      <c r="D2133" s="72"/>
    </row>
    <row r="2134" spans="3:4" ht="12.95" customHeight="1" x14ac:dyDescent="0.2">
      <c r="C2134" s="72"/>
      <c r="D2134" s="72"/>
    </row>
    <row r="2135" spans="3:4" ht="12.95" customHeight="1" x14ac:dyDescent="0.2">
      <c r="C2135" s="72"/>
      <c r="D2135" s="72"/>
    </row>
    <row r="2136" spans="3:4" ht="12.95" customHeight="1" x14ac:dyDescent="0.2">
      <c r="C2136" s="72"/>
      <c r="D2136" s="72"/>
    </row>
    <row r="2137" spans="3:4" ht="12.95" customHeight="1" x14ac:dyDescent="0.2">
      <c r="C2137" s="72"/>
      <c r="D2137" s="72"/>
    </row>
    <row r="2138" spans="3:4" ht="12.95" customHeight="1" x14ac:dyDescent="0.2">
      <c r="C2138" s="72"/>
      <c r="D2138" s="72"/>
    </row>
    <row r="2139" spans="3:4" ht="12.95" customHeight="1" x14ac:dyDescent="0.2">
      <c r="C2139" s="72"/>
      <c r="D2139" s="72"/>
    </row>
    <row r="2140" spans="3:4" ht="12.95" customHeight="1" x14ac:dyDescent="0.2">
      <c r="C2140" s="72"/>
      <c r="D2140" s="72"/>
    </row>
    <row r="2141" spans="3:4" ht="12.95" customHeight="1" x14ac:dyDescent="0.2">
      <c r="C2141" s="72"/>
      <c r="D2141" s="72"/>
    </row>
    <row r="2142" spans="3:4" ht="12.95" customHeight="1" x14ac:dyDescent="0.2">
      <c r="C2142" s="72"/>
      <c r="D2142" s="72"/>
    </row>
    <row r="2143" spans="3:4" ht="12.95" customHeight="1" x14ac:dyDescent="0.2">
      <c r="C2143" s="72"/>
      <c r="D2143" s="72"/>
    </row>
    <row r="2144" spans="3:4" ht="12.95" customHeight="1" x14ac:dyDescent="0.2">
      <c r="C2144" s="72"/>
      <c r="D2144" s="72"/>
    </row>
    <row r="2145" spans="3:4" ht="12.95" customHeight="1" x14ac:dyDescent="0.2">
      <c r="C2145" s="72"/>
      <c r="D2145" s="72"/>
    </row>
    <row r="2146" spans="3:4" ht="12.95" customHeight="1" x14ac:dyDescent="0.2">
      <c r="C2146" s="72"/>
      <c r="D2146" s="72"/>
    </row>
    <row r="2147" spans="3:4" ht="12.95" customHeight="1" x14ac:dyDescent="0.2">
      <c r="C2147" s="72"/>
      <c r="D2147" s="72"/>
    </row>
    <row r="2148" spans="3:4" ht="12.95" customHeight="1" x14ac:dyDescent="0.2">
      <c r="C2148" s="72"/>
      <c r="D2148" s="72"/>
    </row>
    <row r="2149" spans="3:4" ht="12.95" customHeight="1" x14ac:dyDescent="0.2">
      <c r="C2149" s="72"/>
      <c r="D2149" s="72"/>
    </row>
    <row r="2150" spans="3:4" ht="12.95" customHeight="1" x14ac:dyDescent="0.2">
      <c r="C2150" s="72"/>
      <c r="D2150" s="72"/>
    </row>
    <row r="2151" spans="3:4" ht="12.95" customHeight="1" x14ac:dyDescent="0.2">
      <c r="C2151" s="72"/>
      <c r="D2151" s="72"/>
    </row>
    <row r="2152" spans="3:4" ht="12.95" customHeight="1" x14ac:dyDescent="0.2">
      <c r="C2152" s="72"/>
      <c r="D2152" s="72"/>
    </row>
    <row r="2153" spans="3:4" ht="12.95" customHeight="1" x14ac:dyDescent="0.2">
      <c r="C2153" s="72"/>
      <c r="D2153" s="72"/>
    </row>
    <row r="2154" spans="3:4" ht="12.95" customHeight="1" x14ac:dyDescent="0.2">
      <c r="C2154" s="72"/>
      <c r="D2154" s="72"/>
    </row>
    <row r="2155" spans="3:4" ht="12.95" customHeight="1" x14ac:dyDescent="0.2">
      <c r="C2155" s="72"/>
      <c r="D2155" s="72"/>
    </row>
    <row r="2156" spans="3:4" ht="12.95" customHeight="1" x14ac:dyDescent="0.2">
      <c r="C2156" s="72"/>
      <c r="D2156" s="72"/>
    </row>
    <row r="2157" spans="3:4" ht="12.95" customHeight="1" x14ac:dyDescent="0.2">
      <c r="C2157" s="72"/>
      <c r="D2157" s="72"/>
    </row>
    <row r="2158" spans="3:4" ht="12.95" customHeight="1" x14ac:dyDescent="0.2">
      <c r="C2158" s="72"/>
      <c r="D2158" s="72"/>
    </row>
    <row r="2159" spans="3:4" ht="12.95" customHeight="1" x14ac:dyDescent="0.2">
      <c r="C2159" s="72"/>
      <c r="D2159" s="72"/>
    </row>
    <row r="2160" spans="3:4" ht="12.95" customHeight="1" x14ac:dyDescent="0.2">
      <c r="C2160" s="72"/>
      <c r="D2160" s="72"/>
    </row>
    <row r="2161" spans="3:4" ht="12.95" customHeight="1" x14ac:dyDescent="0.2">
      <c r="C2161" s="72"/>
      <c r="D2161" s="72"/>
    </row>
    <row r="2162" spans="3:4" ht="12.95" customHeight="1" x14ac:dyDescent="0.2">
      <c r="C2162" s="72"/>
      <c r="D2162" s="72"/>
    </row>
    <row r="2163" spans="3:4" ht="12.95" customHeight="1" x14ac:dyDescent="0.2">
      <c r="C2163" s="72"/>
      <c r="D2163" s="72"/>
    </row>
    <row r="2164" spans="3:4" ht="12.95" customHeight="1" x14ac:dyDescent="0.2">
      <c r="C2164" s="72"/>
      <c r="D2164" s="72"/>
    </row>
    <row r="2165" spans="3:4" ht="12.95" customHeight="1" x14ac:dyDescent="0.2">
      <c r="C2165" s="72"/>
      <c r="D2165" s="72"/>
    </row>
    <row r="2166" spans="3:4" ht="12.95" customHeight="1" x14ac:dyDescent="0.2">
      <c r="C2166" s="72"/>
      <c r="D2166" s="72"/>
    </row>
    <row r="2167" spans="3:4" ht="12.95" customHeight="1" x14ac:dyDescent="0.2">
      <c r="C2167" s="72"/>
      <c r="D2167" s="72"/>
    </row>
    <row r="2168" spans="3:4" ht="12.95" customHeight="1" x14ac:dyDescent="0.2">
      <c r="C2168" s="72"/>
      <c r="D2168" s="72"/>
    </row>
    <row r="2169" spans="3:4" ht="12.95" customHeight="1" x14ac:dyDescent="0.2">
      <c r="C2169" s="72"/>
      <c r="D2169" s="72"/>
    </row>
    <row r="2170" spans="3:4" ht="12.95" customHeight="1" x14ac:dyDescent="0.2">
      <c r="C2170" s="72"/>
      <c r="D2170" s="72"/>
    </row>
    <row r="2171" spans="3:4" ht="12.95" customHeight="1" x14ac:dyDescent="0.2">
      <c r="C2171" s="72"/>
      <c r="D2171" s="72"/>
    </row>
    <row r="2172" spans="3:4" ht="12.95" customHeight="1" x14ac:dyDescent="0.2">
      <c r="C2172" s="72"/>
      <c r="D2172" s="72"/>
    </row>
    <row r="2173" spans="3:4" ht="12.95" customHeight="1" x14ac:dyDescent="0.2">
      <c r="C2173" s="72"/>
      <c r="D2173" s="72"/>
    </row>
    <row r="2174" spans="3:4" ht="12.95" customHeight="1" x14ac:dyDescent="0.2">
      <c r="C2174" s="72"/>
      <c r="D2174" s="72"/>
    </row>
    <row r="2175" spans="3:4" ht="12.95" customHeight="1" x14ac:dyDescent="0.2">
      <c r="C2175" s="72"/>
      <c r="D2175" s="72"/>
    </row>
    <row r="2176" spans="3:4" ht="12.95" customHeight="1" x14ac:dyDescent="0.2">
      <c r="C2176" s="72"/>
      <c r="D2176" s="72"/>
    </row>
    <row r="2177" spans="3:4" ht="12.95" customHeight="1" x14ac:dyDescent="0.2">
      <c r="C2177" s="72"/>
      <c r="D2177" s="72"/>
    </row>
    <row r="2178" spans="3:4" ht="12.95" customHeight="1" x14ac:dyDescent="0.2">
      <c r="C2178" s="72"/>
      <c r="D2178" s="72"/>
    </row>
    <row r="2179" spans="3:4" ht="12.95" customHeight="1" x14ac:dyDescent="0.2">
      <c r="C2179" s="72"/>
      <c r="D2179" s="72"/>
    </row>
    <row r="2180" spans="3:4" ht="12.95" customHeight="1" x14ac:dyDescent="0.2">
      <c r="C2180" s="72"/>
      <c r="D2180" s="72"/>
    </row>
    <row r="2181" spans="3:4" ht="12.95" customHeight="1" x14ac:dyDescent="0.2">
      <c r="C2181" s="72"/>
      <c r="D2181" s="72"/>
    </row>
    <row r="2182" spans="3:4" ht="12.95" customHeight="1" x14ac:dyDescent="0.2">
      <c r="C2182" s="72"/>
      <c r="D2182" s="72"/>
    </row>
    <row r="2183" spans="3:4" ht="12.95" customHeight="1" x14ac:dyDescent="0.2">
      <c r="C2183" s="72"/>
      <c r="D2183" s="72"/>
    </row>
    <row r="2184" spans="3:4" ht="12.95" customHeight="1" x14ac:dyDescent="0.2">
      <c r="C2184" s="72"/>
      <c r="D2184" s="72"/>
    </row>
    <row r="2185" spans="3:4" ht="12.95" customHeight="1" x14ac:dyDescent="0.2">
      <c r="C2185" s="72"/>
      <c r="D2185" s="72"/>
    </row>
    <row r="2186" spans="3:4" ht="12.95" customHeight="1" x14ac:dyDescent="0.2">
      <c r="C2186" s="72"/>
      <c r="D2186" s="72"/>
    </row>
    <row r="2187" spans="3:4" ht="12.95" customHeight="1" x14ac:dyDescent="0.2">
      <c r="C2187" s="72"/>
      <c r="D2187" s="72"/>
    </row>
    <row r="2188" spans="3:4" ht="12.95" customHeight="1" x14ac:dyDescent="0.2">
      <c r="C2188" s="72"/>
      <c r="D2188" s="72"/>
    </row>
    <row r="2189" spans="3:4" ht="12.95" customHeight="1" x14ac:dyDescent="0.2">
      <c r="C2189" s="72"/>
      <c r="D2189" s="72"/>
    </row>
    <row r="2190" spans="3:4" ht="12.95" customHeight="1" x14ac:dyDescent="0.2">
      <c r="C2190" s="72"/>
      <c r="D2190" s="72"/>
    </row>
    <row r="2191" spans="3:4" ht="12.95" customHeight="1" x14ac:dyDescent="0.2">
      <c r="C2191" s="72"/>
      <c r="D2191" s="72"/>
    </row>
    <row r="2192" spans="3:4" ht="12.95" customHeight="1" x14ac:dyDescent="0.2">
      <c r="C2192" s="72"/>
      <c r="D2192" s="72"/>
    </row>
    <row r="2193" spans="3:4" ht="12.95" customHeight="1" x14ac:dyDescent="0.2">
      <c r="C2193" s="72"/>
      <c r="D2193" s="72"/>
    </row>
    <row r="2194" spans="3:4" ht="12.95" customHeight="1" x14ac:dyDescent="0.2">
      <c r="C2194" s="72"/>
      <c r="D2194" s="72"/>
    </row>
    <row r="2195" spans="3:4" ht="12.95" customHeight="1" x14ac:dyDescent="0.2">
      <c r="C2195" s="72"/>
      <c r="D2195" s="72"/>
    </row>
    <row r="2196" spans="3:4" ht="12.95" customHeight="1" x14ac:dyDescent="0.2">
      <c r="C2196" s="72"/>
      <c r="D2196" s="72"/>
    </row>
    <row r="2197" spans="3:4" ht="12.95" customHeight="1" x14ac:dyDescent="0.2">
      <c r="C2197" s="72"/>
      <c r="D2197" s="72"/>
    </row>
    <row r="2198" spans="3:4" ht="12.95" customHeight="1" x14ac:dyDescent="0.2">
      <c r="C2198" s="72"/>
      <c r="D2198" s="72"/>
    </row>
  </sheetData>
  <protectedRanges>
    <protectedRange sqref="A218:D238" name="Range1"/>
  </protectedRanges>
  <sortState xmlns:xlrd2="http://schemas.microsoft.com/office/spreadsheetml/2017/richdata2" ref="A21:W263">
    <sortCondition ref="C21:C263"/>
  </sortState>
  <phoneticPr fontId="0" type="noConversion"/>
  <hyperlinks>
    <hyperlink ref="H63295" r:id="rId1" display="http://vsolj.cetus-net.org/bulletin.html" xr:uid="{00000000-0004-0000-0000-000000000000}"/>
    <hyperlink ref="H63288" r:id="rId2" display="https://www.aavso.org/ejaavso" xr:uid="{00000000-0004-0000-0000-000001000000}"/>
    <hyperlink ref="I63295" r:id="rId3" display="http://vsolj.cetus-net.org/bulletin.html" xr:uid="{00000000-0004-0000-0000-000002000000}"/>
    <hyperlink ref="AQ56946" r:id="rId4" display="http://cdsbib.u-strasbg.fr/cgi-bin/cdsbib?1990RMxAA..21..381G" xr:uid="{00000000-0004-0000-0000-000003000000}"/>
    <hyperlink ref="H63292" r:id="rId5" display="https://www.aavso.org/ejaavso" xr:uid="{00000000-0004-0000-0000-000004000000}"/>
    <hyperlink ref="AP4310" r:id="rId6" display="http://cdsbib.u-strasbg.fr/cgi-bin/cdsbib?1990RMxAA..21..381G" xr:uid="{00000000-0004-0000-0000-000005000000}"/>
    <hyperlink ref="AP4313" r:id="rId7" display="http://cdsbib.u-strasbg.fr/cgi-bin/cdsbib?1990RMxAA..21..381G" xr:uid="{00000000-0004-0000-0000-000006000000}"/>
    <hyperlink ref="AP4311" r:id="rId8" display="http://cdsbib.u-strasbg.fr/cgi-bin/cdsbib?1990RMxAA..21..381G" xr:uid="{00000000-0004-0000-0000-000007000000}"/>
    <hyperlink ref="AP4295" r:id="rId9" display="http://cdsbib.u-strasbg.fr/cgi-bin/cdsbib?1990RMxAA..21..381G" xr:uid="{00000000-0004-0000-0000-000008000000}"/>
    <hyperlink ref="AQ4524" r:id="rId10" display="http://cdsbib.u-strasbg.fr/cgi-bin/cdsbib?1990RMxAA..21..381G" xr:uid="{00000000-0004-0000-0000-000009000000}"/>
    <hyperlink ref="AQ4528" r:id="rId11" display="http://cdsbib.u-strasbg.fr/cgi-bin/cdsbib?1990RMxAA..21..381G" xr:uid="{00000000-0004-0000-0000-00000A000000}"/>
    <hyperlink ref="AQ64208" r:id="rId12" display="http://cdsbib.u-strasbg.fr/cgi-bin/cdsbib?1990RMxAA..21..381G" xr:uid="{00000000-0004-0000-0000-00000B000000}"/>
    <hyperlink ref="I1416" r:id="rId13" display="http://vsolj.cetus-net.org/bulletin.html" xr:uid="{00000000-0004-0000-0000-00000C000000}"/>
    <hyperlink ref="H1416" r:id="rId14" display="http://vsolj.cetus-net.org/bulletin.html" xr:uid="{00000000-0004-0000-0000-00000D000000}"/>
    <hyperlink ref="AQ64869" r:id="rId15" display="http://cdsbib.u-strasbg.fr/cgi-bin/cdsbib?1990RMxAA..21..381G" xr:uid="{00000000-0004-0000-0000-00000E000000}"/>
    <hyperlink ref="AQ64868" r:id="rId16" display="http://cdsbib.u-strasbg.fr/cgi-bin/cdsbib?1990RMxAA..21..381G" xr:uid="{00000000-0004-0000-0000-00000F000000}"/>
    <hyperlink ref="AP2586" r:id="rId17" display="http://cdsbib.u-strasbg.fr/cgi-bin/cdsbib?1990RMxAA..21..381G" xr:uid="{00000000-0004-0000-0000-000010000000}"/>
    <hyperlink ref="AP2604" r:id="rId18" display="http://cdsbib.u-strasbg.fr/cgi-bin/cdsbib?1990RMxAA..21..381G" xr:uid="{00000000-0004-0000-0000-000011000000}"/>
    <hyperlink ref="AP2605" r:id="rId19" display="http://cdsbib.u-strasbg.fr/cgi-bin/cdsbib?1990RMxAA..21..381G" xr:uid="{00000000-0004-0000-0000-000012000000}"/>
    <hyperlink ref="AP2601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E2198"/>
  <sheetViews>
    <sheetView workbookViewId="0">
      <pane xSplit="14" ySplit="21" topLeftCell="O251" activePane="bottomRight" state="frozen"/>
      <selection pane="topRight" activeCell="O1" sqref="O1"/>
      <selection pane="bottomLeft" activeCell="A22" sqref="A22"/>
      <selection pane="bottomRight" activeCell="A251" sqref="A251"/>
    </sheetView>
  </sheetViews>
  <sheetFormatPr defaultColWidth="10.28515625" defaultRowHeight="12.95" customHeight="1" x14ac:dyDescent="0.2"/>
  <cols>
    <col min="1" max="1" width="14.42578125" style="46" customWidth="1"/>
    <col min="2" max="2" width="5.140625" style="46" customWidth="1"/>
    <col min="3" max="3" width="13" style="46" customWidth="1"/>
    <col min="4" max="4" width="9.42578125" style="46" customWidth="1"/>
    <col min="5" max="5" width="9.85546875" style="46" customWidth="1"/>
    <col min="6" max="6" width="16.85546875" style="46" customWidth="1"/>
    <col min="7" max="7" width="8.140625" style="46" customWidth="1"/>
    <col min="8" max="14" width="8.5703125" style="46" customWidth="1"/>
    <col min="15" max="15" width="8" style="46" customWidth="1"/>
    <col min="16" max="16" width="7.7109375" style="46" customWidth="1"/>
    <col min="17" max="17" width="9.85546875" style="46" customWidth="1"/>
    <col min="18" max="16384" width="10.28515625" style="46"/>
  </cols>
  <sheetData>
    <row r="1" spans="1:17" customFormat="1" ht="20.25" x14ac:dyDescent="0.3">
      <c r="A1" s="1" t="s">
        <v>60</v>
      </c>
      <c r="Q1" s="8"/>
    </row>
    <row r="2" spans="1:17" ht="12.95" customHeight="1" x14ac:dyDescent="0.2">
      <c r="A2" s="46" t="s">
        <v>33</v>
      </c>
      <c r="B2" s="47" t="s">
        <v>61</v>
      </c>
    </row>
    <row r="3" spans="1:17" ht="12.95" customHeight="1" thickBot="1" x14ac:dyDescent="0.25"/>
    <row r="4" spans="1:17" ht="12.95" customHeight="1" thickTop="1" thickBot="1" x14ac:dyDescent="0.25">
      <c r="A4" s="48" t="s">
        <v>8</v>
      </c>
      <c r="C4" s="49">
        <v>43832.205999999998</v>
      </c>
      <c r="D4" s="50">
        <v>0.26118649999999999</v>
      </c>
    </row>
    <row r="5" spans="1:17" ht="12.95" customHeight="1" thickTop="1" x14ac:dyDescent="0.2">
      <c r="A5" s="51" t="s">
        <v>66</v>
      </c>
      <c r="C5" s="52">
        <v>-9.5</v>
      </c>
      <c r="D5" s="46" t="s">
        <v>67</v>
      </c>
    </row>
    <row r="6" spans="1:17" ht="12.95" customHeight="1" x14ac:dyDescent="0.2">
      <c r="A6" s="48" t="s">
        <v>9</v>
      </c>
    </row>
    <row r="7" spans="1:17" ht="12.95" customHeight="1" x14ac:dyDescent="0.2">
      <c r="A7" s="46" t="s">
        <v>10</v>
      </c>
      <c r="C7" s="46">
        <f>+C4</f>
        <v>43832.205999999998</v>
      </c>
    </row>
    <row r="8" spans="1:17" ht="12.95" customHeight="1" x14ac:dyDescent="0.2">
      <c r="A8" s="46" t="s">
        <v>11</v>
      </c>
      <c r="C8" s="53">
        <v>0.26118649999999999</v>
      </c>
      <c r="D8" s="54" t="s">
        <v>0</v>
      </c>
      <c r="E8" s="55" t="s">
        <v>7</v>
      </c>
      <c r="F8" s="56"/>
    </row>
    <row r="9" spans="1:17" ht="12.95" customHeight="1" x14ac:dyDescent="0.2">
      <c r="A9" s="57" t="s">
        <v>73</v>
      </c>
      <c r="B9" s="58">
        <v>59</v>
      </c>
      <c r="C9" s="59" t="str">
        <f>"F"&amp;B9</f>
        <v>F59</v>
      </c>
      <c r="D9" s="60" t="str">
        <f>"G"&amp;B9</f>
        <v>G59</v>
      </c>
    </row>
    <row r="10" spans="1:17" ht="12.95" customHeight="1" thickBot="1" x14ac:dyDescent="0.25">
      <c r="C10" s="61" t="s">
        <v>28</v>
      </c>
      <c r="D10" s="61" t="s">
        <v>29</v>
      </c>
    </row>
    <row r="11" spans="1:17" ht="12.95" customHeight="1" x14ac:dyDescent="0.2">
      <c r="A11" s="46" t="s">
        <v>24</v>
      </c>
      <c r="C11" s="60">
        <f ca="1">INTERCEPT(INDIRECT($D$9):G986,INDIRECT($C$9):F986)</f>
        <v>-1.3613077112663055E-2</v>
      </c>
      <c r="D11" s="62"/>
    </row>
    <row r="12" spans="1:17" ht="12.95" customHeight="1" x14ac:dyDescent="0.2">
      <c r="A12" s="46" t="s">
        <v>25</v>
      </c>
      <c r="C12" s="60">
        <f ca="1">SLOPE(INDIRECT($D$9):G986,INDIRECT($C$9):F986)</f>
        <v>1.9734559287799634E-7</v>
      </c>
      <c r="D12" s="62"/>
    </row>
    <row r="13" spans="1:17" ht="12.95" customHeight="1" x14ac:dyDescent="0.2">
      <c r="A13" s="46" t="s">
        <v>27</v>
      </c>
      <c r="C13" s="62" t="s">
        <v>22</v>
      </c>
    </row>
    <row r="15" spans="1:17" ht="12.95" customHeight="1" x14ac:dyDescent="0.2">
      <c r="A15" s="53" t="s">
        <v>26</v>
      </c>
      <c r="C15" s="63">
        <f ca="1">(C7+C11)+(C8+C12)*INT(MAX(F21:F3527))</f>
        <v>59907.188861754745</v>
      </c>
      <c r="E15" s="64" t="s">
        <v>75</v>
      </c>
      <c r="F15" s="52">
        <v>1</v>
      </c>
    </row>
    <row r="16" spans="1:17" ht="12.95" customHeight="1" x14ac:dyDescent="0.2">
      <c r="A16" s="48" t="s">
        <v>12</v>
      </c>
      <c r="C16" s="65">
        <f ca="1">+C8+C12</f>
        <v>0.26118669734559286</v>
      </c>
      <c r="E16" s="64" t="s">
        <v>68</v>
      </c>
      <c r="F16" s="66">
        <f ca="1">NOW()+15018.5+$C$5/24</f>
        <v>60312.753904398145</v>
      </c>
    </row>
    <row r="17" spans="1:31" ht="12.95" customHeight="1" thickBot="1" x14ac:dyDescent="0.25">
      <c r="A17" s="64" t="s">
        <v>62</v>
      </c>
      <c r="C17" s="46">
        <f>COUNT(C21:C2185)</f>
        <v>243</v>
      </c>
      <c r="E17" s="64" t="s">
        <v>76</v>
      </c>
      <c r="F17" s="66">
        <f ca="1">ROUND(2*(F16-$C$7)/$C$8,0)/2+F15</f>
        <v>63100</v>
      </c>
    </row>
    <row r="18" spans="1:31" ht="12.95" customHeight="1" thickTop="1" thickBot="1" x14ac:dyDescent="0.25">
      <c r="A18" s="48" t="s">
        <v>13</v>
      </c>
      <c r="C18" s="49">
        <f ca="1">+C15</f>
        <v>59907.188861754745</v>
      </c>
      <c r="D18" s="67">
        <f ca="1">+C16</f>
        <v>0.26118669734559286</v>
      </c>
      <c r="E18" s="64" t="s">
        <v>69</v>
      </c>
      <c r="F18" s="60">
        <f ca="1">ROUND(2*(F16-$C$15)/$C$16,0)/2+F15</f>
        <v>1554</v>
      </c>
    </row>
    <row r="19" spans="1:31" ht="12.95" customHeight="1" thickTop="1" x14ac:dyDescent="0.2">
      <c r="E19" s="64" t="s">
        <v>70</v>
      </c>
      <c r="F19" s="68">
        <f ca="1">+$C$15+$C$16*F18-15018.5-$C$5/24</f>
        <v>45294.968822763134</v>
      </c>
    </row>
    <row r="20" spans="1:31" ht="12.95" customHeight="1" thickBot="1" x14ac:dyDescent="0.25">
      <c r="A20" s="61" t="s">
        <v>14</v>
      </c>
      <c r="B20" s="61" t="s">
        <v>15</v>
      </c>
      <c r="C20" s="61" t="s">
        <v>16</v>
      </c>
      <c r="D20" s="61" t="s">
        <v>21</v>
      </c>
      <c r="E20" s="61" t="s">
        <v>17</v>
      </c>
      <c r="F20" s="61" t="s">
        <v>18</v>
      </c>
      <c r="G20" s="61" t="s">
        <v>19</v>
      </c>
      <c r="H20" s="69" t="s">
        <v>92</v>
      </c>
      <c r="I20" s="69" t="s">
        <v>95</v>
      </c>
      <c r="J20" s="69" t="s">
        <v>89</v>
      </c>
      <c r="K20" s="69" t="s">
        <v>87</v>
      </c>
      <c r="L20" s="70" t="s">
        <v>52</v>
      </c>
      <c r="M20" s="69" t="s">
        <v>34</v>
      </c>
      <c r="N20" s="69" t="s">
        <v>51</v>
      </c>
      <c r="O20" s="69" t="s">
        <v>31</v>
      </c>
      <c r="P20" s="71" t="s">
        <v>30</v>
      </c>
      <c r="Q20" s="61" t="s">
        <v>23</v>
      </c>
    </row>
    <row r="21" spans="1:31" ht="12.95" customHeight="1" x14ac:dyDescent="0.2">
      <c r="A21" s="46" t="s">
        <v>53</v>
      </c>
      <c r="C21" s="72">
        <v>39677.251799999998</v>
      </c>
      <c r="D21" s="72"/>
      <c r="E21" s="46">
        <f t="shared" ref="E21:E84" si="0">+(C21-C$7)/C$8</f>
        <v>-15907.997541986282</v>
      </c>
      <c r="F21" s="46">
        <f t="shared" ref="F21:F84" si="1">ROUND(2*E21,0)/2</f>
        <v>-15908</v>
      </c>
      <c r="G21" s="46">
        <f t="shared" ref="G21:G84" si="2">+C21-(C$7+F21*C$8)</f>
        <v>6.4199999906122684E-4</v>
      </c>
      <c r="J21" s="46">
        <f>G21</f>
        <v>6.4199999906122684E-4</v>
      </c>
      <c r="O21" s="46">
        <f t="shared" ref="O21:O84" ca="1" si="3">+C$11+C$12*F21</f>
        <v>-1.6752450804166222E-2</v>
      </c>
      <c r="Q21" s="73">
        <f t="shared" ref="Q21:Q84" si="4">+C21-15018.5</f>
        <v>24658.751799999998</v>
      </c>
    </row>
    <row r="22" spans="1:31" ht="12.95" customHeight="1" x14ac:dyDescent="0.2">
      <c r="A22" s="46" t="s">
        <v>37</v>
      </c>
      <c r="C22" s="72">
        <v>43431.286999999997</v>
      </c>
      <c r="D22" s="72"/>
      <c r="E22" s="46">
        <f t="shared" si="0"/>
        <v>-1534.991280177198</v>
      </c>
      <c r="F22" s="46">
        <f t="shared" si="1"/>
        <v>-1535</v>
      </c>
      <c r="G22" s="46">
        <f t="shared" si="2"/>
        <v>2.2774999961256981E-3</v>
      </c>
      <c r="H22" s="46">
        <f t="shared" ref="H22:H38" si="5">G22</f>
        <v>2.2774999961256981E-3</v>
      </c>
      <c r="O22" s="46">
        <f t="shared" ca="1" si="3"/>
        <v>-1.391600259773078E-2</v>
      </c>
      <c r="Q22" s="73">
        <f t="shared" si="4"/>
        <v>28412.786999999997</v>
      </c>
      <c r="AA22" s="46">
        <v>9</v>
      </c>
      <c r="AC22" s="46" t="s">
        <v>36</v>
      </c>
      <c r="AE22" s="46" t="s">
        <v>38</v>
      </c>
    </row>
    <row r="23" spans="1:31" ht="12.95" customHeight="1" x14ac:dyDescent="0.2">
      <c r="A23" s="46" t="s">
        <v>37</v>
      </c>
      <c r="C23" s="72">
        <v>43432.457999999999</v>
      </c>
      <c r="D23" s="72"/>
      <c r="E23" s="46">
        <f t="shared" si="0"/>
        <v>-1530.5078937847079</v>
      </c>
      <c r="F23" s="46">
        <f t="shared" si="1"/>
        <v>-1530.5</v>
      </c>
      <c r="G23" s="46">
        <f t="shared" si="2"/>
        <v>-2.0617499976651743E-3</v>
      </c>
      <c r="H23" s="46">
        <f t="shared" si="5"/>
        <v>-2.0617499976651743E-3</v>
      </c>
      <c r="O23" s="46">
        <f t="shared" ca="1" si="3"/>
        <v>-1.3915114542562829E-2</v>
      </c>
      <c r="Q23" s="73">
        <f t="shared" si="4"/>
        <v>28413.957999999999</v>
      </c>
      <c r="AA23" s="46">
        <v>7</v>
      </c>
      <c r="AC23" s="46" t="s">
        <v>36</v>
      </c>
      <c r="AE23" s="46" t="s">
        <v>38</v>
      </c>
    </row>
    <row r="24" spans="1:31" ht="12.95" customHeight="1" x14ac:dyDescent="0.2">
      <c r="A24" s="46" t="s">
        <v>37</v>
      </c>
      <c r="C24" s="72">
        <v>43446.300999999999</v>
      </c>
      <c r="D24" s="72"/>
      <c r="E24" s="46">
        <f t="shared" si="0"/>
        <v>-1477.5074515719566</v>
      </c>
      <c r="F24" s="46">
        <f t="shared" si="1"/>
        <v>-1477.5</v>
      </c>
      <c r="G24" s="46">
        <f t="shared" si="2"/>
        <v>-1.9462499985820614E-3</v>
      </c>
      <c r="H24" s="46">
        <f t="shared" si="5"/>
        <v>-1.9462499985820614E-3</v>
      </c>
      <c r="O24" s="46">
        <f t="shared" ca="1" si="3"/>
        <v>-1.3904655226140296E-2</v>
      </c>
      <c r="Q24" s="73">
        <f t="shared" si="4"/>
        <v>28427.800999999999</v>
      </c>
      <c r="AA24" s="46">
        <v>6</v>
      </c>
      <c r="AC24" s="46" t="s">
        <v>36</v>
      </c>
      <c r="AE24" s="46" t="s">
        <v>38</v>
      </c>
    </row>
    <row r="25" spans="1:31" ht="12.95" customHeight="1" x14ac:dyDescent="0.2">
      <c r="A25" s="74" t="s">
        <v>118</v>
      </c>
      <c r="B25" s="75" t="s">
        <v>55</v>
      </c>
      <c r="C25" s="76">
        <v>43754.525000000001</v>
      </c>
      <c r="D25" s="19"/>
      <c r="E25" s="46">
        <f t="shared" si="0"/>
        <v>-297.41583121637933</v>
      </c>
      <c r="F25" s="46">
        <f t="shared" si="1"/>
        <v>-297.5</v>
      </c>
      <c r="G25" s="46">
        <f t="shared" si="2"/>
        <v>2.1983750004437752E-2</v>
      </c>
      <c r="H25" s="46">
        <f t="shared" si="5"/>
        <v>2.1983750004437752E-2</v>
      </c>
      <c r="O25" s="46">
        <f t="shared" ca="1" si="3"/>
        <v>-1.3671787426544259E-2</v>
      </c>
      <c r="Q25" s="73">
        <f t="shared" si="4"/>
        <v>28736.025000000001</v>
      </c>
    </row>
    <row r="26" spans="1:31" ht="12.95" customHeight="1" x14ac:dyDescent="0.2">
      <c r="A26" s="74" t="s">
        <v>118</v>
      </c>
      <c r="B26" s="75" t="s">
        <v>55</v>
      </c>
      <c r="C26" s="76">
        <v>43764.42</v>
      </c>
      <c r="D26" s="19"/>
      <c r="E26" s="46">
        <f t="shared" si="0"/>
        <v>-259.53102476582848</v>
      </c>
      <c r="F26" s="46">
        <f t="shared" si="1"/>
        <v>-259.5</v>
      </c>
      <c r="G26" s="46">
        <f t="shared" si="2"/>
        <v>-8.1032500020228326E-3</v>
      </c>
      <c r="H26" s="46">
        <f t="shared" si="5"/>
        <v>-8.1032500020228326E-3</v>
      </c>
      <c r="O26" s="46">
        <f t="shared" ca="1" si="3"/>
        <v>-1.3664288294014896E-2</v>
      </c>
      <c r="Q26" s="73">
        <f t="shared" si="4"/>
        <v>28745.919999999998</v>
      </c>
    </row>
    <row r="27" spans="1:31" ht="12.95" customHeight="1" x14ac:dyDescent="0.2">
      <c r="A27" s="74" t="s">
        <v>118</v>
      </c>
      <c r="B27" s="75" t="s">
        <v>55</v>
      </c>
      <c r="C27" s="76">
        <v>43780.36</v>
      </c>
      <c r="D27" s="19"/>
      <c r="E27" s="46">
        <f t="shared" si="0"/>
        <v>-198.50183681008679</v>
      </c>
      <c r="F27" s="46">
        <f t="shared" si="1"/>
        <v>-198.5</v>
      </c>
      <c r="G27" s="46">
        <f t="shared" si="2"/>
        <v>-4.7975000052247196E-4</v>
      </c>
      <c r="H27" s="46">
        <f t="shared" si="5"/>
        <v>-4.7975000052247196E-4</v>
      </c>
      <c r="O27" s="46">
        <f t="shared" ca="1" si="3"/>
        <v>-1.3652250212849338E-2</v>
      </c>
      <c r="Q27" s="73">
        <f t="shared" si="4"/>
        <v>28761.86</v>
      </c>
    </row>
    <row r="28" spans="1:31" ht="12.95" customHeight="1" x14ac:dyDescent="0.2">
      <c r="A28" s="74" t="s">
        <v>118</v>
      </c>
      <c r="B28" s="75" t="s">
        <v>64</v>
      </c>
      <c r="C28" s="76">
        <v>43780.476000000002</v>
      </c>
      <c r="D28" s="19"/>
      <c r="E28" s="46">
        <f t="shared" si="0"/>
        <v>-198.05770972081606</v>
      </c>
      <c r="F28" s="46">
        <f t="shared" si="1"/>
        <v>-198</v>
      </c>
      <c r="G28" s="46">
        <f t="shared" si="2"/>
        <v>-1.5072999995027203E-2</v>
      </c>
      <c r="H28" s="46">
        <f t="shared" si="5"/>
        <v>-1.5072999995027203E-2</v>
      </c>
      <c r="O28" s="46">
        <f t="shared" ca="1" si="3"/>
        <v>-1.3652151540052899E-2</v>
      </c>
      <c r="Q28" s="73">
        <f t="shared" si="4"/>
        <v>28761.976000000002</v>
      </c>
    </row>
    <row r="29" spans="1:31" ht="12.95" customHeight="1" x14ac:dyDescent="0.2">
      <c r="A29" s="74" t="s">
        <v>118</v>
      </c>
      <c r="B29" s="75" t="s">
        <v>64</v>
      </c>
      <c r="C29" s="76">
        <v>43783.358999999997</v>
      </c>
      <c r="D29" s="19"/>
      <c r="E29" s="46">
        <f t="shared" si="0"/>
        <v>-187.01962007991062</v>
      </c>
      <c r="F29" s="46">
        <f t="shared" si="1"/>
        <v>-187</v>
      </c>
      <c r="G29" s="46">
        <f t="shared" si="2"/>
        <v>-5.12449999951059E-3</v>
      </c>
      <c r="H29" s="46">
        <f t="shared" si="5"/>
        <v>-5.12449999951059E-3</v>
      </c>
      <c r="O29" s="46">
        <f t="shared" ca="1" si="3"/>
        <v>-1.364998073853124E-2</v>
      </c>
      <c r="Q29" s="73">
        <f t="shared" si="4"/>
        <v>28764.858999999997</v>
      </c>
    </row>
    <row r="30" spans="1:31" ht="12.95" customHeight="1" x14ac:dyDescent="0.2">
      <c r="A30" s="74" t="s">
        <v>118</v>
      </c>
      <c r="B30" s="75" t="s">
        <v>64</v>
      </c>
      <c r="C30" s="76">
        <v>43812.35</v>
      </c>
      <c r="D30" s="19"/>
      <c r="E30" s="46">
        <f t="shared" si="0"/>
        <v>-76.02230590018921</v>
      </c>
      <c r="F30" s="46">
        <f t="shared" si="1"/>
        <v>-76</v>
      </c>
      <c r="G30" s="46">
        <f t="shared" si="2"/>
        <v>-5.8260000005248003E-3</v>
      </c>
      <c r="H30" s="46">
        <f t="shared" si="5"/>
        <v>-5.8260000005248003E-3</v>
      </c>
      <c r="O30" s="46">
        <f t="shared" ca="1" si="3"/>
        <v>-1.3628075377721783E-2</v>
      </c>
      <c r="Q30" s="73">
        <f t="shared" si="4"/>
        <v>28793.85</v>
      </c>
    </row>
    <row r="31" spans="1:31" ht="12.95" customHeight="1" x14ac:dyDescent="0.2">
      <c r="A31" s="46" t="s">
        <v>20</v>
      </c>
      <c r="C31" s="72">
        <v>43832.205999999998</v>
      </c>
      <c r="D31" s="72" t="s">
        <v>22</v>
      </c>
      <c r="E31" s="46">
        <f t="shared" si="0"/>
        <v>0</v>
      </c>
      <c r="F31" s="46">
        <f t="shared" si="1"/>
        <v>0</v>
      </c>
      <c r="G31" s="46">
        <f t="shared" si="2"/>
        <v>0</v>
      </c>
      <c r="H31" s="46">
        <f t="shared" si="5"/>
        <v>0</v>
      </c>
      <c r="O31" s="46">
        <f t="shared" ca="1" si="3"/>
        <v>-1.3613077112663055E-2</v>
      </c>
      <c r="Q31" s="73">
        <f t="shared" si="4"/>
        <v>28813.705999999998</v>
      </c>
    </row>
    <row r="32" spans="1:31" ht="12.95" customHeight="1" x14ac:dyDescent="0.2">
      <c r="A32" s="74" t="s">
        <v>118</v>
      </c>
      <c r="B32" s="75" t="s">
        <v>55</v>
      </c>
      <c r="C32" s="76">
        <v>43832.343999999997</v>
      </c>
      <c r="D32" s="19"/>
      <c r="E32" s="46">
        <f t="shared" si="0"/>
        <v>0.52835808894797576</v>
      </c>
      <c r="F32" s="46">
        <f t="shared" si="1"/>
        <v>0.5</v>
      </c>
      <c r="G32" s="46">
        <f t="shared" si="2"/>
        <v>7.4067499954253435E-3</v>
      </c>
      <c r="H32" s="46">
        <f t="shared" si="5"/>
        <v>7.4067499954253435E-3</v>
      </c>
      <c r="O32" s="46">
        <f t="shared" ca="1" si="3"/>
        <v>-1.3612978439866617E-2</v>
      </c>
      <c r="Q32" s="73">
        <f t="shared" si="4"/>
        <v>28813.843999999997</v>
      </c>
    </row>
    <row r="33" spans="1:17" ht="12.95" customHeight="1" x14ac:dyDescent="0.2">
      <c r="A33" s="74" t="s">
        <v>118</v>
      </c>
      <c r="B33" s="75" t="s">
        <v>55</v>
      </c>
      <c r="C33" s="76">
        <v>43835.228000000003</v>
      </c>
      <c r="D33" s="19"/>
      <c r="E33" s="46">
        <f t="shared" si="0"/>
        <v>11.5702764117</v>
      </c>
      <c r="F33" s="46">
        <f t="shared" si="1"/>
        <v>11.5</v>
      </c>
      <c r="G33" s="46">
        <f t="shared" si="2"/>
        <v>1.835525000205962E-2</v>
      </c>
      <c r="H33" s="46">
        <f t="shared" si="5"/>
        <v>1.835525000205962E-2</v>
      </c>
      <c r="O33" s="46">
        <f t="shared" ca="1" si="3"/>
        <v>-1.3610807638344959E-2</v>
      </c>
      <c r="Q33" s="73">
        <f t="shared" si="4"/>
        <v>28816.728000000003</v>
      </c>
    </row>
    <row r="34" spans="1:17" ht="12.95" customHeight="1" x14ac:dyDescent="0.2">
      <c r="A34" s="74" t="s">
        <v>118</v>
      </c>
      <c r="B34" s="75" t="s">
        <v>64</v>
      </c>
      <c r="C34" s="76">
        <v>43835.347000000002</v>
      </c>
      <c r="D34" s="19"/>
      <c r="E34" s="46">
        <f t="shared" si="0"/>
        <v>12.025889546371117</v>
      </c>
      <c r="F34" s="46">
        <f t="shared" si="1"/>
        <v>12</v>
      </c>
      <c r="G34" s="46">
        <f t="shared" si="2"/>
        <v>6.7620000045280904E-3</v>
      </c>
      <c r="H34" s="46">
        <f t="shared" si="5"/>
        <v>6.7620000045280904E-3</v>
      </c>
      <c r="O34" s="46">
        <f t="shared" ca="1" si="3"/>
        <v>-1.3610708965548519E-2</v>
      </c>
      <c r="Q34" s="73">
        <f t="shared" si="4"/>
        <v>28816.847000000002</v>
      </c>
    </row>
    <row r="35" spans="1:17" ht="12.95" customHeight="1" x14ac:dyDescent="0.2">
      <c r="A35" s="74" t="s">
        <v>118</v>
      </c>
      <c r="B35" s="75" t="s">
        <v>55</v>
      </c>
      <c r="C35" s="76">
        <v>43836.243999999999</v>
      </c>
      <c r="D35" s="19"/>
      <c r="E35" s="46">
        <f t="shared" si="0"/>
        <v>15.460217124546888</v>
      </c>
      <c r="F35" s="46">
        <f t="shared" si="1"/>
        <v>15.5</v>
      </c>
      <c r="G35" s="46">
        <f t="shared" si="2"/>
        <v>-1.0390750001533888E-2</v>
      </c>
      <c r="H35" s="46">
        <f t="shared" si="5"/>
        <v>-1.0390750001533888E-2</v>
      </c>
      <c r="O35" s="46">
        <f t="shared" ca="1" si="3"/>
        <v>-1.3610018255973447E-2</v>
      </c>
      <c r="Q35" s="73">
        <f t="shared" si="4"/>
        <v>28817.743999999999</v>
      </c>
    </row>
    <row r="36" spans="1:17" ht="12.95" customHeight="1" x14ac:dyDescent="0.2">
      <c r="A36" s="74" t="s">
        <v>118</v>
      </c>
      <c r="B36" s="75" t="s">
        <v>64</v>
      </c>
      <c r="C36" s="76">
        <v>43836.39</v>
      </c>
      <c r="D36" s="19"/>
      <c r="E36" s="46">
        <f t="shared" si="0"/>
        <v>16.019204667933092</v>
      </c>
      <c r="F36" s="46">
        <f t="shared" si="1"/>
        <v>16</v>
      </c>
      <c r="G36" s="46">
        <f t="shared" si="2"/>
        <v>5.0160000027972274E-3</v>
      </c>
      <c r="H36" s="46">
        <f t="shared" si="5"/>
        <v>5.0160000027972274E-3</v>
      </c>
      <c r="O36" s="46">
        <f t="shared" ca="1" si="3"/>
        <v>-1.3609919583177008E-2</v>
      </c>
      <c r="Q36" s="73">
        <f t="shared" si="4"/>
        <v>28817.89</v>
      </c>
    </row>
    <row r="37" spans="1:17" ht="12.95" customHeight="1" x14ac:dyDescent="0.2">
      <c r="A37" s="74" t="s">
        <v>118</v>
      </c>
      <c r="B37" s="75" t="s">
        <v>64</v>
      </c>
      <c r="C37" s="76">
        <v>43842.377999999997</v>
      </c>
      <c r="D37" s="19"/>
      <c r="E37" s="46">
        <f t="shared" si="0"/>
        <v>38.945351310265508</v>
      </c>
      <c r="F37" s="46">
        <f t="shared" si="1"/>
        <v>39</v>
      </c>
      <c r="G37" s="46">
        <f t="shared" si="2"/>
        <v>-1.4273500004492234E-2</v>
      </c>
      <c r="H37" s="46">
        <f t="shared" si="5"/>
        <v>-1.4273500004492234E-2</v>
      </c>
      <c r="O37" s="46">
        <f t="shared" ca="1" si="3"/>
        <v>-1.3605380634540814E-2</v>
      </c>
      <c r="Q37" s="73">
        <f t="shared" si="4"/>
        <v>28823.877999999997</v>
      </c>
    </row>
    <row r="38" spans="1:17" ht="12.95" customHeight="1" x14ac:dyDescent="0.2">
      <c r="A38" s="74" t="s">
        <v>118</v>
      </c>
      <c r="B38" s="75" t="s">
        <v>55</v>
      </c>
      <c r="C38" s="76">
        <v>43876.218999999997</v>
      </c>
      <c r="D38" s="19"/>
      <c r="E38" s="46">
        <f t="shared" si="0"/>
        <v>168.51177223937307</v>
      </c>
      <c r="F38" s="46">
        <f t="shared" si="1"/>
        <v>168.5</v>
      </c>
      <c r="G38" s="46">
        <f t="shared" si="2"/>
        <v>3.0747499986318871E-3</v>
      </c>
      <c r="H38" s="46">
        <f t="shared" si="5"/>
        <v>3.0747499986318871E-3</v>
      </c>
      <c r="O38" s="46">
        <f t="shared" ca="1" si="3"/>
        <v>-1.3579824380263113E-2</v>
      </c>
      <c r="Q38" s="73">
        <f t="shared" si="4"/>
        <v>28857.718999999997</v>
      </c>
    </row>
    <row r="39" spans="1:17" ht="12.95" customHeight="1" x14ac:dyDescent="0.2">
      <c r="A39" s="46" t="s">
        <v>53</v>
      </c>
      <c r="C39" s="72">
        <v>44519.558499999999</v>
      </c>
      <c r="D39" s="72"/>
      <c r="E39" s="46">
        <f t="shared" si="0"/>
        <v>2631.6540096827398</v>
      </c>
      <c r="F39" s="46">
        <f t="shared" si="1"/>
        <v>2631.5</v>
      </c>
      <c r="G39" s="46">
        <f t="shared" si="2"/>
        <v>4.022524999891175E-2</v>
      </c>
      <c r="J39" s="46">
        <f>G39</f>
        <v>4.022524999891175E-2</v>
      </c>
      <c r="O39" s="46">
        <f t="shared" ca="1" si="3"/>
        <v>-1.3093762185004607E-2</v>
      </c>
      <c r="Q39" s="73">
        <f t="shared" si="4"/>
        <v>29501.058499999999</v>
      </c>
    </row>
    <row r="40" spans="1:17" ht="12.95" customHeight="1" x14ac:dyDescent="0.2">
      <c r="A40" s="46" t="s">
        <v>53</v>
      </c>
      <c r="C40" s="72">
        <v>44556.524400000002</v>
      </c>
      <c r="D40" s="72"/>
      <c r="E40" s="46">
        <f t="shared" si="0"/>
        <v>2773.1846783811711</v>
      </c>
      <c r="F40" s="46">
        <f t="shared" si="1"/>
        <v>2773</v>
      </c>
      <c r="G40" s="46">
        <f t="shared" si="2"/>
        <v>4.8235500005830545E-2</v>
      </c>
      <c r="J40" s="46">
        <f>G40</f>
        <v>4.8235500005830545E-2</v>
      </c>
      <c r="O40" s="46">
        <f t="shared" ca="1" si="3"/>
        <v>-1.3065837783612371E-2</v>
      </c>
      <c r="Q40" s="73">
        <f t="shared" si="4"/>
        <v>29538.024400000002</v>
      </c>
    </row>
    <row r="41" spans="1:17" ht="12.95" customHeight="1" x14ac:dyDescent="0.2">
      <c r="A41" s="46" t="s">
        <v>50</v>
      </c>
      <c r="C41" s="72">
        <v>44556.524599999997</v>
      </c>
      <c r="D41" s="72"/>
      <c r="E41" s="46">
        <f t="shared" si="0"/>
        <v>2773.1854441175128</v>
      </c>
      <c r="F41" s="46">
        <f t="shared" si="1"/>
        <v>2773</v>
      </c>
      <c r="G41" s="46">
        <f t="shared" si="2"/>
        <v>4.843550000077812E-2</v>
      </c>
      <c r="J41" s="46">
        <f>G41</f>
        <v>4.843550000077812E-2</v>
      </c>
      <c r="O41" s="46">
        <f t="shared" ca="1" si="3"/>
        <v>-1.3065837783612371E-2</v>
      </c>
      <c r="Q41" s="73">
        <f t="shared" si="4"/>
        <v>29538.024599999997</v>
      </c>
    </row>
    <row r="42" spans="1:17" ht="12.95" customHeight="1" x14ac:dyDescent="0.2">
      <c r="A42" s="46" t="s">
        <v>53</v>
      </c>
      <c r="C42" s="72">
        <v>44569.588000000003</v>
      </c>
      <c r="D42" s="72"/>
      <c r="E42" s="46">
        <f t="shared" si="0"/>
        <v>2823.2010459958883</v>
      </c>
      <c r="F42" s="46">
        <f t="shared" si="1"/>
        <v>2823</v>
      </c>
      <c r="G42" s="46">
        <f t="shared" si="2"/>
        <v>5.2510500005155336E-2</v>
      </c>
      <c r="I42" s="46">
        <f>G42</f>
        <v>5.2510500005155336E-2</v>
      </c>
      <c r="O42" s="46">
        <f t="shared" ca="1" si="3"/>
        <v>-1.3055970503968471E-2</v>
      </c>
      <c r="Q42" s="73">
        <f t="shared" si="4"/>
        <v>29551.088000000003</v>
      </c>
    </row>
    <row r="43" spans="1:17" ht="12.95" customHeight="1" x14ac:dyDescent="0.2">
      <c r="A43" s="46" t="s">
        <v>53</v>
      </c>
      <c r="C43" s="72">
        <v>44588.53</v>
      </c>
      <c r="D43" s="72"/>
      <c r="E43" s="46">
        <f t="shared" si="0"/>
        <v>2895.7239367272068</v>
      </c>
      <c r="F43" s="46">
        <f t="shared" si="1"/>
        <v>2895.5</v>
      </c>
      <c r="G43" s="46">
        <f t="shared" si="2"/>
        <v>5.8489249997364823E-2</v>
      </c>
      <c r="H43" s="46">
        <f>G43</f>
        <v>5.8489249997364823E-2</v>
      </c>
      <c r="O43" s="46">
        <f t="shared" ca="1" si="3"/>
        <v>-1.3041662948484817E-2</v>
      </c>
      <c r="Q43" s="73">
        <f t="shared" si="4"/>
        <v>29570.03</v>
      </c>
    </row>
    <row r="44" spans="1:17" ht="12.95" customHeight="1" x14ac:dyDescent="0.2">
      <c r="A44" s="46" t="s">
        <v>53</v>
      </c>
      <c r="C44" s="72">
        <v>44591.529799999997</v>
      </c>
      <c r="D44" s="72"/>
      <c r="E44" s="46">
        <f t="shared" si="0"/>
        <v>2907.2092164028322</v>
      </c>
      <c r="F44" s="46">
        <f t="shared" si="1"/>
        <v>2907</v>
      </c>
      <c r="G44" s="46">
        <f t="shared" si="2"/>
        <v>5.4644499999994878E-2</v>
      </c>
      <c r="J44" s="46">
        <f t="shared" ref="J44:J50" si="6">G44</f>
        <v>5.4644499999994878E-2</v>
      </c>
      <c r="O44" s="46">
        <f t="shared" ca="1" si="3"/>
        <v>-1.303939347416672E-2</v>
      </c>
      <c r="Q44" s="73">
        <f t="shared" si="4"/>
        <v>29573.029799999997</v>
      </c>
    </row>
    <row r="45" spans="1:17" ht="12.95" customHeight="1" x14ac:dyDescent="0.2">
      <c r="A45" s="46" t="s">
        <v>53</v>
      </c>
      <c r="C45" s="72">
        <v>45259.704599999997</v>
      </c>
      <c r="D45" s="72"/>
      <c r="E45" s="46">
        <f t="shared" si="0"/>
        <v>5465.4379150530331</v>
      </c>
      <c r="F45" s="46">
        <f t="shared" si="1"/>
        <v>5465.5</v>
      </c>
      <c r="G45" s="46">
        <f t="shared" si="2"/>
        <v>-1.6215750001720153E-2</v>
      </c>
      <c r="J45" s="46">
        <f t="shared" si="6"/>
        <v>-1.6215750001720153E-2</v>
      </c>
      <c r="O45" s="46">
        <f t="shared" ca="1" si="3"/>
        <v>-1.2534484774788367E-2</v>
      </c>
      <c r="Q45" s="73">
        <f t="shared" si="4"/>
        <v>30241.204599999997</v>
      </c>
    </row>
    <row r="46" spans="1:17" ht="12.95" customHeight="1" x14ac:dyDescent="0.2">
      <c r="A46" s="46" t="s">
        <v>53</v>
      </c>
      <c r="C46" s="72">
        <v>45260.616300000002</v>
      </c>
      <c r="D46" s="72"/>
      <c r="E46" s="46">
        <f t="shared" si="0"/>
        <v>5468.9285242537544</v>
      </c>
      <c r="F46" s="46">
        <f t="shared" si="1"/>
        <v>5469</v>
      </c>
      <c r="G46" s="46">
        <f t="shared" si="2"/>
        <v>-1.8668499993509613E-2</v>
      </c>
      <c r="J46" s="46">
        <f t="shared" si="6"/>
        <v>-1.8668499993509613E-2</v>
      </c>
      <c r="O46" s="46">
        <f t="shared" ca="1" si="3"/>
        <v>-1.2533794065213294E-2</v>
      </c>
      <c r="Q46" s="73">
        <f t="shared" si="4"/>
        <v>30242.116300000002</v>
      </c>
    </row>
    <row r="47" spans="1:17" ht="12.95" customHeight="1" x14ac:dyDescent="0.2">
      <c r="A47" s="20" t="s">
        <v>53</v>
      </c>
      <c r="B47" s="20"/>
      <c r="C47" s="19">
        <v>45262.575100000002</v>
      </c>
      <c r="D47" s="19"/>
      <c r="E47" s="46">
        <f t="shared" si="0"/>
        <v>5476.4281461714272</v>
      </c>
      <c r="F47" s="46">
        <f t="shared" si="1"/>
        <v>5476.5</v>
      </c>
      <c r="G47" s="46">
        <f t="shared" si="2"/>
        <v>-1.8767249996017199E-2</v>
      </c>
      <c r="J47" s="46">
        <f t="shared" si="6"/>
        <v>-1.8767249996017199E-2</v>
      </c>
      <c r="O47" s="46">
        <f t="shared" ca="1" si="3"/>
        <v>-1.2532313973266708E-2</v>
      </c>
      <c r="Q47" s="73">
        <f t="shared" si="4"/>
        <v>30244.075100000002</v>
      </c>
    </row>
    <row r="48" spans="1:17" ht="12.95" customHeight="1" x14ac:dyDescent="0.2">
      <c r="A48" s="20" t="s">
        <v>53</v>
      </c>
      <c r="B48" s="20"/>
      <c r="C48" s="19">
        <v>45264.537499999999</v>
      </c>
      <c r="D48" s="19"/>
      <c r="E48" s="46">
        <f t="shared" si="0"/>
        <v>5483.9415513435815</v>
      </c>
      <c r="F48" s="46">
        <f t="shared" si="1"/>
        <v>5484</v>
      </c>
      <c r="G48" s="46">
        <f t="shared" si="2"/>
        <v>-1.5266000002156943E-2</v>
      </c>
      <c r="J48" s="46">
        <f t="shared" si="6"/>
        <v>-1.5266000002156943E-2</v>
      </c>
      <c r="O48" s="46">
        <f t="shared" ca="1" si="3"/>
        <v>-1.2530833881320123E-2</v>
      </c>
      <c r="Q48" s="73">
        <f t="shared" si="4"/>
        <v>30246.037499999999</v>
      </c>
    </row>
    <row r="49" spans="1:31" ht="12.95" customHeight="1" x14ac:dyDescent="0.2">
      <c r="A49" s="20" t="s">
        <v>53</v>
      </c>
      <c r="B49" s="20"/>
      <c r="C49" s="19">
        <v>45265.583100000003</v>
      </c>
      <c r="D49" s="19"/>
      <c r="E49" s="46">
        <f t="shared" si="0"/>
        <v>5487.9448210378605</v>
      </c>
      <c r="F49" s="46">
        <f t="shared" si="1"/>
        <v>5488</v>
      </c>
      <c r="G49" s="46">
        <f t="shared" si="2"/>
        <v>-1.4411999996809755E-2</v>
      </c>
      <c r="J49" s="46">
        <f t="shared" si="6"/>
        <v>-1.4411999996809755E-2</v>
      </c>
      <c r="O49" s="46">
        <f t="shared" ca="1" si="3"/>
        <v>-1.2530044498948612E-2</v>
      </c>
      <c r="Q49" s="73">
        <f t="shared" si="4"/>
        <v>30247.083100000003</v>
      </c>
    </row>
    <row r="50" spans="1:31" ht="12.95" customHeight="1" x14ac:dyDescent="0.2">
      <c r="A50" s="20" t="s">
        <v>53</v>
      </c>
      <c r="B50" s="20"/>
      <c r="C50" s="19">
        <v>45639.311300000001</v>
      </c>
      <c r="D50" s="19"/>
      <c r="E50" s="46">
        <f t="shared" si="0"/>
        <v>6918.8311800188867</v>
      </c>
      <c r="F50" s="46">
        <f t="shared" si="1"/>
        <v>6919</v>
      </c>
      <c r="G50" s="46">
        <f t="shared" si="2"/>
        <v>-4.4093499993323348E-2</v>
      </c>
      <c r="J50" s="46">
        <f t="shared" si="6"/>
        <v>-4.4093499993323348E-2</v>
      </c>
      <c r="O50" s="46">
        <f t="shared" ca="1" si="3"/>
        <v>-1.2247642955540199E-2</v>
      </c>
      <c r="Q50" s="73">
        <f t="shared" si="4"/>
        <v>30620.811300000001</v>
      </c>
    </row>
    <row r="51" spans="1:31" ht="12.95" customHeight="1" x14ac:dyDescent="0.2">
      <c r="A51" s="20" t="s">
        <v>53</v>
      </c>
      <c r="B51" s="20"/>
      <c r="C51" s="19">
        <v>45639.499000000003</v>
      </c>
      <c r="D51" s="19"/>
      <c r="E51" s="46">
        <f t="shared" si="0"/>
        <v>6919.5498235935056</v>
      </c>
      <c r="F51" s="46">
        <f t="shared" si="1"/>
        <v>6919.5</v>
      </c>
      <c r="G51" s="46">
        <f t="shared" si="2"/>
        <v>1.3013250005315058E-2</v>
      </c>
      <c r="I51" s="46">
        <f>G51</f>
        <v>1.3013250005315058E-2</v>
      </c>
      <c r="O51" s="46">
        <f t="shared" ca="1" si="3"/>
        <v>-1.224754428274376E-2</v>
      </c>
      <c r="Q51" s="73">
        <f t="shared" si="4"/>
        <v>30620.999000000003</v>
      </c>
    </row>
    <row r="52" spans="1:31" ht="12.95" customHeight="1" x14ac:dyDescent="0.2">
      <c r="A52" s="20" t="s">
        <v>40</v>
      </c>
      <c r="B52" s="18" t="s">
        <v>55</v>
      </c>
      <c r="C52" s="19">
        <v>45915.563999999998</v>
      </c>
      <c r="D52" s="19"/>
      <c r="E52" s="46">
        <f t="shared" si="0"/>
        <v>7976.5148658142753</v>
      </c>
      <c r="F52" s="46">
        <f t="shared" si="1"/>
        <v>7976.5</v>
      </c>
      <c r="G52" s="46">
        <f t="shared" si="2"/>
        <v>3.8827500029583462E-3</v>
      </c>
      <c r="I52" s="46">
        <f>G52</f>
        <v>3.8827500029583462E-3</v>
      </c>
      <c r="O52" s="46">
        <f t="shared" ca="1" si="3"/>
        <v>-1.2038949991071718E-2</v>
      </c>
      <c r="Q52" s="73">
        <f t="shared" si="4"/>
        <v>30897.063999999998</v>
      </c>
      <c r="AA52" s="46">
        <v>8</v>
      </c>
      <c r="AC52" s="46" t="s">
        <v>39</v>
      </c>
      <c r="AE52" s="46" t="s">
        <v>38</v>
      </c>
    </row>
    <row r="53" spans="1:31" ht="12.95" customHeight="1" x14ac:dyDescent="0.2">
      <c r="A53" s="19" t="s">
        <v>79</v>
      </c>
      <c r="B53" s="18" t="s">
        <v>22</v>
      </c>
      <c r="C53" s="19">
        <v>45939.499000000003</v>
      </c>
      <c r="D53" s="19">
        <v>1E-3</v>
      </c>
      <c r="E53" s="46">
        <f t="shared" si="0"/>
        <v>8068.1543647929939</v>
      </c>
      <c r="F53" s="46">
        <f t="shared" si="1"/>
        <v>8068</v>
      </c>
      <c r="G53" s="46">
        <f t="shared" si="2"/>
        <v>4.0318000006664079E-2</v>
      </c>
      <c r="I53" s="46">
        <f>G53</f>
        <v>4.0318000006664079E-2</v>
      </c>
      <c r="O53" s="46">
        <f t="shared" ca="1" si="3"/>
        <v>-1.2020892869323381E-2</v>
      </c>
      <c r="Q53" s="73">
        <f t="shared" si="4"/>
        <v>30920.999000000003</v>
      </c>
    </row>
    <row r="54" spans="1:31" ht="12.95" customHeight="1" x14ac:dyDescent="0.2">
      <c r="A54" s="20" t="s">
        <v>53</v>
      </c>
      <c r="B54" s="20"/>
      <c r="C54" s="19">
        <v>46709.689400000003</v>
      </c>
      <c r="D54" s="19"/>
      <c r="E54" s="46">
        <f t="shared" si="0"/>
        <v>11016.968334887159</v>
      </c>
      <c r="F54" s="46">
        <f t="shared" si="1"/>
        <v>11017</v>
      </c>
      <c r="G54" s="46">
        <f t="shared" si="2"/>
        <v>-8.2704999949783087E-3</v>
      </c>
      <c r="J54" s="46">
        <f>G54</f>
        <v>-8.2704999949783087E-3</v>
      </c>
      <c r="O54" s="46">
        <f t="shared" ca="1" si="3"/>
        <v>-1.1438920715926171E-2</v>
      </c>
      <c r="Q54" s="73">
        <f t="shared" si="4"/>
        <v>31691.189400000003</v>
      </c>
    </row>
    <row r="55" spans="1:31" ht="12.95" customHeight="1" x14ac:dyDescent="0.2">
      <c r="A55" s="20" t="s">
        <v>53</v>
      </c>
      <c r="B55" s="20"/>
      <c r="C55" s="19">
        <v>46709.822800000002</v>
      </c>
      <c r="D55" s="19"/>
      <c r="E55" s="46">
        <f t="shared" si="0"/>
        <v>11017.479081039806</v>
      </c>
      <c r="F55" s="46">
        <f t="shared" si="1"/>
        <v>11017.5</v>
      </c>
      <c r="G55" s="46">
        <f t="shared" si="2"/>
        <v>-5.4637499997625127E-3</v>
      </c>
      <c r="J55" s="46">
        <f>G55</f>
        <v>-5.4637499997625127E-3</v>
      </c>
      <c r="O55" s="46">
        <f t="shared" ca="1" si="3"/>
        <v>-1.143882204312973E-2</v>
      </c>
      <c r="Q55" s="73">
        <f t="shared" si="4"/>
        <v>31691.322800000002</v>
      </c>
    </row>
    <row r="56" spans="1:31" ht="12.95" customHeight="1" x14ac:dyDescent="0.2">
      <c r="A56" s="20" t="s">
        <v>53</v>
      </c>
      <c r="B56" s="20"/>
      <c r="C56" s="19">
        <v>46710.734400000001</v>
      </c>
      <c r="D56" s="19"/>
      <c r="E56" s="46">
        <f t="shared" si="0"/>
        <v>11020.96930737233</v>
      </c>
      <c r="F56" s="46">
        <f t="shared" si="1"/>
        <v>11021</v>
      </c>
      <c r="G56" s="46">
        <f t="shared" si="2"/>
        <v>-8.0164999963017181E-3</v>
      </c>
      <c r="J56" s="46">
        <f>G56</f>
        <v>-8.0164999963017181E-3</v>
      </c>
      <c r="O56" s="46">
        <f t="shared" ca="1" si="3"/>
        <v>-1.1438131333554657E-2</v>
      </c>
      <c r="Q56" s="73">
        <f t="shared" si="4"/>
        <v>31692.234400000001</v>
      </c>
    </row>
    <row r="57" spans="1:31" ht="12.95" customHeight="1" x14ac:dyDescent="0.2">
      <c r="A57" s="20" t="s">
        <v>53</v>
      </c>
      <c r="B57" s="20"/>
      <c r="C57" s="19">
        <v>46710.8658</v>
      </c>
      <c r="D57" s="19"/>
      <c r="E57" s="46">
        <f t="shared" si="0"/>
        <v>11021.472396161369</v>
      </c>
      <c r="F57" s="46">
        <f t="shared" si="1"/>
        <v>11021.5</v>
      </c>
      <c r="G57" s="46">
        <f t="shared" si="2"/>
        <v>-7.2097500014933757E-3</v>
      </c>
      <c r="J57" s="46">
        <f>G57</f>
        <v>-7.2097500014933757E-3</v>
      </c>
      <c r="O57" s="46">
        <f t="shared" ca="1" si="3"/>
        <v>-1.143803266075822E-2</v>
      </c>
      <c r="Q57" s="73">
        <f t="shared" si="4"/>
        <v>31692.3658</v>
      </c>
    </row>
    <row r="58" spans="1:31" ht="12.95" customHeight="1" x14ac:dyDescent="0.2">
      <c r="A58" s="20" t="s">
        <v>42</v>
      </c>
      <c r="B58" s="20"/>
      <c r="C58" s="19">
        <v>48122.476000000002</v>
      </c>
      <c r="D58" s="19"/>
      <c r="E58" s="46">
        <f t="shared" si="0"/>
        <v>16426.078683239772</v>
      </c>
      <c r="F58" s="46">
        <f t="shared" si="1"/>
        <v>16426</v>
      </c>
      <c r="G58" s="46">
        <f t="shared" si="2"/>
        <v>2.055100000143284E-2</v>
      </c>
      <c r="I58" s="46">
        <f>G58</f>
        <v>2.055100000143284E-2</v>
      </c>
      <c r="O58" s="46">
        <f t="shared" ca="1" si="3"/>
        <v>-1.0371478404049088E-2</v>
      </c>
      <c r="Q58" s="73">
        <f t="shared" si="4"/>
        <v>33103.976000000002</v>
      </c>
      <c r="AA58" s="46">
        <v>9</v>
      </c>
      <c r="AC58" s="46" t="s">
        <v>41</v>
      </c>
      <c r="AE58" s="46" t="s">
        <v>38</v>
      </c>
    </row>
    <row r="59" spans="1:31" ht="12.95" customHeight="1" x14ac:dyDescent="0.2">
      <c r="A59" s="20" t="s">
        <v>48</v>
      </c>
      <c r="B59" s="20"/>
      <c r="C59" s="19">
        <v>50042.317799999997</v>
      </c>
      <c r="D59" s="19"/>
      <c r="E59" s="46">
        <f t="shared" si="0"/>
        <v>23776.542049455078</v>
      </c>
      <c r="F59" s="46">
        <f t="shared" si="1"/>
        <v>23776.5</v>
      </c>
      <c r="G59" s="46">
        <f t="shared" si="2"/>
        <v>1.0982749998220243E-2</v>
      </c>
      <c r="J59" s="46">
        <f>G59</f>
        <v>1.0982749998220243E-2</v>
      </c>
      <c r="O59" s="46">
        <f t="shared" ca="1" si="3"/>
        <v>-8.9208896235993748E-3</v>
      </c>
      <c r="Q59" s="73">
        <f t="shared" si="4"/>
        <v>35023.817799999997</v>
      </c>
    </row>
    <row r="60" spans="1:31" ht="12.95" customHeight="1" x14ac:dyDescent="0.2">
      <c r="A60" s="20" t="s">
        <v>44</v>
      </c>
      <c r="B60" s="18" t="s">
        <v>55</v>
      </c>
      <c r="C60" s="19">
        <v>50715.313999999998</v>
      </c>
      <c r="D60" s="19">
        <v>2E-3</v>
      </c>
      <c r="E60" s="46">
        <f t="shared" si="0"/>
        <v>26353.230354555079</v>
      </c>
      <c r="F60" s="46">
        <f t="shared" si="1"/>
        <v>26353</v>
      </c>
      <c r="G60" s="46">
        <f t="shared" si="2"/>
        <v>6.0165499999129679E-2</v>
      </c>
      <c r="I60" s="46">
        <f>G60</f>
        <v>6.0165499999129679E-2</v>
      </c>
      <c r="O60" s="46">
        <f t="shared" ca="1" si="3"/>
        <v>-8.4124287035492185E-3</v>
      </c>
      <c r="Q60" s="73">
        <f t="shared" si="4"/>
        <v>35696.813999999998</v>
      </c>
      <c r="AA60" s="46">
        <v>12</v>
      </c>
      <c r="AC60" s="46" t="s">
        <v>43</v>
      </c>
      <c r="AE60" s="46" t="s">
        <v>38</v>
      </c>
    </row>
    <row r="61" spans="1:31" ht="12.95" customHeight="1" x14ac:dyDescent="0.2">
      <c r="A61" s="77" t="s">
        <v>71</v>
      </c>
      <c r="B61" s="78" t="s">
        <v>55</v>
      </c>
      <c r="C61" s="77">
        <v>50719.507100000003</v>
      </c>
      <c r="D61" s="77">
        <v>8.0000000000000004E-4</v>
      </c>
      <c r="E61" s="46">
        <f t="shared" si="0"/>
        <v>26369.28440022744</v>
      </c>
      <c r="F61" s="46">
        <f t="shared" si="1"/>
        <v>26369.5</v>
      </c>
      <c r="G61" s="46">
        <f t="shared" si="2"/>
        <v>-5.6311749998712912E-2</v>
      </c>
      <c r="J61" s="46">
        <f>G61</f>
        <v>-5.6311749998712912E-2</v>
      </c>
      <c r="O61" s="46">
        <f t="shared" ca="1" si="3"/>
        <v>-8.4091725012667307E-3</v>
      </c>
      <c r="Q61" s="73">
        <f t="shared" si="4"/>
        <v>35701.007100000003</v>
      </c>
    </row>
    <row r="62" spans="1:31" ht="12.95" customHeight="1" x14ac:dyDescent="0.2">
      <c r="A62" s="74" t="s">
        <v>238</v>
      </c>
      <c r="B62" s="75" t="s">
        <v>64</v>
      </c>
      <c r="C62" s="76">
        <v>51111.913999999997</v>
      </c>
      <c r="D62" s="19"/>
      <c r="E62" s="46">
        <f t="shared" si="0"/>
        <v>27871.685558020799</v>
      </c>
      <c r="F62" s="46">
        <f t="shared" si="1"/>
        <v>27871.5</v>
      </c>
      <c r="G62" s="46">
        <f t="shared" si="2"/>
        <v>4.8465250001754612E-2</v>
      </c>
      <c r="I62" s="46">
        <f>G62</f>
        <v>4.8465250001754612E-2</v>
      </c>
      <c r="O62" s="46">
        <f t="shared" ca="1" si="3"/>
        <v>-8.1127594207639799E-3</v>
      </c>
      <c r="Q62" s="73">
        <f t="shared" si="4"/>
        <v>36093.413999999997</v>
      </c>
    </row>
    <row r="63" spans="1:31" ht="12.95" customHeight="1" x14ac:dyDescent="0.2">
      <c r="A63" s="74" t="s">
        <v>238</v>
      </c>
      <c r="B63" s="75" t="s">
        <v>64</v>
      </c>
      <c r="C63" s="76">
        <v>51422.161999999997</v>
      </c>
      <c r="D63" s="19"/>
      <c r="E63" s="46">
        <f t="shared" si="0"/>
        <v>29059.526430347658</v>
      </c>
      <c r="F63" s="46">
        <f t="shared" si="1"/>
        <v>29059.5</v>
      </c>
      <c r="G63" s="46">
        <f t="shared" si="2"/>
        <v>6.9032499959575944E-3</v>
      </c>
      <c r="I63" s="46">
        <f>G63</f>
        <v>6.9032499959575944E-3</v>
      </c>
      <c r="O63" s="46">
        <f t="shared" ca="1" si="3"/>
        <v>-7.8783128564249207E-3</v>
      </c>
      <c r="Q63" s="73">
        <f t="shared" si="4"/>
        <v>36403.661999999997</v>
      </c>
    </row>
    <row r="64" spans="1:31" ht="12.95" customHeight="1" x14ac:dyDescent="0.2">
      <c r="A64" s="74" t="s">
        <v>238</v>
      </c>
      <c r="B64" s="75" t="s">
        <v>55</v>
      </c>
      <c r="C64" s="76">
        <v>51461.997000000003</v>
      </c>
      <c r="D64" s="19"/>
      <c r="E64" s="46">
        <f t="shared" si="0"/>
        <v>29212.041970009956</v>
      </c>
      <c r="F64" s="46">
        <f t="shared" si="1"/>
        <v>29212</v>
      </c>
      <c r="G64" s="46">
        <f t="shared" si="2"/>
        <v>1.096200000756653E-2</v>
      </c>
      <c r="I64" s="46">
        <f>G64</f>
        <v>1.096200000756653E-2</v>
      </c>
      <c r="O64" s="46">
        <f t="shared" ca="1" si="3"/>
        <v>-7.8482176535110259E-3</v>
      </c>
      <c r="Q64" s="73">
        <f t="shared" si="4"/>
        <v>36443.497000000003</v>
      </c>
    </row>
    <row r="65" spans="1:17" ht="12.95" customHeight="1" x14ac:dyDescent="0.2">
      <c r="A65" s="74" t="s">
        <v>238</v>
      </c>
      <c r="B65" s="75" t="s">
        <v>55</v>
      </c>
      <c r="C65" s="76">
        <v>51463.036999999997</v>
      </c>
      <c r="D65" s="19"/>
      <c r="E65" s="46">
        <f t="shared" si="0"/>
        <v>29216.023799086088</v>
      </c>
      <c r="F65" s="46">
        <f t="shared" si="1"/>
        <v>29216</v>
      </c>
      <c r="G65" s="46">
        <f t="shared" si="2"/>
        <v>6.216000001586508E-3</v>
      </c>
      <c r="I65" s="46">
        <f>G65</f>
        <v>6.216000001586508E-3</v>
      </c>
      <c r="O65" s="46">
        <f t="shared" ca="1" si="3"/>
        <v>-7.8474282711395137E-3</v>
      </c>
      <c r="Q65" s="73">
        <f t="shared" si="4"/>
        <v>36444.536999999997</v>
      </c>
    </row>
    <row r="66" spans="1:17" ht="12.95" customHeight="1" x14ac:dyDescent="0.2">
      <c r="A66" s="74" t="s">
        <v>253</v>
      </c>
      <c r="B66" s="75" t="s">
        <v>55</v>
      </c>
      <c r="C66" s="76">
        <v>51814.040699999998</v>
      </c>
      <c r="D66" s="19"/>
      <c r="E66" s="46">
        <f t="shared" si="0"/>
        <v>30559.905278412167</v>
      </c>
      <c r="F66" s="46">
        <f t="shared" si="1"/>
        <v>30560</v>
      </c>
      <c r="G66" s="46">
        <f t="shared" si="2"/>
        <v>-2.4740000000747386E-2</v>
      </c>
      <c r="K66" s="46">
        <f>G66</f>
        <v>-2.4740000000747386E-2</v>
      </c>
      <c r="O66" s="46">
        <f t="shared" ca="1" si="3"/>
        <v>-7.5821957943114872E-3</v>
      </c>
      <c r="Q66" s="73">
        <f t="shared" si="4"/>
        <v>36795.540699999998</v>
      </c>
    </row>
    <row r="67" spans="1:17" ht="12.95" customHeight="1" x14ac:dyDescent="0.2">
      <c r="A67" s="19" t="s">
        <v>56</v>
      </c>
      <c r="B67" s="18" t="s">
        <v>55</v>
      </c>
      <c r="C67" s="19">
        <v>51825.407099999997</v>
      </c>
      <c r="D67" s="19">
        <v>1.1000000000000001E-3</v>
      </c>
      <c r="E67" s="46">
        <f t="shared" si="0"/>
        <v>30603.423607269131</v>
      </c>
      <c r="F67" s="46">
        <f t="shared" si="1"/>
        <v>30603.5</v>
      </c>
      <c r="G67" s="46">
        <f t="shared" si="2"/>
        <v>-1.9952750000811648E-2</v>
      </c>
      <c r="J67" s="46">
        <f>G67</f>
        <v>-1.9952750000811648E-2</v>
      </c>
      <c r="O67" s="46">
        <f t="shared" ca="1" si="3"/>
        <v>-7.573611261021294E-3</v>
      </c>
      <c r="Q67" s="73">
        <f t="shared" si="4"/>
        <v>36806.907099999997</v>
      </c>
    </row>
    <row r="68" spans="1:17" ht="12.95" customHeight="1" x14ac:dyDescent="0.2">
      <c r="A68" s="74" t="s">
        <v>263</v>
      </c>
      <c r="B68" s="75" t="s">
        <v>64</v>
      </c>
      <c r="C68" s="76">
        <v>52209.061699999998</v>
      </c>
      <c r="D68" s="19"/>
      <c r="E68" s="46">
        <f t="shared" si="0"/>
        <v>32072.314993309381</v>
      </c>
      <c r="F68" s="46">
        <f t="shared" si="1"/>
        <v>32072.5</v>
      </c>
      <c r="G68" s="46">
        <f t="shared" si="2"/>
        <v>-4.8321250003937166E-2</v>
      </c>
      <c r="K68" s="46">
        <f t="shared" ref="K68:K81" si="7">G68</f>
        <v>-4.8321250003937166E-2</v>
      </c>
      <c r="O68" s="46">
        <f t="shared" ca="1" si="3"/>
        <v>-7.2837105850835178E-3</v>
      </c>
      <c r="Q68" s="73">
        <f t="shared" si="4"/>
        <v>37190.561699999998</v>
      </c>
    </row>
    <row r="69" spans="1:17" ht="12.95" customHeight="1" x14ac:dyDescent="0.2">
      <c r="A69" s="74" t="s">
        <v>263</v>
      </c>
      <c r="B69" s="75" t="s">
        <v>64</v>
      </c>
      <c r="C69" s="76">
        <v>52217.943800000001</v>
      </c>
      <c r="D69" s="19"/>
      <c r="E69" s="46">
        <f t="shared" si="0"/>
        <v>32106.321727960683</v>
      </c>
      <c r="F69" s="46">
        <f t="shared" si="1"/>
        <v>32106.5</v>
      </c>
      <c r="G69" s="46">
        <f t="shared" si="2"/>
        <v>-4.6562249997805338E-2</v>
      </c>
      <c r="K69" s="46">
        <f t="shared" si="7"/>
        <v>-4.6562249997805338E-2</v>
      </c>
      <c r="O69" s="46">
        <f t="shared" ca="1" si="3"/>
        <v>-7.2770008349256655E-3</v>
      </c>
      <c r="Q69" s="73">
        <f t="shared" si="4"/>
        <v>37199.443800000001</v>
      </c>
    </row>
    <row r="70" spans="1:17" ht="12.95" customHeight="1" x14ac:dyDescent="0.2">
      <c r="A70" s="74" t="s">
        <v>263</v>
      </c>
      <c r="B70" s="75" t="s">
        <v>64</v>
      </c>
      <c r="C70" s="76">
        <v>52229.960599999999</v>
      </c>
      <c r="D70" s="19"/>
      <c r="E70" s="46">
        <f t="shared" si="0"/>
        <v>32152.330231462962</v>
      </c>
      <c r="F70" s="46">
        <f t="shared" si="1"/>
        <v>32152.5</v>
      </c>
      <c r="G70" s="46">
        <f t="shared" si="2"/>
        <v>-4.4341249995341059E-2</v>
      </c>
      <c r="K70" s="46">
        <f t="shared" si="7"/>
        <v>-4.4341249995341059E-2</v>
      </c>
      <c r="O70" s="46">
        <f t="shared" ca="1" si="3"/>
        <v>-7.2679229376532784E-3</v>
      </c>
      <c r="Q70" s="73">
        <f t="shared" si="4"/>
        <v>37211.460599999999</v>
      </c>
    </row>
    <row r="71" spans="1:17" ht="12.95" customHeight="1" x14ac:dyDescent="0.2">
      <c r="A71" s="74" t="s">
        <v>263</v>
      </c>
      <c r="B71" s="75" t="s">
        <v>55</v>
      </c>
      <c r="C71" s="76">
        <v>52232.970800000003</v>
      </c>
      <c r="D71" s="19"/>
      <c r="E71" s="46">
        <f t="shared" si="0"/>
        <v>32163.855329429374</v>
      </c>
      <c r="F71" s="46">
        <f t="shared" si="1"/>
        <v>32164</v>
      </c>
      <c r="G71" s="46">
        <f t="shared" si="2"/>
        <v>-3.7785999993502628E-2</v>
      </c>
      <c r="K71" s="46">
        <f t="shared" si="7"/>
        <v>-3.7785999993502628E-2</v>
      </c>
      <c r="O71" s="46">
        <f t="shared" ca="1" si="3"/>
        <v>-7.2656534633351814E-3</v>
      </c>
      <c r="Q71" s="73">
        <f t="shared" si="4"/>
        <v>37214.470800000003</v>
      </c>
    </row>
    <row r="72" spans="1:17" ht="12.95" customHeight="1" x14ac:dyDescent="0.2">
      <c r="A72" s="74" t="s">
        <v>263</v>
      </c>
      <c r="B72" s="75" t="s">
        <v>64</v>
      </c>
      <c r="C72" s="76">
        <v>52237.016600000003</v>
      </c>
      <c r="D72" s="19"/>
      <c r="E72" s="46">
        <f t="shared" si="0"/>
        <v>32179.345410271988</v>
      </c>
      <c r="F72" s="46">
        <f t="shared" si="1"/>
        <v>32179.5</v>
      </c>
      <c r="G72" s="46">
        <f t="shared" si="2"/>
        <v>-4.0376749995630234E-2</v>
      </c>
      <c r="K72" s="46">
        <f t="shared" si="7"/>
        <v>-4.0376749995630234E-2</v>
      </c>
      <c r="O72" s="46">
        <f t="shared" ca="1" si="3"/>
        <v>-7.2625946066455721E-3</v>
      </c>
      <c r="Q72" s="73">
        <f t="shared" si="4"/>
        <v>37218.516600000003</v>
      </c>
    </row>
    <row r="73" spans="1:17" ht="12.95" customHeight="1" x14ac:dyDescent="0.2">
      <c r="A73" s="20" t="s">
        <v>46</v>
      </c>
      <c r="B73" s="20"/>
      <c r="C73" s="19">
        <v>52545.6999</v>
      </c>
      <c r="D73" s="19">
        <v>5.0000000000000001E-4</v>
      </c>
      <c r="E73" s="46">
        <f t="shared" si="0"/>
        <v>33361.195544180126</v>
      </c>
      <c r="F73" s="46">
        <f t="shared" si="1"/>
        <v>33361</v>
      </c>
      <c r="G73" s="46">
        <f t="shared" si="2"/>
        <v>5.1073500006168615E-2</v>
      </c>
      <c r="K73" s="46">
        <f t="shared" si="7"/>
        <v>5.1073500006168615E-2</v>
      </c>
      <c r="O73" s="46">
        <f t="shared" ca="1" si="3"/>
        <v>-7.0294307886602193E-3</v>
      </c>
      <c r="Q73" s="73">
        <f t="shared" si="4"/>
        <v>37527.1999</v>
      </c>
    </row>
    <row r="74" spans="1:17" ht="12.95" customHeight="1" x14ac:dyDescent="0.2">
      <c r="A74" s="74" t="s">
        <v>290</v>
      </c>
      <c r="B74" s="75" t="s">
        <v>64</v>
      </c>
      <c r="C74" s="76">
        <v>52574.9611</v>
      </c>
      <c r="D74" s="19"/>
      <c r="E74" s="46">
        <f t="shared" si="0"/>
        <v>33473.227368183281</v>
      </c>
      <c r="F74" s="46">
        <f t="shared" si="1"/>
        <v>33473</v>
      </c>
      <c r="G74" s="46">
        <f t="shared" si="2"/>
        <v>5.9385500004282221E-2</v>
      </c>
      <c r="K74" s="46">
        <f t="shared" si="7"/>
        <v>5.9385500004282221E-2</v>
      </c>
      <c r="O74" s="46">
        <f t="shared" ca="1" si="3"/>
        <v>-7.0073280822578838E-3</v>
      </c>
      <c r="Q74" s="73">
        <f t="shared" si="4"/>
        <v>37556.4611</v>
      </c>
    </row>
    <row r="75" spans="1:17" ht="12.95" customHeight="1" x14ac:dyDescent="0.2">
      <c r="A75" s="74" t="s">
        <v>295</v>
      </c>
      <c r="B75" s="75" t="s">
        <v>64</v>
      </c>
      <c r="C75" s="76">
        <v>52854.245600000002</v>
      </c>
      <c r="D75" s="19"/>
      <c r="E75" s="46">
        <f t="shared" si="0"/>
        <v>34542.51885147205</v>
      </c>
      <c r="F75" s="46">
        <f t="shared" si="1"/>
        <v>34542.5</v>
      </c>
      <c r="G75" s="46">
        <f t="shared" si="2"/>
        <v>4.9237500061281025E-3</v>
      </c>
      <c r="K75" s="46">
        <f t="shared" si="7"/>
        <v>4.9237500061281025E-3</v>
      </c>
      <c r="O75" s="46">
        <f t="shared" ca="1" si="3"/>
        <v>-6.7962669706748665E-3</v>
      </c>
      <c r="Q75" s="73">
        <f t="shared" si="4"/>
        <v>37835.745600000002</v>
      </c>
    </row>
    <row r="76" spans="1:17" ht="12.95" customHeight="1" x14ac:dyDescent="0.2">
      <c r="A76" s="74" t="s">
        <v>295</v>
      </c>
      <c r="B76" s="75" t="s">
        <v>64</v>
      </c>
      <c r="C76" s="76">
        <v>52900.0988</v>
      </c>
      <c r="D76" s="19"/>
      <c r="E76" s="46">
        <f t="shared" si="0"/>
        <v>34718.076163967133</v>
      </c>
      <c r="F76" s="46">
        <f t="shared" si="1"/>
        <v>34718</v>
      </c>
      <c r="G76" s="46">
        <f t="shared" si="2"/>
        <v>1.9893000004230998E-2</v>
      </c>
      <c r="K76" s="46">
        <f t="shared" si="7"/>
        <v>1.9893000004230998E-2</v>
      </c>
      <c r="O76" s="46">
        <f t="shared" ca="1" si="3"/>
        <v>-6.7616328191247785E-3</v>
      </c>
      <c r="Q76" s="73">
        <f t="shared" si="4"/>
        <v>37881.5988</v>
      </c>
    </row>
    <row r="77" spans="1:17" ht="12.95" customHeight="1" x14ac:dyDescent="0.2">
      <c r="A77" s="74" t="s">
        <v>295</v>
      </c>
      <c r="B77" s="75" t="s">
        <v>64</v>
      </c>
      <c r="C77" s="76">
        <v>52905.0622</v>
      </c>
      <c r="D77" s="19"/>
      <c r="E77" s="46">
        <f t="shared" si="0"/>
        <v>34737.079443233102</v>
      </c>
      <c r="F77" s="46">
        <f t="shared" si="1"/>
        <v>34737</v>
      </c>
      <c r="G77" s="46">
        <f t="shared" si="2"/>
        <v>2.0749500006786548E-2</v>
      </c>
      <c r="K77" s="46">
        <f t="shared" si="7"/>
        <v>2.0749500006786548E-2</v>
      </c>
      <c r="O77" s="46">
        <f t="shared" ca="1" si="3"/>
        <v>-6.7578832528600967E-3</v>
      </c>
      <c r="Q77" s="73">
        <f t="shared" si="4"/>
        <v>37886.5622</v>
      </c>
    </row>
    <row r="78" spans="1:17" ht="12.95" customHeight="1" x14ac:dyDescent="0.2">
      <c r="A78" s="74" t="s">
        <v>295</v>
      </c>
      <c r="B78" s="75" t="s">
        <v>55</v>
      </c>
      <c r="C78" s="76">
        <v>52913.034099999997</v>
      </c>
      <c r="D78" s="19"/>
      <c r="E78" s="46">
        <f t="shared" si="0"/>
        <v>34767.601311706385</v>
      </c>
      <c r="F78" s="46">
        <f t="shared" si="1"/>
        <v>34767.5</v>
      </c>
      <c r="G78" s="46">
        <f t="shared" si="2"/>
        <v>2.6461249995918479E-2</v>
      </c>
      <c r="K78" s="46">
        <f t="shared" si="7"/>
        <v>2.6461249995918479E-2</v>
      </c>
      <c r="O78" s="46">
        <f t="shared" ca="1" si="3"/>
        <v>-6.7518642122773179E-3</v>
      </c>
      <c r="Q78" s="73">
        <f t="shared" si="4"/>
        <v>37894.534099999997</v>
      </c>
    </row>
    <row r="79" spans="1:17" ht="12.95" customHeight="1" x14ac:dyDescent="0.2">
      <c r="A79" s="74" t="s">
        <v>295</v>
      </c>
      <c r="B79" s="75" t="s">
        <v>64</v>
      </c>
      <c r="C79" s="76">
        <v>52922.042200000004</v>
      </c>
      <c r="D79" s="19"/>
      <c r="E79" s="46">
        <f t="shared" si="0"/>
        <v>34802.090460265004</v>
      </c>
      <c r="F79" s="46">
        <f t="shared" si="1"/>
        <v>34802</v>
      </c>
      <c r="G79" s="46">
        <f t="shared" si="2"/>
        <v>2.3627000009582844E-2</v>
      </c>
      <c r="K79" s="46">
        <f t="shared" si="7"/>
        <v>2.3627000009582844E-2</v>
      </c>
      <c r="O79" s="46">
        <f t="shared" ca="1" si="3"/>
        <v>-6.7450557893230269E-3</v>
      </c>
      <c r="Q79" s="73">
        <f t="shared" si="4"/>
        <v>37903.542200000004</v>
      </c>
    </row>
    <row r="80" spans="1:17" ht="12.95" customHeight="1" x14ac:dyDescent="0.2">
      <c r="A80" s="74" t="s">
        <v>295</v>
      </c>
      <c r="B80" s="75" t="s">
        <v>55</v>
      </c>
      <c r="C80" s="76">
        <v>52928.969599999997</v>
      </c>
      <c r="D80" s="19"/>
      <c r="E80" s="46">
        <f t="shared" si="0"/>
        <v>34828.613270593996</v>
      </c>
      <c r="F80" s="46">
        <f t="shared" si="1"/>
        <v>34828.5</v>
      </c>
      <c r="G80" s="46">
        <f t="shared" si="2"/>
        <v>2.9584749994683079E-2</v>
      </c>
      <c r="K80" s="46">
        <f t="shared" si="7"/>
        <v>2.9584749994683079E-2</v>
      </c>
      <c r="O80" s="46">
        <f t="shared" ca="1" si="3"/>
        <v>-6.7398261311117594E-3</v>
      </c>
      <c r="Q80" s="73">
        <f t="shared" si="4"/>
        <v>37910.469599999997</v>
      </c>
    </row>
    <row r="81" spans="1:17" ht="12.95" customHeight="1" x14ac:dyDescent="0.2">
      <c r="A81" s="79" t="s">
        <v>57</v>
      </c>
      <c r="B81" s="20"/>
      <c r="C81" s="19">
        <v>52947.647299999997</v>
      </c>
      <c r="D81" s="19">
        <v>1E-4</v>
      </c>
      <c r="E81" s="46">
        <f t="shared" si="0"/>
        <v>34900.124240724537</v>
      </c>
      <c r="F81" s="46">
        <f t="shared" si="1"/>
        <v>34900</v>
      </c>
      <c r="G81" s="46">
        <f t="shared" si="2"/>
        <v>3.2449999998789281E-2</v>
      </c>
      <c r="K81" s="46">
        <f t="shared" si="7"/>
        <v>3.2449999998789281E-2</v>
      </c>
      <c r="O81" s="46">
        <f t="shared" ca="1" si="3"/>
        <v>-6.7257159212209833E-3</v>
      </c>
      <c r="Q81" s="73">
        <f t="shared" si="4"/>
        <v>37929.147299999997</v>
      </c>
    </row>
    <row r="82" spans="1:17" ht="12.95" customHeight="1" x14ac:dyDescent="0.2">
      <c r="A82" s="74" t="s">
        <v>759</v>
      </c>
      <c r="B82" s="75" t="s">
        <v>55</v>
      </c>
      <c r="C82" s="76">
        <v>53259.3266</v>
      </c>
      <c r="D82" s="19"/>
      <c r="E82" s="46">
        <f t="shared" si="0"/>
        <v>36093.445105317471</v>
      </c>
      <c r="F82" s="46">
        <f t="shared" si="1"/>
        <v>36093.5</v>
      </c>
      <c r="G82" s="46">
        <f t="shared" si="2"/>
        <v>-1.4337749998958316E-2</v>
      </c>
      <c r="J82" s="46">
        <f>G82</f>
        <v>-1.4337749998958316E-2</v>
      </c>
      <c r="O82" s="46">
        <f t="shared" ca="1" si="3"/>
        <v>-6.4901839561210947E-3</v>
      </c>
      <c r="Q82" s="73">
        <f t="shared" si="4"/>
        <v>38240.8266</v>
      </c>
    </row>
    <row r="83" spans="1:17" ht="12.95" customHeight="1" x14ac:dyDescent="0.2">
      <c r="A83" s="74" t="s">
        <v>759</v>
      </c>
      <c r="B83" s="75" t="s">
        <v>64</v>
      </c>
      <c r="C83" s="76">
        <v>53259.466099999998</v>
      </c>
      <c r="D83" s="19"/>
      <c r="E83" s="46">
        <f t="shared" si="0"/>
        <v>36093.979206429125</v>
      </c>
      <c r="F83" s="46">
        <f t="shared" si="1"/>
        <v>36094</v>
      </c>
      <c r="G83" s="46">
        <f t="shared" si="2"/>
        <v>-5.4309999977704138E-3</v>
      </c>
      <c r="J83" s="46">
        <f>G83</f>
        <v>-5.4309999977704138E-3</v>
      </c>
      <c r="O83" s="46">
        <f t="shared" ca="1" si="3"/>
        <v>-6.490085283324655E-3</v>
      </c>
      <c r="Q83" s="73">
        <f t="shared" si="4"/>
        <v>38240.966099999998</v>
      </c>
    </row>
    <row r="84" spans="1:17" ht="12.95" customHeight="1" x14ac:dyDescent="0.2">
      <c r="A84" s="74" t="s">
        <v>759</v>
      </c>
      <c r="B84" s="75" t="s">
        <v>55</v>
      </c>
      <c r="C84" s="76">
        <v>53260.371700000003</v>
      </c>
      <c r="D84" s="19"/>
      <c r="E84" s="46">
        <f t="shared" si="0"/>
        <v>36097.446460670842</v>
      </c>
      <c r="F84" s="46">
        <f t="shared" si="1"/>
        <v>36097.5</v>
      </c>
      <c r="G84" s="46">
        <f t="shared" si="2"/>
        <v>-1.398374999553198E-2</v>
      </c>
      <c r="J84" s="46">
        <f>G84</f>
        <v>-1.398374999553198E-2</v>
      </c>
      <c r="O84" s="46">
        <f t="shared" ca="1" si="3"/>
        <v>-6.4893945737495825E-3</v>
      </c>
      <c r="Q84" s="73">
        <f t="shared" si="4"/>
        <v>38241.871700000003</v>
      </c>
    </row>
    <row r="85" spans="1:17" ht="12.95" customHeight="1" x14ac:dyDescent="0.2">
      <c r="A85" s="20" t="s">
        <v>74</v>
      </c>
      <c r="B85" s="18" t="s">
        <v>64</v>
      </c>
      <c r="C85" s="19">
        <v>53260.634299999998</v>
      </c>
      <c r="D85" s="19">
        <v>6.9999999999999999E-4</v>
      </c>
      <c r="E85" s="46">
        <f t="shared" ref="E85:E148" si="8">+(C85-C$7)/C$8</f>
        <v>36098.451872512553</v>
      </c>
      <c r="F85" s="46">
        <f t="shared" ref="F85:F148" si="9">ROUND(2*E85,0)/2</f>
        <v>36098.5</v>
      </c>
      <c r="G85" s="46">
        <f t="shared" ref="G85:G148" si="10">+C85-(C$7+F85*C$8)</f>
        <v>-1.257025000086287E-2</v>
      </c>
      <c r="K85" s="46">
        <f>G85</f>
        <v>-1.257025000086287E-2</v>
      </c>
      <c r="O85" s="46">
        <f t="shared" ref="O85:O148" ca="1" si="11">+C$11+C$12*F85</f>
        <v>-6.4891972281567048E-3</v>
      </c>
      <c r="Q85" s="73">
        <f t="shared" ref="Q85:Q148" si="12">+C85-15018.5</f>
        <v>38242.134299999998</v>
      </c>
    </row>
    <row r="86" spans="1:17" ht="12.95" customHeight="1" x14ac:dyDescent="0.2">
      <c r="A86" s="20" t="s">
        <v>74</v>
      </c>
      <c r="B86" s="18" t="s">
        <v>55</v>
      </c>
      <c r="C86" s="19">
        <v>53260.7736</v>
      </c>
      <c r="D86" s="19">
        <v>1E-3</v>
      </c>
      <c r="E86" s="46">
        <f t="shared" si="8"/>
        <v>36098.985207887861</v>
      </c>
      <c r="F86" s="46">
        <f t="shared" si="9"/>
        <v>36099</v>
      </c>
      <c r="G86" s="46">
        <f t="shared" si="10"/>
        <v>-3.8634999946225435E-3</v>
      </c>
      <c r="K86" s="46">
        <f>G86</f>
        <v>-3.8634999946225435E-3</v>
      </c>
      <c r="O86" s="46">
        <f t="shared" ca="1" si="11"/>
        <v>-6.4890985553602652E-3</v>
      </c>
      <c r="Q86" s="73">
        <f t="shared" si="12"/>
        <v>38242.2736</v>
      </c>
    </row>
    <row r="87" spans="1:17" ht="12.95" customHeight="1" x14ac:dyDescent="0.2">
      <c r="A87" s="74" t="s">
        <v>759</v>
      </c>
      <c r="B87" s="75" t="s">
        <v>64</v>
      </c>
      <c r="C87" s="76">
        <v>53261.2961</v>
      </c>
      <c r="D87" s="19"/>
      <c r="E87" s="46">
        <f t="shared" si="8"/>
        <v>36100.985694130446</v>
      </c>
      <c r="F87" s="46">
        <f t="shared" si="9"/>
        <v>36101</v>
      </c>
      <c r="G87" s="46">
        <f t="shared" si="10"/>
        <v>-3.7364999952842481E-3</v>
      </c>
      <c r="J87" s="46">
        <f>G87</f>
        <v>-3.7364999952842481E-3</v>
      </c>
      <c r="O87" s="46">
        <f t="shared" ca="1" si="11"/>
        <v>-6.488703864174509E-3</v>
      </c>
      <c r="Q87" s="73">
        <f t="shared" si="12"/>
        <v>38242.7961</v>
      </c>
    </row>
    <row r="88" spans="1:17" ht="12.95" customHeight="1" x14ac:dyDescent="0.2">
      <c r="A88" s="74" t="s">
        <v>759</v>
      </c>
      <c r="B88" s="75" t="s">
        <v>55</v>
      </c>
      <c r="C88" s="76">
        <v>53261.420599999998</v>
      </c>
      <c r="D88" s="19"/>
      <c r="E88" s="46">
        <f t="shared" si="8"/>
        <v>36101.462365015039</v>
      </c>
      <c r="F88" s="46">
        <f t="shared" si="9"/>
        <v>36101.5</v>
      </c>
      <c r="G88" s="46">
        <f t="shared" si="10"/>
        <v>-9.8297500007902272E-3</v>
      </c>
      <c r="J88" s="46">
        <f>G88</f>
        <v>-9.8297500007902272E-3</v>
      </c>
      <c r="O88" s="46">
        <f t="shared" ca="1" si="11"/>
        <v>-6.4886051913780702E-3</v>
      </c>
      <c r="Q88" s="73">
        <f t="shared" si="12"/>
        <v>38242.920599999998</v>
      </c>
    </row>
    <row r="89" spans="1:17" ht="12.95" customHeight="1" x14ac:dyDescent="0.2">
      <c r="A89" s="74" t="s">
        <v>759</v>
      </c>
      <c r="B89" s="75" t="s">
        <v>64</v>
      </c>
      <c r="C89" s="76">
        <v>53262.343800000002</v>
      </c>
      <c r="D89" s="19"/>
      <c r="E89" s="46">
        <f t="shared" si="8"/>
        <v>36104.997004056502</v>
      </c>
      <c r="F89" s="46">
        <f t="shared" si="9"/>
        <v>36105</v>
      </c>
      <c r="G89" s="46">
        <f t="shared" si="10"/>
        <v>-7.8249999205581844E-4</v>
      </c>
      <c r="J89" s="46">
        <f>G89</f>
        <v>-7.8249999205581844E-4</v>
      </c>
      <c r="O89" s="46">
        <f t="shared" ca="1" si="11"/>
        <v>-6.4879144818029977E-3</v>
      </c>
      <c r="Q89" s="73">
        <f t="shared" si="12"/>
        <v>38243.843800000002</v>
      </c>
    </row>
    <row r="90" spans="1:17" ht="12.95" customHeight="1" x14ac:dyDescent="0.2">
      <c r="A90" s="74" t="s">
        <v>327</v>
      </c>
      <c r="B90" s="75" t="s">
        <v>55</v>
      </c>
      <c r="C90" s="76">
        <v>53262.464999999997</v>
      </c>
      <c r="D90" s="19"/>
      <c r="E90" s="46">
        <f t="shared" si="8"/>
        <v>36105.461040291128</v>
      </c>
      <c r="F90" s="46">
        <f t="shared" si="9"/>
        <v>36105.5</v>
      </c>
      <c r="G90" s="46">
        <f t="shared" si="10"/>
        <v>-1.0175750001508277E-2</v>
      </c>
      <c r="I90" s="46">
        <f>G90</f>
        <v>-1.0175750001508277E-2</v>
      </c>
      <c r="O90" s="46">
        <f t="shared" ca="1" si="11"/>
        <v>-6.4878158090065589E-3</v>
      </c>
      <c r="Q90" s="73">
        <f t="shared" si="12"/>
        <v>38243.964999999997</v>
      </c>
    </row>
    <row r="91" spans="1:17" ht="12.95" customHeight="1" x14ac:dyDescent="0.2">
      <c r="A91" s="74" t="s">
        <v>759</v>
      </c>
      <c r="B91" s="75" t="s">
        <v>64</v>
      </c>
      <c r="C91" s="76">
        <v>53263.390200000002</v>
      </c>
      <c r="D91" s="19"/>
      <c r="E91" s="46">
        <f t="shared" si="8"/>
        <v>36109.003336696209</v>
      </c>
      <c r="F91" s="46">
        <f t="shared" si="9"/>
        <v>36109</v>
      </c>
      <c r="G91" s="46">
        <f t="shared" si="10"/>
        <v>8.7150000763358548E-4</v>
      </c>
      <c r="J91" s="46">
        <f t="shared" ref="J91:J96" si="13">G91</f>
        <v>8.7150000763358548E-4</v>
      </c>
      <c r="O91" s="46">
        <f t="shared" ca="1" si="11"/>
        <v>-6.4871250994314855E-3</v>
      </c>
      <c r="Q91" s="73">
        <f t="shared" si="12"/>
        <v>38244.890200000002</v>
      </c>
    </row>
    <row r="92" spans="1:17" ht="12.95" customHeight="1" x14ac:dyDescent="0.2">
      <c r="A92" s="74" t="s">
        <v>759</v>
      </c>
      <c r="B92" s="75" t="s">
        <v>55</v>
      </c>
      <c r="C92" s="76">
        <v>53263.510300000002</v>
      </c>
      <c r="D92" s="19"/>
      <c r="E92" s="46">
        <f t="shared" si="8"/>
        <v>36109.463161380867</v>
      </c>
      <c r="F92" s="46">
        <f t="shared" si="9"/>
        <v>36109.5</v>
      </c>
      <c r="G92" s="46">
        <f t="shared" si="10"/>
        <v>-9.6217499958584085E-3</v>
      </c>
      <c r="J92" s="46">
        <f t="shared" si="13"/>
        <v>-9.6217499958584085E-3</v>
      </c>
      <c r="O92" s="46">
        <f t="shared" ca="1" si="11"/>
        <v>-6.4870264266350466E-3</v>
      </c>
      <c r="Q92" s="73">
        <f t="shared" si="12"/>
        <v>38245.010300000002</v>
      </c>
    </row>
    <row r="93" spans="1:17" ht="12.95" customHeight="1" x14ac:dyDescent="0.2">
      <c r="A93" s="74" t="s">
        <v>759</v>
      </c>
      <c r="B93" s="75" t="s">
        <v>55</v>
      </c>
      <c r="C93" s="76">
        <v>53264.2935</v>
      </c>
      <c r="D93" s="19"/>
      <c r="E93" s="46">
        <f t="shared" si="8"/>
        <v>36112.461784969753</v>
      </c>
      <c r="F93" s="46">
        <f t="shared" si="9"/>
        <v>36112.5</v>
      </c>
      <c r="G93" s="46">
        <f t="shared" si="10"/>
        <v>-9.9812499975087121E-3</v>
      </c>
      <c r="J93" s="46">
        <f t="shared" si="13"/>
        <v>-9.9812499975087121E-3</v>
      </c>
      <c r="O93" s="46">
        <f t="shared" ca="1" si="11"/>
        <v>-6.4864343898564129E-3</v>
      </c>
      <c r="Q93" s="73">
        <f t="shared" si="12"/>
        <v>38245.7935</v>
      </c>
    </row>
    <row r="94" spans="1:17" ht="12.95" customHeight="1" x14ac:dyDescent="0.2">
      <c r="A94" s="74" t="s">
        <v>759</v>
      </c>
      <c r="B94" s="75" t="s">
        <v>64</v>
      </c>
      <c r="C94" s="76">
        <v>53264.433900000004</v>
      </c>
      <c r="D94" s="19"/>
      <c r="E94" s="46">
        <f t="shared" si="8"/>
        <v>36112.999331895044</v>
      </c>
      <c r="F94" s="46">
        <f t="shared" si="9"/>
        <v>36113</v>
      </c>
      <c r="G94" s="46">
        <f t="shared" si="10"/>
        <v>-1.7449998995289207E-4</v>
      </c>
      <c r="J94" s="46">
        <f t="shared" si="13"/>
        <v>-1.7449998995289207E-4</v>
      </c>
      <c r="O94" s="46">
        <f t="shared" ca="1" si="11"/>
        <v>-6.4863357170599732E-3</v>
      </c>
      <c r="Q94" s="73">
        <f t="shared" si="12"/>
        <v>38245.933900000004</v>
      </c>
    </row>
    <row r="95" spans="1:17" ht="12.95" customHeight="1" x14ac:dyDescent="0.2">
      <c r="A95" s="74" t="s">
        <v>759</v>
      </c>
      <c r="B95" s="75" t="s">
        <v>55</v>
      </c>
      <c r="C95" s="76">
        <v>53265.335800000001</v>
      </c>
      <c r="D95" s="19"/>
      <c r="E95" s="46">
        <f t="shared" si="8"/>
        <v>36116.452420014059</v>
      </c>
      <c r="F95" s="46">
        <f t="shared" si="9"/>
        <v>36116.5</v>
      </c>
      <c r="G95" s="46">
        <f t="shared" si="10"/>
        <v>-1.2427249996108003E-2</v>
      </c>
      <c r="J95" s="46">
        <f t="shared" si="13"/>
        <v>-1.2427249996108003E-2</v>
      </c>
      <c r="O95" s="46">
        <f t="shared" ca="1" si="11"/>
        <v>-6.4856450074849007E-3</v>
      </c>
      <c r="Q95" s="73">
        <f t="shared" si="12"/>
        <v>38246.835800000001</v>
      </c>
    </row>
    <row r="96" spans="1:17" ht="12.95" customHeight="1" x14ac:dyDescent="0.2">
      <c r="A96" s="74" t="s">
        <v>759</v>
      </c>
      <c r="B96" s="75" t="s">
        <v>64</v>
      </c>
      <c r="C96" s="76">
        <v>53265.4764</v>
      </c>
      <c r="D96" s="19"/>
      <c r="E96" s="46">
        <f t="shared" si="8"/>
        <v>36116.990732675702</v>
      </c>
      <c r="F96" s="46">
        <f t="shared" si="9"/>
        <v>36117</v>
      </c>
      <c r="G96" s="46">
        <f t="shared" si="10"/>
        <v>-2.4205000008805655E-3</v>
      </c>
      <c r="J96" s="46">
        <f t="shared" si="13"/>
        <v>-2.4205000008805655E-3</v>
      </c>
      <c r="O96" s="46">
        <f t="shared" ca="1" si="11"/>
        <v>-6.4855463346884619E-3</v>
      </c>
      <c r="Q96" s="73">
        <f t="shared" si="12"/>
        <v>38246.9764</v>
      </c>
    </row>
    <row r="97" spans="1:17" ht="12.95" customHeight="1" x14ac:dyDescent="0.2">
      <c r="A97" s="20" t="s">
        <v>74</v>
      </c>
      <c r="B97" s="18" t="s">
        <v>64</v>
      </c>
      <c r="C97" s="19">
        <v>53272.654799999997</v>
      </c>
      <c r="D97" s="19">
        <v>5.0000000000000001E-4</v>
      </c>
      <c r="E97" s="46">
        <f t="shared" si="8"/>
        <v>36144.474542137512</v>
      </c>
      <c r="F97" s="46">
        <f t="shared" si="9"/>
        <v>36144.5</v>
      </c>
      <c r="G97" s="46">
        <f t="shared" si="10"/>
        <v>-6.6492499972810037E-3</v>
      </c>
      <c r="K97" s="46">
        <f t="shared" ref="K97:K103" si="14">G97</f>
        <v>-6.6492499972810037E-3</v>
      </c>
      <c r="O97" s="46">
        <f t="shared" ca="1" si="11"/>
        <v>-6.4801193308843168E-3</v>
      </c>
      <c r="Q97" s="73">
        <f t="shared" si="12"/>
        <v>38254.154799999997</v>
      </c>
    </row>
    <row r="98" spans="1:17" ht="12.95" customHeight="1" x14ac:dyDescent="0.2">
      <c r="A98" s="20" t="s">
        <v>74</v>
      </c>
      <c r="B98" s="18" t="s">
        <v>55</v>
      </c>
      <c r="C98" s="19">
        <v>53272.793100000003</v>
      </c>
      <c r="D98" s="19">
        <v>8.9999999999999998E-4</v>
      </c>
      <c r="E98" s="46">
        <f t="shared" si="8"/>
        <v>36145.004048831026</v>
      </c>
      <c r="F98" s="46">
        <f t="shared" si="9"/>
        <v>36145</v>
      </c>
      <c r="G98" s="46">
        <f t="shared" si="10"/>
        <v>1.0575000051176175E-3</v>
      </c>
      <c r="K98" s="46">
        <f t="shared" si="14"/>
        <v>1.0575000051176175E-3</v>
      </c>
      <c r="O98" s="46">
        <f t="shared" ca="1" si="11"/>
        <v>-6.480020658087878E-3</v>
      </c>
      <c r="Q98" s="73">
        <f t="shared" si="12"/>
        <v>38254.293100000003</v>
      </c>
    </row>
    <row r="99" spans="1:17" ht="12.95" customHeight="1" x14ac:dyDescent="0.2">
      <c r="A99" s="20" t="s">
        <v>74</v>
      </c>
      <c r="B99" s="18" t="s">
        <v>64</v>
      </c>
      <c r="C99" s="19">
        <v>53282.582199999997</v>
      </c>
      <c r="D99" s="19">
        <v>2.5999999999999999E-3</v>
      </c>
      <c r="E99" s="46">
        <f t="shared" si="8"/>
        <v>36182.483397878525</v>
      </c>
      <c r="F99" s="46">
        <f t="shared" si="9"/>
        <v>36182.5</v>
      </c>
      <c r="G99" s="46">
        <f t="shared" si="10"/>
        <v>-4.3362500000512227E-3</v>
      </c>
      <c r="K99" s="46">
        <f t="shared" si="14"/>
        <v>-4.3362500000512227E-3</v>
      </c>
      <c r="O99" s="46">
        <f t="shared" ca="1" si="11"/>
        <v>-6.4726201983549524E-3</v>
      </c>
      <c r="Q99" s="73">
        <f t="shared" si="12"/>
        <v>38264.082199999997</v>
      </c>
    </row>
    <row r="100" spans="1:17" ht="12.95" customHeight="1" x14ac:dyDescent="0.2">
      <c r="A100" s="20" t="s">
        <v>74</v>
      </c>
      <c r="B100" s="18" t="s">
        <v>55</v>
      </c>
      <c r="C100" s="19">
        <v>53282.713900000002</v>
      </c>
      <c r="D100" s="19">
        <v>8.0000000000000004E-4</v>
      </c>
      <c r="E100" s="46">
        <f t="shared" si="8"/>
        <v>36182.987635272133</v>
      </c>
      <c r="F100" s="46">
        <f t="shared" si="9"/>
        <v>36183</v>
      </c>
      <c r="G100" s="46">
        <f t="shared" si="10"/>
        <v>-3.2294999982696027E-3</v>
      </c>
      <c r="K100" s="46">
        <f t="shared" si="14"/>
        <v>-3.2294999982696027E-3</v>
      </c>
      <c r="O100" s="46">
        <f t="shared" ca="1" si="11"/>
        <v>-6.4725215255585136E-3</v>
      </c>
      <c r="Q100" s="73">
        <f t="shared" si="12"/>
        <v>38264.213900000002</v>
      </c>
    </row>
    <row r="101" spans="1:17" ht="12.95" customHeight="1" x14ac:dyDescent="0.2">
      <c r="A101" s="74" t="s">
        <v>406</v>
      </c>
      <c r="B101" s="75" t="s">
        <v>64</v>
      </c>
      <c r="C101" s="76">
        <v>53299.956700000002</v>
      </c>
      <c r="D101" s="19"/>
      <c r="E101" s="46">
        <f t="shared" si="8"/>
        <v>36249.004829882113</v>
      </c>
      <c r="F101" s="46">
        <f t="shared" si="9"/>
        <v>36249</v>
      </c>
      <c r="G101" s="46">
        <f t="shared" si="10"/>
        <v>1.2615000086952932E-3</v>
      </c>
      <c r="K101" s="46">
        <f t="shared" si="14"/>
        <v>1.2615000086952932E-3</v>
      </c>
      <c r="O101" s="46">
        <f t="shared" ca="1" si="11"/>
        <v>-6.4594967164285661E-3</v>
      </c>
      <c r="Q101" s="73">
        <f t="shared" si="12"/>
        <v>38281.456700000002</v>
      </c>
    </row>
    <row r="102" spans="1:17" ht="12.95" customHeight="1" x14ac:dyDescent="0.2">
      <c r="A102" s="74" t="s">
        <v>406</v>
      </c>
      <c r="B102" s="75" t="s">
        <v>64</v>
      </c>
      <c r="C102" s="76">
        <v>53313.026899999997</v>
      </c>
      <c r="D102" s="19"/>
      <c r="E102" s="46">
        <f t="shared" si="8"/>
        <v>36299.04646679671</v>
      </c>
      <c r="F102" s="46">
        <f t="shared" si="9"/>
        <v>36299</v>
      </c>
      <c r="G102" s="46">
        <f t="shared" si="10"/>
        <v>1.2136500001361128E-2</v>
      </c>
      <c r="K102" s="46">
        <f t="shared" si="14"/>
        <v>1.2136500001361128E-2</v>
      </c>
      <c r="O102" s="46">
        <f t="shared" ca="1" si="11"/>
        <v>-6.4496294367846659E-3</v>
      </c>
      <c r="Q102" s="73">
        <f t="shared" si="12"/>
        <v>38294.526899999997</v>
      </c>
    </row>
    <row r="103" spans="1:17" ht="12.95" customHeight="1" x14ac:dyDescent="0.2">
      <c r="A103" s="74" t="s">
        <v>406</v>
      </c>
      <c r="B103" s="75" t="s">
        <v>55</v>
      </c>
      <c r="C103" s="76">
        <v>53314.979599999999</v>
      </c>
      <c r="D103" s="19"/>
      <c r="E103" s="46">
        <f t="shared" si="8"/>
        <v>36306.522733755388</v>
      </c>
      <c r="F103" s="46">
        <f t="shared" si="9"/>
        <v>36306.5</v>
      </c>
      <c r="G103" s="46">
        <f t="shared" si="10"/>
        <v>5.9377500001573935E-3</v>
      </c>
      <c r="K103" s="46">
        <f t="shared" si="14"/>
        <v>5.9377500001573935E-3</v>
      </c>
      <c r="O103" s="46">
        <f t="shared" ca="1" si="11"/>
        <v>-6.4481493448380811E-3</v>
      </c>
      <c r="Q103" s="73">
        <f t="shared" si="12"/>
        <v>38296.479599999999</v>
      </c>
    </row>
    <row r="104" spans="1:17" ht="12.95" customHeight="1" x14ac:dyDescent="0.2">
      <c r="A104" s="74" t="s">
        <v>759</v>
      </c>
      <c r="B104" s="75" t="s">
        <v>64</v>
      </c>
      <c r="C104" s="76">
        <v>53329.222900000001</v>
      </c>
      <c r="D104" s="19"/>
      <c r="E104" s="46">
        <f t="shared" si="8"/>
        <v>36361.055797294284</v>
      </c>
      <c r="F104" s="46">
        <f t="shared" si="9"/>
        <v>36361</v>
      </c>
      <c r="G104" s="46">
        <f t="shared" si="10"/>
        <v>1.4573500004189555E-2</v>
      </c>
      <c r="J104" s="46">
        <f>G104</f>
        <v>1.4573500004189555E-2</v>
      </c>
      <c r="O104" s="46">
        <f t="shared" ca="1" si="11"/>
        <v>-6.4373940100262306E-3</v>
      </c>
      <c r="Q104" s="73">
        <f t="shared" si="12"/>
        <v>38310.722900000001</v>
      </c>
    </row>
    <row r="105" spans="1:17" ht="12.95" customHeight="1" x14ac:dyDescent="0.2">
      <c r="A105" s="74" t="s">
        <v>423</v>
      </c>
      <c r="B105" s="75" t="s">
        <v>64</v>
      </c>
      <c r="C105" s="76">
        <v>53615.168700000002</v>
      </c>
      <c r="D105" s="19"/>
      <c r="E105" s="46">
        <f t="shared" si="8"/>
        <v>37455.851278684022</v>
      </c>
      <c r="F105" s="46">
        <f t="shared" si="9"/>
        <v>37456</v>
      </c>
      <c r="G105" s="46">
        <f t="shared" si="10"/>
        <v>-3.8843999995151535E-2</v>
      </c>
      <c r="K105" s="46">
        <f>G105</f>
        <v>-3.8843999995151535E-2</v>
      </c>
      <c r="O105" s="46">
        <f t="shared" ca="1" si="11"/>
        <v>-6.2213005858248243E-3</v>
      </c>
      <c r="Q105" s="73">
        <f t="shared" si="12"/>
        <v>38596.668700000002</v>
      </c>
    </row>
    <row r="106" spans="1:17" ht="12.95" customHeight="1" x14ac:dyDescent="0.2">
      <c r="A106" s="74" t="s">
        <v>423</v>
      </c>
      <c r="B106" s="75" t="s">
        <v>64</v>
      </c>
      <c r="C106" s="76">
        <v>53616.081400000003</v>
      </c>
      <c r="D106" s="19"/>
      <c r="E106" s="46">
        <f t="shared" si="8"/>
        <v>37459.345716566531</v>
      </c>
      <c r="F106" s="46">
        <f t="shared" si="9"/>
        <v>37459.5</v>
      </c>
      <c r="G106" s="46">
        <f t="shared" si="10"/>
        <v>-4.0296749997651204E-2</v>
      </c>
      <c r="K106" s="46">
        <f>G106</f>
        <v>-4.0296749997651204E-2</v>
      </c>
      <c r="O106" s="46">
        <f t="shared" ca="1" si="11"/>
        <v>-6.2206098762497518E-3</v>
      </c>
      <c r="Q106" s="73">
        <f t="shared" si="12"/>
        <v>38597.581400000003</v>
      </c>
    </row>
    <row r="107" spans="1:17" ht="12.95" customHeight="1" x14ac:dyDescent="0.2">
      <c r="A107" s="74" t="s">
        <v>759</v>
      </c>
      <c r="B107" s="75" t="s">
        <v>64</v>
      </c>
      <c r="C107" s="76">
        <v>53620.389600000002</v>
      </c>
      <c r="D107" s="19"/>
      <c r="E107" s="46">
        <f t="shared" si="8"/>
        <v>37475.84044351452</v>
      </c>
      <c r="F107" s="46">
        <f t="shared" si="9"/>
        <v>37476</v>
      </c>
      <c r="G107" s="46">
        <f t="shared" si="10"/>
        <v>-4.1674000000057276E-2</v>
      </c>
      <c r="J107" s="46">
        <f>G107</f>
        <v>-4.1674000000057276E-2</v>
      </c>
      <c r="O107" s="46">
        <f t="shared" ca="1" si="11"/>
        <v>-6.2173536739672641E-3</v>
      </c>
      <c r="Q107" s="73">
        <f t="shared" si="12"/>
        <v>38601.889600000002</v>
      </c>
    </row>
    <row r="108" spans="1:17" ht="12.95" customHeight="1" x14ac:dyDescent="0.2">
      <c r="A108" s="74" t="s">
        <v>759</v>
      </c>
      <c r="B108" s="75" t="s">
        <v>64</v>
      </c>
      <c r="C108" s="76">
        <v>53620.518700000001</v>
      </c>
      <c r="D108" s="19"/>
      <c r="E108" s="46">
        <f t="shared" si="8"/>
        <v>37476.334726335408</v>
      </c>
      <c r="F108" s="46">
        <f t="shared" si="9"/>
        <v>37476.5</v>
      </c>
      <c r="G108" s="46">
        <f t="shared" si="10"/>
        <v>-4.316724999807775E-2</v>
      </c>
      <c r="J108" s="46">
        <f>G108</f>
        <v>-4.316724999807775E-2</v>
      </c>
      <c r="O108" s="46">
        <f t="shared" ca="1" si="11"/>
        <v>-6.2172550011708252E-3</v>
      </c>
      <c r="Q108" s="73">
        <f t="shared" si="12"/>
        <v>38602.018700000001</v>
      </c>
    </row>
    <row r="109" spans="1:17" ht="12.95" customHeight="1" x14ac:dyDescent="0.2">
      <c r="A109" s="74" t="s">
        <v>759</v>
      </c>
      <c r="B109" s="75" t="s">
        <v>55</v>
      </c>
      <c r="C109" s="76">
        <v>53621.317600000002</v>
      </c>
      <c r="D109" s="19"/>
      <c r="E109" s="46">
        <f t="shared" si="8"/>
        <v>37479.393460228624</v>
      </c>
      <c r="F109" s="46">
        <f t="shared" si="9"/>
        <v>37479.5</v>
      </c>
      <c r="G109" s="46">
        <f t="shared" si="10"/>
        <v>-2.7826749996165745E-2</v>
      </c>
      <c r="J109" s="46">
        <f>G109</f>
        <v>-2.7826749996165745E-2</v>
      </c>
      <c r="O109" s="46">
        <f t="shared" ca="1" si="11"/>
        <v>-6.2166629643921915E-3</v>
      </c>
      <c r="Q109" s="73">
        <f t="shared" si="12"/>
        <v>38602.817600000002</v>
      </c>
    </row>
    <row r="110" spans="1:17" ht="12.95" customHeight="1" x14ac:dyDescent="0.2">
      <c r="A110" s="74" t="s">
        <v>759</v>
      </c>
      <c r="B110" s="75" t="s">
        <v>64</v>
      </c>
      <c r="C110" s="76">
        <v>53621.436199999996</v>
      </c>
      <c r="D110" s="19"/>
      <c r="E110" s="46">
        <f t="shared" si="8"/>
        <v>37479.847541890558</v>
      </c>
      <c r="F110" s="46">
        <f t="shared" si="9"/>
        <v>37480</v>
      </c>
      <c r="G110" s="46">
        <f t="shared" si="10"/>
        <v>-3.9820000005420297E-2</v>
      </c>
      <c r="J110" s="46">
        <f>G110</f>
        <v>-3.9820000005420297E-2</v>
      </c>
      <c r="O110" s="46">
        <f t="shared" ca="1" si="11"/>
        <v>-6.2165642915957527E-3</v>
      </c>
      <c r="Q110" s="73">
        <f t="shared" si="12"/>
        <v>38602.936199999996</v>
      </c>
    </row>
    <row r="111" spans="1:17" ht="12.95" customHeight="1" x14ac:dyDescent="0.2">
      <c r="A111" s="20" t="s">
        <v>63</v>
      </c>
      <c r="B111" s="78" t="s">
        <v>64</v>
      </c>
      <c r="C111" s="77">
        <v>53626.7909</v>
      </c>
      <c r="D111" s="77">
        <v>2.0000000000000001E-4</v>
      </c>
      <c r="E111" s="46">
        <f t="shared" si="8"/>
        <v>37500.348984346441</v>
      </c>
      <c r="F111" s="46">
        <f t="shared" si="9"/>
        <v>37500.5</v>
      </c>
      <c r="G111" s="46">
        <f t="shared" si="10"/>
        <v>-3.9443249996111263E-2</v>
      </c>
      <c r="K111" s="46">
        <f>G111</f>
        <v>-3.9443249996111263E-2</v>
      </c>
      <c r="O111" s="46">
        <f t="shared" ca="1" si="11"/>
        <v>-6.2125187069417536E-3</v>
      </c>
      <c r="Q111" s="73">
        <f t="shared" si="12"/>
        <v>38608.2909</v>
      </c>
    </row>
    <row r="112" spans="1:17" ht="12.95" customHeight="1" x14ac:dyDescent="0.2">
      <c r="A112" s="20" t="s">
        <v>65</v>
      </c>
      <c r="B112" s="18" t="s">
        <v>55</v>
      </c>
      <c r="C112" s="19">
        <v>53674.34</v>
      </c>
      <c r="D112" s="19">
        <v>3.0000000000000001E-3</v>
      </c>
      <c r="E112" s="46">
        <f t="shared" si="8"/>
        <v>37682.399358312927</v>
      </c>
      <c r="F112" s="46">
        <f t="shared" si="9"/>
        <v>37682.5</v>
      </c>
      <c r="G112" s="46">
        <f t="shared" si="10"/>
        <v>-2.628625000215834E-2</v>
      </c>
      <c r="H112" s="46">
        <f>G112</f>
        <v>-2.628625000215834E-2</v>
      </c>
      <c r="O112" s="46">
        <f t="shared" ca="1" si="11"/>
        <v>-6.1766018090379585E-3</v>
      </c>
      <c r="Q112" s="73">
        <f t="shared" si="12"/>
        <v>38655.839999999997</v>
      </c>
    </row>
    <row r="113" spans="1:17" ht="12.95" customHeight="1" x14ac:dyDescent="0.2">
      <c r="A113" s="74" t="s">
        <v>759</v>
      </c>
      <c r="B113" s="75" t="s">
        <v>55</v>
      </c>
      <c r="C113" s="76">
        <v>53674.342900000003</v>
      </c>
      <c r="D113" s="19"/>
      <c r="E113" s="46">
        <f t="shared" si="8"/>
        <v>37682.410461490181</v>
      </c>
      <c r="F113" s="46">
        <f t="shared" si="9"/>
        <v>37682.5</v>
      </c>
      <c r="G113" s="46">
        <f t="shared" si="10"/>
        <v>-2.3386249995382968E-2</v>
      </c>
      <c r="J113" s="46">
        <f>G113</f>
        <v>-2.3386249995382968E-2</v>
      </c>
      <c r="O113" s="46">
        <f t="shared" ca="1" si="11"/>
        <v>-6.1766018090379585E-3</v>
      </c>
      <c r="Q113" s="73">
        <f t="shared" si="12"/>
        <v>38655.842900000003</v>
      </c>
    </row>
    <row r="114" spans="1:17" ht="12.95" customHeight="1" x14ac:dyDescent="0.2">
      <c r="A114" s="74" t="s">
        <v>461</v>
      </c>
      <c r="B114" s="75" t="s">
        <v>64</v>
      </c>
      <c r="C114" s="76">
        <v>53954.157500000001</v>
      </c>
      <c r="D114" s="19"/>
      <c r="E114" s="46">
        <f t="shared" si="8"/>
        <v>38753.731529003235</v>
      </c>
      <c r="F114" s="46">
        <f t="shared" si="9"/>
        <v>38753.5</v>
      </c>
      <c r="G114" s="46">
        <f t="shared" si="10"/>
        <v>6.0472249999293126E-2</v>
      </c>
      <c r="K114" s="46">
        <f>G114</f>
        <v>6.0472249999293126E-2</v>
      </c>
      <c r="O114" s="46">
        <f t="shared" ca="1" si="11"/>
        <v>-5.9652446790656238E-3</v>
      </c>
      <c r="Q114" s="73">
        <f t="shared" si="12"/>
        <v>38935.657500000001</v>
      </c>
    </row>
    <row r="115" spans="1:17" ht="12.95" customHeight="1" x14ac:dyDescent="0.2">
      <c r="A115" s="74" t="s">
        <v>461</v>
      </c>
      <c r="B115" s="75" t="s">
        <v>64</v>
      </c>
      <c r="C115" s="76">
        <v>53955.203200000004</v>
      </c>
      <c r="D115" s="19"/>
      <c r="E115" s="46">
        <f t="shared" si="8"/>
        <v>38757.735181565688</v>
      </c>
      <c r="F115" s="46">
        <f t="shared" si="9"/>
        <v>38757.5</v>
      </c>
      <c r="G115" s="46">
        <f t="shared" si="10"/>
        <v>6.1426250002114102E-2</v>
      </c>
      <c r="K115" s="46">
        <f>G115</f>
        <v>6.1426250002114102E-2</v>
      </c>
      <c r="O115" s="46">
        <f t="shared" ca="1" si="11"/>
        <v>-5.9644552966941124E-3</v>
      </c>
      <c r="Q115" s="73">
        <f t="shared" si="12"/>
        <v>38936.703200000004</v>
      </c>
    </row>
    <row r="116" spans="1:17" ht="12.95" customHeight="1" x14ac:dyDescent="0.2">
      <c r="A116" s="20" t="s">
        <v>74</v>
      </c>
      <c r="B116" s="18" t="s">
        <v>64</v>
      </c>
      <c r="C116" s="19">
        <v>53990.599000000002</v>
      </c>
      <c r="D116" s="19">
        <v>8.0000000000000004E-4</v>
      </c>
      <c r="E116" s="46">
        <f t="shared" si="8"/>
        <v>38893.254436963638</v>
      </c>
      <c r="F116" s="46">
        <f t="shared" si="9"/>
        <v>38893.5</v>
      </c>
      <c r="G116" s="46">
        <f t="shared" si="10"/>
        <v>-6.4137749999645166E-2</v>
      </c>
      <c r="I116" s="46">
        <f>G116</f>
        <v>-6.4137749999645166E-2</v>
      </c>
      <c r="O116" s="46">
        <f t="shared" ca="1" si="11"/>
        <v>-5.9376162960627045E-3</v>
      </c>
      <c r="Q116" s="73">
        <f t="shared" si="12"/>
        <v>38972.099000000002</v>
      </c>
    </row>
    <row r="117" spans="1:17" ht="12.95" customHeight="1" x14ac:dyDescent="0.2">
      <c r="A117" s="20" t="s">
        <v>74</v>
      </c>
      <c r="B117" s="18" t="s">
        <v>64</v>
      </c>
      <c r="C117" s="19">
        <v>54004.701500000003</v>
      </c>
      <c r="D117" s="19">
        <v>5.9999999999999995E-4</v>
      </c>
      <c r="E117" s="46">
        <f t="shared" si="8"/>
        <v>38947.248422104531</v>
      </c>
      <c r="F117" s="46">
        <f t="shared" si="9"/>
        <v>38947</v>
      </c>
      <c r="G117" s="46">
        <f t="shared" si="10"/>
        <v>6.4884500003245194E-2</v>
      </c>
      <c r="K117" s="46">
        <f>G117</f>
        <v>6.4884500003245194E-2</v>
      </c>
      <c r="O117" s="46">
        <f t="shared" ca="1" si="11"/>
        <v>-5.9270583068437317E-3</v>
      </c>
      <c r="Q117" s="73">
        <f t="shared" si="12"/>
        <v>38986.201500000003</v>
      </c>
    </row>
    <row r="118" spans="1:17" ht="12.95" customHeight="1" x14ac:dyDescent="0.2">
      <c r="A118" s="20" t="s">
        <v>74</v>
      </c>
      <c r="B118" s="18" t="s">
        <v>55</v>
      </c>
      <c r="C118" s="19">
        <v>54005.6224</v>
      </c>
      <c r="D118" s="19">
        <v>8.9999999999999998E-4</v>
      </c>
      <c r="E118" s="46">
        <f t="shared" si="8"/>
        <v>38950.774255177821</v>
      </c>
      <c r="F118" s="46">
        <f t="shared" si="9"/>
        <v>38951</v>
      </c>
      <c r="G118" s="46">
        <f t="shared" si="10"/>
        <v>-5.8961499998986255E-2</v>
      </c>
      <c r="K118" s="46">
        <f>G118</f>
        <v>-5.8961499998986255E-2</v>
      </c>
      <c r="O118" s="46">
        <f t="shared" ca="1" si="11"/>
        <v>-5.9262689244722194E-3</v>
      </c>
      <c r="Q118" s="73">
        <f t="shared" si="12"/>
        <v>38987.1224</v>
      </c>
    </row>
    <row r="119" spans="1:17" ht="12.95" customHeight="1" x14ac:dyDescent="0.2">
      <c r="A119" s="20" t="s">
        <v>74</v>
      </c>
      <c r="B119" s="18" t="s">
        <v>64</v>
      </c>
      <c r="C119" s="19">
        <v>54005.754200000003</v>
      </c>
      <c r="D119" s="19">
        <v>5.9999999999999995E-4</v>
      </c>
      <c r="E119" s="46">
        <f t="shared" si="8"/>
        <v>38951.278875439602</v>
      </c>
      <c r="F119" s="46">
        <f t="shared" si="9"/>
        <v>38951.5</v>
      </c>
      <c r="G119" s="46">
        <f t="shared" si="10"/>
        <v>-5.775474999245489E-2</v>
      </c>
      <c r="K119" s="46">
        <f>G119</f>
        <v>-5.775474999245489E-2</v>
      </c>
      <c r="O119" s="46">
        <f t="shared" ca="1" si="11"/>
        <v>-5.9261702516757806E-3</v>
      </c>
      <c r="Q119" s="73">
        <f t="shared" si="12"/>
        <v>38987.254200000003</v>
      </c>
    </row>
    <row r="120" spans="1:17" ht="12.95" customHeight="1" x14ac:dyDescent="0.2">
      <c r="A120" s="20" t="s">
        <v>74</v>
      </c>
      <c r="B120" s="18" t="s">
        <v>55</v>
      </c>
      <c r="C120" s="19">
        <v>54006.669099999999</v>
      </c>
      <c r="D120" s="19">
        <v>8.9999999999999998E-4</v>
      </c>
      <c r="E120" s="46">
        <f t="shared" si="8"/>
        <v>38954.781736422061</v>
      </c>
      <c r="F120" s="46">
        <f t="shared" si="9"/>
        <v>38955</v>
      </c>
      <c r="G120" s="46">
        <f t="shared" si="10"/>
        <v>-5.7007499999599531E-2</v>
      </c>
      <c r="K120" s="46">
        <f>G120</f>
        <v>-5.7007499999599531E-2</v>
      </c>
      <c r="O120" s="46">
        <f t="shared" ca="1" si="11"/>
        <v>-5.9254795421007081E-3</v>
      </c>
      <c r="Q120" s="73">
        <f t="shared" si="12"/>
        <v>38988.169099999999</v>
      </c>
    </row>
    <row r="121" spans="1:17" ht="12.95" customHeight="1" x14ac:dyDescent="0.2">
      <c r="A121" s="20" t="s">
        <v>74</v>
      </c>
      <c r="B121" s="18" t="s">
        <v>64</v>
      </c>
      <c r="C121" s="19">
        <v>54006.794999999998</v>
      </c>
      <c r="D121" s="19">
        <v>1E-4</v>
      </c>
      <c r="E121" s="46">
        <f t="shared" si="8"/>
        <v>38955.263767461183</v>
      </c>
      <c r="F121" s="46">
        <f t="shared" si="9"/>
        <v>38955.5</v>
      </c>
      <c r="G121" s="46">
        <f t="shared" si="10"/>
        <v>-6.1700749996816739E-2</v>
      </c>
      <c r="I121" s="46">
        <f>G121</f>
        <v>-6.1700749996816739E-2</v>
      </c>
      <c r="O121" s="46">
        <f t="shared" ca="1" si="11"/>
        <v>-5.9253808693042693E-3</v>
      </c>
      <c r="Q121" s="73">
        <f t="shared" si="12"/>
        <v>38988.294999999998</v>
      </c>
    </row>
    <row r="122" spans="1:17" ht="12.95" customHeight="1" x14ac:dyDescent="0.2">
      <c r="A122" s="19" t="s">
        <v>72</v>
      </c>
      <c r="B122" s="18" t="s">
        <v>55</v>
      </c>
      <c r="C122" s="19">
        <v>54025.3459</v>
      </c>
      <c r="D122" s="19">
        <v>1.1999999999999999E-3</v>
      </c>
      <c r="E122" s="46">
        <f t="shared" si="8"/>
        <v>39026.28926073898</v>
      </c>
      <c r="F122" s="46">
        <f t="shared" si="9"/>
        <v>39026.5</v>
      </c>
      <c r="G122" s="46">
        <f t="shared" si="10"/>
        <v>-5.5042249994585291E-2</v>
      </c>
      <c r="J122" s="46">
        <f>G122</f>
        <v>-5.5042249994585291E-2</v>
      </c>
      <c r="O122" s="46">
        <f t="shared" ca="1" si="11"/>
        <v>-5.9113693322099311E-3</v>
      </c>
      <c r="Q122" s="73">
        <f t="shared" si="12"/>
        <v>39006.8459</v>
      </c>
    </row>
    <row r="123" spans="1:17" ht="12.95" customHeight="1" x14ac:dyDescent="0.2">
      <c r="A123" s="19" t="s">
        <v>72</v>
      </c>
      <c r="B123" s="78" t="s">
        <v>64</v>
      </c>
      <c r="C123" s="19">
        <v>54025.476000000002</v>
      </c>
      <c r="D123" s="19">
        <v>1.8E-3</v>
      </c>
      <c r="E123" s="46">
        <f t="shared" si="8"/>
        <v>39026.787372241692</v>
      </c>
      <c r="F123" s="46">
        <f t="shared" si="9"/>
        <v>39027</v>
      </c>
      <c r="G123" s="46">
        <f t="shared" si="10"/>
        <v>-5.5535499996040016E-2</v>
      </c>
      <c r="I123" s="46">
        <f>G123</f>
        <v>-5.5535499996040016E-2</v>
      </c>
      <c r="O123" s="46">
        <f t="shared" ca="1" si="11"/>
        <v>-5.9112706594134923E-3</v>
      </c>
      <c r="Q123" s="73">
        <f t="shared" si="12"/>
        <v>39006.976000000002</v>
      </c>
    </row>
    <row r="124" spans="1:17" ht="12.95" customHeight="1" x14ac:dyDescent="0.2">
      <c r="A124" s="20" t="s">
        <v>74</v>
      </c>
      <c r="B124" s="18" t="s">
        <v>55</v>
      </c>
      <c r="C124" s="19">
        <v>54028.613400000002</v>
      </c>
      <c r="D124" s="19">
        <v>6.9999999999999999E-4</v>
      </c>
      <c r="E124" s="46">
        <f t="shared" si="8"/>
        <v>39038.799478533554</v>
      </c>
      <c r="F124" s="46">
        <f t="shared" si="9"/>
        <v>39039</v>
      </c>
      <c r="G124" s="46">
        <f t="shared" si="10"/>
        <v>-5.2373499995155726E-2</v>
      </c>
      <c r="K124" s="46">
        <f>G124</f>
        <v>-5.2373499995155726E-2</v>
      </c>
      <c r="O124" s="46">
        <f t="shared" ca="1" si="11"/>
        <v>-5.9089025122989565E-3</v>
      </c>
      <c r="Q124" s="73">
        <f t="shared" si="12"/>
        <v>39010.113400000002</v>
      </c>
    </row>
    <row r="125" spans="1:17" ht="12.95" customHeight="1" x14ac:dyDescent="0.2">
      <c r="A125" s="20" t="s">
        <v>74</v>
      </c>
      <c r="B125" s="18" t="s">
        <v>64</v>
      </c>
      <c r="C125" s="19">
        <v>54038.664100000002</v>
      </c>
      <c r="D125" s="19">
        <v>5.9999999999999995E-4</v>
      </c>
      <c r="E125" s="46">
        <f t="shared" si="8"/>
        <v>39077.280410740997</v>
      </c>
      <c r="F125" s="46">
        <f t="shared" si="9"/>
        <v>39077.5</v>
      </c>
      <c r="G125" s="46">
        <f t="shared" si="10"/>
        <v>-5.7353749994945247E-2</v>
      </c>
      <c r="K125" s="46">
        <f>G125</f>
        <v>-5.7353749994945247E-2</v>
      </c>
      <c r="O125" s="46">
        <f t="shared" ca="1" si="11"/>
        <v>-5.9013047069731532E-3</v>
      </c>
      <c r="Q125" s="73">
        <f t="shared" si="12"/>
        <v>39020.164100000002</v>
      </c>
    </row>
    <row r="126" spans="1:17" ht="12.95" customHeight="1" x14ac:dyDescent="0.2">
      <c r="A126" s="74" t="s">
        <v>461</v>
      </c>
      <c r="B126" s="75" t="s">
        <v>64</v>
      </c>
      <c r="C126" s="76">
        <v>54099.934300000001</v>
      </c>
      <c r="D126" s="19"/>
      <c r="E126" s="46">
        <f t="shared" si="8"/>
        <v>39311.864510608335</v>
      </c>
      <c r="F126" s="46">
        <f t="shared" si="9"/>
        <v>39312</v>
      </c>
      <c r="G126" s="46">
        <f t="shared" si="10"/>
        <v>-3.5387999996601138E-2</v>
      </c>
      <c r="K126" s="46">
        <f>G126</f>
        <v>-3.5387999996601138E-2</v>
      </c>
      <c r="O126" s="46">
        <f t="shared" ca="1" si="11"/>
        <v>-5.8550271654432629E-3</v>
      </c>
      <c r="Q126" s="73">
        <f t="shared" si="12"/>
        <v>39081.434300000001</v>
      </c>
    </row>
    <row r="127" spans="1:17" ht="12.95" customHeight="1" x14ac:dyDescent="0.2">
      <c r="A127" s="74" t="s">
        <v>516</v>
      </c>
      <c r="B127" s="75" t="s">
        <v>64</v>
      </c>
      <c r="C127" s="76">
        <v>54328.141000000003</v>
      </c>
      <c r="D127" s="19"/>
      <c r="E127" s="46">
        <f t="shared" si="8"/>
        <v>40185.595350448835</v>
      </c>
      <c r="F127" s="46">
        <f t="shared" si="9"/>
        <v>40185.5</v>
      </c>
      <c r="G127" s="46">
        <f t="shared" si="10"/>
        <v>2.490425000723917E-2</v>
      </c>
      <c r="I127" s="46">
        <f>G127</f>
        <v>2.490425000723917E-2</v>
      </c>
      <c r="O127" s="46">
        <f t="shared" ca="1" si="11"/>
        <v>-5.6826457900643335E-3</v>
      </c>
      <c r="Q127" s="73">
        <f t="shared" si="12"/>
        <v>39309.641000000003</v>
      </c>
    </row>
    <row r="128" spans="1:17" ht="12.95" customHeight="1" x14ac:dyDescent="0.2">
      <c r="A128" s="74" t="s">
        <v>516</v>
      </c>
      <c r="B128" s="75" t="s">
        <v>64</v>
      </c>
      <c r="C128" s="76">
        <v>54412.008900000001</v>
      </c>
      <c r="D128" s="19"/>
      <c r="E128" s="46">
        <f t="shared" si="8"/>
        <v>40506.698853118374</v>
      </c>
      <c r="F128" s="46">
        <f t="shared" si="9"/>
        <v>40506.5</v>
      </c>
      <c r="G128" s="46">
        <f t="shared" si="10"/>
        <v>5.1937750002252869E-2</v>
      </c>
      <c r="K128" s="46">
        <f t="shared" ref="K128:K140" si="15">G128</f>
        <v>5.1937750002252869E-2</v>
      </c>
      <c r="O128" s="46">
        <f t="shared" ca="1" si="11"/>
        <v>-5.6192978547504966E-3</v>
      </c>
      <c r="Q128" s="73">
        <f t="shared" si="12"/>
        <v>39393.508900000001</v>
      </c>
    </row>
    <row r="129" spans="1:17" ht="12.95" customHeight="1" x14ac:dyDescent="0.2">
      <c r="A129" s="74" t="s">
        <v>516</v>
      </c>
      <c r="B129" s="75" t="s">
        <v>55</v>
      </c>
      <c r="C129" s="76">
        <v>54416.0628</v>
      </c>
      <c r="D129" s="19"/>
      <c r="E129" s="46">
        <f t="shared" si="8"/>
        <v>40522.2199462836</v>
      </c>
      <c r="F129" s="46">
        <f t="shared" si="9"/>
        <v>40522</v>
      </c>
      <c r="G129" s="46">
        <f t="shared" si="10"/>
        <v>5.7446999999228865E-2</v>
      </c>
      <c r="K129" s="46">
        <f t="shared" si="15"/>
        <v>5.7446999999228865E-2</v>
      </c>
      <c r="O129" s="46">
        <f t="shared" ca="1" si="11"/>
        <v>-5.6162389980608882E-3</v>
      </c>
      <c r="Q129" s="73">
        <f t="shared" si="12"/>
        <v>39397.5628</v>
      </c>
    </row>
    <row r="130" spans="1:17" ht="12.95" customHeight="1" x14ac:dyDescent="0.2">
      <c r="A130" s="74" t="s">
        <v>531</v>
      </c>
      <c r="B130" s="75" t="s">
        <v>64</v>
      </c>
      <c r="C130" s="76">
        <v>54712.063399999999</v>
      </c>
      <c r="D130" s="19"/>
      <c r="E130" s="46">
        <f t="shared" si="8"/>
        <v>41655.512057476175</v>
      </c>
      <c r="F130" s="46">
        <f t="shared" si="9"/>
        <v>41655.5</v>
      </c>
      <c r="G130" s="46">
        <f t="shared" si="10"/>
        <v>3.1492499983869493E-3</v>
      </c>
      <c r="K130" s="46">
        <f t="shared" si="15"/>
        <v>3.1492499983869493E-3</v>
      </c>
      <c r="O130" s="46">
        <f t="shared" ca="1" si="11"/>
        <v>-5.3925477685336787E-3</v>
      </c>
      <c r="Q130" s="73">
        <f t="shared" si="12"/>
        <v>39693.563399999999</v>
      </c>
    </row>
    <row r="131" spans="1:17" ht="12.95" customHeight="1" x14ac:dyDescent="0.2">
      <c r="A131" s="74" t="s">
        <v>531</v>
      </c>
      <c r="B131" s="75" t="s">
        <v>64</v>
      </c>
      <c r="C131" s="76">
        <v>54732.039599999996</v>
      </c>
      <c r="D131" s="19"/>
      <c r="E131" s="46">
        <f t="shared" si="8"/>
        <v>41731.994570929193</v>
      </c>
      <c r="F131" s="46">
        <f t="shared" si="9"/>
        <v>41732</v>
      </c>
      <c r="G131" s="46">
        <f t="shared" si="10"/>
        <v>-1.4179999998304993E-3</v>
      </c>
      <c r="K131" s="46">
        <f t="shared" si="15"/>
        <v>-1.4179999998304993E-3</v>
      </c>
      <c r="O131" s="46">
        <f t="shared" ca="1" si="11"/>
        <v>-5.3774508306785127E-3</v>
      </c>
      <c r="Q131" s="73">
        <f t="shared" si="12"/>
        <v>39713.539599999996</v>
      </c>
    </row>
    <row r="132" spans="1:17" ht="12.95" customHeight="1" x14ac:dyDescent="0.2">
      <c r="A132" s="74" t="s">
        <v>531</v>
      </c>
      <c r="B132" s="75" t="s">
        <v>55</v>
      </c>
      <c r="C132" s="76">
        <v>54732.049700000003</v>
      </c>
      <c r="D132" s="19"/>
      <c r="E132" s="46">
        <f t="shared" si="8"/>
        <v>41732.033240615441</v>
      </c>
      <c r="F132" s="46">
        <f t="shared" si="9"/>
        <v>41732</v>
      </c>
      <c r="G132" s="46">
        <f t="shared" si="10"/>
        <v>8.682000006956514E-3</v>
      </c>
      <c r="K132" s="46">
        <f t="shared" si="15"/>
        <v>8.682000006956514E-3</v>
      </c>
      <c r="O132" s="46">
        <f t="shared" ca="1" si="11"/>
        <v>-5.3774508306785127E-3</v>
      </c>
      <c r="Q132" s="73">
        <f t="shared" si="12"/>
        <v>39713.549700000003</v>
      </c>
    </row>
    <row r="133" spans="1:17" ht="12.95" customHeight="1" x14ac:dyDescent="0.2">
      <c r="A133" s="74" t="s">
        <v>544</v>
      </c>
      <c r="B133" s="75" t="s">
        <v>64</v>
      </c>
      <c r="C133" s="76">
        <v>54763.273300000001</v>
      </c>
      <c r="D133" s="19"/>
      <c r="E133" s="46">
        <f t="shared" si="8"/>
        <v>41851.578469790751</v>
      </c>
      <c r="F133" s="46">
        <f t="shared" si="9"/>
        <v>41851.5</v>
      </c>
      <c r="G133" s="46">
        <f t="shared" si="10"/>
        <v>2.0495250006206334E-2</v>
      </c>
      <c r="K133" s="46">
        <f t="shared" si="15"/>
        <v>2.0495250006206334E-2</v>
      </c>
      <c r="O133" s="46">
        <f t="shared" ca="1" si="11"/>
        <v>-5.3538680323295916E-3</v>
      </c>
      <c r="Q133" s="73">
        <f t="shared" si="12"/>
        <v>39744.773300000001</v>
      </c>
    </row>
    <row r="134" spans="1:17" ht="12.95" customHeight="1" x14ac:dyDescent="0.2">
      <c r="A134" s="74" t="s">
        <v>544</v>
      </c>
      <c r="B134" s="75" t="s">
        <v>55</v>
      </c>
      <c r="C134" s="76">
        <v>54763.401299999998</v>
      </c>
      <c r="D134" s="19"/>
      <c r="E134" s="46">
        <f t="shared" si="8"/>
        <v>41852.068541061657</v>
      </c>
      <c r="F134" s="46">
        <f t="shared" si="9"/>
        <v>41852</v>
      </c>
      <c r="G134" s="46">
        <f t="shared" si="10"/>
        <v>1.7901999999594409E-2</v>
      </c>
      <c r="K134" s="46">
        <f t="shared" si="15"/>
        <v>1.7901999999594409E-2</v>
      </c>
      <c r="O134" s="46">
        <f t="shared" ca="1" si="11"/>
        <v>-5.3537693595331528E-3</v>
      </c>
      <c r="Q134" s="73">
        <f t="shared" si="12"/>
        <v>39744.901299999998</v>
      </c>
    </row>
    <row r="135" spans="1:17" ht="12.95" customHeight="1" x14ac:dyDescent="0.2">
      <c r="A135" s="74" t="s">
        <v>554</v>
      </c>
      <c r="B135" s="75" t="s">
        <v>55</v>
      </c>
      <c r="C135" s="76">
        <v>55063.4588</v>
      </c>
      <c r="D135" s="19"/>
      <c r="E135" s="46">
        <f t="shared" si="8"/>
        <v>43000.893231464885</v>
      </c>
      <c r="F135" s="46">
        <f t="shared" si="9"/>
        <v>43001</v>
      </c>
      <c r="G135" s="46">
        <f t="shared" si="10"/>
        <v>-2.7886500000022352E-2</v>
      </c>
      <c r="K135" s="46">
        <f t="shared" si="15"/>
        <v>-2.7886500000022352E-2</v>
      </c>
      <c r="O135" s="46">
        <f t="shared" ca="1" si="11"/>
        <v>-5.1270192733163349E-3</v>
      </c>
      <c r="Q135" s="73">
        <f t="shared" si="12"/>
        <v>40044.9588</v>
      </c>
    </row>
    <row r="136" spans="1:17" ht="12.95" customHeight="1" x14ac:dyDescent="0.2">
      <c r="A136" s="20" t="s">
        <v>78</v>
      </c>
      <c r="B136" s="18" t="s">
        <v>64</v>
      </c>
      <c r="C136" s="19">
        <v>55063.458830000003</v>
      </c>
      <c r="D136" s="19">
        <v>2.0000000000000001E-4</v>
      </c>
      <c r="E136" s="46">
        <f t="shared" si="8"/>
        <v>43000.893346325349</v>
      </c>
      <c r="F136" s="46">
        <f t="shared" si="9"/>
        <v>43001</v>
      </c>
      <c r="G136" s="46">
        <f t="shared" si="10"/>
        <v>-2.7856499997142237E-2</v>
      </c>
      <c r="K136" s="46">
        <f t="shared" si="15"/>
        <v>-2.7856499997142237E-2</v>
      </c>
      <c r="O136" s="46">
        <f t="shared" ca="1" si="11"/>
        <v>-5.1270192733163349E-3</v>
      </c>
      <c r="Q136" s="73">
        <f t="shared" si="12"/>
        <v>40044.958830000003</v>
      </c>
    </row>
    <row r="137" spans="1:17" ht="12.95" customHeight="1" x14ac:dyDescent="0.2">
      <c r="A137" s="74" t="s">
        <v>554</v>
      </c>
      <c r="B137" s="75" t="s">
        <v>64</v>
      </c>
      <c r="C137" s="76">
        <v>55063.587099999997</v>
      </c>
      <c r="D137" s="19"/>
      <c r="E137" s="46">
        <f t="shared" si="8"/>
        <v>43001.384451340324</v>
      </c>
      <c r="F137" s="46">
        <f t="shared" si="9"/>
        <v>43001.5</v>
      </c>
      <c r="G137" s="46">
        <f t="shared" si="10"/>
        <v>-3.0179749999660999E-2</v>
      </c>
      <c r="K137" s="46">
        <f t="shared" si="15"/>
        <v>-3.0179749999660999E-2</v>
      </c>
      <c r="O137" s="46">
        <f t="shared" ca="1" si="11"/>
        <v>-5.1269206005198961E-3</v>
      </c>
      <c r="Q137" s="73">
        <f t="shared" si="12"/>
        <v>40045.087099999997</v>
      </c>
    </row>
    <row r="138" spans="1:17" ht="12.95" customHeight="1" x14ac:dyDescent="0.2">
      <c r="A138" s="20" t="s">
        <v>78</v>
      </c>
      <c r="B138" s="18" t="s">
        <v>55</v>
      </c>
      <c r="C138" s="19">
        <v>55063.587180000002</v>
      </c>
      <c r="D138" s="19">
        <v>2.0000000000000001E-4</v>
      </c>
      <c r="E138" s="46">
        <f t="shared" si="8"/>
        <v>43001.384757634885</v>
      </c>
      <c r="F138" s="46">
        <f t="shared" si="9"/>
        <v>43001.5</v>
      </c>
      <c r="G138" s="46">
        <f t="shared" si="10"/>
        <v>-3.0099749994406011E-2</v>
      </c>
      <c r="K138" s="46">
        <f t="shared" si="15"/>
        <v>-3.0099749994406011E-2</v>
      </c>
      <c r="O138" s="46">
        <f t="shared" ca="1" si="11"/>
        <v>-5.1269206005198961E-3</v>
      </c>
      <c r="Q138" s="73">
        <f t="shared" si="12"/>
        <v>40045.087180000002</v>
      </c>
    </row>
    <row r="139" spans="1:17" ht="12.95" customHeight="1" x14ac:dyDescent="0.2">
      <c r="A139" s="74" t="s">
        <v>563</v>
      </c>
      <c r="B139" s="75" t="s">
        <v>55</v>
      </c>
      <c r="C139" s="76">
        <v>55100.035400000001</v>
      </c>
      <c r="D139" s="19"/>
      <c r="E139" s="46">
        <f t="shared" si="8"/>
        <v>43140.933394337007</v>
      </c>
      <c r="F139" s="46">
        <f t="shared" si="9"/>
        <v>43141</v>
      </c>
      <c r="G139" s="46">
        <f t="shared" si="10"/>
        <v>-1.7396499999449588E-2</v>
      </c>
      <c r="K139" s="46">
        <f t="shared" si="15"/>
        <v>-1.7396499999449588E-2</v>
      </c>
      <c r="O139" s="46">
        <f t="shared" ca="1" si="11"/>
        <v>-5.0993908903134155E-3</v>
      </c>
      <c r="Q139" s="73">
        <f t="shared" si="12"/>
        <v>40081.535400000001</v>
      </c>
    </row>
    <row r="140" spans="1:17" ht="12.95" customHeight="1" x14ac:dyDescent="0.2">
      <c r="A140" s="74" t="s">
        <v>563</v>
      </c>
      <c r="B140" s="75" t="s">
        <v>55</v>
      </c>
      <c r="C140" s="76">
        <v>55115.971799999999</v>
      </c>
      <c r="D140" s="19"/>
      <c r="E140" s="46">
        <f t="shared" si="8"/>
        <v>43201.94879903824</v>
      </c>
      <c r="F140" s="46">
        <f t="shared" si="9"/>
        <v>43202</v>
      </c>
      <c r="G140" s="46">
        <f t="shared" si="10"/>
        <v>-1.337299999431707E-2</v>
      </c>
      <c r="K140" s="46">
        <f t="shared" si="15"/>
        <v>-1.337299999431707E-2</v>
      </c>
      <c r="O140" s="46">
        <f t="shared" ca="1" si="11"/>
        <v>-5.0873528091478579E-3</v>
      </c>
      <c r="Q140" s="73">
        <f t="shared" si="12"/>
        <v>40097.471799999999</v>
      </c>
    </row>
    <row r="141" spans="1:17" ht="12.95" customHeight="1" x14ac:dyDescent="0.2">
      <c r="A141" s="74" t="s">
        <v>563</v>
      </c>
      <c r="B141" s="75" t="s">
        <v>64</v>
      </c>
      <c r="C141" s="76">
        <v>55117.930999999997</v>
      </c>
      <c r="D141" s="19"/>
      <c r="E141" s="46">
        <f t="shared" si="8"/>
        <v>43209.449952428622</v>
      </c>
      <c r="F141" s="46">
        <f t="shared" si="9"/>
        <v>43209.5</v>
      </c>
      <c r="G141" s="46">
        <f t="shared" si="10"/>
        <v>-1.3071749999653548E-2</v>
      </c>
      <c r="I141" s="46">
        <f>G141</f>
        <v>-1.3071749999653548E-2</v>
      </c>
      <c r="O141" s="46">
        <f t="shared" ca="1" si="11"/>
        <v>-5.0858727172012723E-3</v>
      </c>
      <c r="Q141" s="73">
        <f t="shared" si="12"/>
        <v>40099.430999999997</v>
      </c>
    </row>
    <row r="142" spans="1:17" ht="12.95" customHeight="1" x14ac:dyDescent="0.2">
      <c r="A142" s="74" t="s">
        <v>563</v>
      </c>
      <c r="B142" s="75" t="s">
        <v>55</v>
      </c>
      <c r="C142" s="76">
        <v>55120.936999999998</v>
      </c>
      <c r="D142" s="19"/>
      <c r="E142" s="46">
        <f t="shared" si="8"/>
        <v>43220.958969931446</v>
      </c>
      <c r="F142" s="46">
        <f t="shared" si="9"/>
        <v>43221</v>
      </c>
      <c r="G142" s="46">
        <f t="shared" si="10"/>
        <v>-1.0716500000853557E-2</v>
      </c>
      <c r="I142" s="46">
        <f>G142</f>
        <v>-1.0716500000853557E-2</v>
      </c>
      <c r="O142" s="46">
        <f t="shared" ca="1" si="11"/>
        <v>-5.0836032428831762E-3</v>
      </c>
      <c r="Q142" s="73">
        <f t="shared" si="12"/>
        <v>40102.436999999998</v>
      </c>
    </row>
    <row r="143" spans="1:17" ht="12.95" customHeight="1" x14ac:dyDescent="0.2">
      <c r="A143" s="74" t="s">
        <v>563</v>
      </c>
      <c r="B143" s="75" t="s">
        <v>64</v>
      </c>
      <c r="C143" s="76">
        <v>55122.894</v>
      </c>
      <c r="D143" s="19"/>
      <c r="E143" s="46">
        <f t="shared" si="8"/>
        <v>43228.451700221878</v>
      </c>
      <c r="F143" s="46">
        <f t="shared" si="9"/>
        <v>43228.5</v>
      </c>
      <c r="G143" s="46">
        <f t="shared" si="10"/>
        <v>-1.2615250001545064E-2</v>
      </c>
      <c r="I143" s="46">
        <f>G143</f>
        <v>-1.2615250001545064E-2</v>
      </c>
      <c r="O143" s="46">
        <f t="shared" ca="1" si="11"/>
        <v>-5.0821231509365905E-3</v>
      </c>
      <c r="Q143" s="73">
        <f t="shared" si="12"/>
        <v>40104.394</v>
      </c>
    </row>
    <row r="144" spans="1:17" ht="12.95" customHeight="1" x14ac:dyDescent="0.2">
      <c r="A144" s="74" t="s">
        <v>563</v>
      </c>
      <c r="B144" s="75" t="s">
        <v>64</v>
      </c>
      <c r="C144" s="76">
        <v>55123.936999999998</v>
      </c>
      <c r="D144" s="19"/>
      <c r="E144" s="46">
        <f t="shared" si="8"/>
        <v>43232.445015343445</v>
      </c>
      <c r="F144" s="46">
        <f t="shared" si="9"/>
        <v>43232.5</v>
      </c>
      <c r="G144" s="46">
        <f t="shared" si="10"/>
        <v>-1.4361250003275927E-2</v>
      </c>
      <c r="I144" s="46">
        <f>G144</f>
        <v>-1.4361250003275927E-2</v>
      </c>
      <c r="O144" s="46">
        <f t="shared" ca="1" si="11"/>
        <v>-5.0813337685650783E-3</v>
      </c>
      <c r="Q144" s="73">
        <f t="shared" si="12"/>
        <v>40105.436999999998</v>
      </c>
    </row>
    <row r="145" spans="1:17" ht="12.95" customHeight="1" x14ac:dyDescent="0.2">
      <c r="A145" s="74" t="s">
        <v>563</v>
      </c>
      <c r="B145" s="75" t="s">
        <v>55</v>
      </c>
      <c r="C145" s="76">
        <v>55142.883000000002</v>
      </c>
      <c r="D145" s="19"/>
      <c r="E145" s="46">
        <f t="shared" si="8"/>
        <v>43304.983220802009</v>
      </c>
      <c r="F145" s="46">
        <f t="shared" si="9"/>
        <v>43305</v>
      </c>
      <c r="G145" s="46">
        <f t="shared" si="10"/>
        <v>-4.382499995699618E-3</v>
      </c>
      <c r="I145" s="46">
        <f>G145</f>
        <v>-4.382499995699618E-3</v>
      </c>
      <c r="O145" s="46">
        <f t="shared" ca="1" si="11"/>
        <v>-5.0670262130814245E-3</v>
      </c>
      <c r="Q145" s="73">
        <f t="shared" si="12"/>
        <v>40124.383000000002</v>
      </c>
    </row>
    <row r="146" spans="1:17" ht="12.95" customHeight="1" x14ac:dyDescent="0.2">
      <c r="A146" s="74" t="s">
        <v>592</v>
      </c>
      <c r="B146" s="75" t="s">
        <v>64</v>
      </c>
      <c r="C146" s="76">
        <v>55396.170100000003</v>
      </c>
      <c r="D146" s="19"/>
      <c r="E146" s="46">
        <f t="shared" si="8"/>
        <v>44274.738931759508</v>
      </c>
      <c r="F146" s="46">
        <f t="shared" si="9"/>
        <v>44274.5</v>
      </c>
      <c r="G146" s="46">
        <f t="shared" si="10"/>
        <v>6.2405750002653804E-2</v>
      </c>
      <c r="K146" s="46">
        <f t="shared" ref="K146:K167" si="16">G146</f>
        <v>6.2405750002653804E-2</v>
      </c>
      <c r="O146" s="46">
        <f t="shared" ca="1" si="11"/>
        <v>-4.875699660786206E-3</v>
      </c>
      <c r="Q146" s="73">
        <f t="shared" si="12"/>
        <v>40377.670100000003</v>
      </c>
    </row>
    <row r="147" spans="1:17" ht="12.95" customHeight="1" x14ac:dyDescent="0.2">
      <c r="A147" s="74" t="s">
        <v>592</v>
      </c>
      <c r="B147" s="75" t="s">
        <v>64</v>
      </c>
      <c r="C147" s="76">
        <v>55413.151400000002</v>
      </c>
      <c r="D147" s="19"/>
      <c r="E147" s="46">
        <f t="shared" si="8"/>
        <v>44339.754926077745</v>
      </c>
      <c r="F147" s="46">
        <f t="shared" si="9"/>
        <v>44340</v>
      </c>
      <c r="G147" s="46">
        <f t="shared" si="10"/>
        <v>-6.4009999994596001E-2</v>
      </c>
      <c r="K147" s="46">
        <f t="shared" si="16"/>
        <v>-6.4009999994596001E-2</v>
      </c>
      <c r="O147" s="46">
        <f t="shared" ca="1" si="11"/>
        <v>-4.8627735244526973E-3</v>
      </c>
      <c r="Q147" s="73">
        <f t="shared" si="12"/>
        <v>40394.651400000002</v>
      </c>
    </row>
    <row r="148" spans="1:17" ht="12.95" customHeight="1" x14ac:dyDescent="0.2">
      <c r="A148" s="74" t="s">
        <v>592</v>
      </c>
      <c r="B148" s="75" t="s">
        <v>64</v>
      </c>
      <c r="C148" s="76">
        <v>55415.1109</v>
      </c>
      <c r="D148" s="19"/>
      <c r="E148" s="46">
        <f t="shared" si="8"/>
        <v>44347.257228072667</v>
      </c>
      <c r="F148" s="46">
        <f t="shared" si="9"/>
        <v>44347.5</v>
      </c>
      <c r="G148" s="46">
        <f t="shared" si="10"/>
        <v>-6.3408750000235159E-2</v>
      </c>
      <c r="K148" s="46">
        <f t="shared" si="16"/>
        <v>-6.3408750000235159E-2</v>
      </c>
      <c r="O148" s="46">
        <f t="shared" ca="1" si="11"/>
        <v>-4.8612934325061134E-3</v>
      </c>
      <c r="Q148" s="73">
        <f t="shared" si="12"/>
        <v>40396.6109</v>
      </c>
    </row>
    <row r="149" spans="1:17" ht="12.95" customHeight="1" x14ac:dyDescent="0.2">
      <c r="A149" s="74" t="s">
        <v>592</v>
      </c>
      <c r="B149" s="75" t="s">
        <v>55</v>
      </c>
      <c r="C149" s="76">
        <v>55440.062599999997</v>
      </c>
      <c r="D149" s="19"/>
      <c r="E149" s="46">
        <f t="shared" ref="E149:E212" si="17">+(C149-C$7)/C$8</f>
        <v>44442.789347841484</v>
      </c>
      <c r="F149" s="46">
        <f t="shared" ref="F149:F212" si="18">ROUND(2*E149,0)/2</f>
        <v>44443</v>
      </c>
      <c r="G149" s="46">
        <f t="shared" ref="G149:G212" si="19">+C149-(C$7+F149*C$8)</f>
        <v>-5.5019500003254507E-2</v>
      </c>
      <c r="K149" s="46">
        <f t="shared" si="16"/>
        <v>-5.5019500003254507E-2</v>
      </c>
      <c r="O149" s="46">
        <f t="shared" ref="O149:O212" ca="1" si="20">+C$11+C$12*F149</f>
        <v>-4.8424469283862639E-3</v>
      </c>
      <c r="Q149" s="73">
        <f t="shared" ref="Q149:Q212" si="21">+C149-15018.5</f>
        <v>40421.562599999997</v>
      </c>
    </row>
    <row r="150" spans="1:17" ht="12.95" customHeight="1" x14ac:dyDescent="0.2">
      <c r="A150" s="74" t="s">
        <v>592</v>
      </c>
      <c r="B150" s="75" t="s">
        <v>64</v>
      </c>
      <c r="C150" s="76">
        <v>55440.987099999998</v>
      </c>
      <c r="D150" s="19"/>
      <c r="E150" s="46">
        <f t="shared" si="17"/>
        <v>44446.328964169283</v>
      </c>
      <c r="F150" s="46">
        <f t="shared" si="18"/>
        <v>44446.5</v>
      </c>
      <c r="G150" s="46">
        <f t="shared" si="19"/>
        <v>-4.467224999825703E-2</v>
      </c>
      <c r="K150" s="46">
        <f t="shared" si="16"/>
        <v>-4.467224999825703E-2</v>
      </c>
      <c r="O150" s="46">
        <f t="shared" ca="1" si="20"/>
        <v>-4.8417562188111905E-3</v>
      </c>
      <c r="Q150" s="73">
        <f t="shared" si="21"/>
        <v>40422.487099999998</v>
      </c>
    </row>
    <row r="151" spans="1:17" ht="12.95" customHeight="1" x14ac:dyDescent="0.2">
      <c r="A151" s="74" t="s">
        <v>592</v>
      </c>
      <c r="B151" s="75" t="s">
        <v>64</v>
      </c>
      <c r="C151" s="76">
        <v>55460.049800000001</v>
      </c>
      <c r="D151" s="19"/>
      <c r="E151" s="46">
        <f t="shared" si="17"/>
        <v>44519.313976794372</v>
      </c>
      <c r="F151" s="46">
        <f t="shared" si="18"/>
        <v>44519.5</v>
      </c>
      <c r="G151" s="46">
        <f t="shared" si="19"/>
        <v>-4.8586749995592982E-2</v>
      </c>
      <c r="K151" s="46">
        <f t="shared" si="16"/>
        <v>-4.8586749995592982E-2</v>
      </c>
      <c r="O151" s="46">
        <f t="shared" ca="1" si="20"/>
        <v>-4.827349990531098E-3</v>
      </c>
      <c r="Q151" s="73">
        <f t="shared" si="21"/>
        <v>40441.549800000001</v>
      </c>
    </row>
    <row r="152" spans="1:17" ht="12.95" customHeight="1" x14ac:dyDescent="0.2">
      <c r="A152" s="74" t="s">
        <v>592</v>
      </c>
      <c r="B152" s="75" t="s">
        <v>64</v>
      </c>
      <c r="C152" s="76">
        <v>55480.953399999999</v>
      </c>
      <c r="D152" s="19"/>
      <c r="E152" s="46">
        <f t="shared" si="17"/>
        <v>44599.347209752421</v>
      </c>
      <c r="F152" s="46">
        <f t="shared" si="18"/>
        <v>44599.5</v>
      </c>
      <c r="G152" s="46">
        <f t="shared" si="19"/>
        <v>-3.9906749996589497E-2</v>
      </c>
      <c r="K152" s="46">
        <f t="shared" si="16"/>
        <v>-3.9906749996589497E-2</v>
      </c>
      <c r="O152" s="46">
        <f t="shared" ca="1" si="20"/>
        <v>-4.8115623431008569E-3</v>
      </c>
      <c r="Q152" s="73">
        <f t="shared" si="21"/>
        <v>40462.453399999999</v>
      </c>
    </row>
    <row r="153" spans="1:17" ht="12.95" customHeight="1" x14ac:dyDescent="0.2">
      <c r="A153" s="20" t="s">
        <v>77</v>
      </c>
      <c r="B153" s="18" t="s">
        <v>55</v>
      </c>
      <c r="C153" s="19">
        <v>55498.716899999999</v>
      </c>
      <c r="D153" s="19">
        <v>8.0000000000000004E-4</v>
      </c>
      <c r="E153" s="46">
        <f t="shared" si="17"/>
        <v>44667.35799897775</v>
      </c>
      <c r="F153" s="46">
        <f t="shared" si="18"/>
        <v>44667.5</v>
      </c>
      <c r="G153" s="46">
        <f t="shared" si="19"/>
        <v>-3.7088749995746184E-2</v>
      </c>
      <c r="K153" s="46">
        <f t="shared" si="16"/>
        <v>-3.7088749995746184E-2</v>
      </c>
      <c r="O153" s="46">
        <f t="shared" ca="1" si="20"/>
        <v>-4.7981428427851542E-3</v>
      </c>
      <c r="Q153" s="73">
        <f t="shared" si="21"/>
        <v>40480.216899999999</v>
      </c>
    </row>
    <row r="154" spans="1:17" ht="12.95" customHeight="1" x14ac:dyDescent="0.2">
      <c r="A154" s="74" t="s">
        <v>625</v>
      </c>
      <c r="B154" s="75" t="s">
        <v>55</v>
      </c>
      <c r="C154" s="76">
        <v>55813.0095</v>
      </c>
      <c r="D154" s="19"/>
      <c r="E154" s="46">
        <f t="shared" si="17"/>
        <v>45870.684357729064</v>
      </c>
      <c r="F154" s="46">
        <f t="shared" si="18"/>
        <v>45870.5</v>
      </c>
      <c r="G154" s="46">
        <f t="shared" si="19"/>
        <v>4.8151750001125038E-2</v>
      </c>
      <c r="K154" s="46">
        <f t="shared" si="16"/>
        <v>4.8151750001125038E-2</v>
      </c>
      <c r="O154" s="46">
        <f t="shared" ca="1" si="20"/>
        <v>-4.5607360945529238E-3</v>
      </c>
      <c r="Q154" s="73">
        <f t="shared" si="21"/>
        <v>40794.5095</v>
      </c>
    </row>
    <row r="155" spans="1:17" ht="12.95" customHeight="1" x14ac:dyDescent="0.2">
      <c r="A155" s="74" t="s">
        <v>625</v>
      </c>
      <c r="B155" s="75" t="s">
        <v>55</v>
      </c>
      <c r="C155" s="76">
        <v>55814.052300000003</v>
      </c>
      <c r="D155" s="19"/>
      <c r="E155" s="46">
        <f t="shared" si="17"/>
        <v>45874.676907114284</v>
      </c>
      <c r="F155" s="46">
        <f t="shared" si="18"/>
        <v>45874.5</v>
      </c>
      <c r="G155" s="46">
        <f t="shared" si="19"/>
        <v>4.62057500044466E-2</v>
      </c>
      <c r="K155" s="46">
        <f t="shared" si="16"/>
        <v>4.62057500044466E-2</v>
      </c>
      <c r="O155" s="46">
        <f t="shared" ca="1" si="20"/>
        <v>-4.5599467121814116E-3</v>
      </c>
      <c r="Q155" s="73">
        <f t="shared" si="21"/>
        <v>40795.552300000003</v>
      </c>
    </row>
    <row r="156" spans="1:17" ht="12.95" customHeight="1" x14ac:dyDescent="0.2">
      <c r="A156" s="80" t="s">
        <v>82</v>
      </c>
      <c r="B156" s="81" t="s">
        <v>64</v>
      </c>
      <c r="C156" s="82">
        <v>55834.433830000002</v>
      </c>
      <c r="D156" s="82">
        <v>8.9999999999999998E-4</v>
      </c>
      <c r="E156" s="46">
        <f t="shared" si="17"/>
        <v>45952.711300162926</v>
      </c>
      <c r="F156" s="46">
        <f t="shared" si="18"/>
        <v>45952.5</v>
      </c>
      <c r="G156" s="46">
        <f t="shared" si="19"/>
        <v>5.5188750004163012E-2</v>
      </c>
      <c r="K156" s="46">
        <f t="shared" si="16"/>
        <v>5.5188750004163012E-2</v>
      </c>
      <c r="O156" s="46">
        <f t="shared" ca="1" si="20"/>
        <v>-4.5445537559369292E-3</v>
      </c>
      <c r="Q156" s="73">
        <f t="shared" si="21"/>
        <v>40815.933830000002</v>
      </c>
    </row>
    <row r="157" spans="1:17" ht="12.95" customHeight="1" x14ac:dyDescent="0.2">
      <c r="A157" s="74" t="s">
        <v>625</v>
      </c>
      <c r="B157" s="75" t="s">
        <v>55</v>
      </c>
      <c r="C157" s="76">
        <v>55842.007899999997</v>
      </c>
      <c r="D157" s="19"/>
      <c r="E157" s="46">
        <f t="shared" si="17"/>
        <v>45981.71000415412</v>
      </c>
      <c r="F157" s="46">
        <f t="shared" si="18"/>
        <v>45981.5</v>
      </c>
      <c r="G157" s="46">
        <f t="shared" si="19"/>
        <v>5.4850250002346002E-2</v>
      </c>
      <c r="K157" s="46">
        <f t="shared" si="16"/>
        <v>5.4850250002346002E-2</v>
      </c>
      <c r="O157" s="46">
        <f t="shared" ca="1" si="20"/>
        <v>-4.5388307337434659E-3</v>
      </c>
      <c r="Q157" s="73">
        <f t="shared" si="21"/>
        <v>40823.507899999997</v>
      </c>
    </row>
    <row r="158" spans="1:17" ht="12.95" customHeight="1" x14ac:dyDescent="0.2">
      <c r="A158" s="19" t="s">
        <v>80</v>
      </c>
      <c r="B158" s="18" t="s">
        <v>64</v>
      </c>
      <c r="C158" s="19">
        <v>55881.590199999999</v>
      </c>
      <c r="D158" s="19">
        <v>1.8E-3</v>
      </c>
      <c r="E158" s="46">
        <f t="shared" si="17"/>
        <v>46133.258035924526</v>
      </c>
      <c r="F158" s="46">
        <f t="shared" si="18"/>
        <v>46133.5</v>
      </c>
      <c r="G158" s="46">
        <f t="shared" si="19"/>
        <v>-6.3197750001563691E-2</v>
      </c>
      <c r="K158" s="46">
        <f t="shared" si="16"/>
        <v>-6.3197750001563691E-2</v>
      </c>
      <c r="O158" s="46">
        <f t="shared" ca="1" si="20"/>
        <v>-4.5088342036260116E-3</v>
      </c>
      <c r="Q158" s="73">
        <f t="shared" si="21"/>
        <v>40863.090199999999</v>
      </c>
    </row>
    <row r="159" spans="1:17" ht="12.95" customHeight="1" x14ac:dyDescent="0.2">
      <c r="A159" s="19" t="s">
        <v>80</v>
      </c>
      <c r="B159" s="18" t="s">
        <v>55</v>
      </c>
      <c r="C159" s="19">
        <v>55881.717900000003</v>
      </c>
      <c r="D159" s="19">
        <v>1.5E-3</v>
      </c>
      <c r="E159" s="46">
        <f t="shared" si="17"/>
        <v>46133.746958590913</v>
      </c>
      <c r="F159" s="46">
        <f t="shared" si="18"/>
        <v>46133.5</v>
      </c>
      <c r="G159" s="46">
        <f t="shared" si="19"/>
        <v>6.4502250002988148E-2</v>
      </c>
      <c r="K159" s="46">
        <f t="shared" si="16"/>
        <v>6.4502250002988148E-2</v>
      </c>
      <c r="O159" s="46">
        <f t="shared" ca="1" si="20"/>
        <v>-4.5088342036260116E-3</v>
      </c>
      <c r="Q159" s="73">
        <f t="shared" si="21"/>
        <v>40863.217900000003</v>
      </c>
    </row>
    <row r="160" spans="1:17" ht="12.95" customHeight="1" x14ac:dyDescent="0.2">
      <c r="A160" s="74" t="s">
        <v>653</v>
      </c>
      <c r="B160" s="75" t="s">
        <v>64</v>
      </c>
      <c r="C160" s="76">
        <v>56162.0383</v>
      </c>
      <c r="D160" s="19"/>
      <c r="E160" s="46">
        <f t="shared" si="17"/>
        <v>47207.004573360427</v>
      </c>
      <c r="F160" s="46">
        <f t="shared" si="18"/>
        <v>47207</v>
      </c>
      <c r="G160" s="46">
        <f t="shared" si="19"/>
        <v>1.1945000005653128E-3</v>
      </c>
      <c r="K160" s="46">
        <f t="shared" si="16"/>
        <v>1.1945000005653128E-3</v>
      </c>
      <c r="O160" s="46">
        <f t="shared" ca="1" si="20"/>
        <v>-4.296983709671482E-3</v>
      </c>
      <c r="Q160" s="73">
        <f t="shared" si="21"/>
        <v>41143.5383</v>
      </c>
    </row>
    <row r="161" spans="1:17" ht="12.95" customHeight="1" x14ac:dyDescent="0.2">
      <c r="A161" s="74" t="s">
        <v>653</v>
      </c>
      <c r="B161" s="75" t="s">
        <v>55</v>
      </c>
      <c r="C161" s="76">
        <v>56182.035600000003</v>
      </c>
      <c r="D161" s="19"/>
      <c r="E161" s="46">
        <f t="shared" si="17"/>
        <v>47283.567871999527</v>
      </c>
      <c r="F161" s="46">
        <f t="shared" si="18"/>
        <v>47283.5</v>
      </c>
      <c r="G161" s="46">
        <f t="shared" si="19"/>
        <v>1.7727250007737894E-2</v>
      </c>
      <c r="K161" s="46">
        <f t="shared" si="16"/>
        <v>1.7727250007737894E-2</v>
      </c>
      <c r="O161" s="46">
        <f t="shared" ca="1" si="20"/>
        <v>-4.2818867718163161E-3</v>
      </c>
      <c r="Q161" s="73">
        <f t="shared" si="21"/>
        <v>41163.535600000003</v>
      </c>
    </row>
    <row r="162" spans="1:17" ht="12.95" customHeight="1" x14ac:dyDescent="0.2">
      <c r="A162" s="74" t="s">
        <v>653</v>
      </c>
      <c r="B162" s="75" t="s">
        <v>64</v>
      </c>
      <c r="C162" s="76">
        <v>56185.045899999997</v>
      </c>
      <c r="D162" s="19"/>
      <c r="E162" s="46">
        <f t="shared" si="17"/>
        <v>47295.093352834083</v>
      </c>
      <c r="F162" s="46">
        <f t="shared" si="18"/>
        <v>47295</v>
      </c>
      <c r="G162" s="46">
        <f t="shared" si="19"/>
        <v>2.4382499999774154E-2</v>
      </c>
      <c r="K162" s="46">
        <f t="shared" si="16"/>
        <v>2.4382499999774154E-2</v>
      </c>
      <c r="O162" s="46">
        <f t="shared" ca="1" si="20"/>
        <v>-4.2796172974982182E-3</v>
      </c>
      <c r="Q162" s="73">
        <f t="shared" si="21"/>
        <v>41166.545899999997</v>
      </c>
    </row>
    <row r="163" spans="1:17" ht="12.95" customHeight="1" x14ac:dyDescent="0.2">
      <c r="A163" s="74" t="s">
        <v>653</v>
      </c>
      <c r="B163" s="75" t="s">
        <v>55</v>
      </c>
      <c r="C163" s="76">
        <v>56220.963100000001</v>
      </c>
      <c r="D163" s="19"/>
      <c r="E163" s="46">
        <f t="shared" si="17"/>
        <v>47432.608882924666</v>
      </c>
      <c r="F163" s="46">
        <f t="shared" si="18"/>
        <v>47432.5</v>
      </c>
      <c r="G163" s="46">
        <f t="shared" si="19"/>
        <v>2.8438750006898772E-2</v>
      </c>
      <c r="K163" s="46">
        <f t="shared" si="16"/>
        <v>2.8438750006898772E-2</v>
      </c>
      <c r="O163" s="46">
        <f t="shared" ca="1" si="20"/>
        <v>-4.2524822784774947E-3</v>
      </c>
      <c r="Q163" s="73">
        <f t="shared" si="21"/>
        <v>41202.463100000001</v>
      </c>
    </row>
    <row r="164" spans="1:17" ht="12.95" customHeight="1" x14ac:dyDescent="0.2">
      <c r="A164" s="74" t="s">
        <v>653</v>
      </c>
      <c r="B164" s="75" t="s">
        <v>55</v>
      </c>
      <c r="C164" s="76">
        <v>56220.970200000003</v>
      </c>
      <c r="D164" s="19"/>
      <c r="E164" s="46">
        <f t="shared" si="17"/>
        <v>47432.636066565487</v>
      </c>
      <c r="F164" s="46">
        <f t="shared" si="18"/>
        <v>47432.5</v>
      </c>
      <c r="G164" s="46">
        <f t="shared" si="19"/>
        <v>3.5538750009436626E-2</v>
      </c>
      <c r="K164" s="46">
        <f t="shared" si="16"/>
        <v>3.5538750009436626E-2</v>
      </c>
      <c r="O164" s="46">
        <f t="shared" ca="1" si="20"/>
        <v>-4.2524822784774947E-3</v>
      </c>
      <c r="Q164" s="73">
        <f t="shared" si="21"/>
        <v>41202.470200000003</v>
      </c>
    </row>
    <row r="165" spans="1:17" ht="12.95" customHeight="1" x14ac:dyDescent="0.2">
      <c r="A165" s="74" t="s">
        <v>653</v>
      </c>
      <c r="B165" s="75" t="s">
        <v>55</v>
      </c>
      <c r="C165" s="76">
        <v>56220.9761</v>
      </c>
      <c r="D165" s="19"/>
      <c r="E165" s="46">
        <f t="shared" si="17"/>
        <v>47432.658655788116</v>
      </c>
      <c r="F165" s="46">
        <f t="shared" si="18"/>
        <v>47432.5</v>
      </c>
      <c r="G165" s="46">
        <f t="shared" si="19"/>
        <v>4.1438750005909242E-2</v>
      </c>
      <c r="K165" s="46">
        <f t="shared" si="16"/>
        <v>4.1438750005909242E-2</v>
      </c>
      <c r="O165" s="46">
        <f t="shared" ca="1" si="20"/>
        <v>-4.2524822784774947E-3</v>
      </c>
      <c r="Q165" s="73">
        <f t="shared" si="21"/>
        <v>41202.4761</v>
      </c>
    </row>
    <row r="166" spans="1:17" ht="12.95" customHeight="1" x14ac:dyDescent="0.2">
      <c r="A166" s="74" t="s">
        <v>653</v>
      </c>
      <c r="B166" s="75" t="s">
        <v>64</v>
      </c>
      <c r="C166" s="76">
        <v>56221.082699999999</v>
      </c>
      <c r="D166" s="19"/>
      <c r="E166" s="46">
        <f t="shared" si="17"/>
        <v>47433.066793268415</v>
      </c>
      <c r="F166" s="46">
        <f t="shared" si="18"/>
        <v>47433</v>
      </c>
      <c r="G166" s="46">
        <f t="shared" si="19"/>
        <v>1.7445500001485925E-2</v>
      </c>
      <c r="K166" s="46">
        <f t="shared" si="16"/>
        <v>1.7445500001485925E-2</v>
      </c>
      <c r="O166" s="46">
        <f t="shared" ca="1" si="20"/>
        <v>-4.2523836056810541E-3</v>
      </c>
      <c r="Q166" s="73">
        <f t="shared" si="21"/>
        <v>41202.582699999999</v>
      </c>
    </row>
    <row r="167" spans="1:17" ht="12.95" customHeight="1" x14ac:dyDescent="0.2">
      <c r="A167" s="74" t="s">
        <v>653</v>
      </c>
      <c r="B167" s="75" t="s">
        <v>64</v>
      </c>
      <c r="C167" s="76">
        <v>56221.088300000003</v>
      </c>
      <c r="D167" s="19"/>
      <c r="E167" s="46">
        <f t="shared" si="17"/>
        <v>47433.088233886534</v>
      </c>
      <c r="F167" s="46">
        <f t="shared" si="18"/>
        <v>47433</v>
      </c>
      <c r="G167" s="46">
        <f t="shared" si="19"/>
        <v>2.3045500005537178E-2</v>
      </c>
      <c r="K167" s="46">
        <f t="shared" si="16"/>
        <v>2.3045500005537178E-2</v>
      </c>
      <c r="O167" s="46">
        <f t="shared" ca="1" si="20"/>
        <v>-4.2523836056810541E-3</v>
      </c>
      <c r="Q167" s="73">
        <f t="shared" si="21"/>
        <v>41202.588300000003</v>
      </c>
    </row>
    <row r="168" spans="1:17" ht="12.95" customHeight="1" x14ac:dyDescent="0.2">
      <c r="A168" s="74" t="s">
        <v>653</v>
      </c>
      <c r="B168" s="75" t="s">
        <v>64</v>
      </c>
      <c r="C168" s="76">
        <v>56221.089</v>
      </c>
      <c r="D168" s="19"/>
      <c r="E168" s="46">
        <f t="shared" si="17"/>
        <v>47433.090913963788</v>
      </c>
      <c r="F168" s="46">
        <f t="shared" si="18"/>
        <v>47433</v>
      </c>
      <c r="G168" s="46">
        <f t="shared" si="19"/>
        <v>2.3745500002405606E-2</v>
      </c>
      <c r="I168" s="46">
        <f>G168</f>
        <v>2.3745500002405606E-2</v>
      </c>
      <c r="O168" s="46">
        <f t="shared" ca="1" si="20"/>
        <v>-4.2523836056810541E-3</v>
      </c>
      <c r="Q168" s="73">
        <f t="shared" si="21"/>
        <v>41202.589</v>
      </c>
    </row>
    <row r="169" spans="1:17" ht="12.95" customHeight="1" x14ac:dyDescent="0.2">
      <c r="A169" s="74" t="s">
        <v>653</v>
      </c>
      <c r="B169" s="75" t="s">
        <v>55</v>
      </c>
      <c r="C169" s="76">
        <v>56221.993900000001</v>
      </c>
      <c r="D169" s="19"/>
      <c r="E169" s="46">
        <f t="shared" si="17"/>
        <v>47436.55548812823</v>
      </c>
      <c r="F169" s="46">
        <f t="shared" si="18"/>
        <v>47436.5</v>
      </c>
      <c r="G169" s="46">
        <f t="shared" si="19"/>
        <v>1.4492750007775612E-2</v>
      </c>
      <c r="K169" s="46">
        <f>G169</f>
        <v>1.4492750007775612E-2</v>
      </c>
      <c r="O169" s="46">
        <f t="shared" ca="1" si="20"/>
        <v>-4.2516928961059824E-3</v>
      </c>
      <c r="Q169" s="73">
        <f t="shared" si="21"/>
        <v>41203.493900000001</v>
      </c>
    </row>
    <row r="170" spans="1:17" ht="12.95" customHeight="1" x14ac:dyDescent="0.2">
      <c r="A170" s="74" t="s">
        <v>653</v>
      </c>
      <c r="B170" s="75" t="s">
        <v>55</v>
      </c>
      <c r="C170" s="76">
        <v>56221.998899999999</v>
      </c>
      <c r="D170" s="19"/>
      <c r="E170" s="46">
        <f t="shared" si="17"/>
        <v>47436.574631537238</v>
      </c>
      <c r="F170" s="46">
        <f t="shared" si="18"/>
        <v>47436.5</v>
      </c>
      <c r="G170" s="46">
        <f t="shared" si="19"/>
        <v>1.9492750005156267E-2</v>
      </c>
      <c r="K170" s="46">
        <f>G170</f>
        <v>1.9492750005156267E-2</v>
      </c>
      <c r="O170" s="46">
        <f t="shared" ca="1" si="20"/>
        <v>-4.2516928961059824E-3</v>
      </c>
      <c r="Q170" s="73">
        <f t="shared" si="21"/>
        <v>41203.498899999999</v>
      </c>
    </row>
    <row r="171" spans="1:17" ht="12.95" customHeight="1" x14ac:dyDescent="0.2">
      <c r="A171" s="74" t="s">
        <v>653</v>
      </c>
      <c r="B171" s="75" t="s">
        <v>55</v>
      </c>
      <c r="C171" s="76">
        <v>56221.999199999998</v>
      </c>
      <c r="D171" s="19"/>
      <c r="E171" s="46">
        <f t="shared" si="17"/>
        <v>47436.575780141779</v>
      </c>
      <c r="F171" s="46">
        <f t="shared" si="18"/>
        <v>47436.5</v>
      </c>
      <c r="G171" s="46">
        <f t="shared" si="19"/>
        <v>1.9792750004853588E-2</v>
      </c>
      <c r="K171" s="46">
        <f>G171</f>
        <v>1.9792750004853588E-2</v>
      </c>
      <c r="O171" s="46">
        <f t="shared" ca="1" si="20"/>
        <v>-4.2516928961059824E-3</v>
      </c>
      <c r="Q171" s="73">
        <f t="shared" si="21"/>
        <v>41203.499199999998</v>
      </c>
    </row>
    <row r="172" spans="1:17" ht="12.95" customHeight="1" x14ac:dyDescent="0.2">
      <c r="A172" s="82" t="s">
        <v>83</v>
      </c>
      <c r="B172" s="81" t="s">
        <v>64</v>
      </c>
      <c r="C172" s="82">
        <v>56222.272400000002</v>
      </c>
      <c r="D172" s="82">
        <v>2.9999999999999997E-4</v>
      </c>
      <c r="E172" s="46">
        <f t="shared" si="17"/>
        <v>47437.621776010645</v>
      </c>
      <c r="F172" s="46">
        <f t="shared" si="18"/>
        <v>47437.5</v>
      </c>
      <c r="G172" s="46">
        <f t="shared" si="19"/>
        <v>3.1806250000954606E-2</v>
      </c>
      <c r="J172" s="46">
        <f>G172</f>
        <v>3.1806250000954606E-2</v>
      </c>
      <c r="O172" s="46">
        <f t="shared" ca="1" si="20"/>
        <v>-4.2514955505131031E-3</v>
      </c>
      <c r="Q172" s="73">
        <f t="shared" si="21"/>
        <v>41203.772400000002</v>
      </c>
    </row>
    <row r="173" spans="1:17" ht="12.95" customHeight="1" x14ac:dyDescent="0.2">
      <c r="A173" s="20" t="s">
        <v>81</v>
      </c>
      <c r="B173" s="18" t="s">
        <v>64</v>
      </c>
      <c r="C173" s="19">
        <v>56231.678399999997</v>
      </c>
      <c r="D173" s="19">
        <v>3.0000000000000003E-4</v>
      </c>
      <c r="E173" s="46">
        <f t="shared" si="17"/>
        <v>47473.634357059032</v>
      </c>
      <c r="F173" s="46">
        <f t="shared" si="18"/>
        <v>47473.5</v>
      </c>
      <c r="G173" s="46">
        <f t="shared" si="19"/>
        <v>3.5092250000161584E-2</v>
      </c>
      <c r="K173" s="46">
        <f t="shared" ref="K173:K180" si="22">G173</f>
        <v>3.5092250000161584E-2</v>
      </c>
      <c r="O173" s="46">
        <f t="shared" ca="1" si="20"/>
        <v>-4.2443911091694965E-3</v>
      </c>
      <c r="Q173" s="73">
        <f t="shared" si="21"/>
        <v>41213.178399999997</v>
      </c>
    </row>
    <row r="174" spans="1:17" ht="12.95" customHeight="1" x14ac:dyDescent="0.2">
      <c r="A174" s="74" t="s">
        <v>635</v>
      </c>
      <c r="B174" s="75" t="s">
        <v>64</v>
      </c>
      <c r="C174" s="76">
        <v>56521.542309999997</v>
      </c>
      <c r="D174" s="19"/>
      <c r="E174" s="46">
        <f t="shared" si="17"/>
        <v>48583.431034911831</v>
      </c>
      <c r="F174" s="46">
        <f t="shared" si="18"/>
        <v>48583.5</v>
      </c>
      <c r="G174" s="46">
        <f t="shared" si="19"/>
        <v>-1.8012749998888467E-2</v>
      </c>
      <c r="K174" s="46">
        <f t="shared" si="22"/>
        <v>-1.8012749998888467E-2</v>
      </c>
      <c r="O174" s="46">
        <f t="shared" ca="1" si="20"/>
        <v>-4.0253375010749198E-3</v>
      </c>
      <c r="Q174" s="73">
        <f t="shared" si="21"/>
        <v>41503.042309999997</v>
      </c>
    </row>
    <row r="175" spans="1:17" ht="12.95" customHeight="1" x14ac:dyDescent="0.2">
      <c r="A175" s="83" t="s">
        <v>84</v>
      </c>
      <c r="B175" s="84"/>
      <c r="C175" s="83">
        <v>56521.54436</v>
      </c>
      <c r="D175" s="83">
        <v>3.8000000000000002E-4</v>
      </c>
      <c r="E175" s="46">
        <f t="shared" si="17"/>
        <v>48583.438883709539</v>
      </c>
      <c r="F175" s="46">
        <f t="shared" si="18"/>
        <v>48583.5</v>
      </c>
      <c r="G175" s="46">
        <f t="shared" si="19"/>
        <v>-1.596274999610614E-2</v>
      </c>
      <c r="K175" s="46">
        <f t="shared" si="22"/>
        <v>-1.596274999610614E-2</v>
      </c>
      <c r="O175" s="46">
        <f t="shared" ca="1" si="20"/>
        <v>-4.0253375010749198E-3</v>
      </c>
      <c r="Q175" s="73">
        <f t="shared" si="21"/>
        <v>41503.04436</v>
      </c>
    </row>
    <row r="176" spans="1:17" ht="12.95" customHeight="1" x14ac:dyDescent="0.2">
      <c r="A176" s="74" t="s">
        <v>711</v>
      </c>
      <c r="B176" s="75" t="s">
        <v>64</v>
      </c>
      <c r="C176" s="76">
        <v>56548.065600000002</v>
      </c>
      <c r="D176" s="19"/>
      <c r="E176" s="46">
        <f t="shared" si="17"/>
        <v>48684.980272717017</v>
      </c>
      <c r="F176" s="46">
        <f t="shared" si="18"/>
        <v>48685</v>
      </c>
      <c r="G176" s="46">
        <f t="shared" si="19"/>
        <v>-5.1524999944376759E-3</v>
      </c>
      <c r="K176" s="46">
        <f t="shared" si="22"/>
        <v>-5.1524999944376759E-3</v>
      </c>
      <c r="O176" s="46">
        <f t="shared" ca="1" si="20"/>
        <v>-4.0053069233978028E-3</v>
      </c>
      <c r="Q176" s="73">
        <f t="shared" si="21"/>
        <v>41529.565600000002</v>
      </c>
    </row>
    <row r="177" spans="1:17" ht="12.95" customHeight="1" x14ac:dyDescent="0.2">
      <c r="A177" s="74" t="s">
        <v>711</v>
      </c>
      <c r="B177" s="75" t="s">
        <v>64</v>
      </c>
      <c r="C177" s="76">
        <v>56553.025900000001</v>
      </c>
      <c r="D177" s="19"/>
      <c r="E177" s="46">
        <f t="shared" si="17"/>
        <v>48703.971683069387</v>
      </c>
      <c r="F177" s="46">
        <f t="shared" si="18"/>
        <v>48704</v>
      </c>
      <c r="G177" s="46">
        <f t="shared" si="19"/>
        <v>-7.3959999936050735E-3</v>
      </c>
      <c r="K177" s="46">
        <f t="shared" si="22"/>
        <v>-7.3959999936050735E-3</v>
      </c>
      <c r="O177" s="46">
        <f t="shared" ca="1" si="20"/>
        <v>-4.001557357133121E-3</v>
      </c>
      <c r="Q177" s="73">
        <f t="shared" si="21"/>
        <v>41534.525900000001</v>
      </c>
    </row>
    <row r="178" spans="1:17" ht="12.95" customHeight="1" x14ac:dyDescent="0.2">
      <c r="A178" s="74" t="s">
        <v>711</v>
      </c>
      <c r="B178" s="75" t="s">
        <v>64</v>
      </c>
      <c r="C178" s="76">
        <v>56553.026599999997</v>
      </c>
      <c r="D178" s="19"/>
      <c r="E178" s="46">
        <f t="shared" si="17"/>
        <v>48703.974363146641</v>
      </c>
      <c r="F178" s="46">
        <f t="shared" si="18"/>
        <v>48704</v>
      </c>
      <c r="G178" s="46">
        <f t="shared" si="19"/>
        <v>-6.6959999967366457E-3</v>
      </c>
      <c r="K178" s="46">
        <f t="shared" si="22"/>
        <v>-6.6959999967366457E-3</v>
      </c>
      <c r="O178" s="46">
        <f t="shared" ca="1" si="20"/>
        <v>-4.001557357133121E-3</v>
      </c>
      <c r="Q178" s="73">
        <f t="shared" si="21"/>
        <v>41534.526599999997</v>
      </c>
    </row>
    <row r="179" spans="1:17" ht="12.95" customHeight="1" x14ac:dyDescent="0.2">
      <c r="A179" s="74" t="s">
        <v>711</v>
      </c>
      <c r="B179" s="75" t="s">
        <v>64</v>
      </c>
      <c r="C179" s="76">
        <v>56553.027699999999</v>
      </c>
      <c r="D179" s="19"/>
      <c r="E179" s="46">
        <f t="shared" si="17"/>
        <v>48703.97857469663</v>
      </c>
      <c r="F179" s="46">
        <f t="shared" si="18"/>
        <v>48704</v>
      </c>
      <c r="G179" s="46">
        <f t="shared" si="19"/>
        <v>-5.5959999954211526E-3</v>
      </c>
      <c r="K179" s="46">
        <f t="shared" si="22"/>
        <v>-5.5959999954211526E-3</v>
      </c>
      <c r="O179" s="46">
        <f t="shared" ca="1" si="20"/>
        <v>-4.001557357133121E-3</v>
      </c>
      <c r="Q179" s="73">
        <f t="shared" si="21"/>
        <v>41534.527699999999</v>
      </c>
    </row>
    <row r="180" spans="1:17" ht="12.95" customHeight="1" x14ac:dyDescent="0.2">
      <c r="A180" s="74" t="s">
        <v>711</v>
      </c>
      <c r="B180" s="75" t="s">
        <v>55</v>
      </c>
      <c r="C180" s="76">
        <v>56553.152499999997</v>
      </c>
      <c r="D180" s="19"/>
      <c r="E180" s="46">
        <f t="shared" si="17"/>
        <v>48704.456394185756</v>
      </c>
      <c r="F180" s="46">
        <f t="shared" si="18"/>
        <v>48704.5</v>
      </c>
      <c r="G180" s="46">
        <f t="shared" si="19"/>
        <v>-1.1389250001229811E-2</v>
      </c>
      <c r="K180" s="46">
        <f t="shared" si="22"/>
        <v>-1.1389250001229811E-2</v>
      </c>
      <c r="O180" s="46">
        <f t="shared" ca="1" si="20"/>
        <v>-4.0014586843366822E-3</v>
      </c>
      <c r="Q180" s="73">
        <f t="shared" si="21"/>
        <v>41534.652499999997</v>
      </c>
    </row>
    <row r="181" spans="1:17" ht="12.95" customHeight="1" x14ac:dyDescent="0.2">
      <c r="A181" s="74" t="s">
        <v>711</v>
      </c>
      <c r="B181" s="75" t="s">
        <v>55</v>
      </c>
      <c r="C181" s="76">
        <v>56553.156000000003</v>
      </c>
      <c r="D181" s="19"/>
      <c r="E181" s="46">
        <f t="shared" si="17"/>
        <v>48704.469794572098</v>
      </c>
      <c r="F181" s="46">
        <f t="shared" si="18"/>
        <v>48704.5</v>
      </c>
      <c r="G181" s="46">
        <f t="shared" si="19"/>
        <v>-7.8892499950597994E-3</v>
      </c>
      <c r="I181" s="46">
        <f>G181</f>
        <v>-7.8892499950597994E-3</v>
      </c>
      <c r="O181" s="46">
        <f t="shared" ca="1" si="20"/>
        <v>-4.0014586843366822E-3</v>
      </c>
      <c r="Q181" s="73">
        <f t="shared" si="21"/>
        <v>41534.656000000003</v>
      </c>
    </row>
    <row r="182" spans="1:17" ht="12.95" customHeight="1" x14ac:dyDescent="0.2">
      <c r="A182" s="74" t="s">
        <v>711</v>
      </c>
      <c r="B182" s="75" t="s">
        <v>55</v>
      </c>
      <c r="C182" s="76">
        <v>56553.156900000002</v>
      </c>
      <c r="D182" s="19"/>
      <c r="E182" s="46">
        <f t="shared" si="17"/>
        <v>48704.47324038572</v>
      </c>
      <c r="F182" s="46">
        <f t="shared" si="18"/>
        <v>48704.5</v>
      </c>
      <c r="G182" s="46">
        <f t="shared" si="19"/>
        <v>-6.9892499959678389E-3</v>
      </c>
      <c r="K182" s="46">
        <f>G182</f>
        <v>-6.9892499959678389E-3</v>
      </c>
      <c r="O182" s="46">
        <f t="shared" ca="1" si="20"/>
        <v>-4.0014586843366822E-3</v>
      </c>
      <c r="Q182" s="73">
        <f t="shared" si="21"/>
        <v>41534.656900000002</v>
      </c>
    </row>
    <row r="183" spans="1:17" ht="12.95" customHeight="1" x14ac:dyDescent="0.2">
      <c r="A183" s="74" t="s">
        <v>736</v>
      </c>
      <c r="B183" s="75" t="s">
        <v>55</v>
      </c>
      <c r="C183" s="76">
        <v>56891.0942</v>
      </c>
      <c r="D183" s="19"/>
      <c r="E183" s="46">
        <f t="shared" si="17"/>
        <v>49998.327631788023</v>
      </c>
      <c r="F183" s="46">
        <f t="shared" si="18"/>
        <v>49998.5</v>
      </c>
      <c r="G183" s="46">
        <f t="shared" si="19"/>
        <v>-4.5020249999652151E-2</v>
      </c>
      <c r="K183" s="46">
        <f>G183</f>
        <v>-4.5020249999652151E-2</v>
      </c>
      <c r="O183" s="46">
        <f t="shared" ca="1" si="20"/>
        <v>-3.7460934871525551E-3</v>
      </c>
      <c r="Q183" s="73">
        <f t="shared" si="21"/>
        <v>41872.5942</v>
      </c>
    </row>
    <row r="184" spans="1:17" ht="12.95" customHeight="1" x14ac:dyDescent="0.2">
      <c r="A184" s="74" t="s">
        <v>736</v>
      </c>
      <c r="B184" s="75" t="s">
        <v>55</v>
      </c>
      <c r="C184" s="76">
        <v>56928.976999999999</v>
      </c>
      <c r="D184" s="19"/>
      <c r="E184" s="46">
        <f t="shared" si="17"/>
        <v>50143.368818832525</v>
      </c>
      <c r="F184" s="46">
        <f t="shared" si="18"/>
        <v>50143.5</v>
      </c>
      <c r="G184" s="46">
        <f t="shared" si="19"/>
        <v>-3.4262749999470543E-2</v>
      </c>
      <c r="I184" s="46">
        <f>G184</f>
        <v>-3.4262749999470543E-2</v>
      </c>
      <c r="O184" s="46">
        <f t="shared" ca="1" si="20"/>
        <v>-3.7174783761852459E-3</v>
      </c>
      <c r="Q184" s="73">
        <f t="shared" si="21"/>
        <v>41910.476999999999</v>
      </c>
    </row>
    <row r="185" spans="1:17" ht="12.95" customHeight="1" x14ac:dyDescent="0.2">
      <c r="A185" s="74" t="s">
        <v>736</v>
      </c>
      <c r="B185" s="75" t="s">
        <v>55</v>
      </c>
      <c r="C185" s="76">
        <v>56928.977200000001</v>
      </c>
      <c r="D185" s="19"/>
      <c r="E185" s="46">
        <f t="shared" si="17"/>
        <v>50143.369584568893</v>
      </c>
      <c r="F185" s="46">
        <f t="shared" si="18"/>
        <v>50143.5</v>
      </c>
      <c r="G185" s="46">
        <f t="shared" si="19"/>
        <v>-3.406274999724701E-2</v>
      </c>
      <c r="K185" s="46">
        <f>G185</f>
        <v>-3.406274999724701E-2</v>
      </c>
      <c r="O185" s="46">
        <f t="shared" ca="1" si="20"/>
        <v>-3.7174783761852459E-3</v>
      </c>
      <c r="Q185" s="73">
        <f t="shared" si="21"/>
        <v>41910.477200000001</v>
      </c>
    </row>
    <row r="186" spans="1:17" ht="12.95" customHeight="1" x14ac:dyDescent="0.2">
      <c r="A186" s="74" t="s">
        <v>736</v>
      </c>
      <c r="B186" s="75" t="s">
        <v>55</v>
      </c>
      <c r="C186" s="76">
        <v>56928.978000000003</v>
      </c>
      <c r="D186" s="19"/>
      <c r="E186" s="46">
        <f t="shared" si="17"/>
        <v>50143.372647514341</v>
      </c>
      <c r="F186" s="46">
        <f t="shared" si="18"/>
        <v>50143.5</v>
      </c>
      <c r="G186" s="46">
        <f t="shared" si="19"/>
        <v>-3.3262749995628837E-2</v>
      </c>
      <c r="I186" s="46">
        <f>G186</f>
        <v>-3.3262749995628837E-2</v>
      </c>
      <c r="O186" s="46">
        <f t="shared" ca="1" si="20"/>
        <v>-3.7174783761852459E-3</v>
      </c>
      <c r="Q186" s="73">
        <f t="shared" si="21"/>
        <v>41910.478000000003</v>
      </c>
    </row>
    <row r="187" spans="1:17" ht="12.95" customHeight="1" x14ac:dyDescent="0.2">
      <c r="A187" s="74" t="s">
        <v>736</v>
      </c>
      <c r="B187" s="75" t="s">
        <v>64</v>
      </c>
      <c r="C187" s="76">
        <v>56929.104800000001</v>
      </c>
      <c r="D187" s="19"/>
      <c r="E187" s="46">
        <f t="shared" si="17"/>
        <v>50143.858124367085</v>
      </c>
      <c r="F187" s="46">
        <f t="shared" si="18"/>
        <v>50144</v>
      </c>
      <c r="G187" s="46">
        <f t="shared" si="19"/>
        <v>-3.7056000001030043E-2</v>
      </c>
      <c r="K187" s="46">
        <f t="shared" ref="K187:K218" si="23">G187</f>
        <v>-3.7056000001030043E-2</v>
      </c>
      <c r="O187" s="46">
        <f t="shared" ca="1" si="20"/>
        <v>-3.7173797033888071E-3</v>
      </c>
      <c r="Q187" s="73">
        <f t="shared" si="21"/>
        <v>41910.604800000001</v>
      </c>
    </row>
    <row r="188" spans="1:17" ht="12.95" customHeight="1" x14ac:dyDescent="0.2">
      <c r="A188" s="74" t="s">
        <v>736</v>
      </c>
      <c r="B188" s="75" t="s">
        <v>64</v>
      </c>
      <c r="C188" s="76">
        <v>56929.1057</v>
      </c>
      <c r="D188" s="19"/>
      <c r="E188" s="46">
        <f t="shared" si="17"/>
        <v>50143.861570180707</v>
      </c>
      <c r="F188" s="46">
        <f t="shared" si="18"/>
        <v>50144</v>
      </c>
      <c r="G188" s="46">
        <f t="shared" si="19"/>
        <v>-3.6156000001938082E-2</v>
      </c>
      <c r="K188" s="46">
        <f t="shared" si="23"/>
        <v>-3.6156000001938082E-2</v>
      </c>
      <c r="O188" s="46">
        <f t="shared" ca="1" si="20"/>
        <v>-3.7173797033888071E-3</v>
      </c>
      <c r="Q188" s="73">
        <f t="shared" si="21"/>
        <v>41910.6057</v>
      </c>
    </row>
    <row r="189" spans="1:17" ht="12.95" customHeight="1" x14ac:dyDescent="0.2">
      <c r="A189" s="74" t="s">
        <v>736</v>
      </c>
      <c r="B189" s="75" t="s">
        <v>64</v>
      </c>
      <c r="C189" s="76">
        <v>56929.106500000002</v>
      </c>
      <c r="D189" s="19"/>
      <c r="E189" s="46">
        <f t="shared" si="17"/>
        <v>50143.864633126155</v>
      </c>
      <c r="F189" s="46">
        <f t="shared" si="18"/>
        <v>50144</v>
      </c>
      <c r="G189" s="46">
        <f t="shared" si="19"/>
        <v>-3.5356000000319909E-2</v>
      </c>
      <c r="K189" s="46">
        <f t="shared" si="23"/>
        <v>-3.5356000000319909E-2</v>
      </c>
      <c r="O189" s="46">
        <f t="shared" ca="1" si="20"/>
        <v>-3.7173797033888071E-3</v>
      </c>
      <c r="Q189" s="73">
        <f t="shared" si="21"/>
        <v>41910.606500000002</v>
      </c>
    </row>
    <row r="190" spans="1:17" ht="12.95" customHeight="1" x14ac:dyDescent="0.2">
      <c r="A190" s="85" t="s">
        <v>758</v>
      </c>
      <c r="B190" s="86" t="s">
        <v>64</v>
      </c>
      <c r="C190" s="85">
        <v>57293.9571</v>
      </c>
      <c r="D190" s="85" t="s">
        <v>521</v>
      </c>
      <c r="E190" s="46">
        <f t="shared" si="17"/>
        <v>51540.761486524003</v>
      </c>
      <c r="F190" s="46">
        <f t="shared" si="18"/>
        <v>51541</v>
      </c>
      <c r="G190" s="46">
        <f t="shared" si="19"/>
        <v>-6.2296500000229571E-2</v>
      </c>
      <c r="K190" s="46">
        <f t="shared" si="23"/>
        <v>-6.2296500000229571E-2</v>
      </c>
      <c r="O190" s="46">
        <f t="shared" ca="1" si="20"/>
        <v>-3.4416879101382466E-3</v>
      </c>
      <c r="Q190" s="73">
        <f t="shared" si="21"/>
        <v>42275.4571</v>
      </c>
    </row>
    <row r="191" spans="1:17" ht="12.95" customHeight="1" x14ac:dyDescent="0.2">
      <c r="A191" s="87" t="s">
        <v>757</v>
      </c>
      <c r="B191" s="88" t="s">
        <v>64</v>
      </c>
      <c r="C191" s="89">
        <v>57298.395799999998</v>
      </c>
      <c r="D191" s="89">
        <v>2.8E-3</v>
      </c>
      <c r="E191" s="46">
        <f t="shared" si="17"/>
        <v>51557.755856447409</v>
      </c>
      <c r="F191" s="46">
        <f t="shared" si="18"/>
        <v>51558</v>
      </c>
      <c r="G191" s="46">
        <f t="shared" si="19"/>
        <v>-6.3766999999643303E-2</v>
      </c>
      <c r="K191" s="46">
        <f t="shared" si="23"/>
        <v>-6.3766999999643303E-2</v>
      </c>
      <c r="O191" s="46">
        <f t="shared" ca="1" si="20"/>
        <v>-3.43833303505932E-3</v>
      </c>
      <c r="Q191" s="73">
        <f t="shared" si="21"/>
        <v>42279.895799999998</v>
      </c>
    </row>
    <row r="192" spans="1:17" ht="12.95" customHeight="1" x14ac:dyDescent="0.2">
      <c r="A192" s="34" t="s">
        <v>1</v>
      </c>
      <c r="B192" s="35" t="s">
        <v>55</v>
      </c>
      <c r="C192" s="34">
        <v>57304.6685</v>
      </c>
      <c r="D192" s="34">
        <v>2.0000000000000001E-4</v>
      </c>
      <c r="E192" s="46">
        <f t="shared" si="17"/>
        <v>51581.772028799351</v>
      </c>
      <c r="F192" s="46">
        <f t="shared" si="18"/>
        <v>51582</v>
      </c>
      <c r="G192" s="46">
        <f t="shared" si="19"/>
        <v>-5.9542999995755963E-2</v>
      </c>
      <c r="K192" s="46">
        <f t="shared" si="23"/>
        <v>-5.9542999995755963E-2</v>
      </c>
      <c r="O192" s="46">
        <f t="shared" ca="1" si="20"/>
        <v>-3.4335967408302484E-3</v>
      </c>
      <c r="Q192" s="73">
        <f t="shared" si="21"/>
        <v>42286.1685</v>
      </c>
    </row>
    <row r="193" spans="1:17" ht="12.95" customHeight="1" x14ac:dyDescent="0.2">
      <c r="A193" s="34" t="s">
        <v>1</v>
      </c>
      <c r="B193" s="35" t="s">
        <v>64</v>
      </c>
      <c r="C193" s="34">
        <v>57328.3122</v>
      </c>
      <c r="D193" s="34">
        <v>4.0000000000000002E-4</v>
      </c>
      <c r="E193" s="46">
        <f t="shared" si="17"/>
        <v>51672.296232768545</v>
      </c>
      <c r="F193" s="46">
        <f t="shared" si="18"/>
        <v>51672.5</v>
      </c>
      <c r="G193" s="46">
        <f t="shared" si="19"/>
        <v>-5.3221249996568076E-2</v>
      </c>
      <c r="K193" s="46">
        <f t="shared" si="23"/>
        <v>-5.3221249996568076E-2</v>
      </c>
      <c r="O193" s="46">
        <f t="shared" ca="1" si="20"/>
        <v>-3.4157369646747888E-3</v>
      </c>
      <c r="Q193" s="73">
        <f t="shared" si="21"/>
        <v>42309.8122</v>
      </c>
    </row>
    <row r="194" spans="1:17" ht="12.95" customHeight="1" x14ac:dyDescent="0.2">
      <c r="A194" s="90" t="s">
        <v>5</v>
      </c>
      <c r="B194" s="91" t="s">
        <v>64</v>
      </c>
      <c r="C194" s="90">
        <v>57627.062100000003</v>
      </c>
      <c r="D194" s="90" t="s">
        <v>521</v>
      </c>
      <c r="E194" s="46">
        <f t="shared" si="17"/>
        <v>52816.114538844871</v>
      </c>
      <c r="F194" s="46">
        <f t="shared" si="18"/>
        <v>52816</v>
      </c>
      <c r="G194" s="46">
        <f t="shared" si="19"/>
        <v>2.9916000006778631E-2</v>
      </c>
      <c r="K194" s="46">
        <f t="shared" si="23"/>
        <v>2.9916000006778631E-2</v>
      </c>
      <c r="O194" s="46">
        <f t="shared" ca="1" si="20"/>
        <v>-3.1900722792188013E-3</v>
      </c>
      <c r="Q194" s="73">
        <f t="shared" si="21"/>
        <v>42608.562100000003</v>
      </c>
    </row>
    <row r="195" spans="1:17" ht="12.95" customHeight="1" x14ac:dyDescent="0.2">
      <c r="A195" s="34" t="s">
        <v>2</v>
      </c>
      <c r="B195" s="35" t="s">
        <v>64</v>
      </c>
      <c r="C195" s="34">
        <v>57634.506699999998</v>
      </c>
      <c r="D195" s="34">
        <v>2.0000000000000001E-4</v>
      </c>
      <c r="E195" s="46">
        <f t="shared" si="17"/>
        <v>52844.617543402899</v>
      </c>
      <c r="F195" s="46">
        <f t="shared" si="18"/>
        <v>52844.5</v>
      </c>
      <c r="G195" s="46">
        <f t="shared" si="19"/>
        <v>3.0700750001415145E-2</v>
      </c>
      <c r="K195" s="46">
        <f t="shared" si="23"/>
        <v>3.0700750001415145E-2</v>
      </c>
      <c r="O195" s="46">
        <f t="shared" ca="1" si="20"/>
        <v>-3.1844479298217768E-3</v>
      </c>
      <c r="Q195" s="73">
        <f t="shared" si="21"/>
        <v>42616.006699999998</v>
      </c>
    </row>
    <row r="196" spans="1:17" ht="12.95" customHeight="1" x14ac:dyDescent="0.2">
      <c r="A196" s="34" t="s">
        <v>2</v>
      </c>
      <c r="B196" s="35" t="s">
        <v>55</v>
      </c>
      <c r="C196" s="34">
        <v>57665.727899999998</v>
      </c>
      <c r="D196" s="34">
        <v>1E-4</v>
      </c>
      <c r="E196" s="46">
        <f t="shared" si="17"/>
        <v>52964.153583741885</v>
      </c>
      <c r="F196" s="46">
        <f t="shared" si="18"/>
        <v>52964</v>
      </c>
      <c r="G196" s="46">
        <f t="shared" si="19"/>
        <v>4.0114000003086403E-2</v>
      </c>
      <c r="K196" s="46">
        <f t="shared" si="23"/>
        <v>4.0114000003086403E-2</v>
      </c>
      <c r="O196" s="46">
        <f t="shared" ca="1" si="20"/>
        <v>-3.1608651314728575E-3</v>
      </c>
      <c r="Q196" s="73">
        <f t="shared" si="21"/>
        <v>42647.227899999998</v>
      </c>
    </row>
    <row r="197" spans="1:17" ht="12.95" customHeight="1" x14ac:dyDescent="0.2">
      <c r="A197" s="34" t="s">
        <v>2</v>
      </c>
      <c r="B197" s="35" t="s">
        <v>55</v>
      </c>
      <c r="C197" s="34">
        <v>57692.3753</v>
      </c>
      <c r="D197" s="34">
        <v>2.0000000000000001E-4</v>
      </c>
      <c r="E197" s="46">
        <f t="shared" si="17"/>
        <v>53066.17799924576</v>
      </c>
      <c r="F197" s="46">
        <f t="shared" si="18"/>
        <v>53066</v>
      </c>
      <c r="G197" s="46">
        <f t="shared" si="19"/>
        <v>4.6491000000969507E-2</v>
      </c>
      <c r="K197" s="46">
        <f t="shared" si="23"/>
        <v>4.6491000000969507E-2</v>
      </c>
      <c r="O197" s="46">
        <f t="shared" ca="1" si="20"/>
        <v>-3.1407358809993017E-3</v>
      </c>
      <c r="Q197" s="73">
        <f t="shared" si="21"/>
        <v>42673.8753</v>
      </c>
    </row>
    <row r="198" spans="1:17" ht="12.95" customHeight="1" x14ac:dyDescent="0.2">
      <c r="A198" s="90" t="s">
        <v>5</v>
      </c>
      <c r="B198" s="91" t="s">
        <v>55</v>
      </c>
      <c r="C198" s="90">
        <v>57696.9496</v>
      </c>
      <c r="D198" s="90" t="s">
        <v>521</v>
      </c>
      <c r="E198" s="46">
        <f t="shared" si="17"/>
        <v>53083.691538421786</v>
      </c>
      <c r="F198" s="46">
        <f t="shared" si="18"/>
        <v>53083.5</v>
      </c>
      <c r="G198" s="46">
        <f t="shared" si="19"/>
        <v>5.0027249999402557E-2</v>
      </c>
      <c r="K198" s="46">
        <f t="shared" si="23"/>
        <v>5.0027249999402557E-2</v>
      </c>
      <c r="O198" s="46">
        <f t="shared" ca="1" si="20"/>
        <v>-3.1372823331239363E-3</v>
      </c>
      <c r="Q198" s="73">
        <f t="shared" si="21"/>
        <v>42678.4496</v>
      </c>
    </row>
    <row r="199" spans="1:17" ht="12.95" customHeight="1" x14ac:dyDescent="0.2">
      <c r="A199" s="90" t="s">
        <v>5</v>
      </c>
      <c r="B199" s="91" t="s">
        <v>55</v>
      </c>
      <c r="C199" s="90">
        <v>57696.950299999997</v>
      </c>
      <c r="D199" s="90" t="s">
        <v>94</v>
      </c>
      <c r="E199" s="46">
        <f t="shared" si="17"/>
        <v>53083.69421849904</v>
      </c>
      <c r="F199" s="46">
        <f t="shared" si="18"/>
        <v>53083.5</v>
      </c>
      <c r="G199" s="46">
        <f t="shared" si="19"/>
        <v>5.0727249996270984E-2</v>
      </c>
      <c r="K199" s="46">
        <f t="shared" si="23"/>
        <v>5.0727249996270984E-2</v>
      </c>
      <c r="O199" s="46">
        <f t="shared" ca="1" si="20"/>
        <v>-3.1372823331239363E-3</v>
      </c>
      <c r="Q199" s="73">
        <f t="shared" si="21"/>
        <v>42678.450299999997</v>
      </c>
    </row>
    <row r="200" spans="1:17" ht="12.95" customHeight="1" x14ac:dyDescent="0.2">
      <c r="A200" s="90" t="s">
        <v>5</v>
      </c>
      <c r="B200" s="91" t="s">
        <v>55</v>
      </c>
      <c r="C200" s="90">
        <v>57696.954299999998</v>
      </c>
      <c r="D200" s="90" t="s">
        <v>38</v>
      </c>
      <c r="E200" s="46">
        <f t="shared" si="17"/>
        <v>53083.709533226254</v>
      </c>
      <c r="F200" s="46">
        <f t="shared" si="18"/>
        <v>53083.5</v>
      </c>
      <c r="G200" s="46">
        <f t="shared" si="19"/>
        <v>5.4727249997085892E-2</v>
      </c>
      <c r="K200" s="46">
        <f t="shared" si="23"/>
        <v>5.4727249997085892E-2</v>
      </c>
      <c r="O200" s="46">
        <f t="shared" ca="1" si="20"/>
        <v>-3.1372823331239363E-3</v>
      </c>
      <c r="Q200" s="73">
        <f t="shared" si="21"/>
        <v>42678.454299999998</v>
      </c>
    </row>
    <row r="201" spans="1:17" ht="12.95" customHeight="1" x14ac:dyDescent="0.2">
      <c r="A201" s="34" t="s">
        <v>2</v>
      </c>
      <c r="B201" s="35" t="s">
        <v>64</v>
      </c>
      <c r="C201" s="34">
        <v>57723.3341</v>
      </c>
      <c r="D201" s="34">
        <v>2.0000000000000001E-4</v>
      </c>
      <c r="E201" s="46">
        <f t="shared" si="17"/>
        <v>53184.709393479381</v>
      </c>
      <c r="F201" s="46">
        <f t="shared" si="18"/>
        <v>53184.5</v>
      </c>
      <c r="G201" s="46">
        <f t="shared" si="19"/>
        <v>5.4690750002919231E-2</v>
      </c>
      <c r="K201" s="46">
        <f t="shared" si="23"/>
        <v>5.4690750002919231E-2</v>
      </c>
      <c r="O201" s="46">
        <f t="shared" ca="1" si="20"/>
        <v>-3.1173504282432582E-3</v>
      </c>
      <c r="Q201" s="73">
        <f t="shared" si="21"/>
        <v>42704.8341</v>
      </c>
    </row>
    <row r="202" spans="1:17" ht="12.95" customHeight="1" x14ac:dyDescent="0.2">
      <c r="A202" s="92" t="s">
        <v>765</v>
      </c>
      <c r="B202" s="93" t="s">
        <v>55</v>
      </c>
      <c r="C202" s="94">
        <v>57973.489560000002</v>
      </c>
      <c r="D202" s="94">
        <v>5.5000000000000003E-4</v>
      </c>
      <c r="E202" s="46">
        <f t="shared" si="17"/>
        <v>54142.475051352209</v>
      </c>
      <c r="F202" s="46">
        <f t="shared" si="18"/>
        <v>54142.5</v>
      </c>
      <c r="G202" s="46">
        <f t="shared" si="19"/>
        <v>-6.5162499959114939E-3</v>
      </c>
      <c r="K202" s="46">
        <f t="shared" si="23"/>
        <v>-6.5162499959114939E-3</v>
      </c>
      <c r="O202" s="46">
        <f t="shared" ca="1" si="20"/>
        <v>-2.9282933502661392E-3</v>
      </c>
      <c r="Q202" s="73">
        <f t="shared" si="21"/>
        <v>42954.989560000002</v>
      </c>
    </row>
    <row r="203" spans="1:17" ht="12.95" customHeight="1" x14ac:dyDescent="0.2">
      <c r="A203" s="95" t="s">
        <v>765</v>
      </c>
      <c r="B203" s="96" t="s">
        <v>55</v>
      </c>
      <c r="C203" s="97">
        <v>57973.489560000002</v>
      </c>
      <c r="D203" s="97">
        <v>5.5000000000000003E-4</v>
      </c>
      <c r="E203" s="46">
        <f t="shared" si="17"/>
        <v>54142.475051352209</v>
      </c>
      <c r="F203" s="46">
        <f t="shared" si="18"/>
        <v>54142.5</v>
      </c>
      <c r="G203" s="46">
        <f t="shared" si="19"/>
        <v>-6.5162499959114939E-3</v>
      </c>
      <c r="K203" s="46">
        <f t="shared" si="23"/>
        <v>-6.5162499959114939E-3</v>
      </c>
      <c r="O203" s="46">
        <f t="shared" ca="1" si="20"/>
        <v>-2.9282933502661392E-3</v>
      </c>
      <c r="Q203" s="73">
        <f t="shared" si="21"/>
        <v>42954.989560000002</v>
      </c>
    </row>
    <row r="204" spans="1:17" ht="12.95" customHeight="1" x14ac:dyDescent="0.2">
      <c r="A204" s="34" t="s">
        <v>6</v>
      </c>
      <c r="B204" s="35" t="s">
        <v>55</v>
      </c>
      <c r="C204" s="98">
        <v>58023</v>
      </c>
      <c r="D204" s="34" t="s">
        <v>38</v>
      </c>
      <c r="E204" s="46">
        <f t="shared" si="17"/>
        <v>54332.034772088155</v>
      </c>
      <c r="F204" s="46">
        <f t="shared" si="18"/>
        <v>54332</v>
      </c>
      <c r="G204" s="46">
        <f t="shared" si="19"/>
        <v>9.0820000041276217E-3</v>
      </c>
      <c r="K204" s="46">
        <f t="shared" si="23"/>
        <v>9.0820000041276217E-3</v>
      </c>
      <c r="O204" s="46">
        <f t="shared" ca="1" si="20"/>
        <v>-2.8908963604157584E-3</v>
      </c>
      <c r="Q204" s="73">
        <f t="shared" si="21"/>
        <v>43004.5</v>
      </c>
    </row>
    <row r="205" spans="1:17" ht="12.95" customHeight="1" x14ac:dyDescent="0.2">
      <c r="A205" s="34" t="s">
        <v>6</v>
      </c>
      <c r="B205" s="35" t="s">
        <v>55</v>
      </c>
      <c r="C205" s="99">
        <v>58023.001600000003</v>
      </c>
      <c r="D205" s="34" t="s">
        <v>94</v>
      </c>
      <c r="E205" s="46">
        <f t="shared" si="17"/>
        <v>54332.040897979052</v>
      </c>
      <c r="F205" s="46">
        <f t="shared" si="18"/>
        <v>54332</v>
      </c>
      <c r="G205" s="46">
        <f t="shared" si="19"/>
        <v>1.0682000007363968E-2</v>
      </c>
      <c r="K205" s="46">
        <f t="shared" si="23"/>
        <v>1.0682000007363968E-2</v>
      </c>
      <c r="O205" s="46">
        <f t="shared" ca="1" si="20"/>
        <v>-2.8908963604157584E-3</v>
      </c>
      <c r="Q205" s="73">
        <f t="shared" si="21"/>
        <v>43004.501600000003</v>
      </c>
    </row>
    <row r="206" spans="1:17" ht="12.95" customHeight="1" x14ac:dyDescent="0.2">
      <c r="A206" s="34" t="s">
        <v>6</v>
      </c>
      <c r="B206" s="35" t="s">
        <v>55</v>
      </c>
      <c r="C206" s="99">
        <v>58023.001799999998</v>
      </c>
      <c r="D206" s="34" t="s">
        <v>38</v>
      </c>
      <c r="E206" s="46">
        <f t="shared" si="17"/>
        <v>54332.04166371539</v>
      </c>
      <c r="F206" s="46">
        <f t="shared" si="18"/>
        <v>54332</v>
      </c>
      <c r="G206" s="46">
        <f t="shared" si="19"/>
        <v>1.0882000002311543E-2</v>
      </c>
      <c r="K206" s="46">
        <f t="shared" si="23"/>
        <v>1.0882000002311543E-2</v>
      </c>
      <c r="O206" s="46">
        <f t="shared" ca="1" si="20"/>
        <v>-2.8908963604157584E-3</v>
      </c>
      <c r="Q206" s="73">
        <f t="shared" si="21"/>
        <v>43004.501799999998</v>
      </c>
    </row>
    <row r="207" spans="1:17" ht="12.95" customHeight="1" x14ac:dyDescent="0.2">
      <c r="A207" s="34" t="s">
        <v>6</v>
      </c>
      <c r="B207" s="35" t="s">
        <v>55</v>
      </c>
      <c r="C207" s="99">
        <v>58026.9202</v>
      </c>
      <c r="D207" s="34" t="s">
        <v>86</v>
      </c>
      <c r="E207" s="46">
        <f t="shared" si="17"/>
        <v>54347.04397049619</v>
      </c>
      <c r="F207" s="46">
        <f t="shared" si="18"/>
        <v>54347</v>
      </c>
      <c r="G207" s="46">
        <f t="shared" si="19"/>
        <v>1.1484499998914544E-2</v>
      </c>
      <c r="K207" s="46">
        <f t="shared" si="23"/>
        <v>1.1484499998914544E-2</v>
      </c>
      <c r="O207" s="46">
        <f t="shared" ca="1" si="20"/>
        <v>-2.8879361765225889E-3</v>
      </c>
      <c r="Q207" s="73">
        <f t="shared" si="21"/>
        <v>43008.4202</v>
      </c>
    </row>
    <row r="208" spans="1:17" ht="12.95" customHeight="1" x14ac:dyDescent="0.2">
      <c r="A208" s="34" t="s">
        <v>6</v>
      </c>
      <c r="B208" s="35" t="s">
        <v>64</v>
      </c>
      <c r="C208" s="99">
        <v>58027.046399999999</v>
      </c>
      <c r="D208" s="34" t="s">
        <v>86</v>
      </c>
      <c r="E208" s="46">
        <f t="shared" si="17"/>
        <v>54347.527150139846</v>
      </c>
      <c r="F208" s="46">
        <f t="shared" si="18"/>
        <v>54347.5</v>
      </c>
      <c r="G208" s="46">
        <f t="shared" si="19"/>
        <v>7.0912500013946556E-3</v>
      </c>
      <c r="K208" s="46">
        <f t="shared" si="23"/>
        <v>7.0912500013946556E-3</v>
      </c>
      <c r="O208" s="46">
        <f t="shared" ca="1" si="20"/>
        <v>-2.8878375037261483E-3</v>
      </c>
      <c r="Q208" s="73">
        <f t="shared" si="21"/>
        <v>43008.546399999999</v>
      </c>
    </row>
    <row r="209" spans="1:17" ht="12.95" customHeight="1" x14ac:dyDescent="0.2">
      <c r="A209" s="36" t="s">
        <v>3</v>
      </c>
      <c r="B209" s="100" t="s">
        <v>55</v>
      </c>
      <c r="C209" s="36">
        <v>58034.364500000003</v>
      </c>
      <c r="D209" s="36">
        <v>2.9999999999999997E-4</v>
      </c>
      <c r="E209" s="46">
        <f t="shared" si="17"/>
        <v>54375.545826449707</v>
      </c>
      <c r="F209" s="46">
        <f t="shared" si="18"/>
        <v>54375.5</v>
      </c>
      <c r="G209" s="46">
        <f t="shared" si="19"/>
        <v>1.1969250008405652E-2</v>
      </c>
      <c r="K209" s="46">
        <f t="shared" si="23"/>
        <v>1.1969250008405652E-2</v>
      </c>
      <c r="O209" s="46">
        <f t="shared" ca="1" si="20"/>
        <v>-2.8823118271255645E-3</v>
      </c>
      <c r="Q209" s="73">
        <f t="shared" si="21"/>
        <v>43015.864500000003</v>
      </c>
    </row>
    <row r="210" spans="1:17" ht="12.95" customHeight="1" x14ac:dyDescent="0.2">
      <c r="A210" s="36" t="s">
        <v>3</v>
      </c>
      <c r="B210" s="100" t="s">
        <v>64</v>
      </c>
      <c r="C210" s="36">
        <v>58034.494700000003</v>
      </c>
      <c r="D210" s="36">
        <v>2.9999999999999997E-4</v>
      </c>
      <c r="E210" s="46">
        <f t="shared" si="17"/>
        <v>54376.044320820583</v>
      </c>
      <c r="F210" s="46">
        <f t="shared" si="18"/>
        <v>54376</v>
      </c>
      <c r="G210" s="46">
        <f t="shared" si="19"/>
        <v>1.1576000004424714E-2</v>
      </c>
      <c r="K210" s="46">
        <f t="shared" si="23"/>
        <v>1.1576000004424714E-2</v>
      </c>
      <c r="O210" s="46">
        <f t="shared" ca="1" si="20"/>
        <v>-2.8822131543291257E-3</v>
      </c>
      <c r="Q210" s="73">
        <f t="shared" si="21"/>
        <v>43015.994700000003</v>
      </c>
    </row>
    <row r="211" spans="1:17" ht="12.95" customHeight="1" x14ac:dyDescent="0.2">
      <c r="A211" s="92" t="s">
        <v>766</v>
      </c>
      <c r="B211" s="93" t="s">
        <v>55</v>
      </c>
      <c r="C211" s="94">
        <v>58035.667000000001</v>
      </c>
      <c r="D211" s="94">
        <v>2.0000000000000001E-4</v>
      </c>
      <c r="E211" s="46">
        <f t="shared" si="17"/>
        <v>54380.532684499405</v>
      </c>
      <c r="F211" s="46">
        <f t="shared" si="18"/>
        <v>54380.5</v>
      </c>
      <c r="G211" s="46">
        <f t="shared" si="19"/>
        <v>8.5367499996209517E-3</v>
      </c>
      <c r="K211" s="46">
        <f t="shared" si="23"/>
        <v>8.5367499996209517E-3</v>
      </c>
      <c r="O211" s="46">
        <f t="shared" ca="1" si="20"/>
        <v>-2.8813250991611746E-3</v>
      </c>
      <c r="Q211" s="73">
        <f t="shared" si="21"/>
        <v>43017.167000000001</v>
      </c>
    </row>
    <row r="212" spans="1:17" ht="12.95" customHeight="1" thickBot="1" x14ac:dyDescent="0.25">
      <c r="A212" s="90" t="s">
        <v>4</v>
      </c>
      <c r="B212" s="91" t="s">
        <v>64</v>
      </c>
      <c r="C212" s="90">
        <v>58363.427799999998</v>
      </c>
      <c r="D212" s="90">
        <v>2.9999999999999997E-4</v>
      </c>
      <c r="E212" s="46">
        <f t="shared" si="17"/>
        <v>55635.424495523315</v>
      </c>
      <c r="F212" s="46">
        <f t="shared" si="18"/>
        <v>55635.5</v>
      </c>
      <c r="G212" s="46">
        <f t="shared" si="19"/>
        <v>-1.9720750002306886E-2</v>
      </c>
      <c r="K212" s="46">
        <f t="shared" si="23"/>
        <v>-1.9720750002306886E-2</v>
      </c>
      <c r="O212" s="46">
        <f t="shared" ca="1" si="20"/>
        <v>-2.6336563800992904E-3</v>
      </c>
      <c r="Q212" s="73">
        <f t="shared" si="21"/>
        <v>43344.927799999998</v>
      </c>
    </row>
    <row r="213" spans="1:17" ht="12.95" customHeight="1" thickBot="1" x14ac:dyDescent="0.25">
      <c r="A213" s="101" t="s">
        <v>4</v>
      </c>
      <c r="B213" s="102" t="s">
        <v>55</v>
      </c>
      <c r="C213" s="90">
        <v>58461.523099999999</v>
      </c>
      <c r="D213" s="90">
        <v>2.0000000000000001E-4</v>
      </c>
      <c r="E213" s="46">
        <f t="shared" ref="E213:E263" si="24">+(C213-C$7)/C$8</f>
        <v>56011.000185691068</v>
      </c>
      <c r="F213" s="46">
        <f t="shared" ref="F213:F276" si="25">ROUND(2*E213,0)/2</f>
        <v>56011</v>
      </c>
      <c r="G213" s="46">
        <f t="shared" ref="G213:G276" si="26">+C213-(C$7+F213*C$8)</f>
        <v>4.8499998229090124E-5</v>
      </c>
      <c r="K213" s="46">
        <f t="shared" si="23"/>
        <v>4.8499998229090124E-5</v>
      </c>
      <c r="O213" s="46">
        <f t="shared" ref="O213:O263" ca="1" si="27">+C$11+C$12*F213</f>
        <v>-2.5595531099736023E-3</v>
      </c>
      <c r="Q213" s="73">
        <f t="shared" ref="Q213:Q263" si="28">+C213-15018.5</f>
        <v>43443.023099999999</v>
      </c>
    </row>
    <row r="214" spans="1:17" ht="12.95" customHeight="1" x14ac:dyDescent="0.2">
      <c r="A214" s="90" t="s">
        <v>4</v>
      </c>
      <c r="B214" s="91" t="s">
        <v>64</v>
      </c>
      <c r="C214" s="90">
        <v>58461.6561</v>
      </c>
      <c r="D214" s="90">
        <v>2.0000000000000001E-4</v>
      </c>
      <c r="E214" s="46">
        <f t="shared" si="24"/>
        <v>56011.509400371011</v>
      </c>
      <c r="F214" s="46">
        <f t="shared" si="25"/>
        <v>56011.5</v>
      </c>
      <c r="G214" s="46">
        <f t="shared" si="26"/>
        <v>2.455250003549736E-3</v>
      </c>
      <c r="K214" s="46">
        <f t="shared" si="23"/>
        <v>2.455250003549736E-3</v>
      </c>
      <c r="O214" s="46">
        <f t="shared" ca="1" si="27"/>
        <v>-2.5594544371771635E-3</v>
      </c>
      <c r="Q214" s="73">
        <f t="shared" si="28"/>
        <v>43443.1561</v>
      </c>
    </row>
    <row r="215" spans="1:17" ht="12.95" customHeight="1" x14ac:dyDescent="0.2">
      <c r="A215" s="90" t="s">
        <v>4</v>
      </c>
      <c r="B215" s="91" t="s">
        <v>55</v>
      </c>
      <c r="C215" s="90">
        <v>58480.334499999997</v>
      </c>
      <c r="D215" s="90">
        <v>1E-4</v>
      </c>
      <c r="E215" s="46">
        <f t="shared" si="24"/>
        <v>56083.023050578799</v>
      </c>
      <c r="F215" s="46">
        <f t="shared" si="25"/>
        <v>56083</v>
      </c>
      <c r="G215" s="46">
        <f t="shared" si="26"/>
        <v>6.0204999972484075E-3</v>
      </c>
      <c r="K215" s="46">
        <f t="shared" si="23"/>
        <v>6.0204999972484075E-3</v>
      </c>
      <c r="O215" s="46">
        <f t="shared" ca="1" si="27"/>
        <v>-2.5453442272863856E-3</v>
      </c>
      <c r="Q215" s="73">
        <f t="shared" si="28"/>
        <v>43461.834499999997</v>
      </c>
    </row>
    <row r="216" spans="1:17" ht="12.95" customHeight="1" x14ac:dyDescent="0.2">
      <c r="A216" s="92" t="s">
        <v>768</v>
      </c>
      <c r="B216" s="93" t="s">
        <v>55</v>
      </c>
      <c r="C216" s="94">
        <v>58699.146999999997</v>
      </c>
      <c r="D216" s="94" t="s">
        <v>521</v>
      </c>
      <c r="E216" s="46">
        <f t="shared" si="24"/>
        <v>56920.786487816178</v>
      </c>
      <c r="F216" s="46">
        <f t="shared" si="25"/>
        <v>56921</v>
      </c>
      <c r="G216" s="46">
        <f t="shared" si="26"/>
        <v>-5.57665000014822E-2</v>
      </c>
      <c r="K216" s="46">
        <f t="shared" si="23"/>
        <v>-5.57665000014822E-2</v>
      </c>
      <c r="O216" s="46">
        <f t="shared" ca="1" si="27"/>
        <v>-2.3799686204546248E-3</v>
      </c>
      <c r="Q216" s="73">
        <f t="shared" si="28"/>
        <v>43680.646999999997</v>
      </c>
    </row>
    <row r="217" spans="1:17" ht="12.95" customHeight="1" x14ac:dyDescent="0.2">
      <c r="A217" s="92" t="s">
        <v>768</v>
      </c>
      <c r="B217" s="93" t="s">
        <v>55</v>
      </c>
      <c r="C217" s="94">
        <v>58699.150999999998</v>
      </c>
      <c r="D217" s="94" t="s">
        <v>94</v>
      </c>
      <c r="E217" s="46">
        <f t="shared" si="24"/>
        <v>56920.801802543392</v>
      </c>
      <c r="F217" s="46">
        <f t="shared" si="25"/>
        <v>56921</v>
      </c>
      <c r="G217" s="46">
        <f t="shared" si="26"/>
        <v>-5.1766500000667293E-2</v>
      </c>
      <c r="K217" s="46">
        <f t="shared" si="23"/>
        <v>-5.1766500000667293E-2</v>
      </c>
      <c r="O217" s="46">
        <f t="shared" ca="1" si="27"/>
        <v>-2.3799686204546248E-3</v>
      </c>
      <c r="Q217" s="73">
        <f t="shared" si="28"/>
        <v>43680.650999999998</v>
      </c>
    </row>
    <row r="218" spans="1:17" ht="12.95" customHeight="1" x14ac:dyDescent="0.2">
      <c r="A218" s="92" t="s">
        <v>768</v>
      </c>
      <c r="B218" s="93" t="s">
        <v>55</v>
      </c>
      <c r="C218" s="94">
        <v>58699.152000000002</v>
      </c>
      <c r="D218" s="94" t="s">
        <v>38</v>
      </c>
      <c r="E218" s="46">
        <f t="shared" si="24"/>
        <v>56920.805631225216</v>
      </c>
      <c r="F218" s="46">
        <f t="shared" si="25"/>
        <v>56921</v>
      </c>
      <c r="G218" s="46">
        <f t="shared" si="26"/>
        <v>-5.0766499996825587E-2</v>
      </c>
      <c r="K218" s="46">
        <f t="shared" si="23"/>
        <v>-5.0766499996825587E-2</v>
      </c>
      <c r="O218" s="46">
        <f t="shared" ca="1" si="27"/>
        <v>-2.3799686204546248E-3</v>
      </c>
      <c r="Q218" s="73">
        <f t="shared" si="28"/>
        <v>43680.652000000002</v>
      </c>
    </row>
    <row r="219" spans="1:17" ht="12.95" customHeight="1" x14ac:dyDescent="0.2">
      <c r="A219" s="92" t="s">
        <v>768</v>
      </c>
      <c r="B219" s="93" t="s">
        <v>64</v>
      </c>
      <c r="C219" s="94">
        <v>58741.063000000002</v>
      </c>
      <c r="D219" s="94" t="s">
        <v>521</v>
      </c>
      <c r="E219" s="46">
        <f t="shared" si="24"/>
        <v>57081.269514312589</v>
      </c>
      <c r="F219" s="46">
        <f t="shared" si="25"/>
        <v>57081.5</v>
      </c>
      <c r="G219" s="46">
        <f t="shared" si="26"/>
        <v>-6.0199749997991603E-2</v>
      </c>
      <c r="K219" s="46">
        <f t="shared" ref="K219:K250" si="29">G219</f>
        <v>-6.0199749997991603E-2</v>
      </c>
      <c r="O219" s="46">
        <f t="shared" ca="1" si="27"/>
        <v>-2.3482946527977073E-3</v>
      </c>
      <c r="Q219" s="73">
        <f t="shared" si="28"/>
        <v>43722.563000000002</v>
      </c>
    </row>
    <row r="220" spans="1:17" ht="12.95" customHeight="1" x14ac:dyDescent="0.2">
      <c r="A220" s="92" t="s">
        <v>768</v>
      </c>
      <c r="B220" s="93" t="s">
        <v>64</v>
      </c>
      <c r="C220" s="94">
        <v>58741.065000000002</v>
      </c>
      <c r="D220" s="94" t="s">
        <v>38</v>
      </c>
      <c r="E220" s="46">
        <f t="shared" si="24"/>
        <v>57081.277171676193</v>
      </c>
      <c r="F220" s="46">
        <f t="shared" si="25"/>
        <v>57081.5</v>
      </c>
      <c r="G220" s="46">
        <f t="shared" si="26"/>
        <v>-5.8199749997584149E-2</v>
      </c>
      <c r="K220" s="46">
        <f t="shared" si="29"/>
        <v>-5.8199749997584149E-2</v>
      </c>
      <c r="O220" s="46">
        <f t="shared" ca="1" si="27"/>
        <v>-2.3482946527977073E-3</v>
      </c>
      <c r="Q220" s="73">
        <f t="shared" si="28"/>
        <v>43722.565000000002</v>
      </c>
    </row>
    <row r="221" spans="1:17" ht="12.95" customHeight="1" x14ac:dyDescent="0.2">
      <c r="A221" s="92" t="s">
        <v>768</v>
      </c>
      <c r="B221" s="93" t="s">
        <v>64</v>
      </c>
      <c r="C221" s="94">
        <v>58741.065999999999</v>
      </c>
      <c r="D221" s="94" t="s">
        <v>94</v>
      </c>
      <c r="E221" s="46">
        <f t="shared" si="24"/>
        <v>57081.281000357987</v>
      </c>
      <c r="F221" s="46">
        <f t="shared" si="25"/>
        <v>57081.5</v>
      </c>
      <c r="G221" s="46">
        <f t="shared" si="26"/>
        <v>-5.7199750001018401E-2</v>
      </c>
      <c r="K221" s="46">
        <f t="shared" si="29"/>
        <v>-5.7199750001018401E-2</v>
      </c>
      <c r="O221" s="46">
        <f t="shared" ca="1" si="27"/>
        <v>-2.3482946527977073E-3</v>
      </c>
      <c r="Q221" s="73">
        <f t="shared" si="28"/>
        <v>43722.565999999999</v>
      </c>
    </row>
    <row r="222" spans="1:17" ht="12.95" customHeight="1" x14ac:dyDescent="0.2">
      <c r="A222" s="103" t="s">
        <v>767</v>
      </c>
      <c r="B222" s="104" t="s">
        <v>55</v>
      </c>
      <c r="C222" s="105">
        <v>58764.322800000002</v>
      </c>
      <c r="D222" s="105">
        <v>4.0000000000000002E-4</v>
      </c>
      <c r="E222" s="46">
        <f t="shared" si="24"/>
        <v>57170.323887337225</v>
      </c>
      <c r="F222" s="46">
        <f t="shared" si="25"/>
        <v>57170.5</v>
      </c>
      <c r="G222" s="46">
        <f t="shared" si="26"/>
        <v>-4.599824999604607E-2</v>
      </c>
      <c r="K222" s="46">
        <f t="shared" si="29"/>
        <v>-4.599824999604607E-2</v>
      </c>
      <c r="O222" s="46">
        <f t="shared" ca="1" si="27"/>
        <v>-2.3307308950315658E-3</v>
      </c>
      <c r="Q222" s="73">
        <f t="shared" si="28"/>
        <v>43745.822800000002</v>
      </c>
    </row>
    <row r="223" spans="1:17" ht="12.95" customHeight="1" x14ac:dyDescent="0.2">
      <c r="A223" s="40" t="s">
        <v>775</v>
      </c>
      <c r="B223" s="41" t="s">
        <v>55</v>
      </c>
      <c r="C223" s="116">
        <v>58764.322800000002</v>
      </c>
      <c r="D223" s="40">
        <v>4.0000000000000002E-4</v>
      </c>
      <c r="E223" s="46">
        <f t="shared" si="24"/>
        <v>57170.323887337225</v>
      </c>
      <c r="F223" s="46">
        <f t="shared" si="25"/>
        <v>57170.5</v>
      </c>
      <c r="G223" s="46">
        <f t="shared" si="26"/>
        <v>-4.599824999604607E-2</v>
      </c>
      <c r="K223" s="46">
        <f t="shared" si="29"/>
        <v>-4.599824999604607E-2</v>
      </c>
      <c r="O223" s="46">
        <f t="shared" ca="1" si="27"/>
        <v>-2.3307308950315658E-3</v>
      </c>
      <c r="Q223" s="73">
        <f t="shared" si="28"/>
        <v>43745.822800000002</v>
      </c>
    </row>
    <row r="224" spans="1:17" ht="12.95" customHeight="1" x14ac:dyDescent="0.2">
      <c r="A224" s="103" t="s">
        <v>767</v>
      </c>
      <c r="B224" s="104" t="s">
        <v>64</v>
      </c>
      <c r="C224" s="105">
        <v>58782.485399999998</v>
      </c>
      <c r="D224" s="105">
        <v>2.9999999999999997E-4</v>
      </c>
      <c r="E224" s="46">
        <f t="shared" si="24"/>
        <v>57239.862703470506</v>
      </c>
      <c r="F224" s="46">
        <f t="shared" si="25"/>
        <v>57240</v>
      </c>
      <c r="G224" s="46">
        <f t="shared" si="26"/>
        <v>-3.5859999996318948E-2</v>
      </c>
      <c r="K224" s="46">
        <f t="shared" si="29"/>
        <v>-3.5859999996318948E-2</v>
      </c>
      <c r="O224" s="46">
        <f t="shared" ca="1" si="27"/>
        <v>-2.317015376326545E-3</v>
      </c>
      <c r="Q224" s="73">
        <f t="shared" si="28"/>
        <v>43763.985399999998</v>
      </c>
    </row>
    <row r="225" spans="1:17" ht="12.95" customHeight="1" x14ac:dyDescent="0.2">
      <c r="A225" s="40" t="s">
        <v>775</v>
      </c>
      <c r="B225" s="41" t="s">
        <v>64</v>
      </c>
      <c r="C225" s="116">
        <v>58782.485399999998</v>
      </c>
      <c r="D225" s="40">
        <v>2.9999999999999997E-4</v>
      </c>
      <c r="E225" s="46">
        <f t="shared" si="24"/>
        <v>57239.862703470506</v>
      </c>
      <c r="F225" s="46">
        <f t="shared" si="25"/>
        <v>57240</v>
      </c>
      <c r="G225" s="46">
        <f t="shared" si="26"/>
        <v>-3.5859999996318948E-2</v>
      </c>
      <c r="K225" s="46">
        <f t="shared" si="29"/>
        <v>-3.5859999996318948E-2</v>
      </c>
      <c r="O225" s="46">
        <f t="shared" ca="1" si="27"/>
        <v>-2.317015376326545E-3</v>
      </c>
      <c r="Q225" s="73">
        <f t="shared" si="28"/>
        <v>43763.985399999998</v>
      </c>
    </row>
    <row r="226" spans="1:17" ht="12.95" customHeight="1" x14ac:dyDescent="0.2">
      <c r="A226" s="103" t="s">
        <v>767</v>
      </c>
      <c r="B226" s="104" t="s">
        <v>55</v>
      </c>
      <c r="C226" s="105">
        <v>58783.393700000001</v>
      </c>
      <c r="D226" s="105">
        <v>1E-4</v>
      </c>
      <c r="E226" s="46">
        <f t="shared" si="24"/>
        <v>57243.340295153088</v>
      </c>
      <c r="F226" s="46">
        <f t="shared" si="25"/>
        <v>57243.5</v>
      </c>
      <c r="G226" s="46">
        <f t="shared" si="26"/>
        <v>-4.1712749996804632E-2</v>
      </c>
      <c r="K226" s="46">
        <f t="shared" si="29"/>
        <v>-4.1712749996804632E-2</v>
      </c>
      <c r="O226" s="46">
        <f t="shared" ca="1" si="27"/>
        <v>-2.3163246667514716E-3</v>
      </c>
      <c r="Q226" s="73">
        <f t="shared" si="28"/>
        <v>43764.893700000001</v>
      </c>
    </row>
    <row r="227" spans="1:17" ht="12.95" customHeight="1" x14ac:dyDescent="0.2">
      <c r="A227" s="40" t="s">
        <v>775</v>
      </c>
      <c r="B227" s="41" t="s">
        <v>55</v>
      </c>
      <c r="C227" s="116">
        <v>58783.393700000001</v>
      </c>
      <c r="D227" s="40">
        <v>1E-4</v>
      </c>
      <c r="E227" s="46">
        <f t="shared" si="24"/>
        <v>57243.340295153088</v>
      </c>
      <c r="F227" s="46">
        <f t="shared" si="25"/>
        <v>57243.5</v>
      </c>
      <c r="G227" s="46">
        <f t="shared" si="26"/>
        <v>-4.1712749996804632E-2</v>
      </c>
      <c r="K227" s="46">
        <f t="shared" si="29"/>
        <v>-4.1712749996804632E-2</v>
      </c>
      <c r="O227" s="46">
        <f t="shared" ca="1" si="27"/>
        <v>-2.3163246667514716E-3</v>
      </c>
      <c r="Q227" s="73">
        <f t="shared" si="28"/>
        <v>43764.893700000001</v>
      </c>
    </row>
    <row r="228" spans="1:17" ht="12.95" customHeight="1" x14ac:dyDescent="0.2">
      <c r="A228" s="103" t="s">
        <v>767</v>
      </c>
      <c r="B228" s="104" t="s">
        <v>64</v>
      </c>
      <c r="C228" s="105">
        <v>58783.527000000002</v>
      </c>
      <c r="D228" s="105">
        <v>2.0000000000000001E-4</v>
      </c>
      <c r="E228" s="46">
        <f t="shared" si="24"/>
        <v>57243.850658437572</v>
      </c>
      <c r="F228" s="46">
        <f t="shared" si="25"/>
        <v>57244</v>
      </c>
      <c r="G228" s="46">
        <f t="shared" si="26"/>
        <v>-3.9005999991786666E-2</v>
      </c>
      <c r="K228" s="46">
        <f t="shared" si="29"/>
        <v>-3.9005999991786666E-2</v>
      </c>
      <c r="O228" s="46">
        <f t="shared" ca="1" si="27"/>
        <v>-2.3162259939550327E-3</v>
      </c>
      <c r="Q228" s="73">
        <f t="shared" si="28"/>
        <v>43765.027000000002</v>
      </c>
    </row>
    <row r="229" spans="1:17" ht="12.95" customHeight="1" x14ac:dyDescent="0.2">
      <c r="A229" s="40" t="s">
        <v>775</v>
      </c>
      <c r="B229" s="41" t="s">
        <v>64</v>
      </c>
      <c r="C229" s="116">
        <v>58783.527000000002</v>
      </c>
      <c r="D229" s="40">
        <v>2.0000000000000001E-4</v>
      </c>
      <c r="E229" s="46">
        <f t="shared" si="24"/>
        <v>57243.850658437572</v>
      </c>
      <c r="F229" s="46">
        <f t="shared" si="25"/>
        <v>57244</v>
      </c>
      <c r="G229" s="46">
        <f t="shared" si="26"/>
        <v>-3.9005999991786666E-2</v>
      </c>
      <c r="K229" s="46">
        <f t="shared" si="29"/>
        <v>-3.9005999991786666E-2</v>
      </c>
      <c r="O229" s="46">
        <f t="shared" ca="1" si="27"/>
        <v>-2.3162259939550327E-3</v>
      </c>
      <c r="Q229" s="73">
        <f t="shared" si="28"/>
        <v>43765.027000000002</v>
      </c>
    </row>
    <row r="230" spans="1:17" ht="12.95" customHeight="1" x14ac:dyDescent="0.2">
      <c r="A230" s="39" t="s">
        <v>762</v>
      </c>
      <c r="B230" s="106" t="s">
        <v>55</v>
      </c>
      <c r="C230" s="19">
        <v>58831.599900000001</v>
      </c>
      <c r="D230" s="19">
        <v>2.9999999999999997E-4</v>
      </c>
      <c r="E230" s="46">
        <f t="shared" si="24"/>
        <v>57427.906495932999</v>
      </c>
      <c r="F230" s="46">
        <f t="shared" si="25"/>
        <v>57428</v>
      </c>
      <c r="G230" s="46">
        <f t="shared" si="26"/>
        <v>-2.4421999994956423E-2</v>
      </c>
      <c r="K230" s="46">
        <f t="shared" si="29"/>
        <v>-2.4421999994956423E-2</v>
      </c>
      <c r="O230" s="46">
        <f t="shared" ca="1" si="27"/>
        <v>-2.2799144048654806E-3</v>
      </c>
      <c r="Q230" s="73">
        <f t="shared" si="28"/>
        <v>43813.099900000001</v>
      </c>
    </row>
    <row r="231" spans="1:17" ht="12.95" customHeight="1" x14ac:dyDescent="0.2">
      <c r="A231" s="103" t="s">
        <v>769</v>
      </c>
      <c r="B231" s="104" t="s">
        <v>64</v>
      </c>
      <c r="C231" s="105">
        <v>59029.235500000003</v>
      </c>
      <c r="D231" s="105" t="s">
        <v>94</v>
      </c>
      <c r="E231" s="46">
        <f t="shared" si="24"/>
        <v>58184.590321475283</v>
      </c>
      <c r="F231" s="46">
        <f t="shared" si="25"/>
        <v>58184.5</v>
      </c>
      <c r="G231" s="46">
        <f t="shared" si="26"/>
        <v>2.3590750002767891E-2</v>
      </c>
      <c r="K231" s="46">
        <f t="shared" si="29"/>
        <v>2.3590750002767891E-2</v>
      </c>
      <c r="O231" s="46">
        <f t="shared" ca="1" si="27"/>
        <v>-2.1306224638532774E-3</v>
      </c>
      <c r="Q231" s="73">
        <f t="shared" si="28"/>
        <v>44010.735500000003</v>
      </c>
    </row>
    <row r="232" spans="1:17" ht="12.95" customHeight="1" x14ac:dyDescent="0.2">
      <c r="A232" s="103" t="s">
        <v>769</v>
      </c>
      <c r="B232" s="104" t="s">
        <v>64</v>
      </c>
      <c r="C232" s="105">
        <v>59029.2356</v>
      </c>
      <c r="D232" s="105" t="s">
        <v>38</v>
      </c>
      <c r="E232" s="46">
        <f t="shared" si="24"/>
        <v>58184.590704343456</v>
      </c>
      <c r="F232" s="46">
        <f t="shared" si="25"/>
        <v>58184.5</v>
      </c>
      <c r="G232" s="46">
        <f t="shared" si="26"/>
        <v>2.3690750000241678E-2</v>
      </c>
      <c r="K232" s="46">
        <f t="shared" si="29"/>
        <v>2.3690750000241678E-2</v>
      </c>
      <c r="O232" s="46">
        <f t="shared" ca="1" si="27"/>
        <v>-2.1306224638532774E-3</v>
      </c>
      <c r="Q232" s="73">
        <f t="shared" si="28"/>
        <v>44010.7356</v>
      </c>
    </row>
    <row r="233" spans="1:17" ht="12.95" customHeight="1" x14ac:dyDescent="0.2">
      <c r="A233" s="103" t="s">
        <v>769</v>
      </c>
      <c r="B233" s="104" t="s">
        <v>64</v>
      </c>
      <c r="C233" s="105">
        <v>59029.237500000003</v>
      </c>
      <c r="D233" s="105" t="s">
        <v>521</v>
      </c>
      <c r="E233" s="46">
        <f t="shared" si="24"/>
        <v>58184.597978838894</v>
      </c>
      <c r="F233" s="46">
        <f t="shared" si="25"/>
        <v>58184.5</v>
      </c>
      <c r="G233" s="46">
        <f t="shared" si="26"/>
        <v>2.5590750003175344E-2</v>
      </c>
      <c r="K233" s="46">
        <f t="shared" si="29"/>
        <v>2.5590750003175344E-2</v>
      </c>
      <c r="O233" s="46">
        <f t="shared" ca="1" si="27"/>
        <v>-2.1306224638532774E-3</v>
      </c>
      <c r="Q233" s="73">
        <f t="shared" si="28"/>
        <v>44010.737500000003</v>
      </c>
    </row>
    <row r="234" spans="1:17" ht="12.95" customHeight="1" x14ac:dyDescent="0.2">
      <c r="A234" s="103" t="s">
        <v>769</v>
      </c>
      <c r="B234" s="104" t="s">
        <v>64</v>
      </c>
      <c r="C234" s="105">
        <v>59068.161999999997</v>
      </c>
      <c r="D234" s="105" t="s">
        <v>38</v>
      </c>
      <c r="E234" s="46">
        <f t="shared" si="24"/>
        <v>58333.627503718606</v>
      </c>
      <c r="F234" s="46">
        <f t="shared" si="25"/>
        <v>58333.5</v>
      </c>
      <c r="G234" s="46">
        <f t="shared" si="26"/>
        <v>3.3302249998087063E-2</v>
      </c>
      <c r="K234" s="46">
        <f t="shared" si="29"/>
        <v>3.3302249998087063E-2</v>
      </c>
      <c r="O234" s="46">
        <f t="shared" ca="1" si="27"/>
        <v>-2.101217970514456E-3</v>
      </c>
      <c r="Q234" s="73">
        <f t="shared" si="28"/>
        <v>44049.661999999997</v>
      </c>
    </row>
    <row r="235" spans="1:17" ht="12.95" customHeight="1" x14ac:dyDescent="0.2">
      <c r="A235" s="103" t="s">
        <v>769</v>
      </c>
      <c r="B235" s="104" t="s">
        <v>64</v>
      </c>
      <c r="C235" s="105">
        <v>59068.1639</v>
      </c>
      <c r="D235" s="105" t="s">
        <v>521</v>
      </c>
      <c r="E235" s="46">
        <f t="shared" si="24"/>
        <v>58333.634778214044</v>
      </c>
      <c r="F235" s="46">
        <f t="shared" si="25"/>
        <v>58333.5</v>
      </c>
      <c r="G235" s="46">
        <f t="shared" si="26"/>
        <v>3.520225000102073E-2</v>
      </c>
      <c r="K235" s="46">
        <f t="shared" si="29"/>
        <v>3.520225000102073E-2</v>
      </c>
      <c r="O235" s="46">
        <f t="shared" ca="1" si="27"/>
        <v>-2.101217970514456E-3</v>
      </c>
      <c r="Q235" s="73">
        <f t="shared" si="28"/>
        <v>44049.6639</v>
      </c>
    </row>
    <row r="236" spans="1:17" ht="12.95" customHeight="1" x14ac:dyDescent="0.2">
      <c r="A236" s="103" t="s">
        <v>769</v>
      </c>
      <c r="B236" s="104" t="s">
        <v>55</v>
      </c>
      <c r="C236" s="105">
        <v>59082.148500000003</v>
      </c>
      <c r="D236" s="105" t="s">
        <v>521</v>
      </c>
      <c r="E236" s="46">
        <f t="shared" si="24"/>
        <v>58387.177361770249</v>
      </c>
      <c r="F236" s="46">
        <f t="shared" si="25"/>
        <v>58387</v>
      </c>
      <c r="G236" s="46">
        <f t="shared" si="26"/>
        <v>4.6324500006448943E-2</v>
      </c>
      <c r="K236" s="46">
        <f t="shared" si="29"/>
        <v>4.6324500006448943E-2</v>
      </c>
      <c r="O236" s="46">
        <f t="shared" ca="1" si="27"/>
        <v>-2.0906599812954823E-3</v>
      </c>
      <c r="Q236" s="73">
        <f t="shared" si="28"/>
        <v>44063.648500000003</v>
      </c>
    </row>
    <row r="237" spans="1:17" ht="12.95" customHeight="1" x14ac:dyDescent="0.2">
      <c r="A237" s="103" t="s">
        <v>769</v>
      </c>
      <c r="B237" s="104" t="s">
        <v>55</v>
      </c>
      <c r="C237" s="105">
        <v>59082.150199999996</v>
      </c>
      <c r="D237" s="105" t="s">
        <v>94</v>
      </c>
      <c r="E237" s="46">
        <f t="shared" si="24"/>
        <v>58387.18387052929</v>
      </c>
      <c r="F237" s="46">
        <f t="shared" si="25"/>
        <v>58387</v>
      </c>
      <c r="G237" s="46">
        <f t="shared" si="26"/>
        <v>4.8024499999883119E-2</v>
      </c>
      <c r="K237" s="46">
        <f t="shared" si="29"/>
        <v>4.8024499999883119E-2</v>
      </c>
      <c r="O237" s="46">
        <f t="shared" ca="1" si="27"/>
        <v>-2.0906599812954823E-3</v>
      </c>
      <c r="Q237" s="73">
        <f t="shared" si="28"/>
        <v>44063.650199999996</v>
      </c>
    </row>
    <row r="238" spans="1:17" ht="12.95" customHeight="1" x14ac:dyDescent="0.2">
      <c r="A238" s="103" t="s">
        <v>769</v>
      </c>
      <c r="B238" s="104" t="s">
        <v>55</v>
      </c>
      <c r="C238" s="105">
        <v>59082.150300000001</v>
      </c>
      <c r="D238" s="105" t="s">
        <v>38</v>
      </c>
      <c r="E238" s="46">
        <f t="shared" si="24"/>
        <v>58387.184253397492</v>
      </c>
      <c r="F238" s="46">
        <f t="shared" si="25"/>
        <v>58387</v>
      </c>
      <c r="G238" s="46">
        <f t="shared" si="26"/>
        <v>4.8124500004632864E-2</v>
      </c>
      <c r="K238" s="46">
        <f t="shared" si="29"/>
        <v>4.8124500004632864E-2</v>
      </c>
      <c r="O238" s="46">
        <f t="shared" ca="1" si="27"/>
        <v>-2.0906599812954823E-3</v>
      </c>
      <c r="Q238" s="73">
        <f t="shared" si="28"/>
        <v>44063.650300000001</v>
      </c>
    </row>
    <row r="239" spans="1:17" ht="12.95" customHeight="1" x14ac:dyDescent="0.2">
      <c r="A239" s="80" t="s">
        <v>773</v>
      </c>
      <c r="B239" s="81" t="s">
        <v>55</v>
      </c>
      <c r="C239" s="82">
        <v>59098.467199999999</v>
      </c>
      <c r="D239" s="82">
        <v>6.9999999999999999E-4</v>
      </c>
      <c r="E239" s="46">
        <f t="shared" si="24"/>
        <v>58449.656471525144</v>
      </c>
      <c r="F239" s="46">
        <f t="shared" si="25"/>
        <v>58449.5</v>
      </c>
      <c r="G239" s="46">
        <f t="shared" si="26"/>
        <v>4.0868249998311512E-2</v>
      </c>
      <c r="K239" s="46">
        <f t="shared" si="29"/>
        <v>4.0868249998311512E-2</v>
      </c>
      <c r="O239" s="46">
        <f t="shared" ca="1" si="27"/>
        <v>-2.0783258817406083E-3</v>
      </c>
      <c r="Q239" s="73">
        <f t="shared" si="28"/>
        <v>44079.967199999999</v>
      </c>
    </row>
    <row r="240" spans="1:17" ht="12.95" customHeight="1" x14ac:dyDescent="0.2">
      <c r="A240" s="80" t="s">
        <v>774</v>
      </c>
      <c r="B240" s="81" t="s">
        <v>55</v>
      </c>
      <c r="C240" s="82">
        <v>59126.693200000002</v>
      </c>
      <c r="D240" s="82">
        <v>1E-4</v>
      </c>
      <c r="E240" s="46">
        <f t="shared" si="24"/>
        <v>58557.724844124808</v>
      </c>
      <c r="F240" s="46">
        <f t="shared" si="25"/>
        <v>58557.5</v>
      </c>
      <c r="G240" s="46">
        <f t="shared" si="26"/>
        <v>5.8726250004838221E-2</v>
      </c>
      <c r="K240" s="46">
        <f t="shared" si="29"/>
        <v>5.8726250004838221E-2</v>
      </c>
      <c r="O240" s="46">
        <f t="shared" ca="1" si="27"/>
        <v>-2.057012557709785E-3</v>
      </c>
      <c r="Q240" s="73">
        <f t="shared" si="28"/>
        <v>44108.193200000002</v>
      </c>
    </row>
    <row r="241" spans="1:17" ht="12.95" customHeight="1" x14ac:dyDescent="0.2">
      <c r="A241" s="107" t="s">
        <v>761</v>
      </c>
      <c r="B241" s="18" t="s">
        <v>64</v>
      </c>
      <c r="C241" s="37">
        <v>59165.614999999998</v>
      </c>
      <c r="D241" s="12">
        <v>1E-3</v>
      </c>
      <c r="E241" s="46">
        <f t="shared" si="24"/>
        <v>58706.744031563656</v>
      </c>
      <c r="F241" s="46">
        <f t="shared" si="25"/>
        <v>58706.5</v>
      </c>
      <c r="G241" s="46">
        <f t="shared" si="26"/>
        <v>6.3737750002474058E-2</v>
      </c>
      <c r="K241" s="46">
        <f t="shared" si="29"/>
        <v>6.3737750002474058E-2</v>
      </c>
      <c r="O241" s="46">
        <f t="shared" ca="1" si="27"/>
        <v>-2.0276080643709636E-3</v>
      </c>
      <c r="Q241" s="73">
        <f t="shared" si="28"/>
        <v>44147.114999999998</v>
      </c>
    </row>
    <row r="242" spans="1:17" ht="12.95" customHeight="1" x14ac:dyDescent="0.2">
      <c r="A242" s="80" t="s">
        <v>773</v>
      </c>
      <c r="B242" s="81" t="s">
        <v>64</v>
      </c>
      <c r="C242" s="82">
        <v>59172.2811</v>
      </c>
      <c r="D242" s="82">
        <v>5.0000000000000001E-4</v>
      </c>
      <c r="E242" s="46">
        <f t="shared" si="24"/>
        <v>58732.266407337294</v>
      </c>
      <c r="F242" s="46">
        <f t="shared" si="25"/>
        <v>58732.5</v>
      </c>
      <c r="G242" s="46">
        <f t="shared" si="26"/>
        <v>-6.1011249999864958E-2</v>
      </c>
      <c r="K242" s="46">
        <f t="shared" si="29"/>
        <v>-6.1011249999864958E-2</v>
      </c>
      <c r="O242" s="46">
        <f t="shared" ca="1" si="27"/>
        <v>-2.022477078956135E-3</v>
      </c>
      <c r="Q242" s="73">
        <f t="shared" si="28"/>
        <v>44153.7811</v>
      </c>
    </row>
    <row r="243" spans="1:17" ht="12.95" customHeight="1" x14ac:dyDescent="0.2">
      <c r="A243" s="107" t="s">
        <v>761</v>
      </c>
      <c r="B243" s="18" t="s">
        <v>55</v>
      </c>
      <c r="C243" s="19">
        <v>59175.678899999999</v>
      </c>
      <c r="D243" s="19">
        <v>5.0000000000000001E-4</v>
      </c>
      <c r="E243" s="46">
        <f t="shared" si="24"/>
        <v>58745.275502370918</v>
      </c>
      <c r="F243" s="46">
        <f t="shared" si="25"/>
        <v>58745.5</v>
      </c>
      <c r="G243" s="46">
        <f t="shared" si="26"/>
        <v>-5.8635749999666587E-2</v>
      </c>
      <c r="K243" s="46">
        <f t="shared" si="29"/>
        <v>-5.8635749999666587E-2</v>
      </c>
      <c r="O243" s="46">
        <f t="shared" ca="1" si="27"/>
        <v>-2.0199115862487207E-3</v>
      </c>
      <c r="Q243" s="73">
        <f t="shared" si="28"/>
        <v>44157.178899999999</v>
      </c>
    </row>
    <row r="244" spans="1:17" ht="12.95" customHeight="1" x14ac:dyDescent="0.2">
      <c r="A244" s="107" t="s">
        <v>761</v>
      </c>
      <c r="B244" s="18" t="s">
        <v>55</v>
      </c>
      <c r="C244" s="19">
        <v>59179.597600000001</v>
      </c>
      <c r="D244" s="19">
        <v>6.9999999999999999E-4</v>
      </c>
      <c r="E244" s="46">
        <f t="shared" si="24"/>
        <v>58760.278957756251</v>
      </c>
      <c r="F244" s="46">
        <f t="shared" si="25"/>
        <v>58760.5</v>
      </c>
      <c r="G244" s="46">
        <f t="shared" si="26"/>
        <v>-5.7733249996090308E-2</v>
      </c>
      <c r="K244" s="46">
        <f t="shared" si="29"/>
        <v>-5.7733249996090308E-2</v>
      </c>
      <c r="O244" s="46">
        <f t="shared" ca="1" si="27"/>
        <v>-2.0169514023555511E-3</v>
      </c>
      <c r="Q244" s="73">
        <f t="shared" si="28"/>
        <v>44161.097600000001</v>
      </c>
    </row>
    <row r="245" spans="1:17" ht="12.95" customHeight="1" x14ac:dyDescent="0.2">
      <c r="A245" s="107" t="s">
        <v>761</v>
      </c>
      <c r="B245" s="18" t="s">
        <v>55</v>
      </c>
      <c r="C245" s="19">
        <v>59181.688000000002</v>
      </c>
      <c r="D245" s="19">
        <v>1E-3</v>
      </c>
      <c r="E245" s="46">
        <f t="shared" si="24"/>
        <v>58768.282434199333</v>
      </c>
      <c r="F245" s="46">
        <f t="shared" si="25"/>
        <v>58768.5</v>
      </c>
      <c r="G245" s="46">
        <f t="shared" si="26"/>
        <v>-5.6825249994290061E-2</v>
      </c>
      <c r="K245" s="46">
        <f t="shared" si="29"/>
        <v>-5.6825249994290061E-2</v>
      </c>
      <c r="O245" s="46">
        <f t="shared" ca="1" si="27"/>
        <v>-2.0153726376125267E-3</v>
      </c>
      <c r="Q245" s="73">
        <f t="shared" si="28"/>
        <v>44163.188000000002</v>
      </c>
    </row>
    <row r="246" spans="1:17" ht="12.95" customHeight="1" x14ac:dyDescent="0.2">
      <c r="A246" s="42" t="s">
        <v>776</v>
      </c>
      <c r="B246" s="41" t="s">
        <v>64</v>
      </c>
      <c r="C246" s="116">
        <v>59430.143699999899</v>
      </c>
      <c r="D246" s="40" t="s">
        <v>521</v>
      </c>
      <c r="E246" s="46">
        <f t="shared" si="24"/>
        <v>59719.540251888597</v>
      </c>
      <c r="F246" s="46">
        <f t="shared" si="25"/>
        <v>59719.5</v>
      </c>
      <c r="G246" s="46">
        <f t="shared" si="26"/>
        <v>1.0513249901123345E-2</v>
      </c>
      <c r="K246" s="46">
        <f t="shared" si="29"/>
        <v>1.0513249901123345E-2</v>
      </c>
      <c r="O246" s="46">
        <f t="shared" ca="1" si="27"/>
        <v>-1.8276969787855528E-3</v>
      </c>
      <c r="Q246" s="73">
        <f t="shared" si="28"/>
        <v>44411.643699999899</v>
      </c>
    </row>
    <row r="247" spans="1:17" ht="12.95" customHeight="1" x14ac:dyDescent="0.2">
      <c r="A247" s="40" t="s">
        <v>777</v>
      </c>
      <c r="B247" s="41" t="s">
        <v>64</v>
      </c>
      <c r="C247" s="116">
        <v>59454.441299999999</v>
      </c>
      <c r="D247" s="40">
        <v>4.0000000000000002E-4</v>
      </c>
      <c r="E247" s="46">
        <f t="shared" si="24"/>
        <v>59812.568030889808</v>
      </c>
      <c r="F247" s="46">
        <f t="shared" si="25"/>
        <v>59812.5</v>
      </c>
      <c r="G247" s="46">
        <f t="shared" si="26"/>
        <v>1.7768750003597233E-2</v>
      </c>
      <c r="K247" s="46">
        <f t="shared" si="29"/>
        <v>1.7768750003597233E-2</v>
      </c>
      <c r="O247" s="46">
        <f t="shared" ca="1" si="27"/>
        <v>-1.8093438386478991E-3</v>
      </c>
      <c r="Q247" s="73">
        <f t="shared" si="28"/>
        <v>44435.941299999999</v>
      </c>
    </row>
    <row r="248" spans="1:17" ht="12.95" customHeight="1" x14ac:dyDescent="0.2">
      <c r="A248" s="42" t="s">
        <v>776</v>
      </c>
      <c r="B248" s="41" t="s">
        <v>64</v>
      </c>
      <c r="C248" s="116">
        <v>59495.981500000227</v>
      </c>
      <c r="D248" s="40" t="s">
        <v>778</v>
      </c>
      <c r="E248" s="46">
        <f t="shared" si="24"/>
        <v>59971.612238765134</v>
      </c>
      <c r="F248" s="46">
        <f t="shared" si="25"/>
        <v>59971.5</v>
      </c>
      <c r="G248" s="46">
        <f t="shared" si="26"/>
        <v>2.9315250227227807E-2</v>
      </c>
      <c r="K248" s="46">
        <f t="shared" si="29"/>
        <v>2.9315250227227807E-2</v>
      </c>
      <c r="O248" s="46">
        <f t="shared" ca="1" si="27"/>
        <v>-1.777965889380298E-3</v>
      </c>
      <c r="Q248" s="73">
        <f t="shared" si="28"/>
        <v>44477.481500000227</v>
      </c>
    </row>
    <row r="249" spans="1:17" ht="12.95" customHeight="1" x14ac:dyDescent="0.2">
      <c r="A249" s="45" t="s">
        <v>782</v>
      </c>
      <c r="B249" s="110" t="s">
        <v>55</v>
      </c>
      <c r="C249" s="111">
        <v>59530.726699999999</v>
      </c>
      <c r="D249" s="112">
        <v>2.0000000000000001E-4</v>
      </c>
      <c r="E249" s="46">
        <f t="shared" si="24"/>
        <v>60104.64055378054</v>
      </c>
      <c r="F249" s="46">
        <f t="shared" si="25"/>
        <v>60104.5</v>
      </c>
      <c r="G249" s="46">
        <f t="shared" si="26"/>
        <v>3.6710750006022863E-2</v>
      </c>
      <c r="K249" s="46">
        <f t="shared" si="29"/>
        <v>3.6710750006022863E-2</v>
      </c>
      <c r="O249" s="46">
        <f t="shared" ca="1" si="27"/>
        <v>-1.7517189255275237E-3</v>
      </c>
      <c r="Q249" s="73">
        <f t="shared" si="28"/>
        <v>44512.226699999999</v>
      </c>
    </row>
    <row r="250" spans="1:17" ht="12.95" customHeight="1" x14ac:dyDescent="0.2">
      <c r="A250" s="40" t="s">
        <v>777</v>
      </c>
      <c r="B250" s="41" t="s">
        <v>55</v>
      </c>
      <c r="C250" s="116">
        <v>59536.341699999997</v>
      </c>
      <c r="D250" s="40">
        <v>2.9999999999999997E-4</v>
      </c>
      <c r="E250" s="46">
        <f t="shared" si="24"/>
        <v>60126.138602109982</v>
      </c>
      <c r="F250" s="46">
        <f t="shared" si="25"/>
        <v>60126</v>
      </c>
      <c r="G250" s="46">
        <f t="shared" si="26"/>
        <v>3.6201000002620276E-2</v>
      </c>
      <c r="K250" s="46">
        <f t="shared" si="29"/>
        <v>3.6201000002620276E-2</v>
      </c>
      <c r="O250" s="46">
        <f t="shared" ca="1" si="27"/>
        <v>-1.7474759952806479E-3</v>
      </c>
      <c r="Q250" s="73">
        <f t="shared" si="28"/>
        <v>44517.841699999997</v>
      </c>
    </row>
    <row r="251" spans="1:17" ht="12.95" customHeight="1" x14ac:dyDescent="0.2">
      <c r="A251" s="40" t="s">
        <v>777</v>
      </c>
      <c r="B251" s="41" t="s">
        <v>64</v>
      </c>
      <c r="C251" s="116">
        <v>59536.475599999998</v>
      </c>
      <c r="D251" s="40">
        <v>5.0000000000000001E-4</v>
      </c>
      <c r="E251" s="46">
        <f t="shared" si="24"/>
        <v>60126.65126260354</v>
      </c>
      <c r="F251" s="46">
        <f t="shared" si="25"/>
        <v>60126.5</v>
      </c>
      <c r="G251" s="46">
        <f t="shared" si="26"/>
        <v>3.9507749999756925E-2</v>
      </c>
      <c r="K251" s="46">
        <f t="shared" ref="K251:K263" si="30">G251</f>
        <v>3.9507749999756925E-2</v>
      </c>
      <c r="O251" s="46">
        <f t="shared" ca="1" si="27"/>
        <v>-1.7473773224842091E-3</v>
      </c>
      <c r="Q251" s="73">
        <f t="shared" si="28"/>
        <v>44517.975599999998</v>
      </c>
    </row>
    <row r="252" spans="1:17" ht="12.95" customHeight="1" x14ac:dyDescent="0.2">
      <c r="A252" s="107" t="s">
        <v>770</v>
      </c>
      <c r="B252" s="20"/>
      <c r="C252" s="38">
        <v>59568.61</v>
      </c>
      <c r="D252" s="12">
        <v>1E-3</v>
      </c>
      <c r="E252" s="46">
        <f t="shared" si="24"/>
        <v>60249.683655165958</v>
      </c>
      <c r="F252" s="46">
        <f t="shared" si="25"/>
        <v>60249.5</v>
      </c>
      <c r="G252" s="46">
        <f t="shared" si="26"/>
        <v>4.7968250000849366E-2</v>
      </c>
      <c r="K252" s="46">
        <f t="shared" si="30"/>
        <v>4.7968250000849366E-2</v>
      </c>
      <c r="O252" s="46">
        <f t="shared" ca="1" si="27"/>
        <v>-1.7231038145602146E-3</v>
      </c>
      <c r="Q252" s="73">
        <f t="shared" si="28"/>
        <v>44550.11</v>
      </c>
    </row>
    <row r="253" spans="1:17" ht="12.95" customHeight="1" x14ac:dyDescent="0.2">
      <c r="A253" s="107" t="s">
        <v>772</v>
      </c>
      <c r="B253" s="20"/>
      <c r="C253" s="37">
        <v>59585.592900000003</v>
      </c>
      <c r="D253" s="12">
        <v>5.9999999999999995E-4</v>
      </c>
      <c r="E253" s="46">
        <f t="shared" si="24"/>
        <v>60314.705775375092</v>
      </c>
      <c r="F253" s="46">
        <f t="shared" si="25"/>
        <v>60314.5</v>
      </c>
      <c r="G253" s="46">
        <f t="shared" si="26"/>
        <v>5.3745750003145076E-2</v>
      </c>
      <c r="K253" s="46">
        <f t="shared" si="30"/>
        <v>5.3745750003145076E-2</v>
      </c>
      <c r="O253" s="46">
        <f t="shared" ca="1" si="27"/>
        <v>-1.7102763510231447E-3</v>
      </c>
      <c r="Q253" s="73">
        <f t="shared" si="28"/>
        <v>44567.092900000003</v>
      </c>
    </row>
    <row r="254" spans="1:17" ht="12.95" customHeight="1" x14ac:dyDescent="0.2">
      <c r="A254" s="108" t="s">
        <v>781</v>
      </c>
      <c r="B254" s="109" t="s">
        <v>64</v>
      </c>
      <c r="C254" s="117">
        <v>59783.231099999975</v>
      </c>
      <c r="D254" s="19"/>
      <c r="E254" s="46">
        <f t="shared" si="24"/>
        <v>61071.399555489959</v>
      </c>
      <c r="F254" s="46">
        <f t="shared" si="25"/>
        <v>61071.5</v>
      </c>
      <c r="G254" s="46">
        <f t="shared" si="26"/>
        <v>-2.6234750024741516E-2</v>
      </c>
      <c r="K254" s="46">
        <f t="shared" si="30"/>
        <v>-2.6234750024741516E-2</v>
      </c>
      <c r="O254" s="46">
        <f t="shared" ca="1" si="27"/>
        <v>-1.560885737214501E-3</v>
      </c>
      <c r="Q254" s="73">
        <f t="shared" si="28"/>
        <v>44764.731099999975</v>
      </c>
    </row>
    <row r="255" spans="1:17" ht="12.95" customHeight="1" x14ac:dyDescent="0.2">
      <c r="A255" s="108" t="s">
        <v>781</v>
      </c>
      <c r="B255" s="109" t="s">
        <v>55</v>
      </c>
      <c r="C255" s="117">
        <v>59791.200999999885</v>
      </c>
      <c r="D255" s="19"/>
      <c r="E255" s="46">
        <f t="shared" si="24"/>
        <v>61101.913766599297</v>
      </c>
      <c r="F255" s="46">
        <f t="shared" si="25"/>
        <v>61102</v>
      </c>
      <c r="G255" s="46">
        <f t="shared" si="26"/>
        <v>-2.2523000108776614E-2</v>
      </c>
      <c r="K255" s="46">
        <f t="shared" si="30"/>
        <v>-2.2523000108776614E-2</v>
      </c>
      <c r="O255" s="46">
        <f t="shared" ca="1" si="27"/>
        <v>-1.554866696631723E-3</v>
      </c>
      <c r="Q255" s="73">
        <f t="shared" si="28"/>
        <v>44772.700999999885</v>
      </c>
    </row>
    <row r="256" spans="1:17" ht="12.95" customHeight="1" x14ac:dyDescent="0.2">
      <c r="A256" s="108" t="s">
        <v>781</v>
      </c>
      <c r="B256" s="109" t="s">
        <v>64</v>
      </c>
      <c r="C256" s="117">
        <v>59810.137999999803</v>
      </c>
      <c r="D256" s="19"/>
      <c r="E256" s="46">
        <f t="shared" si="24"/>
        <v>61174.417513921297</v>
      </c>
      <c r="F256" s="46">
        <f t="shared" si="25"/>
        <v>61174.5</v>
      </c>
      <c r="G256" s="46">
        <f t="shared" si="26"/>
        <v>-2.1544250193983316E-2</v>
      </c>
      <c r="K256" s="46">
        <f t="shared" si="30"/>
        <v>-2.1544250193983316E-2</v>
      </c>
      <c r="O256" s="46">
        <f t="shared" ca="1" si="27"/>
        <v>-1.5405591411480676E-3</v>
      </c>
      <c r="Q256" s="73">
        <f t="shared" si="28"/>
        <v>44791.637999999803</v>
      </c>
    </row>
    <row r="257" spans="1:17" ht="12.95" customHeight="1" x14ac:dyDescent="0.2">
      <c r="A257" s="108" t="s">
        <v>781</v>
      </c>
      <c r="B257" s="109" t="s">
        <v>64</v>
      </c>
      <c r="C257" s="117">
        <v>59810.14000000013</v>
      </c>
      <c r="D257" s="19"/>
      <c r="E257" s="46">
        <f t="shared" si="24"/>
        <v>61174.425171286159</v>
      </c>
      <c r="F257" s="46">
        <f t="shared" si="25"/>
        <v>61174.5</v>
      </c>
      <c r="G257" s="46">
        <f t="shared" si="26"/>
        <v>-1.954424986615777E-2</v>
      </c>
      <c r="K257" s="46">
        <f t="shared" si="30"/>
        <v>-1.954424986615777E-2</v>
      </c>
      <c r="O257" s="46">
        <f t="shared" ca="1" si="27"/>
        <v>-1.5405591411480676E-3</v>
      </c>
      <c r="Q257" s="73">
        <f t="shared" si="28"/>
        <v>44791.64000000013</v>
      </c>
    </row>
    <row r="258" spans="1:17" ht="12.95" customHeight="1" x14ac:dyDescent="0.2">
      <c r="A258" s="108" t="s">
        <v>781</v>
      </c>
      <c r="B258" s="109" t="s">
        <v>64</v>
      </c>
      <c r="C258" s="117">
        <v>59810.14000000013</v>
      </c>
      <c r="D258" s="19"/>
      <c r="E258" s="46">
        <f t="shared" si="24"/>
        <v>61174.425171286159</v>
      </c>
      <c r="F258" s="46">
        <f t="shared" si="25"/>
        <v>61174.5</v>
      </c>
      <c r="G258" s="46">
        <f t="shared" si="26"/>
        <v>-1.954424986615777E-2</v>
      </c>
      <c r="K258" s="46">
        <f t="shared" si="30"/>
        <v>-1.954424986615777E-2</v>
      </c>
      <c r="O258" s="46">
        <f t="shared" ca="1" si="27"/>
        <v>-1.5405591411480676E-3</v>
      </c>
      <c r="Q258" s="73">
        <f t="shared" si="28"/>
        <v>44791.64000000013</v>
      </c>
    </row>
    <row r="259" spans="1:17" ht="12.95" customHeight="1" x14ac:dyDescent="0.2">
      <c r="A259" s="108" t="s">
        <v>781</v>
      </c>
      <c r="B259" s="109" t="s">
        <v>55</v>
      </c>
      <c r="C259" s="117">
        <v>59854.954200000037</v>
      </c>
      <c r="D259" s="19"/>
      <c r="E259" s="46">
        <f t="shared" si="24"/>
        <v>61346.00448338654</v>
      </c>
      <c r="F259" s="46">
        <f t="shared" si="25"/>
        <v>61346</v>
      </c>
      <c r="G259" s="46">
        <f t="shared" si="26"/>
        <v>1.171000039903447E-3</v>
      </c>
      <c r="K259" s="46">
        <f t="shared" si="30"/>
        <v>1.171000039903447E-3</v>
      </c>
      <c r="O259" s="46">
        <f t="shared" ca="1" si="27"/>
        <v>-1.5067143719694909E-3</v>
      </c>
      <c r="Q259" s="73">
        <f t="shared" si="28"/>
        <v>44836.454200000037</v>
      </c>
    </row>
    <row r="260" spans="1:17" ht="12.95" customHeight="1" x14ac:dyDescent="0.2">
      <c r="A260" s="108" t="s">
        <v>781</v>
      </c>
      <c r="B260" s="109" t="s">
        <v>55</v>
      </c>
      <c r="C260" s="117">
        <v>59872.981000000145</v>
      </c>
      <c r="D260" s="19"/>
      <c r="E260" s="46">
        <f t="shared" si="24"/>
        <v>61415.023364531276</v>
      </c>
      <c r="F260" s="46">
        <f t="shared" si="25"/>
        <v>61415</v>
      </c>
      <c r="G260" s="46">
        <f t="shared" si="26"/>
        <v>6.1025001486996189E-3</v>
      </c>
      <c r="K260" s="46">
        <f t="shared" si="30"/>
        <v>6.1025001486996189E-3</v>
      </c>
      <c r="O260" s="46">
        <f t="shared" ca="1" si="27"/>
        <v>-1.4930975260609106E-3</v>
      </c>
      <c r="Q260" s="73">
        <f t="shared" si="28"/>
        <v>44854.481000000145</v>
      </c>
    </row>
    <row r="261" spans="1:17" ht="12.95" customHeight="1" x14ac:dyDescent="0.2">
      <c r="A261" s="108" t="s">
        <v>781</v>
      </c>
      <c r="B261" s="109" t="s">
        <v>64</v>
      </c>
      <c r="C261" s="117">
        <v>59873.887500000186</v>
      </c>
      <c r="D261" s="19"/>
      <c r="E261" s="46">
        <f t="shared" si="24"/>
        <v>61418.494064586754</v>
      </c>
      <c r="F261" s="46">
        <f t="shared" si="25"/>
        <v>61418.5</v>
      </c>
      <c r="G261" s="46">
        <f t="shared" si="26"/>
        <v>-1.5502498135901988E-3</v>
      </c>
      <c r="K261" s="46">
        <f t="shared" si="30"/>
        <v>-1.5502498135901988E-3</v>
      </c>
      <c r="O261" s="46">
        <f t="shared" ca="1" si="27"/>
        <v>-1.4924068164858372E-3</v>
      </c>
      <c r="Q261" s="73">
        <f t="shared" si="28"/>
        <v>44855.387500000186</v>
      </c>
    </row>
    <row r="262" spans="1:17" ht="12.95" customHeight="1" x14ac:dyDescent="0.2">
      <c r="A262" s="108" t="s">
        <v>781</v>
      </c>
      <c r="B262" s="109" t="s">
        <v>64</v>
      </c>
      <c r="C262" s="117">
        <v>59885.903100000229</v>
      </c>
      <c r="D262" s="19"/>
      <c r="E262" s="46">
        <f t="shared" si="24"/>
        <v>61464.497973671037</v>
      </c>
      <c r="F262" s="46">
        <f t="shared" si="25"/>
        <v>61464.5</v>
      </c>
      <c r="G262" s="46">
        <f t="shared" si="26"/>
        <v>-5.2924976625945419E-4</v>
      </c>
      <c r="K262" s="46">
        <f t="shared" si="30"/>
        <v>-5.2924976625945419E-4</v>
      </c>
      <c r="O262" s="46">
        <f t="shared" ca="1" si="27"/>
        <v>-1.4833289192134492E-3</v>
      </c>
      <c r="Q262" s="73">
        <f t="shared" si="28"/>
        <v>44867.403100000229</v>
      </c>
    </row>
    <row r="263" spans="1:17" ht="12.95" customHeight="1" x14ac:dyDescent="0.2">
      <c r="A263" s="43" t="s">
        <v>779</v>
      </c>
      <c r="B263" s="44" t="s">
        <v>55</v>
      </c>
      <c r="C263" s="116">
        <v>59907.328500000003</v>
      </c>
      <c r="D263" s="40">
        <v>4.0000000000000002E-4</v>
      </c>
      <c r="E263" s="46">
        <f t="shared" si="24"/>
        <v>61546.529012793559</v>
      </c>
      <c r="F263" s="46">
        <f t="shared" si="25"/>
        <v>61546.5</v>
      </c>
      <c r="G263" s="46">
        <f t="shared" si="26"/>
        <v>7.5777500023832545E-3</v>
      </c>
      <c r="K263" s="46">
        <f t="shared" si="30"/>
        <v>7.5777500023832545E-3</v>
      </c>
      <c r="O263" s="46">
        <f t="shared" ca="1" si="27"/>
        <v>-1.4671465805974528E-3</v>
      </c>
      <c r="Q263" s="73">
        <f t="shared" si="28"/>
        <v>44888.828500000003</v>
      </c>
    </row>
    <row r="264" spans="1:17" ht="12.95" customHeight="1" x14ac:dyDescent="0.2">
      <c r="A264" s="20"/>
      <c r="B264" s="20"/>
      <c r="C264" s="19"/>
      <c r="D264" s="19"/>
    </row>
    <row r="265" spans="1:17" ht="12.95" customHeight="1" x14ac:dyDescent="0.2">
      <c r="A265" s="20"/>
      <c r="B265" s="20"/>
      <c r="C265" s="19"/>
      <c r="D265" s="19"/>
    </row>
    <row r="266" spans="1:17" ht="12.95" customHeight="1" x14ac:dyDescent="0.2">
      <c r="A266" s="20"/>
      <c r="B266" s="20"/>
      <c r="C266" s="19"/>
      <c r="D266" s="19"/>
    </row>
    <row r="267" spans="1:17" ht="12.95" customHeight="1" x14ac:dyDescent="0.2">
      <c r="A267" s="20"/>
      <c r="B267" s="20"/>
      <c r="C267" s="19"/>
      <c r="D267" s="19"/>
    </row>
    <row r="268" spans="1:17" ht="12.95" customHeight="1" x14ac:dyDescent="0.2">
      <c r="A268" s="20"/>
      <c r="B268" s="20"/>
      <c r="C268" s="19"/>
      <c r="D268" s="19"/>
    </row>
    <row r="269" spans="1:17" ht="12.95" customHeight="1" x14ac:dyDescent="0.2">
      <c r="A269" s="20"/>
      <c r="B269" s="20"/>
      <c r="C269" s="19"/>
      <c r="D269" s="19"/>
    </row>
    <row r="270" spans="1:17" ht="12.95" customHeight="1" x14ac:dyDescent="0.2">
      <c r="A270" s="20"/>
      <c r="B270" s="20"/>
      <c r="C270" s="19"/>
      <c r="D270" s="19"/>
    </row>
    <row r="271" spans="1:17" ht="12.95" customHeight="1" x14ac:dyDescent="0.2">
      <c r="A271" s="20"/>
      <c r="B271" s="20"/>
      <c r="C271" s="19"/>
      <c r="D271" s="19"/>
    </row>
    <row r="272" spans="1:17" ht="12.95" customHeight="1" x14ac:dyDescent="0.2">
      <c r="A272" s="20"/>
      <c r="B272" s="20"/>
      <c r="C272" s="19"/>
      <c r="D272" s="19"/>
    </row>
    <row r="273" spans="1:4" ht="12.95" customHeight="1" x14ac:dyDescent="0.2">
      <c r="A273" s="20"/>
      <c r="B273" s="20"/>
      <c r="C273" s="19"/>
      <c r="D273" s="19"/>
    </row>
    <row r="274" spans="1:4" ht="12.95" customHeight="1" x14ac:dyDescent="0.2">
      <c r="A274" s="20"/>
      <c r="B274" s="20"/>
      <c r="C274" s="19"/>
      <c r="D274" s="19"/>
    </row>
    <row r="275" spans="1:4" ht="12.95" customHeight="1" x14ac:dyDescent="0.2">
      <c r="A275" s="20"/>
      <c r="B275" s="20"/>
      <c r="C275" s="19"/>
      <c r="D275" s="19"/>
    </row>
    <row r="276" spans="1:4" ht="12.95" customHeight="1" x14ac:dyDescent="0.2">
      <c r="A276" s="20"/>
      <c r="B276" s="20"/>
      <c r="C276" s="19"/>
      <c r="D276" s="19"/>
    </row>
    <row r="277" spans="1:4" ht="12.95" customHeight="1" x14ac:dyDescent="0.2">
      <c r="A277" s="20"/>
      <c r="B277" s="20"/>
      <c r="C277" s="19"/>
      <c r="D277" s="19"/>
    </row>
    <row r="278" spans="1:4" ht="12.95" customHeight="1" x14ac:dyDescent="0.2">
      <c r="A278" s="20"/>
      <c r="B278" s="20"/>
      <c r="C278" s="19"/>
      <c r="D278" s="19"/>
    </row>
    <row r="279" spans="1:4" ht="12.95" customHeight="1" x14ac:dyDescent="0.2">
      <c r="A279" s="20"/>
      <c r="B279" s="20"/>
      <c r="C279" s="19"/>
      <c r="D279" s="19"/>
    </row>
    <row r="280" spans="1:4" ht="12.95" customHeight="1" x14ac:dyDescent="0.2">
      <c r="A280" s="20"/>
      <c r="B280" s="20"/>
      <c r="C280" s="19"/>
      <c r="D280" s="19"/>
    </row>
    <row r="281" spans="1:4" ht="12.95" customHeight="1" x14ac:dyDescent="0.2">
      <c r="A281" s="20"/>
      <c r="B281" s="20"/>
      <c r="C281" s="19"/>
      <c r="D281" s="19"/>
    </row>
    <row r="282" spans="1:4" ht="12.95" customHeight="1" x14ac:dyDescent="0.2">
      <c r="A282" s="20"/>
      <c r="B282" s="20"/>
      <c r="C282" s="19"/>
      <c r="D282" s="19"/>
    </row>
    <row r="283" spans="1:4" ht="12.95" customHeight="1" x14ac:dyDescent="0.2">
      <c r="A283" s="20"/>
      <c r="B283" s="20"/>
      <c r="C283" s="19"/>
      <c r="D283" s="19"/>
    </row>
    <row r="284" spans="1:4" ht="12.95" customHeight="1" x14ac:dyDescent="0.2">
      <c r="A284" s="20"/>
      <c r="B284" s="20"/>
      <c r="C284" s="19"/>
      <c r="D284" s="19"/>
    </row>
    <row r="285" spans="1:4" ht="12.95" customHeight="1" x14ac:dyDescent="0.2">
      <c r="A285" s="20"/>
      <c r="B285" s="20"/>
      <c r="C285" s="19"/>
      <c r="D285" s="19"/>
    </row>
    <row r="286" spans="1:4" ht="12.95" customHeight="1" x14ac:dyDescent="0.2">
      <c r="A286" s="20"/>
      <c r="B286" s="20"/>
      <c r="C286" s="19"/>
      <c r="D286" s="19"/>
    </row>
    <row r="287" spans="1:4" ht="12.95" customHeight="1" x14ac:dyDescent="0.2">
      <c r="A287" s="20"/>
      <c r="B287" s="20"/>
      <c r="C287" s="19"/>
      <c r="D287" s="19"/>
    </row>
    <row r="288" spans="1:4" ht="12.95" customHeight="1" x14ac:dyDescent="0.2">
      <c r="A288" s="20"/>
      <c r="B288" s="20"/>
      <c r="C288" s="19"/>
      <c r="D288" s="19"/>
    </row>
    <row r="289" spans="1:4" ht="12.95" customHeight="1" x14ac:dyDescent="0.2">
      <c r="A289" s="20"/>
      <c r="B289" s="20"/>
      <c r="C289" s="19"/>
      <c r="D289" s="19"/>
    </row>
    <row r="290" spans="1:4" ht="12.95" customHeight="1" x14ac:dyDescent="0.2">
      <c r="A290" s="20"/>
      <c r="B290" s="20"/>
      <c r="C290" s="19"/>
      <c r="D290" s="19"/>
    </row>
    <row r="291" spans="1:4" ht="12.95" customHeight="1" x14ac:dyDescent="0.2">
      <c r="A291" s="20"/>
      <c r="B291" s="20"/>
      <c r="C291" s="19"/>
      <c r="D291" s="19"/>
    </row>
    <row r="292" spans="1:4" ht="12.95" customHeight="1" x14ac:dyDescent="0.2">
      <c r="A292" s="20"/>
      <c r="B292" s="20"/>
      <c r="C292" s="19"/>
      <c r="D292" s="19"/>
    </row>
    <row r="293" spans="1:4" ht="12.95" customHeight="1" x14ac:dyDescent="0.2">
      <c r="A293" s="20"/>
      <c r="B293" s="20"/>
      <c r="C293" s="19"/>
      <c r="D293" s="19"/>
    </row>
    <row r="294" spans="1:4" ht="12.95" customHeight="1" x14ac:dyDescent="0.2">
      <c r="A294" s="20"/>
      <c r="B294" s="20"/>
      <c r="C294" s="19"/>
      <c r="D294" s="19"/>
    </row>
    <row r="295" spans="1:4" ht="12.95" customHeight="1" x14ac:dyDescent="0.2">
      <c r="A295" s="20"/>
      <c r="B295" s="20"/>
      <c r="C295" s="19"/>
      <c r="D295" s="19"/>
    </row>
    <row r="296" spans="1:4" ht="12.95" customHeight="1" x14ac:dyDescent="0.2">
      <c r="A296" s="20"/>
      <c r="B296" s="20"/>
      <c r="C296" s="19"/>
      <c r="D296" s="19"/>
    </row>
    <row r="297" spans="1:4" ht="12.95" customHeight="1" x14ac:dyDescent="0.2">
      <c r="A297" s="20"/>
      <c r="B297" s="20"/>
      <c r="C297" s="19"/>
      <c r="D297" s="19"/>
    </row>
    <row r="298" spans="1:4" ht="12.95" customHeight="1" x14ac:dyDescent="0.2">
      <c r="A298" s="20"/>
      <c r="B298" s="20"/>
      <c r="C298" s="19"/>
      <c r="D298" s="19"/>
    </row>
    <row r="299" spans="1:4" ht="12.95" customHeight="1" x14ac:dyDescent="0.2">
      <c r="A299" s="20"/>
      <c r="B299" s="20"/>
      <c r="C299" s="19"/>
      <c r="D299" s="19"/>
    </row>
    <row r="300" spans="1:4" ht="12.95" customHeight="1" x14ac:dyDescent="0.2">
      <c r="A300" s="20"/>
      <c r="B300" s="20"/>
      <c r="C300" s="19"/>
      <c r="D300" s="19"/>
    </row>
    <row r="301" spans="1:4" ht="12.95" customHeight="1" x14ac:dyDescent="0.2">
      <c r="A301" s="20"/>
      <c r="B301" s="20"/>
      <c r="C301" s="19"/>
      <c r="D301" s="19"/>
    </row>
    <row r="302" spans="1:4" ht="12.95" customHeight="1" x14ac:dyDescent="0.2">
      <c r="A302" s="20"/>
      <c r="B302" s="20"/>
      <c r="C302" s="19"/>
      <c r="D302" s="19"/>
    </row>
    <row r="303" spans="1:4" ht="12.95" customHeight="1" x14ac:dyDescent="0.2">
      <c r="A303" s="20"/>
      <c r="B303" s="20"/>
      <c r="C303" s="19"/>
      <c r="D303" s="19"/>
    </row>
    <row r="304" spans="1:4" ht="12.95" customHeight="1" x14ac:dyDescent="0.2">
      <c r="A304" s="20"/>
      <c r="B304" s="20"/>
      <c r="C304" s="19"/>
      <c r="D304" s="19"/>
    </row>
    <row r="305" spans="1:4" ht="12.95" customHeight="1" x14ac:dyDescent="0.2">
      <c r="A305" s="20"/>
      <c r="B305" s="20"/>
      <c r="C305" s="19"/>
      <c r="D305" s="19"/>
    </row>
    <row r="306" spans="1:4" ht="12.95" customHeight="1" x14ac:dyDescent="0.2">
      <c r="A306" s="20"/>
      <c r="B306" s="20"/>
      <c r="C306" s="19"/>
      <c r="D306" s="19"/>
    </row>
    <row r="307" spans="1:4" ht="12.95" customHeight="1" x14ac:dyDescent="0.2">
      <c r="A307" s="20"/>
      <c r="B307" s="20"/>
      <c r="C307" s="19"/>
      <c r="D307" s="19"/>
    </row>
    <row r="308" spans="1:4" ht="12.95" customHeight="1" x14ac:dyDescent="0.2">
      <c r="A308" s="20"/>
      <c r="B308" s="20"/>
      <c r="C308" s="19"/>
      <c r="D308" s="19"/>
    </row>
    <row r="309" spans="1:4" ht="12.95" customHeight="1" x14ac:dyDescent="0.2">
      <c r="A309" s="20"/>
      <c r="B309" s="20"/>
      <c r="C309" s="19"/>
      <c r="D309" s="19"/>
    </row>
    <row r="310" spans="1:4" ht="12.95" customHeight="1" x14ac:dyDescent="0.2">
      <c r="A310" s="20"/>
      <c r="B310" s="20"/>
      <c r="C310" s="19"/>
      <c r="D310" s="19"/>
    </row>
    <row r="311" spans="1:4" ht="12.95" customHeight="1" x14ac:dyDescent="0.2">
      <c r="A311" s="20"/>
      <c r="B311" s="20"/>
      <c r="C311" s="19"/>
      <c r="D311" s="19"/>
    </row>
    <row r="312" spans="1:4" ht="12.95" customHeight="1" x14ac:dyDescent="0.2">
      <c r="A312" s="20"/>
      <c r="B312" s="20"/>
      <c r="C312" s="19"/>
      <c r="D312" s="19"/>
    </row>
    <row r="313" spans="1:4" ht="12.95" customHeight="1" x14ac:dyDescent="0.2">
      <c r="A313" s="20"/>
      <c r="B313" s="20"/>
      <c r="C313" s="19"/>
      <c r="D313" s="19"/>
    </row>
    <row r="314" spans="1:4" ht="12.95" customHeight="1" x14ac:dyDescent="0.2">
      <c r="A314" s="20"/>
      <c r="B314" s="20"/>
      <c r="C314" s="19"/>
      <c r="D314" s="19"/>
    </row>
    <row r="315" spans="1:4" ht="12.95" customHeight="1" x14ac:dyDescent="0.2">
      <c r="A315" s="20"/>
      <c r="B315" s="20"/>
      <c r="C315" s="19"/>
      <c r="D315" s="19"/>
    </row>
    <row r="316" spans="1:4" ht="12.95" customHeight="1" x14ac:dyDescent="0.2">
      <c r="A316" s="20"/>
      <c r="B316" s="20"/>
      <c r="C316" s="19"/>
      <c r="D316" s="19"/>
    </row>
    <row r="317" spans="1:4" ht="12.95" customHeight="1" x14ac:dyDescent="0.2">
      <c r="A317" s="20"/>
      <c r="B317" s="20"/>
      <c r="C317" s="19"/>
      <c r="D317" s="19"/>
    </row>
    <row r="318" spans="1:4" ht="12.95" customHeight="1" x14ac:dyDescent="0.2">
      <c r="A318" s="20"/>
      <c r="B318" s="20"/>
      <c r="C318" s="19"/>
      <c r="D318" s="19"/>
    </row>
    <row r="319" spans="1:4" ht="12.95" customHeight="1" x14ac:dyDescent="0.2">
      <c r="A319" s="20"/>
      <c r="B319" s="20"/>
      <c r="C319" s="19"/>
      <c r="D319" s="19"/>
    </row>
    <row r="320" spans="1:4" ht="12.95" customHeight="1" x14ac:dyDescent="0.2">
      <c r="A320" s="20"/>
      <c r="B320" s="20"/>
      <c r="C320" s="19"/>
      <c r="D320" s="19"/>
    </row>
    <row r="321" spans="1:4" ht="12.95" customHeight="1" x14ac:dyDescent="0.2">
      <c r="A321" s="20"/>
      <c r="B321" s="20"/>
      <c r="C321" s="19"/>
      <c r="D321" s="19"/>
    </row>
    <row r="322" spans="1:4" ht="12.95" customHeight="1" x14ac:dyDescent="0.2">
      <c r="A322" s="20"/>
      <c r="B322" s="20"/>
      <c r="C322" s="19"/>
      <c r="D322" s="19"/>
    </row>
    <row r="323" spans="1:4" ht="12.95" customHeight="1" x14ac:dyDescent="0.2">
      <c r="A323" s="20"/>
      <c r="B323" s="20"/>
      <c r="C323" s="19"/>
      <c r="D323" s="19"/>
    </row>
    <row r="324" spans="1:4" ht="12.95" customHeight="1" x14ac:dyDescent="0.2">
      <c r="A324" s="20"/>
      <c r="B324" s="20"/>
      <c r="C324" s="19"/>
      <c r="D324" s="19"/>
    </row>
    <row r="325" spans="1:4" ht="12.95" customHeight="1" x14ac:dyDescent="0.2">
      <c r="A325" s="20"/>
      <c r="B325" s="20"/>
      <c r="C325" s="19"/>
      <c r="D325" s="19"/>
    </row>
    <row r="326" spans="1:4" ht="12.95" customHeight="1" x14ac:dyDescent="0.2">
      <c r="A326" s="20"/>
      <c r="B326" s="20"/>
      <c r="C326" s="19"/>
      <c r="D326" s="19"/>
    </row>
    <row r="327" spans="1:4" ht="12.95" customHeight="1" x14ac:dyDescent="0.2">
      <c r="A327" s="20"/>
      <c r="B327" s="20"/>
      <c r="C327" s="19"/>
      <c r="D327" s="19"/>
    </row>
    <row r="328" spans="1:4" ht="12.95" customHeight="1" x14ac:dyDescent="0.2">
      <c r="A328" s="20"/>
      <c r="B328" s="20"/>
      <c r="C328" s="19"/>
      <c r="D328" s="19"/>
    </row>
    <row r="329" spans="1:4" ht="12.95" customHeight="1" x14ac:dyDescent="0.2">
      <c r="A329" s="20"/>
      <c r="B329" s="20"/>
      <c r="C329" s="19"/>
      <c r="D329" s="19"/>
    </row>
    <row r="330" spans="1:4" ht="12.95" customHeight="1" x14ac:dyDescent="0.2">
      <c r="A330" s="20"/>
      <c r="B330" s="20"/>
      <c r="C330" s="19"/>
      <c r="D330" s="19"/>
    </row>
    <row r="331" spans="1:4" ht="12.95" customHeight="1" x14ac:dyDescent="0.2">
      <c r="A331" s="20"/>
      <c r="B331" s="20"/>
      <c r="C331" s="19"/>
      <c r="D331" s="19"/>
    </row>
    <row r="332" spans="1:4" ht="12.95" customHeight="1" x14ac:dyDescent="0.2">
      <c r="A332" s="20"/>
      <c r="B332" s="20"/>
      <c r="C332" s="19"/>
      <c r="D332" s="19"/>
    </row>
    <row r="333" spans="1:4" ht="12.95" customHeight="1" x14ac:dyDescent="0.2">
      <c r="A333" s="20"/>
      <c r="B333" s="20"/>
      <c r="C333" s="19"/>
      <c r="D333" s="19"/>
    </row>
    <row r="334" spans="1:4" ht="12.95" customHeight="1" x14ac:dyDescent="0.2">
      <c r="A334" s="20"/>
      <c r="B334" s="20"/>
      <c r="C334" s="19"/>
      <c r="D334" s="19"/>
    </row>
    <row r="335" spans="1:4" ht="12.95" customHeight="1" x14ac:dyDescent="0.2">
      <c r="A335" s="20"/>
      <c r="B335" s="20"/>
      <c r="C335" s="19"/>
      <c r="D335" s="19"/>
    </row>
    <row r="336" spans="1:4" ht="12.95" customHeight="1" x14ac:dyDescent="0.2">
      <c r="A336" s="20"/>
      <c r="B336" s="20"/>
      <c r="C336" s="19"/>
      <c r="D336" s="19"/>
    </row>
    <row r="337" spans="1:4" ht="12.95" customHeight="1" x14ac:dyDescent="0.2">
      <c r="A337" s="20"/>
      <c r="B337" s="20"/>
      <c r="C337" s="19"/>
      <c r="D337" s="19"/>
    </row>
    <row r="338" spans="1:4" ht="12.95" customHeight="1" x14ac:dyDescent="0.2">
      <c r="A338" s="20"/>
      <c r="B338" s="20"/>
      <c r="C338" s="19"/>
      <c r="D338" s="19"/>
    </row>
    <row r="339" spans="1:4" ht="12.95" customHeight="1" x14ac:dyDescent="0.2">
      <c r="A339" s="20"/>
      <c r="B339" s="20"/>
      <c r="C339" s="19"/>
      <c r="D339" s="19"/>
    </row>
    <row r="340" spans="1:4" ht="12.95" customHeight="1" x14ac:dyDescent="0.2">
      <c r="A340" s="20"/>
      <c r="B340" s="20"/>
      <c r="C340" s="19"/>
      <c r="D340" s="19"/>
    </row>
    <row r="341" spans="1:4" ht="12.95" customHeight="1" x14ac:dyDescent="0.2">
      <c r="A341" s="20"/>
      <c r="B341" s="20"/>
      <c r="C341" s="19"/>
      <c r="D341" s="19"/>
    </row>
    <row r="342" spans="1:4" ht="12.95" customHeight="1" x14ac:dyDescent="0.2">
      <c r="A342" s="20"/>
      <c r="B342" s="20"/>
      <c r="C342" s="19"/>
      <c r="D342" s="19"/>
    </row>
    <row r="343" spans="1:4" ht="12.95" customHeight="1" x14ac:dyDescent="0.2">
      <c r="A343" s="20"/>
      <c r="B343" s="20"/>
      <c r="C343" s="19"/>
      <c r="D343" s="19"/>
    </row>
    <row r="344" spans="1:4" ht="12.95" customHeight="1" x14ac:dyDescent="0.2">
      <c r="A344" s="20"/>
      <c r="B344" s="20"/>
      <c r="C344" s="19"/>
      <c r="D344" s="19"/>
    </row>
    <row r="345" spans="1:4" ht="12.95" customHeight="1" x14ac:dyDescent="0.2">
      <c r="A345" s="20"/>
      <c r="B345" s="20"/>
      <c r="C345" s="19"/>
      <c r="D345" s="19"/>
    </row>
    <row r="346" spans="1:4" ht="12.95" customHeight="1" x14ac:dyDescent="0.2">
      <c r="A346" s="20"/>
      <c r="B346" s="20"/>
      <c r="C346" s="19"/>
      <c r="D346" s="19"/>
    </row>
    <row r="347" spans="1:4" ht="12.95" customHeight="1" x14ac:dyDescent="0.2">
      <c r="A347" s="20"/>
      <c r="B347" s="20"/>
      <c r="C347" s="19"/>
      <c r="D347" s="19"/>
    </row>
    <row r="348" spans="1:4" ht="12.95" customHeight="1" x14ac:dyDescent="0.2">
      <c r="A348" s="20"/>
      <c r="B348" s="20"/>
      <c r="C348" s="19"/>
      <c r="D348" s="19"/>
    </row>
    <row r="349" spans="1:4" ht="12.95" customHeight="1" x14ac:dyDescent="0.2">
      <c r="A349" s="20"/>
      <c r="B349" s="20"/>
      <c r="C349" s="19"/>
      <c r="D349" s="19"/>
    </row>
    <row r="350" spans="1:4" ht="12.95" customHeight="1" x14ac:dyDescent="0.2">
      <c r="A350" s="20"/>
      <c r="B350" s="20"/>
      <c r="C350" s="19"/>
      <c r="D350" s="19"/>
    </row>
    <row r="351" spans="1:4" ht="12.95" customHeight="1" x14ac:dyDescent="0.2">
      <c r="A351" s="20"/>
      <c r="B351" s="20"/>
      <c r="C351" s="19"/>
      <c r="D351" s="19"/>
    </row>
    <row r="352" spans="1:4" ht="12.95" customHeight="1" x14ac:dyDescent="0.2">
      <c r="A352" s="20"/>
      <c r="B352" s="20"/>
      <c r="C352" s="19"/>
      <c r="D352" s="19"/>
    </row>
    <row r="353" spans="1:4" ht="12.95" customHeight="1" x14ac:dyDescent="0.2">
      <c r="A353" s="20"/>
      <c r="B353" s="20"/>
      <c r="C353" s="19"/>
      <c r="D353" s="19"/>
    </row>
    <row r="354" spans="1:4" ht="12.95" customHeight="1" x14ac:dyDescent="0.2">
      <c r="A354" s="20"/>
      <c r="B354" s="20"/>
      <c r="C354" s="19"/>
      <c r="D354" s="19"/>
    </row>
    <row r="355" spans="1:4" ht="12.95" customHeight="1" x14ac:dyDescent="0.2">
      <c r="A355" s="20"/>
      <c r="B355" s="20"/>
      <c r="C355" s="19"/>
      <c r="D355" s="19"/>
    </row>
    <row r="356" spans="1:4" ht="12.95" customHeight="1" x14ac:dyDescent="0.2">
      <c r="A356" s="20"/>
      <c r="B356" s="20"/>
      <c r="C356" s="19"/>
      <c r="D356" s="19"/>
    </row>
    <row r="357" spans="1:4" ht="12.95" customHeight="1" x14ac:dyDescent="0.2">
      <c r="A357" s="20"/>
      <c r="B357" s="20"/>
      <c r="C357" s="19"/>
      <c r="D357" s="19"/>
    </row>
    <row r="358" spans="1:4" ht="12.95" customHeight="1" x14ac:dyDescent="0.2">
      <c r="A358" s="20"/>
      <c r="B358" s="20"/>
      <c r="C358" s="19"/>
      <c r="D358" s="19"/>
    </row>
    <row r="359" spans="1:4" ht="12.95" customHeight="1" x14ac:dyDescent="0.2">
      <c r="A359" s="20"/>
      <c r="B359" s="20"/>
      <c r="C359" s="19"/>
      <c r="D359" s="19"/>
    </row>
    <row r="360" spans="1:4" ht="12.95" customHeight="1" x14ac:dyDescent="0.2">
      <c r="A360" s="20"/>
      <c r="B360" s="20"/>
      <c r="C360" s="19"/>
      <c r="D360" s="19"/>
    </row>
    <row r="361" spans="1:4" ht="12.95" customHeight="1" x14ac:dyDescent="0.2">
      <c r="A361" s="20"/>
      <c r="B361" s="20"/>
      <c r="C361" s="19"/>
      <c r="D361" s="19"/>
    </row>
    <row r="362" spans="1:4" ht="12.95" customHeight="1" x14ac:dyDescent="0.2">
      <c r="A362" s="20"/>
      <c r="B362" s="20"/>
      <c r="C362" s="19"/>
      <c r="D362" s="19"/>
    </row>
    <row r="363" spans="1:4" ht="12.95" customHeight="1" x14ac:dyDescent="0.2">
      <c r="A363" s="20"/>
      <c r="B363" s="20"/>
      <c r="C363" s="19"/>
      <c r="D363" s="19"/>
    </row>
    <row r="364" spans="1:4" ht="12.95" customHeight="1" x14ac:dyDescent="0.2">
      <c r="A364" s="20"/>
      <c r="B364" s="20"/>
      <c r="C364" s="19"/>
      <c r="D364" s="19"/>
    </row>
    <row r="365" spans="1:4" ht="12.95" customHeight="1" x14ac:dyDescent="0.2">
      <c r="A365" s="20"/>
      <c r="B365" s="20"/>
      <c r="C365" s="19"/>
      <c r="D365" s="19"/>
    </row>
    <row r="366" spans="1:4" ht="12.95" customHeight="1" x14ac:dyDescent="0.2">
      <c r="A366" s="20"/>
      <c r="B366" s="20"/>
      <c r="C366" s="19"/>
      <c r="D366" s="19"/>
    </row>
    <row r="367" spans="1:4" ht="12.95" customHeight="1" x14ac:dyDescent="0.2">
      <c r="A367" s="20"/>
      <c r="B367" s="20"/>
      <c r="C367" s="19"/>
      <c r="D367" s="19"/>
    </row>
    <row r="368" spans="1:4" ht="12.95" customHeight="1" x14ac:dyDescent="0.2">
      <c r="A368" s="20"/>
      <c r="B368" s="20"/>
      <c r="C368" s="19"/>
      <c r="D368" s="19"/>
    </row>
    <row r="369" spans="1:4" ht="12.95" customHeight="1" x14ac:dyDescent="0.2">
      <c r="A369" s="20"/>
      <c r="B369" s="20"/>
      <c r="C369" s="19"/>
      <c r="D369" s="19"/>
    </row>
    <row r="370" spans="1:4" ht="12.95" customHeight="1" x14ac:dyDescent="0.2">
      <c r="A370" s="20"/>
      <c r="B370" s="20"/>
      <c r="C370" s="19"/>
      <c r="D370" s="19"/>
    </row>
    <row r="371" spans="1:4" ht="12.95" customHeight="1" x14ac:dyDescent="0.2">
      <c r="A371" s="20"/>
      <c r="B371" s="20"/>
      <c r="C371" s="19"/>
      <c r="D371" s="19"/>
    </row>
    <row r="372" spans="1:4" ht="12.95" customHeight="1" x14ac:dyDescent="0.2">
      <c r="A372" s="20"/>
      <c r="B372" s="20"/>
      <c r="C372" s="19"/>
      <c r="D372" s="19"/>
    </row>
    <row r="373" spans="1:4" ht="12.95" customHeight="1" x14ac:dyDescent="0.2">
      <c r="A373" s="20"/>
      <c r="B373" s="20"/>
      <c r="C373" s="19"/>
      <c r="D373" s="19"/>
    </row>
    <row r="374" spans="1:4" ht="12.95" customHeight="1" x14ac:dyDescent="0.2">
      <c r="A374" s="20"/>
      <c r="B374" s="20"/>
      <c r="C374" s="19"/>
      <c r="D374" s="19"/>
    </row>
    <row r="375" spans="1:4" ht="12.95" customHeight="1" x14ac:dyDescent="0.2">
      <c r="A375" s="20"/>
      <c r="B375" s="20"/>
      <c r="C375" s="19"/>
      <c r="D375" s="19"/>
    </row>
    <row r="376" spans="1:4" ht="12.95" customHeight="1" x14ac:dyDescent="0.2">
      <c r="A376" s="20"/>
      <c r="B376" s="20"/>
      <c r="C376" s="19"/>
      <c r="D376" s="19"/>
    </row>
    <row r="377" spans="1:4" ht="12.95" customHeight="1" x14ac:dyDescent="0.2">
      <c r="A377" s="20"/>
      <c r="B377" s="20"/>
      <c r="C377" s="19"/>
      <c r="D377" s="19"/>
    </row>
    <row r="378" spans="1:4" ht="12.95" customHeight="1" x14ac:dyDescent="0.2">
      <c r="A378" s="20"/>
      <c r="B378" s="20"/>
      <c r="C378" s="19"/>
      <c r="D378" s="19"/>
    </row>
    <row r="379" spans="1:4" ht="12.95" customHeight="1" x14ac:dyDescent="0.2">
      <c r="A379" s="20"/>
      <c r="B379" s="20"/>
      <c r="C379" s="19"/>
      <c r="D379" s="19"/>
    </row>
    <row r="380" spans="1:4" ht="12.95" customHeight="1" x14ac:dyDescent="0.2">
      <c r="A380" s="20"/>
      <c r="B380" s="20"/>
      <c r="C380" s="19"/>
      <c r="D380" s="19"/>
    </row>
    <row r="381" spans="1:4" ht="12.95" customHeight="1" x14ac:dyDescent="0.2">
      <c r="A381" s="20"/>
      <c r="B381" s="20"/>
      <c r="C381" s="19"/>
      <c r="D381" s="19"/>
    </row>
    <row r="382" spans="1:4" ht="12.95" customHeight="1" x14ac:dyDescent="0.2">
      <c r="A382" s="20"/>
      <c r="B382" s="20"/>
      <c r="C382" s="19"/>
      <c r="D382" s="19"/>
    </row>
    <row r="383" spans="1:4" ht="12.95" customHeight="1" x14ac:dyDescent="0.2">
      <c r="A383" s="20"/>
      <c r="B383" s="20"/>
      <c r="C383" s="19"/>
      <c r="D383" s="19"/>
    </row>
    <row r="384" spans="1:4" ht="12.95" customHeight="1" x14ac:dyDescent="0.2">
      <c r="A384" s="20"/>
      <c r="B384" s="20"/>
      <c r="C384" s="19"/>
      <c r="D384" s="19"/>
    </row>
    <row r="385" spans="1:4" ht="12.95" customHeight="1" x14ac:dyDescent="0.2">
      <c r="A385" s="20"/>
      <c r="B385" s="20"/>
      <c r="C385" s="19"/>
      <c r="D385" s="19"/>
    </row>
    <row r="386" spans="1:4" ht="12.95" customHeight="1" x14ac:dyDescent="0.2">
      <c r="A386" s="20"/>
      <c r="B386" s="20"/>
      <c r="C386" s="19"/>
      <c r="D386" s="19"/>
    </row>
    <row r="387" spans="1:4" ht="12.95" customHeight="1" x14ac:dyDescent="0.2">
      <c r="A387" s="20"/>
      <c r="B387" s="20"/>
      <c r="C387" s="19"/>
      <c r="D387" s="19"/>
    </row>
    <row r="388" spans="1:4" ht="12.95" customHeight="1" x14ac:dyDescent="0.2">
      <c r="A388" s="20"/>
      <c r="B388" s="20"/>
      <c r="C388" s="19"/>
      <c r="D388" s="19"/>
    </row>
    <row r="389" spans="1:4" ht="12.95" customHeight="1" x14ac:dyDescent="0.2">
      <c r="A389" s="20"/>
      <c r="B389" s="20"/>
      <c r="C389" s="19"/>
      <c r="D389" s="19"/>
    </row>
    <row r="390" spans="1:4" ht="12.95" customHeight="1" x14ac:dyDescent="0.2">
      <c r="A390" s="20"/>
      <c r="B390" s="20"/>
      <c r="C390" s="19"/>
      <c r="D390" s="19"/>
    </row>
    <row r="391" spans="1:4" ht="12.95" customHeight="1" x14ac:dyDescent="0.2">
      <c r="A391" s="20"/>
      <c r="B391" s="20"/>
      <c r="C391" s="19"/>
      <c r="D391" s="19"/>
    </row>
    <row r="392" spans="1:4" ht="12.95" customHeight="1" x14ac:dyDescent="0.2">
      <c r="A392" s="20"/>
      <c r="B392" s="20"/>
      <c r="C392" s="19"/>
      <c r="D392" s="19"/>
    </row>
    <row r="393" spans="1:4" ht="12.95" customHeight="1" x14ac:dyDescent="0.2">
      <c r="A393" s="20"/>
      <c r="B393" s="20"/>
      <c r="C393" s="19"/>
      <c r="D393" s="19"/>
    </row>
    <row r="394" spans="1:4" ht="12.95" customHeight="1" x14ac:dyDescent="0.2">
      <c r="A394" s="20"/>
      <c r="B394" s="20"/>
      <c r="C394" s="19"/>
      <c r="D394" s="19"/>
    </row>
    <row r="395" spans="1:4" ht="12.95" customHeight="1" x14ac:dyDescent="0.2">
      <c r="A395" s="20"/>
      <c r="B395" s="20"/>
      <c r="C395" s="19"/>
      <c r="D395" s="19"/>
    </row>
    <row r="396" spans="1:4" ht="12.95" customHeight="1" x14ac:dyDescent="0.2">
      <c r="A396" s="20"/>
      <c r="B396" s="20"/>
      <c r="C396" s="19"/>
      <c r="D396" s="19"/>
    </row>
    <row r="397" spans="1:4" ht="12.95" customHeight="1" x14ac:dyDescent="0.2">
      <c r="A397" s="20"/>
      <c r="B397" s="20"/>
      <c r="C397" s="19"/>
      <c r="D397" s="19"/>
    </row>
    <row r="398" spans="1:4" ht="12.95" customHeight="1" x14ac:dyDescent="0.2">
      <c r="A398" s="20"/>
      <c r="B398" s="20"/>
      <c r="C398" s="19"/>
      <c r="D398" s="19"/>
    </row>
    <row r="399" spans="1:4" ht="12.95" customHeight="1" x14ac:dyDescent="0.2">
      <c r="A399" s="20"/>
      <c r="B399" s="20"/>
      <c r="C399" s="19"/>
      <c r="D399" s="19"/>
    </row>
    <row r="400" spans="1:4" ht="12.95" customHeight="1" x14ac:dyDescent="0.2">
      <c r="A400" s="20"/>
      <c r="B400" s="20"/>
      <c r="C400" s="19"/>
      <c r="D400" s="19"/>
    </row>
    <row r="401" spans="1:4" ht="12.95" customHeight="1" x14ac:dyDescent="0.2">
      <c r="A401" s="20"/>
      <c r="B401" s="20"/>
      <c r="C401" s="19"/>
      <c r="D401" s="19"/>
    </row>
    <row r="402" spans="1:4" ht="12.95" customHeight="1" x14ac:dyDescent="0.2">
      <c r="A402" s="20"/>
      <c r="B402" s="20"/>
      <c r="C402" s="19"/>
      <c r="D402" s="19"/>
    </row>
    <row r="403" spans="1:4" ht="12.95" customHeight="1" x14ac:dyDescent="0.2">
      <c r="A403" s="20"/>
      <c r="B403" s="20"/>
      <c r="C403" s="19"/>
      <c r="D403" s="19"/>
    </row>
    <row r="404" spans="1:4" ht="12.95" customHeight="1" x14ac:dyDescent="0.2">
      <c r="A404" s="20"/>
      <c r="B404" s="20"/>
      <c r="C404" s="19"/>
      <c r="D404" s="19"/>
    </row>
    <row r="405" spans="1:4" ht="12.95" customHeight="1" x14ac:dyDescent="0.2">
      <c r="A405" s="20"/>
      <c r="B405" s="20"/>
      <c r="C405" s="19"/>
      <c r="D405" s="19"/>
    </row>
    <row r="406" spans="1:4" ht="12.95" customHeight="1" x14ac:dyDescent="0.2">
      <c r="A406" s="20"/>
      <c r="B406" s="20"/>
      <c r="C406" s="19"/>
      <c r="D406" s="19"/>
    </row>
    <row r="407" spans="1:4" ht="12.95" customHeight="1" x14ac:dyDescent="0.2">
      <c r="A407" s="20"/>
      <c r="B407" s="20"/>
      <c r="C407" s="19"/>
      <c r="D407" s="19"/>
    </row>
    <row r="408" spans="1:4" ht="12.95" customHeight="1" x14ac:dyDescent="0.2">
      <c r="A408" s="20"/>
      <c r="B408" s="20"/>
      <c r="C408" s="19"/>
      <c r="D408" s="19"/>
    </row>
    <row r="409" spans="1:4" ht="12.95" customHeight="1" x14ac:dyDescent="0.2">
      <c r="A409" s="20"/>
      <c r="B409" s="20"/>
      <c r="C409" s="19"/>
      <c r="D409" s="19"/>
    </row>
    <row r="410" spans="1:4" ht="12.95" customHeight="1" x14ac:dyDescent="0.2">
      <c r="A410" s="20"/>
      <c r="B410" s="20"/>
      <c r="C410" s="19"/>
      <c r="D410" s="19"/>
    </row>
    <row r="411" spans="1:4" ht="12.95" customHeight="1" x14ac:dyDescent="0.2">
      <c r="A411" s="20"/>
      <c r="B411" s="20"/>
      <c r="C411" s="19"/>
      <c r="D411" s="19"/>
    </row>
    <row r="412" spans="1:4" ht="12.95" customHeight="1" x14ac:dyDescent="0.2">
      <c r="A412" s="20"/>
      <c r="B412" s="20"/>
      <c r="C412" s="19"/>
      <c r="D412" s="19"/>
    </row>
    <row r="413" spans="1:4" ht="12.95" customHeight="1" x14ac:dyDescent="0.2">
      <c r="A413" s="20"/>
      <c r="B413" s="20"/>
      <c r="C413" s="19"/>
      <c r="D413" s="19"/>
    </row>
    <row r="414" spans="1:4" ht="12.95" customHeight="1" x14ac:dyDescent="0.2">
      <c r="A414" s="20"/>
      <c r="B414" s="20"/>
      <c r="C414" s="19"/>
      <c r="D414" s="19"/>
    </row>
    <row r="415" spans="1:4" ht="12.95" customHeight="1" x14ac:dyDescent="0.2">
      <c r="A415" s="20"/>
      <c r="B415" s="20"/>
      <c r="C415" s="19"/>
      <c r="D415" s="19"/>
    </row>
    <row r="416" spans="1:4" ht="12.95" customHeight="1" x14ac:dyDescent="0.2">
      <c r="A416" s="20"/>
      <c r="B416" s="20"/>
      <c r="C416" s="19"/>
      <c r="D416" s="19"/>
    </row>
    <row r="417" spans="1:4" ht="12.95" customHeight="1" x14ac:dyDescent="0.2">
      <c r="A417" s="20"/>
      <c r="B417" s="20"/>
      <c r="C417" s="19"/>
      <c r="D417" s="19"/>
    </row>
    <row r="418" spans="1:4" ht="12.95" customHeight="1" x14ac:dyDescent="0.2">
      <c r="A418" s="20"/>
      <c r="B418" s="20"/>
      <c r="C418" s="19"/>
      <c r="D418" s="19"/>
    </row>
    <row r="419" spans="1:4" ht="12.95" customHeight="1" x14ac:dyDescent="0.2">
      <c r="A419" s="20"/>
      <c r="B419" s="20"/>
      <c r="C419" s="19"/>
      <c r="D419" s="19"/>
    </row>
    <row r="420" spans="1:4" ht="12.95" customHeight="1" x14ac:dyDescent="0.2">
      <c r="A420" s="20"/>
      <c r="B420" s="20"/>
      <c r="C420" s="19"/>
      <c r="D420" s="19"/>
    </row>
    <row r="421" spans="1:4" ht="12.95" customHeight="1" x14ac:dyDescent="0.2">
      <c r="A421" s="20"/>
      <c r="B421" s="20"/>
      <c r="C421" s="19"/>
      <c r="D421" s="19"/>
    </row>
    <row r="422" spans="1:4" ht="12.95" customHeight="1" x14ac:dyDescent="0.2">
      <c r="A422" s="20"/>
      <c r="B422" s="20"/>
      <c r="C422" s="19"/>
      <c r="D422" s="19"/>
    </row>
    <row r="423" spans="1:4" ht="12.95" customHeight="1" x14ac:dyDescent="0.2">
      <c r="A423" s="20"/>
      <c r="B423" s="20"/>
      <c r="C423" s="19"/>
      <c r="D423" s="19"/>
    </row>
    <row r="424" spans="1:4" ht="12.95" customHeight="1" x14ac:dyDescent="0.2">
      <c r="A424" s="20"/>
      <c r="B424" s="20"/>
      <c r="C424" s="19"/>
      <c r="D424" s="19"/>
    </row>
    <row r="425" spans="1:4" ht="12.95" customHeight="1" x14ac:dyDescent="0.2">
      <c r="A425" s="20"/>
      <c r="B425" s="20"/>
      <c r="C425" s="19"/>
      <c r="D425" s="19"/>
    </row>
    <row r="426" spans="1:4" ht="12.95" customHeight="1" x14ac:dyDescent="0.2">
      <c r="A426" s="20"/>
      <c r="B426" s="20"/>
      <c r="C426" s="19"/>
      <c r="D426" s="19"/>
    </row>
    <row r="427" spans="1:4" ht="12.95" customHeight="1" x14ac:dyDescent="0.2">
      <c r="A427" s="20"/>
      <c r="B427" s="20"/>
      <c r="C427" s="19"/>
      <c r="D427" s="19"/>
    </row>
    <row r="428" spans="1:4" ht="12.95" customHeight="1" x14ac:dyDescent="0.2">
      <c r="A428" s="20"/>
      <c r="B428" s="20"/>
      <c r="C428" s="19"/>
      <c r="D428" s="19"/>
    </row>
    <row r="429" spans="1:4" ht="12.95" customHeight="1" x14ac:dyDescent="0.2">
      <c r="A429" s="20"/>
      <c r="B429" s="20"/>
      <c r="C429" s="19"/>
      <c r="D429" s="19"/>
    </row>
    <row r="430" spans="1:4" ht="12.95" customHeight="1" x14ac:dyDescent="0.2">
      <c r="A430" s="20"/>
      <c r="B430" s="20"/>
      <c r="C430" s="19"/>
      <c r="D430" s="19"/>
    </row>
    <row r="431" spans="1:4" ht="12.95" customHeight="1" x14ac:dyDescent="0.2">
      <c r="A431" s="20"/>
      <c r="B431" s="20"/>
      <c r="C431" s="19"/>
      <c r="D431" s="19"/>
    </row>
    <row r="432" spans="1:4" ht="12.95" customHeight="1" x14ac:dyDescent="0.2">
      <c r="A432" s="20"/>
      <c r="B432" s="20"/>
      <c r="C432" s="19"/>
      <c r="D432" s="19"/>
    </row>
    <row r="433" spans="1:4" ht="12.95" customHeight="1" x14ac:dyDescent="0.2">
      <c r="A433" s="20"/>
      <c r="B433" s="20"/>
      <c r="C433" s="19"/>
      <c r="D433" s="19"/>
    </row>
    <row r="434" spans="1:4" ht="12.95" customHeight="1" x14ac:dyDescent="0.2">
      <c r="A434" s="20"/>
      <c r="B434" s="20"/>
      <c r="C434" s="19"/>
      <c r="D434" s="19"/>
    </row>
    <row r="435" spans="1:4" ht="12.95" customHeight="1" x14ac:dyDescent="0.2">
      <c r="A435" s="20"/>
      <c r="B435" s="20"/>
      <c r="C435" s="19"/>
      <c r="D435" s="19"/>
    </row>
    <row r="436" spans="1:4" ht="12.95" customHeight="1" x14ac:dyDescent="0.2">
      <c r="A436" s="20"/>
      <c r="B436" s="20"/>
      <c r="C436" s="19"/>
      <c r="D436" s="19"/>
    </row>
    <row r="437" spans="1:4" ht="12.95" customHeight="1" x14ac:dyDescent="0.2">
      <c r="A437" s="20"/>
      <c r="B437" s="20"/>
      <c r="C437" s="19"/>
      <c r="D437" s="19"/>
    </row>
    <row r="438" spans="1:4" ht="12.95" customHeight="1" x14ac:dyDescent="0.2">
      <c r="A438" s="20"/>
      <c r="B438" s="20"/>
      <c r="C438" s="19"/>
      <c r="D438" s="19"/>
    </row>
    <row r="439" spans="1:4" ht="12.95" customHeight="1" x14ac:dyDescent="0.2">
      <c r="A439" s="20"/>
      <c r="B439" s="20"/>
      <c r="C439" s="19"/>
      <c r="D439" s="19"/>
    </row>
    <row r="440" spans="1:4" ht="12.95" customHeight="1" x14ac:dyDescent="0.2">
      <c r="A440" s="20"/>
      <c r="B440" s="20"/>
      <c r="C440" s="19"/>
      <c r="D440" s="19"/>
    </row>
    <row r="441" spans="1:4" ht="12.95" customHeight="1" x14ac:dyDescent="0.2">
      <c r="A441" s="20"/>
      <c r="B441" s="20"/>
      <c r="C441" s="19"/>
      <c r="D441" s="19"/>
    </row>
    <row r="442" spans="1:4" ht="12.95" customHeight="1" x14ac:dyDescent="0.2">
      <c r="A442" s="20"/>
      <c r="B442" s="20"/>
      <c r="C442" s="19"/>
      <c r="D442" s="19"/>
    </row>
    <row r="443" spans="1:4" ht="12.95" customHeight="1" x14ac:dyDescent="0.2">
      <c r="A443" s="20"/>
      <c r="B443" s="20"/>
      <c r="C443" s="19"/>
      <c r="D443" s="19"/>
    </row>
    <row r="444" spans="1:4" ht="12.95" customHeight="1" x14ac:dyDescent="0.2">
      <c r="A444" s="20"/>
      <c r="B444" s="20"/>
      <c r="C444" s="19"/>
      <c r="D444" s="19"/>
    </row>
    <row r="445" spans="1:4" ht="12.95" customHeight="1" x14ac:dyDescent="0.2">
      <c r="A445" s="20"/>
      <c r="B445" s="20"/>
      <c r="C445" s="19"/>
      <c r="D445" s="19"/>
    </row>
    <row r="446" spans="1:4" ht="12.95" customHeight="1" x14ac:dyDescent="0.2">
      <c r="A446" s="20"/>
      <c r="B446" s="20"/>
      <c r="C446" s="19"/>
      <c r="D446" s="19"/>
    </row>
    <row r="447" spans="1:4" ht="12.95" customHeight="1" x14ac:dyDescent="0.2">
      <c r="A447" s="20"/>
      <c r="B447" s="20"/>
      <c r="C447" s="19"/>
      <c r="D447" s="19"/>
    </row>
    <row r="448" spans="1:4" ht="12.95" customHeight="1" x14ac:dyDescent="0.2">
      <c r="A448" s="20"/>
      <c r="B448" s="20"/>
      <c r="C448" s="19"/>
      <c r="D448" s="19"/>
    </row>
    <row r="449" spans="1:4" ht="12.95" customHeight="1" x14ac:dyDescent="0.2">
      <c r="A449" s="20"/>
      <c r="B449" s="20"/>
      <c r="C449" s="19"/>
      <c r="D449" s="19"/>
    </row>
    <row r="450" spans="1:4" ht="12.95" customHeight="1" x14ac:dyDescent="0.2">
      <c r="A450" s="20"/>
      <c r="B450" s="20"/>
      <c r="C450" s="19"/>
      <c r="D450" s="19"/>
    </row>
    <row r="451" spans="1:4" ht="12.95" customHeight="1" x14ac:dyDescent="0.2">
      <c r="A451" s="20"/>
      <c r="B451" s="20"/>
      <c r="C451" s="19"/>
      <c r="D451" s="19"/>
    </row>
    <row r="452" spans="1:4" ht="12.95" customHeight="1" x14ac:dyDescent="0.2">
      <c r="A452" s="20"/>
      <c r="B452" s="20"/>
      <c r="C452" s="19"/>
      <c r="D452" s="19"/>
    </row>
    <row r="453" spans="1:4" ht="12.95" customHeight="1" x14ac:dyDescent="0.2">
      <c r="A453" s="20"/>
      <c r="B453" s="20"/>
      <c r="C453" s="19"/>
      <c r="D453" s="19"/>
    </row>
    <row r="454" spans="1:4" ht="12.95" customHeight="1" x14ac:dyDescent="0.2">
      <c r="A454" s="20"/>
      <c r="B454" s="20"/>
      <c r="C454" s="19"/>
      <c r="D454" s="19"/>
    </row>
    <row r="455" spans="1:4" ht="12.95" customHeight="1" x14ac:dyDescent="0.2">
      <c r="A455" s="20"/>
      <c r="B455" s="20"/>
      <c r="C455" s="19"/>
      <c r="D455" s="19"/>
    </row>
    <row r="456" spans="1:4" ht="12.95" customHeight="1" x14ac:dyDescent="0.2">
      <c r="A456" s="20"/>
      <c r="B456" s="20"/>
      <c r="C456" s="19"/>
      <c r="D456" s="19"/>
    </row>
    <row r="457" spans="1:4" ht="12.95" customHeight="1" x14ac:dyDescent="0.2">
      <c r="A457" s="20"/>
      <c r="B457" s="20"/>
      <c r="C457" s="19"/>
      <c r="D457" s="19"/>
    </row>
    <row r="458" spans="1:4" ht="12.95" customHeight="1" x14ac:dyDescent="0.2">
      <c r="A458" s="20"/>
      <c r="B458" s="20"/>
      <c r="C458" s="19"/>
      <c r="D458" s="19"/>
    </row>
    <row r="459" spans="1:4" ht="12.95" customHeight="1" x14ac:dyDescent="0.2">
      <c r="A459" s="20"/>
      <c r="B459" s="20"/>
      <c r="C459" s="19"/>
      <c r="D459" s="19"/>
    </row>
    <row r="460" spans="1:4" ht="12.95" customHeight="1" x14ac:dyDescent="0.2">
      <c r="A460" s="20"/>
      <c r="B460" s="20"/>
      <c r="C460" s="19"/>
      <c r="D460" s="19"/>
    </row>
    <row r="461" spans="1:4" ht="12.95" customHeight="1" x14ac:dyDescent="0.2">
      <c r="A461" s="20"/>
      <c r="B461" s="20"/>
      <c r="C461" s="19"/>
      <c r="D461" s="19"/>
    </row>
    <row r="462" spans="1:4" ht="12.95" customHeight="1" x14ac:dyDescent="0.2">
      <c r="A462" s="20"/>
      <c r="B462" s="20"/>
      <c r="C462" s="19"/>
      <c r="D462" s="19"/>
    </row>
    <row r="463" spans="1:4" ht="12.95" customHeight="1" x14ac:dyDescent="0.2">
      <c r="A463" s="20"/>
      <c r="B463" s="20"/>
      <c r="C463" s="19"/>
      <c r="D463" s="19"/>
    </row>
    <row r="464" spans="1:4" ht="12.95" customHeight="1" x14ac:dyDescent="0.2">
      <c r="A464" s="20"/>
      <c r="B464" s="20"/>
      <c r="C464" s="19"/>
      <c r="D464" s="19"/>
    </row>
    <row r="465" spans="1:4" ht="12.95" customHeight="1" x14ac:dyDescent="0.2">
      <c r="A465" s="20"/>
      <c r="B465" s="20"/>
      <c r="C465" s="19"/>
      <c r="D465" s="19"/>
    </row>
    <row r="466" spans="1:4" ht="12.95" customHeight="1" x14ac:dyDescent="0.2">
      <c r="A466" s="20"/>
      <c r="B466" s="20"/>
      <c r="C466" s="19"/>
      <c r="D466" s="19"/>
    </row>
    <row r="467" spans="1:4" ht="12.95" customHeight="1" x14ac:dyDescent="0.2">
      <c r="A467" s="20"/>
      <c r="B467" s="20"/>
      <c r="C467" s="19"/>
      <c r="D467" s="19"/>
    </row>
    <row r="468" spans="1:4" ht="12.95" customHeight="1" x14ac:dyDescent="0.2">
      <c r="A468" s="20"/>
      <c r="B468" s="20"/>
      <c r="C468" s="19"/>
      <c r="D468" s="19"/>
    </row>
    <row r="469" spans="1:4" ht="12.95" customHeight="1" x14ac:dyDescent="0.2">
      <c r="A469" s="20"/>
      <c r="B469" s="20"/>
      <c r="C469" s="19"/>
      <c r="D469" s="19"/>
    </row>
    <row r="470" spans="1:4" ht="12.95" customHeight="1" x14ac:dyDescent="0.2">
      <c r="A470" s="20"/>
      <c r="B470" s="20"/>
      <c r="C470" s="19"/>
      <c r="D470" s="19"/>
    </row>
    <row r="471" spans="1:4" ht="12.95" customHeight="1" x14ac:dyDescent="0.2">
      <c r="A471" s="20"/>
      <c r="B471" s="20"/>
      <c r="C471" s="19"/>
      <c r="D471" s="19"/>
    </row>
    <row r="472" spans="1:4" ht="12.95" customHeight="1" x14ac:dyDescent="0.2">
      <c r="A472" s="20"/>
      <c r="B472" s="20"/>
      <c r="C472" s="19"/>
      <c r="D472" s="19"/>
    </row>
    <row r="473" spans="1:4" ht="12.95" customHeight="1" x14ac:dyDescent="0.2">
      <c r="A473" s="20"/>
      <c r="B473" s="20"/>
      <c r="C473" s="19"/>
      <c r="D473" s="19"/>
    </row>
    <row r="474" spans="1:4" ht="12.95" customHeight="1" x14ac:dyDescent="0.2">
      <c r="A474" s="20"/>
      <c r="B474" s="20"/>
      <c r="C474" s="19"/>
      <c r="D474" s="19"/>
    </row>
    <row r="475" spans="1:4" ht="12.95" customHeight="1" x14ac:dyDescent="0.2">
      <c r="A475" s="20"/>
      <c r="B475" s="20"/>
      <c r="C475" s="19"/>
      <c r="D475" s="19"/>
    </row>
    <row r="476" spans="1:4" ht="12.95" customHeight="1" x14ac:dyDescent="0.2">
      <c r="A476" s="20"/>
      <c r="B476" s="20"/>
      <c r="C476" s="19"/>
      <c r="D476" s="19"/>
    </row>
    <row r="477" spans="1:4" ht="12.95" customHeight="1" x14ac:dyDescent="0.2">
      <c r="A477" s="20"/>
      <c r="B477" s="20"/>
      <c r="C477" s="19"/>
      <c r="D477" s="19"/>
    </row>
    <row r="478" spans="1:4" ht="12.95" customHeight="1" x14ac:dyDescent="0.2">
      <c r="A478" s="20"/>
      <c r="B478" s="20"/>
      <c r="C478" s="19"/>
      <c r="D478" s="19"/>
    </row>
    <row r="479" spans="1:4" ht="12.95" customHeight="1" x14ac:dyDescent="0.2">
      <c r="A479" s="20"/>
      <c r="B479" s="20"/>
      <c r="C479" s="19"/>
      <c r="D479" s="19"/>
    </row>
    <row r="480" spans="1:4" ht="12.95" customHeight="1" x14ac:dyDescent="0.2">
      <c r="A480" s="20"/>
      <c r="B480" s="20"/>
      <c r="C480" s="19"/>
      <c r="D480" s="19"/>
    </row>
    <row r="481" spans="1:4" ht="12.95" customHeight="1" x14ac:dyDescent="0.2">
      <c r="A481" s="20"/>
      <c r="B481" s="20"/>
      <c r="C481" s="19"/>
      <c r="D481" s="19"/>
    </row>
    <row r="482" spans="1:4" ht="12.95" customHeight="1" x14ac:dyDescent="0.2">
      <c r="A482" s="20"/>
      <c r="B482" s="20"/>
      <c r="C482" s="19"/>
      <c r="D482" s="19"/>
    </row>
    <row r="483" spans="1:4" ht="12.95" customHeight="1" x14ac:dyDescent="0.2">
      <c r="A483" s="20"/>
      <c r="B483" s="20"/>
      <c r="C483" s="19"/>
      <c r="D483" s="19"/>
    </row>
    <row r="484" spans="1:4" ht="12.95" customHeight="1" x14ac:dyDescent="0.2">
      <c r="A484" s="20"/>
      <c r="B484" s="20"/>
      <c r="C484" s="19"/>
      <c r="D484" s="19"/>
    </row>
    <row r="485" spans="1:4" ht="12.95" customHeight="1" x14ac:dyDescent="0.2">
      <c r="A485" s="20"/>
      <c r="B485" s="20"/>
      <c r="C485" s="19"/>
      <c r="D485" s="19"/>
    </row>
    <row r="486" spans="1:4" ht="12.95" customHeight="1" x14ac:dyDescent="0.2">
      <c r="A486" s="20"/>
      <c r="B486" s="20"/>
      <c r="C486" s="19"/>
      <c r="D486" s="19"/>
    </row>
    <row r="487" spans="1:4" ht="12.95" customHeight="1" x14ac:dyDescent="0.2">
      <c r="A487" s="20"/>
      <c r="B487" s="20"/>
      <c r="C487" s="19"/>
      <c r="D487" s="19"/>
    </row>
    <row r="488" spans="1:4" ht="12.95" customHeight="1" x14ac:dyDescent="0.2">
      <c r="A488" s="20"/>
      <c r="B488" s="20"/>
      <c r="C488" s="19"/>
      <c r="D488" s="19"/>
    </row>
    <row r="489" spans="1:4" ht="12.95" customHeight="1" x14ac:dyDescent="0.2">
      <c r="A489" s="20"/>
      <c r="B489" s="20"/>
      <c r="C489" s="19"/>
      <c r="D489" s="19"/>
    </row>
    <row r="490" spans="1:4" ht="12.95" customHeight="1" x14ac:dyDescent="0.2">
      <c r="A490" s="20"/>
      <c r="B490" s="20"/>
      <c r="C490" s="19"/>
      <c r="D490" s="19"/>
    </row>
    <row r="491" spans="1:4" ht="12.95" customHeight="1" x14ac:dyDescent="0.2">
      <c r="A491" s="20"/>
      <c r="B491" s="20"/>
      <c r="C491" s="19"/>
      <c r="D491" s="19"/>
    </row>
    <row r="492" spans="1:4" ht="12.95" customHeight="1" x14ac:dyDescent="0.2">
      <c r="A492" s="20"/>
      <c r="B492" s="20"/>
      <c r="C492" s="19"/>
      <c r="D492" s="19"/>
    </row>
    <row r="493" spans="1:4" ht="12.95" customHeight="1" x14ac:dyDescent="0.2">
      <c r="A493" s="20"/>
      <c r="B493" s="20"/>
      <c r="C493" s="19"/>
      <c r="D493" s="19"/>
    </row>
    <row r="494" spans="1:4" ht="12.95" customHeight="1" x14ac:dyDescent="0.2">
      <c r="A494" s="20"/>
      <c r="B494" s="20"/>
      <c r="C494" s="19"/>
      <c r="D494" s="19"/>
    </row>
    <row r="495" spans="1:4" ht="12.95" customHeight="1" x14ac:dyDescent="0.2">
      <c r="A495" s="20"/>
      <c r="B495" s="20"/>
      <c r="C495" s="19"/>
      <c r="D495" s="19"/>
    </row>
    <row r="496" spans="1:4" ht="12.95" customHeight="1" x14ac:dyDescent="0.2">
      <c r="A496" s="20"/>
      <c r="B496" s="20"/>
      <c r="C496" s="19"/>
      <c r="D496" s="19"/>
    </row>
    <row r="497" spans="1:4" ht="12.95" customHeight="1" x14ac:dyDescent="0.2">
      <c r="A497" s="20"/>
      <c r="B497" s="20"/>
      <c r="C497" s="19"/>
      <c r="D497" s="19"/>
    </row>
    <row r="498" spans="1:4" ht="12.95" customHeight="1" x14ac:dyDescent="0.2">
      <c r="A498" s="20"/>
      <c r="B498" s="20"/>
      <c r="C498" s="19"/>
      <c r="D498" s="19"/>
    </row>
    <row r="499" spans="1:4" ht="12.95" customHeight="1" x14ac:dyDescent="0.2">
      <c r="A499" s="20"/>
      <c r="B499" s="20"/>
      <c r="C499" s="19"/>
      <c r="D499" s="19"/>
    </row>
    <row r="500" spans="1:4" ht="12.95" customHeight="1" x14ac:dyDescent="0.2">
      <c r="A500" s="20"/>
      <c r="B500" s="20"/>
      <c r="C500" s="19"/>
      <c r="D500" s="19"/>
    </row>
    <row r="501" spans="1:4" ht="12.95" customHeight="1" x14ac:dyDescent="0.2">
      <c r="A501" s="20"/>
      <c r="B501" s="20"/>
      <c r="C501" s="19"/>
      <c r="D501" s="19"/>
    </row>
    <row r="502" spans="1:4" ht="12.95" customHeight="1" x14ac:dyDescent="0.2">
      <c r="A502" s="20"/>
      <c r="B502" s="20"/>
      <c r="C502" s="19"/>
      <c r="D502" s="19"/>
    </row>
    <row r="503" spans="1:4" ht="12.95" customHeight="1" x14ac:dyDescent="0.2">
      <c r="A503" s="20"/>
      <c r="B503" s="20"/>
      <c r="C503" s="19"/>
      <c r="D503" s="19"/>
    </row>
    <row r="504" spans="1:4" ht="12.95" customHeight="1" x14ac:dyDescent="0.2">
      <c r="A504" s="20"/>
      <c r="B504" s="20"/>
      <c r="C504" s="19"/>
      <c r="D504" s="19"/>
    </row>
    <row r="505" spans="1:4" ht="12.95" customHeight="1" x14ac:dyDescent="0.2">
      <c r="A505" s="20"/>
      <c r="B505" s="20"/>
      <c r="C505" s="19"/>
      <c r="D505" s="19"/>
    </row>
    <row r="506" spans="1:4" ht="12.95" customHeight="1" x14ac:dyDescent="0.2">
      <c r="A506" s="20"/>
      <c r="B506" s="20"/>
      <c r="C506" s="19"/>
      <c r="D506" s="19"/>
    </row>
    <row r="507" spans="1:4" ht="12.95" customHeight="1" x14ac:dyDescent="0.2">
      <c r="A507" s="20"/>
      <c r="B507" s="20"/>
      <c r="C507" s="19"/>
      <c r="D507" s="19"/>
    </row>
    <row r="508" spans="1:4" ht="12.95" customHeight="1" x14ac:dyDescent="0.2">
      <c r="A508" s="20"/>
      <c r="B508" s="20"/>
      <c r="C508" s="19"/>
      <c r="D508" s="19"/>
    </row>
    <row r="509" spans="1:4" ht="12.95" customHeight="1" x14ac:dyDescent="0.2">
      <c r="A509" s="20"/>
      <c r="B509" s="20"/>
      <c r="C509" s="19"/>
      <c r="D509" s="19"/>
    </row>
    <row r="510" spans="1:4" ht="12.95" customHeight="1" x14ac:dyDescent="0.2">
      <c r="A510" s="20"/>
      <c r="B510" s="20"/>
      <c r="C510" s="19"/>
      <c r="D510" s="19"/>
    </row>
    <row r="511" spans="1:4" ht="12.95" customHeight="1" x14ac:dyDescent="0.2">
      <c r="A511" s="20"/>
      <c r="B511" s="20"/>
      <c r="C511" s="19"/>
      <c r="D511" s="19"/>
    </row>
    <row r="512" spans="1:4" ht="12.95" customHeight="1" x14ac:dyDescent="0.2">
      <c r="A512" s="20"/>
      <c r="B512" s="20"/>
      <c r="C512" s="19"/>
      <c r="D512" s="19"/>
    </row>
    <row r="513" spans="1:4" ht="12.95" customHeight="1" x14ac:dyDescent="0.2">
      <c r="A513" s="20"/>
      <c r="B513" s="20"/>
      <c r="C513" s="19"/>
      <c r="D513" s="19"/>
    </row>
    <row r="514" spans="1:4" ht="12.95" customHeight="1" x14ac:dyDescent="0.2">
      <c r="A514" s="20"/>
      <c r="B514" s="20"/>
      <c r="C514" s="19"/>
      <c r="D514" s="19"/>
    </row>
    <row r="515" spans="1:4" ht="12.95" customHeight="1" x14ac:dyDescent="0.2">
      <c r="A515" s="20"/>
      <c r="B515" s="20"/>
      <c r="C515" s="19"/>
      <c r="D515" s="19"/>
    </row>
    <row r="516" spans="1:4" ht="12.95" customHeight="1" x14ac:dyDescent="0.2">
      <c r="A516" s="20"/>
      <c r="B516" s="20"/>
      <c r="C516" s="19"/>
      <c r="D516" s="19"/>
    </row>
    <row r="517" spans="1:4" ht="12.95" customHeight="1" x14ac:dyDescent="0.2">
      <c r="A517" s="20"/>
      <c r="B517" s="20"/>
      <c r="C517" s="19"/>
      <c r="D517" s="19"/>
    </row>
    <row r="518" spans="1:4" ht="12.95" customHeight="1" x14ac:dyDescent="0.2">
      <c r="A518" s="20"/>
      <c r="B518" s="20"/>
      <c r="C518" s="19"/>
      <c r="D518" s="19"/>
    </row>
    <row r="519" spans="1:4" ht="12.95" customHeight="1" x14ac:dyDescent="0.2">
      <c r="A519" s="20"/>
      <c r="B519" s="20"/>
      <c r="C519" s="19"/>
      <c r="D519" s="19"/>
    </row>
    <row r="520" spans="1:4" ht="12.95" customHeight="1" x14ac:dyDescent="0.2">
      <c r="A520" s="20"/>
      <c r="B520" s="20"/>
      <c r="C520" s="19"/>
      <c r="D520" s="19"/>
    </row>
    <row r="521" spans="1:4" ht="12.95" customHeight="1" x14ac:dyDescent="0.2">
      <c r="A521" s="20"/>
      <c r="B521" s="20"/>
      <c r="C521" s="19"/>
      <c r="D521" s="19"/>
    </row>
    <row r="522" spans="1:4" ht="12.95" customHeight="1" x14ac:dyDescent="0.2">
      <c r="A522" s="20"/>
      <c r="B522" s="20"/>
      <c r="C522" s="19"/>
      <c r="D522" s="19"/>
    </row>
    <row r="523" spans="1:4" ht="12.95" customHeight="1" x14ac:dyDescent="0.2">
      <c r="A523" s="20"/>
      <c r="B523" s="20"/>
      <c r="C523" s="19"/>
      <c r="D523" s="19"/>
    </row>
    <row r="524" spans="1:4" ht="12.95" customHeight="1" x14ac:dyDescent="0.2">
      <c r="A524" s="20"/>
      <c r="B524" s="20"/>
      <c r="C524" s="19"/>
      <c r="D524" s="19"/>
    </row>
    <row r="525" spans="1:4" ht="12.95" customHeight="1" x14ac:dyDescent="0.2">
      <c r="A525" s="20"/>
      <c r="B525" s="20"/>
      <c r="C525" s="19"/>
      <c r="D525" s="19"/>
    </row>
    <row r="526" spans="1:4" ht="12.95" customHeight="1" x14ac:dyDescent="0.2">
      <c r="A526" s="20"/>
      <c r="B526" s="20"/>
      <c r="C526" s="19"/>
      <c r="D526" s="19"/>
    </row>
    <row r="527" spans="1:4" ht="12.95" customHeight="1" x14ac:dyDescent="0.2">
      <c r="A527" s="20"/>
      <c r="B527" s="20"/>
      <c r="C527" s="19"/>
      <c r="D527" s="19"/>
    </row>
    <row r="528" spans="1:4" ht="12.95" customHeight="1" x14ac:dyDescent="0.2">
      <c r="A528" s="20"/>
      <c r="B528" s="20"/>
      <c r="C528" s="19"/>
      <c r="D528" s="19"/>
    </row>
    <row r="529" spans="1:4" ht="12.95" customHeight="1" x14ac:dyDescent="0.2">
      <c r="A529" s="20"/>
      <c r="B529" s="20"/>
      <c r="C529" s="19"/>
      <c r="D529" s="19"/>
    </row>
    <row r="530" spans="1:4" ht="12.95" customHeight="1" x14ac:dyDescent="0.2">
      <c r="A530" s="20"/>
      <c r="B530" s="20"/>
      <c r="C530" s="19"/>
      <c r="D530" s="19"/>
    </row>
    <row r="531" spans="1:4" ht="12.95" customHeight="1" x14ac:dyDescent="0.2">
      <c r="A531" s="20"/>
      <c r="B531" s="20"/>
      <c r="C531" s="19"/>
      <c r="D531" s="19"/>
    </row>
    <row r="532" spans="1:4" ht="12.95" customHeight="1" x14ac:dyDescent="0.2">
      <c r="A532" s="20"/>
      <c r="B532" s="20"/>
      <c r="C532" s="19"/>
      <c r="D532" s="19"/>
    </row>
    <row r="533" spans="1:4" ht="12.95" customHeight="1" x14ac:dyDescent="0.2">
      <c r="A533" s="20"/>
      <c r="B533" s="20"/>
      <c r="C533" s="19"/>
      <c r="D533" s="19"/>
    </row>
    <row r="534" spans="1:4" ht="12.95" customHeight="1" x14ac:dyDescent="0.2">
      <c r="A534" s="20"/>
      <c r="B534" s="20"/>
      <c r="C534" s="19"/>
      <c r="D534" s="19"/>
    </row>
    <row r="535" spans="1:4" ht="12.95" customHeight="1" x14ac:dyDescent="0.2">
      <c r="A535" s="20"/>
      <c r="B535" s="20"/>
      <c r="C535" s="19"/>
      <c r="D535" s="19"/>
    </row>
    <row r="536" spans="1:4" ht="12.95" customHeight="1" x14ac:dyDescent="0.2">
      <c r="A536" s="20"/>
      <c r="B536" s="20"/>
      <c r="C536" s="19"/>
      <c r="D536" s="19"/>
    </row>
    <row r="537" spans="1:4" ht="12.95" customHeight="1" x14ac:dyDescent="0.2">
      <c r="A537" s="20"/>
      <c r="B537" s="20"/>
      <c r="C537" s="19"/>
      <c r="D537" s="19"/>
    </row>
    <row r="538" spans="1:4" ht="12.95" customHeight="1" x14ac:dyDescent="0.2">
      <c r="A538" s="20"/>
      <c r="B538" s="20"/>
      <c r="C538" s="19"/>
      <c r="D538" s="19"/>
    </row>
    <row r="539" spans="1:4" ht="12.95" customHeight="1" x14ac:dyDescent="0.2">
      <c r="A539" s="20"/>
      <c r="B539" s="20"/>
      <c r="C539" s="19"/>
      <c r="D539" s="19"/>
    </row>
    <row r="540" spans="1:4" ht="12.95" customHeight="1" x14ac:dyDescent="0.2">
      <c r="A540" s="20"/>
      <c r="B540" s="20"/>
      <c r="C540" s="19"/>
      <c r="D540" s="19"/>
    </row>
    <row r="541" spans="1:4" ht="12.95" customHeight="1" x14ac:dyDescent="0.2">
      <c r="A541" s="20"/>
      <c r="B541" s="20"/>
      <c r="C541" s="19"/>
      <c r="D541" s="19"/>
    </row>
    <row r="542" spans="1:4" ht="12.95" customHeight="1" x14ac:dyDescent="0.2">
      <c r="A542" s="20"/>
      <c r="B542" s="20"/>
      <c r="C542" s="19"/>
      <c r="D542" s="19"/>
    </row>
    <row r="543" spans="1:4" ht="12.95" customHeight="1" x14ac:dyDescent="0.2">
      <c r="A543" s="20"/>
      <c r="B543" s="20"/>
      <c r="C543" s="19"/>
      <c r="D543" s="19"/>
    </row>
    <row r="544" spans="1:4" ht="12.95" customHeight="1" x14ac:dyDescent="0.2">
      <c r="A544" s="20"/>
      <c r="B544" s="20"/>
      <c r="C544" s="19"/>
      <c r="D544" s="19"/>
    </row>
    <row r="545" spans="1:4" ht="12.95" customHeight="1" x14ac:dyDescent="0.2">
      <c r="A545" s="20"/>
      <c r="B545" s="20"/>
      <c r="C545" s="19"/>
      <c r="D545" s="19"/>
    </row>
    <row r="546" spans="1:4" ht="12.95" customHeight="1" x14ac:dyDescent="0.2">
      <c r="A546" s="20"/>
      <c r="B546" s="20"/>
      <c r="C546" s="19"/>
      <c r="D546" s="19"/>
    </row>
    <row r="547" spans="1:4" ht="12.95" customHeight="1" x14ac:dyDescent="0.2">
      <c r="A547" s="20"/>
      <c r="B547" s="20"/>
      <c r="C547" s="19"/>
      <c r="D547" s="19"/>
    </row>
    <row r="548" spans="1:4" ht="12.95" customHeight="1" x14ac:dyDescent="0.2">
      <c r="A548" s="20"/>
      <c r="B548" s="20"/>
      <c r="C548" s="19"/>
      <c r="D548" s="19"/>
    </row>
    <row r="549" spans="1:4" ht="12.95" customHeight="1" x14ac:dyDescent="0.2">
      <c r="A549" s="20"/>
      <c r="B549" s="20"/>
      <c r="C549" s="19"/>
      <c r="D549" s="19"/>
    </row>
    <row r="550" spans="1:4" ht="12.95" customHeight="1" x14ac:dyDescent="0.2">
      <c r="A550" s="20"/>
      <c r="B550" s="20"/>
      <c r="C550" s="19"/>
      <c r="D550" s="19"/>
    </row>
    <row r="551" spans="1:4" ht="12.95" customHeight="1" x14ac:dyDescent="0.2">
      <c r="A551" s="20"/>
      <c r="B551" s="20"/>
      <c r="C551" s="19"/>
      <c r="D551" s="19"/>
    </row>
    <row r="552" spans="1:4" ht="12.95" customHeight="1" x14ac:dyDescent="0.2">
      <c r="A552" s="20"/>
      <c r="B552" s="20"/>
      <c r="C552" s="19"/>
      <c r="D552" s="19"/>
    </row>
    <row r="553" spans="1:4" ht="12.95" customHeight="1" x14ac:dyDescent="0.2">
      <c r="A553" s="20"/>
      <c r="B553" s="20"/>
      <c r="C553" s="19"/>
      <c r="D553" s="19"/>
    </row>
    <row r="554" spans="1:4" ht="12.95" customHeight="1" x14ac:dyDescent="0.2">
      <c r="A554" s="20"/>
      <c r="B554" s="20"/>
      <c r="C554" s="19"/>
      <c r="D554" s="19"/>
    </row>
    <row r="555" spans="1:4" ht="12.95" customHeight="1" x14ac:dyDescent="0.2">
      <c r="A555" s="20"/>
      <c r="B555" s="20"/>
      <c r="C555" s="19"/>
      <c r="D555" s="19"/>
    </row>
    <row r="556" spans="1:4" ht="12.95" customHeight="1" x14ac:dyDescent="0.2">
      <c r="A556" s="20"/>
      <c r="B556" s="20"/>
      <c r="C556" s="19"/>
      <c r="D556" s="19"/>
    </row>
    <row r="557" spans="1:4" ht="12.95" customHeight="1" x14ac:dyDescent="0.2">
      <c r="A557" s="20"/>
      <c r="B557" s="20"/>
      <c r="C557" s="19"/>
      <c r="D557" s="19"/>
    </row>
    <row r="558" spans="1:4" ht="12.95" customHeight="1" x14ac:dyDescent="0.2">
      <c r="A558" s="20"/>
      <c r="B558" s="20"/>
      <c r="C558" s="19"/>
      <c r="D558" s="19"/>
    </row>
    <row r="559" spans="1:4" ht="12.95" customHeight="1" x14ac:dyDescent="0.2">
      <c r="A559" s="20"/>
      <c r="B559" s="20"/>
      <c r="C559" s="19"/>
      <c r="D559" s="19"/>
    </row>
    <row r="560" spans="1:4" ht="12.95" customHeight="1" x14ac:dyDescent="0.2">
      <c r="A560" s="20"/>
      <c r="B560" s="20"/>
      <c r="C560" s="19"/>
      <c r="D560" s="19"/>
    </row>
    <row r="561" spans="1:4" ht="12.95" customHeight="1" x14ac:dyDescent="0.2">
      <c r="A561" s="20"/>
      <c r="B561" s="20"/>
      <c r="C561" s="19"/>
      <c r="D561" s="19"/>
    </row>
    <row r="562" spans="1:4" ht="12.95" customHeight="1" x14ac:dyDescent="0.2">
      <c r="A562" s="20"/>
      <c r="B562" s="20"/>
      <c r="C562" s="19"/>
      <c r="D562" s="19"/>
    </row>
    <row r="563" spans="1:4" ht="12.95" customHeight="1" x14ac:dyDescent="0.2">
      <c r="A563" s="20"/>
      <c r="B563" s="20"/>
      <c r="C563" s="19"/>
      <c r="D563" s="19"/>
    </row>
    <row r="564" spans="1:4" ht="12.95" customHeight="1" x14ac:dyDescent="0.2">
      <c r="A564" s="20"/>
      <c r="B564" s="20"/>
      <c r="C564" s="19"/>
      <c r="D564" s="19"/>
    </row>
    <row r="565" spans="1:4" ht="12.95" customHeight="1" x14ac:dyDescent="0.2">
      <c r="A565" s="20"/>
      <c r="B565" s="20"/>
      <c r="C565" s="19"/>
      <c r="D565" s="19"/>
    </row>
    <row r="566" spans="1:4" ht="12.95" customHeight="1" x14ac:dyDescent="0.2">
      <c r="A566" s="20"/>
      <c r="B566" s="20"/>
      <c r="C566" s="19"/>
      <c r="D566" s="19"/>
    </row>
    <row r="567" spans="1:4" ht="12.95" customHeight="1" x14ac:dyDescent="0.2">
      <c r="A567" s="20"/>
      <c r="B567" s="20"/>
      <c r="C567" s="19"/>
      <c r="D567" s="19"/>
    </row>
    <row r="568" spans="1:4" ht="12.95" customHeight="1" x14ac:dyDescent="0.2">
      <c r="A568" s="20"/>
      <c r="B568" s="20"/>
      <c r="C568" s="19"/>
      <c r="D568" s="19"/>
    </row>
    <row r="569" spans="1:4" ht="12.95" customHeight="1" x14ac:dyDescent="0.2">
      <c r="A569" s="20"/>
      <c r="B569" s="20"/>
      <c r="C569" s="19"/>
      <c r="D569" s="19"/>
    </row>
    <row r="570" spans="1:4" ht="12.95" customHeight="1" x14ac:dyDescent="0.2">
      <c r="A570" s="20"/>
      <c r="B570" s="20"/>
      <c r="C570" s="19"/>
      <c r="D570" s="19"/>
    </row>
    <row r="571" spans="1:4" ht="12.95" customHeight="1" x14ac:dyDescent="0.2">
      <c r="A571" s="20"/>
      <c r="B571" s="20"/>
      <c r="C571" s="19"/>
      <c r="D571" s="19"/>
    </row>
    <row r="572" spans="1:4" ht="12.95" customHeight="1" x14ac:dyDescent="0.2">
      <c r="A572" s="20"/>
      <c r="B572" s="20"/>
      <c r="C572" s="19"/>
      <c r="D572" s="19"/>
    </row>
    <row r="573" spans="1:4" ht="12.95" customHeight="1" x14ac:dyDescent="0.2">
      <c r="A573" s="20"/>
      <c r="B573" s="20"/>
      <c r="C573" s="19"/>
      <c r="D573" s="19"/>
    </row>
    <row r="574" spans="1:4" ht="12.95" customHeight="1" x14ac:dyDescent="0.2">
      <c r="A574" s="20"/>
      <c r="B574" s="20"/>
      <c r="C574" s="19"/>
      <c r="D574" s="19"/>
    </row>
    <row r="575" spans="1:4" ht="12.95" customHeight="1" x14ac:dyDescent="0.2">
      <c r="A575" s="20"/>
      <c r="B575" s="20"/>
      <c r="C575" s="19"/>
      <c r="D575" s="19"/>
    </row>
    <row r="576" spans="1:4" ht="12.95" customHeight="1" x14ac:dyDescent="0.2">
      <c r="A576" s="20"/>
      <c r="B576" s="20"/>
      <c r="C576" s="19"/>
      <c r="D576" s="19"/>
    </row>
    <row r="577" spans="1:4" ht="12.95" customHeight="1" x14ac:dyDescent="0.2">
      <c r="A577" s="20"/>
      <c r="B577" s="20"/>
      <c r="C577" s="19"/>
      <c r="D577" s="19"/>
    </row>
    <row r="578" spans="1:4" ht="12.95" customHeight="1" x14ac:dyDescent="0.2">
      <c r="A578" s="20"/>
      <c r="B578" s="20"/>
      <c r="C578" s="19"/>
      <c r="D578" s="19"/>
    </row>
    <row r="579" spans="1:4" ht="12.95" customHeight="1" x14ac:dyDescent="0.2">
      <c r="A579" s="20"/>
      <c r="B579" s="20"/>
      <c r="C579" s="19"/>
      <c r="D579" s="19"/>
    </row>
    <row r="580" spans="1:4" ht="12.95" customHeight="1" x14ac:dyDescent="0.2">
      <c r="A580" s="20"/>
      <c r="B580" s="20"/>
      <c r="C580" s="19"/>
      <c r="D580" s="19"/>
    </row>
    <row r="581" spans="1:4" ht="12.95" customHeight="1" x14ac:dyDescent="0.2">
      <c r="A581" s="20"/>
      <c r="B581" s="20"/>
      <c r="C581" s="19"/>
      <c r="D581" s="19"/>
    </row>
    <row r="582" spans="1:4" ht="12.95" customHeight="1" x14ac:dyDescent="0.2">
      <c r="A582" s="20"/>
      <c r="B582" s="20"/>
      <c r="C582" s="19"/>
      <c r="D582" s="19"/>
    </row>
    <row r="583" spans="1:4" ht="12.95" customHeight="1" x14ac:dyDescent="0.2">
      <c r="A583" s="20"/>
      <c r="B583" s="20"/>
      <c r="C583" s="19"/>
      <c r="D583" s="19"/>
    </row>
    <row r="584" spans="1:4" ht="12.95" customHeight="1" x14ac:dyDescent="0.2">
      <c r="A584" s="20"/>
      <c r="B584" s="20"/>
      <c r="C584" s="19"/>
      <c r="D584" s="19"/>
    </row>
    <row r="585" spans="1:4" ht="12.95" customHeight="1" x14ac:dyDescent="0.2">
      <c r="A585" s="20"/>
      <c r="B585" s="20"/>
      <c r="C585" s="19"/>
      <c r="D585" s="19"/>
    </row>
    <row r="586" spans="1:4" ht="12.95" customHeight="1" x14ac:dyDescent="0.2">
      <c r="A586" s="20"/>
      <c r="B586" s="20"/>
      <c r="C586" s="19"/>
      <c r="D586" s="19"/>
    </row>
    <row r="587" spans="1:4" ht="12.95" customHeight="1" x14ac:dyDescent="0.2">
      <c r="A587" s="20"/>
      <c r="B587" s="20"/>
      <c r="C587" s="19"/>
      <c r="D587" s="19"/>
    </row>
    <row r="588" spans="1:4" ht="12.95" customHeight="1" x14ac:dyDescent="0.2">
      <c r="A588" s="20"/>
      <c r="B588" s="20"/>
      <c r="C588" s="19"/>
      <c r="D588" s="19"/>
    </row>
    <row r="589" spans="1:4" ht="12.95" customHeight="1" x14ac:dyDescent="0.2">
      <c r="A589" s="20"/>
      <c r="B589" s="20"/>
      <c r="C589" s="19"/>
      <c r="D589" s="19"/>
    </row>
    <row r="590" spans="1:4" ht="12.95" customHeight="1" x14ac:dyDescent="0.2">
      <c r="A590" s="20"/>
      <c r="B590" s="20"/>
      <c r="C590" s="19"/>
      <c r="D590" s="19"/>
    </row>
    <row r="591" spans="1:4" ht="12.95" customHeight="1" x14ac:dyDescent="0.2">
      <c r="A591" s="20"/>
      <c r="B591" s="20"/>
      <c r="C591" s="19"/>
      <c r="D591" s="19"/>
    </row>
    <row r="592" spans="1:4" ht="12.95" customHeight="1" x14ac:dyDescent="0.2">
      <c r="A592" s="20"/>
      <c r="B592" s="20"/>
      <c r="C592" s="19"/>
      <c r="D592" s="19"/>
    </row>
    <row r="593" spans="1:4" ht="12.95" customHeight="1" x14ac:dyDescent="0.2">
      <c r="A593" s="20"/>
      <c r="B593" s="20"/>
      <c r="C593" s="19"/>
      <c r="D593" s="19"/>
    </row>
    <row r="594" spans="1:4" ht="12.95" customHeight="1" x14ac:dyDescent="0.2">
      <c r="A594" s="20"/>
      <c r="B594" s="20"/>
      <c r="C594" s="19"/>
      <c r="D594" s="19"/>
    </row>
    <row r="595" spans="1:4" ht="12.95" customHeight="1" x14ac:dyDescent="0.2">
      <c r="A595" s="20"/>
      <c r="B595" s="20"/>
      <c r="C595" s="19"/>
      <c r="D595" s="19"/>
    </row>
    <row r="596" spans="1:4" ht="12.95" customHeight="1" x14ac:dyDescent="0.2">
      <c r="A596" s="20"/>
      <c r="B596" s="20"/>
      <c r="C596" s="19"/>
      <c r="D596" s="19"/>
    </row>
    <row r="597" spans="1:4" ht="12.95" customHeight="1" x14ac:dyDescent="0.2">
      <c r="A597" s="20"/>
      <c r="B597" s="20"/>
      <c r="C597" s="19"/>
      <c r="D597" s="19"/>
    </row>
    <row r="598" spans="1:4" ht="12.95" customHeight="1" x14ac:dyDescent="0.2">
      <c r="A598" s="20"/>
      <c r="B598" s="20"/>
      <c r="C598" s="19"/>
      <c r="D598" s="19"/>
    </row>
    <row r="599" spans="1:4" ht="12.95" customHeight="1" x14ac:dyDescent="0.2">
      <c r="A599" s="20"/>
      <c r="B599" s="20"/>
      <c r="C599" s="19"/>
      <c r="D599" s="19"/>
    </row>
    <row r="600" spans="1:4" ht="12.95" customHeight="1" x14ac:dyDescent="0.2">
      <c r="A600" s="20"/>
      <c r="B600" s="20"/>
      <c r="C600" s="19"/>
      <c r="D600" s="19"/>
    </row>
    <row r="601" spans="1:4" ht="12.95" customHeight="1" x14ac:dyDescent="0.2">
      <c r="A601" s="20"/>
      <c r="B601" s="20"/>
      <c r="C601" s="19"/>
      <c r="D601" s="19"/>
    </row>
    <row r="602" spans="1:4" ht="12.95" customHeight="1" x14ac:dyDescent="0.2">
      <c r="A602" s="20"/>
      <c r="B602" s="20"/>
      <c r="C602" s="19"/>
      <c r="D602" s="19"/>
    </row>
    <row r="603" spans="1:4" ht="12.95" customHeight="1" x14ac:dyDescent="0.2">
      <c r="A603" s="20"/>
      <c r="B603" s="20"/>
      <c r="C603" s="19"/>
      <c r="D603" s="19"/>
    </row>
    <row r="604" spans="1:4" ht="12.95" customHeight="1" x14ac:dyDescent="0.2">
      <c r="A604" s="20"/>
      <c r="B604" s="20"/>
      <c r="C604" s="19"/>
      <c r="D604" s="19"/>
    </row>
    <row r="605" spans="1:4" ht="12.95" customHeight="1" x14ac:dyDescent="0.2">
      <c r="A605" s="20"/>
      <c r="B605" s="20"/>
      <c r="C605" s="19"/>
      <c r="D605" s="19"/>
    </row>
    <row r="606" spans="1:4" ht="12.95" customHeight="1" x14ac:dyDescent="0.2">
      <c r="A606" s="20"/>
      <c r="B606" s="20"/>
      <c r="C606" s="19"/>
      <c r="D606" s="19"/>
    </row>
    <row r="607" spans="1:4" ht="12.95" customHeight="1" x14ac:dyDescent="0.2">
      <c r="A607" s="20"/>
      <c r="B607" s="20"/>
      <c r="C607" s="19"/>
      <c r="D607" s="19"/>
    </row>
    <row r="608" spans="1:4" ht="12.95" customHeight="1" x14ac:dyDescent="0.2">
      <c r="A608" s="20"/>
      <c r="B608" s="20"/>
      <c r="C608" s="19"/>
      <c r="D608" s="19"/>
    </row>
    <row r="609" spans="1:4" ht="12.95" customHeight="1" x14ac:dyDescent="0.2">
      <c r="A609" s="20"/>
      <c r="B609" s="20"/>
      <c r="C609" s="19"/>
      <c r="D609" s="19"/>
    </row>
    <row r="610" spans="1:4" ht="12.95" customHeight="1" x14ac:dyDescent="0.2">
      <c r="A610" s="20"/>
      <c r="B610" s="20"/>
      <c r="C610" s="19"/>
      <c r="D610" s="19"/>
    </row>
    <row r="611" spans="1:4" ht="12.95" customHeight="1" x14ac:dyDescent="0.2">
      <c r="A611" s="20"/>
      <c r="B611" s="20"/>
      <c r="C611" s="19"/>
      <c r="D611" s="19"/>
    </row>
    <row r="612" spans="1:4" ht="12.95" customHeight="1" x14ac:dyDescent="0.2">
      <c r="A612" s="20"/>
      <c r="B612" s="20"/>
      <c r="C612" s="19"/>
      <c r="D612" s="19"/>
    </row>
    <row r="613" spans="1:4" ht="12.95" customHeight="1" x14ac:dyDescent="0.2">
      <c r="A613" s="20"/>
      <c r="B613" s="20"/>
      <c r="C613" s="19"/>
      <c r="D613" s="19"/>
    </row>
    <row r="614" spans="1:4" ht="12.95" customHeight="1" x14ac:dyDescent="0.2">
      <c r="A614" s="20"/>
      <c r="B614" s="20"/>
      <c r="C614" s="19"/>
      <c r="D614" s="19"/>
    </row>
    <row r="615" spans="1:4" ht="12.95" customHeight="1" x14ac:dyDescent="0.2">
      <c r="A615" s="20"/>
      <c r="B615" s="20"/>
      <c r="C615" s="19"/>
      <c r="D615" s="19"/>
    </row>
    <row r="616" spans="1:4" ht="12.95" customHeight="1" x14ac:dyDescent="0.2">
      <c r="A616" s="20"/>
      <c r="B616" s="20"/>
      <c r="C616" s="19"/>
      <c r="D616" s="19"/>
    </row>
    <row r="617" spans="1:4" ht="12.95" customHeight="1" x14ac:dyDescent="0.2">
      <c r="A617" s="20"/>
      <c r="B617" s="20"/>
      <c r="C617" s="19"/>
      <c r="D617" s="19"/>
    </row>
    <row r="618" spans="1:4" ht="12.95" customHeight="1" x14ac:dyDescent="0.2">
      <c r="A618" s="20"/>
      <c r="B618" s="20"/>
      <c r="C618" s="19"/>
      <c r="D618" s="19"/>
    </row>
    <row r="619" spans="1:4" ht="12.95" customHeight="1" x14ac:dyDescent="0.2">
      <c r="A619" s="20"/>
      <c r="B619" s="20"/>
      <c r="C619" s="19"/>
      <c r="D619" s="19"/>
    </row>
    <row r="620" spans="1:4" ht="12.95" customHeight="1" x14ac:dyDescent="0.2">
      <c r="A620" s="20"/>
      <c r="B620" s="20"/>
      <c r="C620" s="19"/>
      <c r="D620" s="19"/>
    </row>
    <row r="621" spans="1:4" ht="12.95" customHeight="1" x14ac:dyDescent="0.2">
      <c r="A621" s="20"/>
      <c r="B621" s="20"/>
      <c r="C621" s="19"/>
      <c r="D621" s="19"/>
    </row>
    <row r="622" spans="1:4" ht="12.95" customHeight="1" x14ac:dyDescent="0.2">
      <c r="A622" s="20"/>
      <c r="B622" s="20"/>
      <c r="C622" s="19"/>
      <c r="D622" s="19"/>
    </row>
    <row r="623" spans="1:4" ht="12.95" customHeight="1" x14ac:dyDescent="0.2">
      <c r="A623" s="20"/>
      <c r="B623" s="20"/>
      <c r="C623" s="19"/>
      <c r="D623" s="19"/>
    </row>
    <row r="624" spans="1:4" ht="12.95" customHeight="1" x14ac:dyDescent="0.2">
      <c r="A624" s="20"/>
      <c r="B624" s="20"/>
      <c r="C624" s="19"/>
      <c r="D624" s="19"/>
    </row>
    <row r="625" spans="1:4" ht="12.95" customHeight="1" x14ac:dyDescent="0.2">
      <c r="A625" s="20"/>
      <c r="B625" s="20"/>
      <c r="C625" s="19"/>
      <c r="D625" s="19"/>
    </row>
    <row r="626" spans="1:4" ht="12.95" customHeight="1" x14ac:dyDescent="0.2">
      <c r="A626" s="20"/>
      <c r="B626" s="20"/>
      <c r="C626" s="19"/>
      <c r="D626" s="19"/>
    </row>
    <row r="627" spans="1:4" ht="12.95" customHeight="1" x14ac:dyDescent="0.2">
      <c r="A627" s="20"/>
      <c r="B627" s="20"/>
      <c r="C627" s="19"/>
      <c r="D627" s="19"/>
    </row>
    <row r="628" spans="1:4" ht="12.95" customHeight="1" x14ac:dyDescent="0.2">
      <c r="A628" s="20"/>
      <c r="B628" s="20"/>
      <c r="C628" s="19"/>
      <c r="D628" s="19"/>
    </row>
    <row r="629" spans="1:4" ht="12.95" customHeight="1" x14ac:dyDescent="0.2">
      <c r="A629" s="20"/>
      <c r="B629" s="20"/>
      <c r="C629" s="19"/>
      <c r="D629" s="19"/>
    </row>
    <row r="630" spans="1:4" ht="12.95" customHeight="1" x14ac:dyDescent="0.2">
      <c r="A630" s="20"/>
      <c r="B630" s="20"/>
      <c r="C630" s="19"/>
      <c r="D630" s="19"/>
    </row>
    <row r="631" spans="1:4" ht="12.95" customHeight="1" x14ac:dyDescent="0.2">
      <c r="A631" s="20"/>
      <c r="B631" s="20"/>
      <c r="C631" s="19"/>
      <c r="D631" s="19"/>
    </row>
    <row r="632" spans="1:4" ht="12.95" customHeight="1" x14ac:dyDescent="0.2">
      <c r="A632" s="20"/>
      <c r="B632" s="20"/>
      <c r="C632" s="19"/>
      <c r="D632" s="19"/>
    </row>
    <row r="633" spans="1:4" ht="12.95" customHeight="1" x14ac:dyDescent="0.2">
      <c r="A633" s="20"/>
      <c r="B633" s="20"/>
      <c r="C633" s="19"/>
      <c r="D633" s="19"/>
    </row>
    <row r="634" spans="1:4" ht="12.95" customHeight="1" x14ac:dyDescent="0.2">
      <c r="A634" s="20"/>
      <c r="B634" s="20"/>
      <c r="C634" s="19"/>
      <c r="D634" s="19"/>
    </row>
    <row r="635" spans="1:4" ht="12.95" customHeight="1" x14ac:dyDescent="0.2">
      <c r="A635" s="20"/>
      <c r="B635" s="20"/>
      <c r="C635" s="19"/>
      <c r="D635" s="19"/>
    </row>
    <row r="636" spans="1:4" ht="12.95" customHeight="1" x14ac:dyDescent="0.2">
      <c r="A636" s="20"/>
      <c r="B636" s="20"/>
      <c r="C636" s="19"/>
      <c r="D636" s="19"/>
    </row>
    <row r="637" spans="1:4" ht="12.95" customHeight="1" x14ac:dyDescent="0.2">
      <c r="A637" s="20"/>
      <c r="B637" s="20"/>
      <c r="C637" s="19"/>
      <c r="D637" s="19"/>
    </row>
    <row r="638" spans="1:4" ht="12.95" customHeight="1" x14ac:dyDescent="0.2">
      <c r="A638" s="20"/>
      <c r="B638" s="20"/>
      <c r="C638" s="19"/>
      <c r="D638" s="19"/>
    </row>
    <row r="639" spans="1:4" ht="12.95" customHeight="1" x14ac:dyDescent="0.2">
      <c r="A639" s="20"/>
      <c r="B639" s="20"/>
      <c r="C639" s="19"/>
      <c r="D639" s="19"/>
    </row>
    <row r="640" spans="1:4" ht="12.95" customHeight="1" x14ac:dyDescent="0.2">
      <c r="A640" s="20"/>
      <c r="B640" s="20"/>
      <c r="C640" s="19"/>
      <c r="D640" s="19"/>
    </row>
    <row r="641" spans="1:4" ht="12.95" customHeight="1" x14ac:dyDescent="0.2">
      <c r="A641" s="20"/>
      <c r="B641" s="20"/>
      <c r="C641" s="19"/>
      <c r="D641" s="19"/>
    </row>
    <row r="642" spans="1:4" ht="12.95" customHeight="1" x14ac:dyDescent="0.2">
      <c r="A642" s="20"/>
      <c r="B642" s="20"/>
      <c r="C642" s="19"/>
      <c r="D642" s="19"/>
    </row>
    <row r="643" spans="1:4" ht="12.95" customHeight="1" x14ac:dyDescent="0.2">
      <c r="A643" s="20"/>
      <c r="B643" s="20"/>
      <c r="C643" s="19"/>
      <c r="D643" s="19"/>
    </row>
    <row r="644" spans="1:4" ht="12.95" customHeight="1" x14ac:dyDescent="0.2">
      <c r="A644" s="20"/>
      <c r="B644" s="20"/>
      <c r="C644" s="19"/>
      <c r="D644" s="19"/>
    </row>
    <row r="645" spans="1:4" ht="12.95" customHeight="1" x14ac:dyDescent="0.2">
      <c r="A645" s="20"/>
      <c r="B645" s="20"/>
      <c r="C645" s="19"/>
      <c r="D645" s="19"/>
    </row>
    <row r="646" spans="1:4" ht="12.95" customHeight="1" x14ac:dyDescent="0.2">
      <c r="A646" s="20"/>
      <c r="B646" s="20"/>
      <c r="C646" s="19"/>
      <c r="D646" s="19"/>
    </row>
    <row r="647" spans="1:4" ht="12.95" customHeight="1" x14ac:dyDescent="0.2">
      <c r="A647" s="20"/>
      <c r="B647" s="20"/>
      <c r="C647" s="19"/>
      <c r="D647" s="19"/>
    </row>
    <row r="648" spans="1:4" ht="12.95" customHeight="1" x14ac:dyDescent="0.2">
      <c r="A648" s="20"/>
      <c r="B648" s="20"/>
      <c r="C648" s="19"/>
      <c r="D648" s="19"/>
    </row>
    <row r="649" spans="1:4" ht="12.95" customHeight="1" x14ac:dyDescent="0.2">
      <c r="A649" s="20"/>
      <c r="B649" s="20"/>
      <c r="C649" s="19"/>
      <c r="D649" s="19"/>
    </row>
    <row r="650" spans="1:4" ht="12.95" customHeight="1" x14ac:dyDescent="0.2">
      <c r="A650" s="20"/>
      <c r="B650" s="20"/>
      <c r="C650" s="19"/>
      <c r="D650" s="19"/>
    </row>
    <row r="651" spans="1:4" ht="12.95" customHeight="1" x14ac:dyDescent="0.2">
      <c r="A651" s="20"/>
      <c r="B651" s="20"/>
      <c r="C651" s="19"/>
      <c r="D651" s="19"/>
    </row>
    <row r="652" spans="1:4" ht="12.95" customHeight="1" x14ac:dyDescent="0.2">
      <c r="A652" s="20"/>
      <c r="B652" s="20"/>
      <c r="C652" s="19"/>
      <c r="D652" s="19"/>
    </row>
    <row r="653" spans="1:4" ht="12.95" customHeight="1" x14ac:dyDescent="0.2">
      <c r="A653" s="20"/>
      <c r="B653" s="20"/>
      <c r="C653" s="19"/>
      <c r="D653" s="19"/>
    </row>
    <row r="654" spans="1:4" ht="12.95" customHeight="1" x14ac:dyDescent="0.2">
      <c r="A654" s="20"/>
      <c r="B654" s="20"/>
      <c r="C654" s="19"/>
      <c r="D654" s="19"/>
    </row>
    <row r="655" spans="1:4" ht="12.95" customHeight="1" x14ac:dyDescent="0.2">
      <c r="A655" s="20"/>
      <c r="B655" s="20"/>
      <c r="C655" s="19"/>
      <c r="D655" s="19"/>
    </row>
    <row r="656" spans="1:4" ht="12.95" customHeight="1" x14ac:dyDescent="0.2">
      <c r="A656" s="20"/>
      <c r="B656" s="20"/>
      <c r="C656" s="19"/>
      <c r="D656" s="19"/>
    </row>
    <row r="657" spans="1:4" ht="12.95" customHeight="1" x14ac:dyDescent="0.2">
      <c r="A657" s="20"/>
      <c r="B657" s="20"/>
      <c r="C657" s="19"/>
      <c r="D657" s="19"/>
    </row>
    <row r="658" spans="1:4" ht="12.95" customHeight="1" x14ac:dyDescent="0.2">
      <c r="A658" s="20"/>
      <c r="B658" s="20"/>
      <c r="C658" s="19"/>
      <c r="D658" s="19"/>
    </row>
    <row r="659" spans="1:4" ht="12.95" customHeight="1" x14ac:dyDescent="0.2">
      <c r="A659" s="20"/>
      <c r="B659" s="20"/>
      <c r="C659" s="19"/>
      <c r="D659" s="19"/>
    </row>
    <row r="660" spans="1:4" ht="12.95" customHeight="1" x14ac:dyDescent="0.2">
      <c r="A660" s="20"/>
      <c r="B660" s="20"/>
      <c r="C660" s="19"/>
      <c r="D660" s="19"/>
    </row>
    <row r="661" spans="1:4" ht="12.95" customHeight="1" x14ac:dyDescent="0.2">
      <c r="A661" s="20"/>
      <c r="B661" s="20"/>
      <c r="C661" s="19"/>
      <c r="D661" s="19"/>
    </row>
    <row r="662" spans="1:4" ht="12.95" customHeight="1" x14ac:dyDescent="0.2">
      <c r="A662" s="20"/>
      <c r="B662" s="20"/>
      <c r="C662" s="19"/>
      <c r="D662" s="19"/>
    </row>
    <row r="663" spans="1:4" ht="12.95" customHeight="1" x14ac:dyDescent="0.2">
      <c r="A663" s="20"/>
      <c r="B663" s="20"/>
      <c r="C663" s="19"/>
      <c r="D663" s="19"/>
    </row>
    <row r="664" spans="1:4" ht="12.95" customHeight="1" x14ac:dyDescent="0.2">
      <c r="A664" s="20"/>
      <c r="B664" s="20"/>
      <c r="C664" s="19"/>
      <c r="D664" s="19"/>
    </row>
    <row r="665" spans="1:4" ht="12.95" customHeight="1" x14ac:dyDescent="0.2">
      <c r="A665" s="20"/>
      <c r="B665" s="20"/>
      <c r="C665" s="19"/>
      <c r="D665" s="19"/>
    </row>
    <row r="666" spans="1:4" ht="12.95" customHeight="1" x14ac:dyDescent="0.2">
      <c r="A666" s="20"/>
      <c r="B666" s="20"/>
      <c r="C666" s="19"/>
      <c r="D666" s="19"/>
    </row>
    <row r="667" spans="1:4" ht="12.95" customHeight="1" x14ac:dyDescent="0.2">
      <c r="A667" s="20"/>
      <c r="B667" s="20"/>
      <c r="C667" s="19"/>
      <c r="D667" s="19"/>
    </row>
    <row r="668" spans="1:4" ht="12.95" customHeight="1" x14ac:dyDescent="0.2">
      <c r="A668" s="20"/>
      <c r="B668" s="20"/>
      <c r="C668" s="19"/>
      <c r="D668" s="19"/>
    </row>
    <row r="669" spans="1:4" ht="12.95" customHeight="1" x14ac:dyDescent="0.2">
      <c r="A669" s="20"/>
      <c r="B669" s="20"/>
      <c r="C669" s="19"/>
      <c r="D669" s="19"/>
    </row>
    <row r="670" spans="1:4" ht="12.95" customHeight="1" x14ac:dyDescent="0.2">
      <c r="A670" s="20"/>
      <c r="B670" s="20"/>
      <c r="C670" s="19"/>
      <c r="D670" s="19"/>
    </row>
    <row r="671" spans="1:4" ht="12.95" customHeight="1" x14ac:dyDescent="0.2">
      <c r="A671" s="20"/>
      <c r="B671" s="20"/>
      <c r="C671" s="19"/>
      <c r="D671" s="19"/>
    </row>
    <row r="672" spans="1:4" ht="12.95" customHeight="1" x14ac:dyDescent="0.2">
      <c r="A672" s="20"/>
      <c r="B672" s="20"/>
      <c r="C672" s="19"/>
      <c r="D672" s="19"/>
    </row>
    <row r="673" spans="1:4" ht="12.95" customHeight="1" x14ac:dyDescent="0.2">
      <c r="A673" s="20"/>
      <c r="B673" s="20"/>
      <c r="C673" s="19"/>
      <c r="D673" s="19"/>
    </row>
    <row r="674" spans="1:4" ht="12.95" customHeight="1" x14ac:dyDescent="0.2">
      <c r="A674" s="20"/>
      <c r="B674" s="20"/>
      <c r="C674" s="19"/>
      <c r="D674" s="19"/>
    </row>
    <row r="675" spans="1:4" ht="12.95" customHeight="1" x14ac:dyDescent="0.2">
      <c r="A675" s="20"/>
      <c r="B675" s="20"/>
      <c r="C675" s="19"/>
      <c r="D675" s="19"/>
    </row>
    <row r="676" spans="1:4" ht="12.95" customHeight="1" x14ac:dyDescent="0.2">
      <c r="A676" s="20"/>
      <c r="B676" s="20"/>
      <c r="C676" s="19"/>
      <c r="D676" s="19"/>
    </row>
    <row r="677" spans="1:4" ht="12.95" customHeight="1" x14ac:dyDescent="0.2">
      <c r="A677" s="20"/>
      <c r="B677" s="20"/>
      <c r="C677" s="19"/>
      <c r="D677" s="19"/>
    </row>
    <row r="678" spans="1:4" ht="12.95" customHeight="1" x14ac:dyDescent="0.2">
      <c r="A678" s="20"/>
      <c r="B678" s="20"/>
      <c r="C678" s="19"/>
      <c r="D678" s="19"/>
    </row>
    <row r="679" spans="1:4" ht="12.95" customHeight="1" x14ac:dyDescent="0.2">
      <c r="A679" s="20"/>
      <c r="B679" s="20"/>
      <c r="C679" s="19"/>
      <c r="D679" s="19"/>
    </row>
    <row r="680" spans="1:4" ht="12.95" customHeight="1" x14ac:dyDescent="0.2">
      <c r="A680" s="20"/>
      <c r="B680" s="20"/>
      <c r="C680" s="19"/>
      <c r="D680" s="19"/>
    </row>
    <row r="681" spans="1:4" ht="12.95" customHeight="1" x14ac:dyDescent="0.2">
      <c r="A681" s="20"/>
      <c r="B681" s="20"/>
      <c r="C681" s="19"/>
      <c r="D681" s="19"/>
    </row>
    <row r="682" spans="1:4" ht="12.95" customHeight="1" x14ac:dyDescent="0.2">
      <c r="A682" s="20"/>
      <c r="B682" s="20"/>
      <c r="C682" s="19"/>
      <c r="D682" s="19"/>
    </row>
    <row r="683" spans="1:4" ht="12.95" customHeight="1" x14ac:dyDescent="0.2">
      <c r="A683" s="20"/>
      <c r="B683" s="20"/>
      <c r="C683" s="19"/>
      <c r="D683" s="19"/>
    </row>
    <row r="684" spans="1:4" ht="12.95" customHeight="1" x14ac:dyDescent="0.2">
      <c r="A684" s="20"/>
      <c r="B684" s="20"/>
      <c r="C684" s="19"/>
      <c r="D684" s="19"/>
    </row>
    <row r="685" spans="1:4" ht="12.95" customHeight="1" x14ac:dyDescent="0.2">
      <c r="A685" s="20"/>
      <c r="B685" s="20"/>
      <c r="C685" s="19"/>
      <c r="D685" s="19"/>
    </row>
    <row r="686" spans="1:4" ht="12.95" customHeight="1" x14ac:dyDescent="0.2">
      <c r="A686" s="20"/>
      <c r="B686" s="20"/>
      <c r="C686" s="19"/>
      <c r="D686" s="19"/>
    </row>
    <row r="687" spans="1:4" ht="12.95" customHeight="1" x14ac:dyDescent="0.2">
      <c r="A687" s="20"/>
      <c r="B687" s="20"/>
      <c r="C687" s="19"/>
      <c r="D687" s="19"/>
    </row>
    <row r="688" spans="1:4" ht="12.95" customHeight="1" x14ac:dyDescent="0.2">
      <c r="A688" s="20"/>
      <c r="B688" s="20"/>
      <c r="C688" s="19"/>
      <c r="D688" s="19"/>
    </row>
    <row r="689" spans="1:4" ht="12.95" customHeight="1" x14ac:dyDescent="0.2">
      <c r="A689" s="20"/>
      <c r="B689" s="20"/>
      <c r="C689" s="19"/>
      <c r="D689" s="19"/>
    </row>
    <row r="690" spans="1:4" ht="12.95" customHeight="1" x14ac:dyDescent="0.2">
      <c r="A690" s="20"/>
      <c r="B690" s="20"/>
      <c r="C690" s="19"/>
      <c r="D690" s="19"/>
    </row>
    <row r="691" spans="1:4" ht="12.95" customHeight="1" x14ac:dyDescent="0.2">
      <c r="A691" s="20"/>
      <c r="B691" s="20"/>
      <c r="C691" s="19"/>
      <c r="D691" s="19"/>
    </row>
    <row r="692" spans="1:4" ht="12.95" customHeight="1" x14ac:dyDescent="0.2">
      <c r="A692" s="20"/>
      <c r="B692" s="20"/>
      <c r="C692" s="19"/>
      <c r="D692" s="19"/>
    </row>
    <row r="693" spans="1:4" ht="12.95" customHeight="1" x14ac:dyDescent="0.2">
      <c r="A693" s="20"/>
      <c r="B693" s="20"/>
      <c r="C693" s="19"/>
      <c r="D693" s="19"/>
    </row>
    <row r="694" spans="1:4" ht="12.95" customHeight="1" x14ac:dyDescent="0.2">
      <c r="A694" s="20"/>
      <c r="B694" s="20"/>
      <c r="C694" s="19"/>
      <c r="D694" s="19"/>
    </row>
    <row r="695" spans="1:4" ht="12.95" customHeight="1" x14ac:dyDescent="0.2">
      <c r="A695" s="20"/>
      <c r="B695" s="20"/>
      <c r="C695" s="19"/>
      <c r="D695" s="19"/>
    </row>
    <row r="696" spans="1:4" ht="12.95" customHeight="1" x14ac:dyDescent="0.2">
      <c r="A696" s="20"/>
      <c r="B696" s="20"/>
      <c r="C696" s="19"/>
      <c r="D696" s="19"/>
    </row>
    <row r="697" spans="1:4" ht="12.95" customHeight="1" x14ac:dyDescent="0.2">
      <c r="A697" s="20"/>
      <c r="B697" s="20"/>
      <c r="C697" s="19"/>
      <c r="D697" s="19"/>
    </row>
    <row r="698" spans="1:4" ht="12.95" customHeight="1" x14ac:dyDescent="0.2">
      <c r="A698" s="20"/>
      <c r="B698" s="20"/>
      <c r="C698" s="19"/>
      <c r="D698" s="19"/>
    </row>
    <row r="699" spans="1:4" ht="12.95" customHeight="1" x14ac:dyDescent="0.2">
      <c r="A699" s="20"/>
      <c r="B699" s="20"/>
      <c r="C699" s="19"/>
      <c r="D699" s="19"/>
    </row>
    <row r="700" spans="1:4" ht="12.95" customHeight="1" x14ac:dyDescent="0.2">
      <c r="A700" s="20"/>
      <c r="B700" s="20"/>
      <c r="C700" s="19"/>
      <c r="D700" s="19"/>
    </row>
    <row r="701" spans="1:4" ht="12.95" customHeight="1" x14ac:dyDescent="0.2">
      <c r="A701" s="20"/>
      <c r="B701" s="20"/>
      <c r="C701" s="19"/>
      <c r="D701" s="19"/>
    </row>
    <row r="702" spans="1:4" ht="12.95" customHeight="1" x14ac:dyDescent="0.2">
      <c r="A702" s="20"/>
      <c r="B702" s="20"/>
      <c r="C702" s="19"/>
      <c r="D702" s="19"/>
    </row>
    <row r="703" spans="1:4" ht="12.95" customHeight="1" x14ac:dyDescent="0.2">
      <c r="A703" s="20"/>
      <c r="B703" s="20"/>
      <c r="C703" s="19"/>
      <c r="D703" s="19"/>
    </row>
    <row r="704" spans="1:4" ht="12.95" customHeight="1" x14ac:dyDescent="0.2">
      <c r="A704" s="20"/>
      <c r="B704" s="20"/>
      <c r="C704" s="19"/>
      <c r="D704" s="19"/>
    </row>
    <row r="705" spans="1:4" ht="12.95" customHeight="1" x14ac:dyDescent="0.2">
      <c r="A705" s="20"/>
      <c r="B705" s="20"/>
      <c r="C705" s="19"/>
      <c r="D705" s="19"/>
    </row>
    <row r="706" spans="1:4" ht="12.95" customHeight="1" x14ac:dyDescent="0.2">
      <c r="A706" s="20"/>
      <c r="B706" s="20"/>
      <c r="C706" s="19"/>
      <c r="D706" s="19"/>
    </row>
    <row r="707" spans="1:4" ht="12.95" customHeight="1" x14ac:dyDescent="0.2">
      <c r="A707" s="20"/>
      <c r="B707" s="20"/>
      <c r="C707" s="19"/>
      <c r="D707" s="19"/>
    </row>
    <row r="708" spans="1:4" ht="12.95" customHeight="1" x14ac:dyDescent="0.2">
      <c r="A708" s="20"/>
      <c r="B708" s="20"/>
      <c r="C708" s="19"/>
      <c r="D708" s="19"/>
    </row>
    <row r="709" spans="1:4" ht="12.95" customHeight="1" x14ac:dyDescent="0.2">
      <c r="A709" s="20"/>
      <c r="B709" s="20"/>
      <c r="C709" s="19"/>
      <c r="D709" s="19"/>
    </row>
    <row r="710" spans="1:4" ht="12.95" customHeight="1" x14ac:dyDescent="0.2">
      <c r="A710" s="20"/>
      <c r="B710" s="20"/>
      <c r="C710" s="19"/>
      <c r="D710" s="19"/>
    </row>
    <row r="711" spans="1:4" ht="12.95" customHeight="1" x14ac:dyDescent="0.2">
      <c r="A711" s="20"/>
      <c r="B711" s="20"/>
      <c r="C711" s="19"/>
      <c r="D711" s="19"/>
    </row>
    <row r="712" spans="1:4" ht="12.95" customHeight="1" x14ac:dyDescent="0.2">
      <c r="A712" s="20"/>
      <c r="B712" s="20"/>
      <c r="C712" s="19"/>
      <c r="D712" s="19"/>
    </row>
    <row r="713" spans="1:4" ht="12.95" customHeight="1" x14ac:dyDescent="0.2">
      <c r="A713" s="20"/>
      <c r="B713" s="20"/>
      <c r="C713" s="19"/>
      <c r="D713" s="19"/>
    </row>
    <row r="714" spans="1:4" ht="12.95" customHeight="1" x14ac:dyDescent="0.2">
      <c r="A714" s="20"/>
      <c r="B714" s="20"/>
      <c r="C714" s="19"/>
      <c r="D714" s="19"/>
    </row>
    <row r="715" spans="1:4" ht="12.95" customHeight="1" x14ac:dyDescent="0.2">
      <c r="A715" s="20"/>
      <c r="B715" s="20"/>
      <c r="C715" s="19"/>
      <c r="D715" s="19"/>
    </row>
    <row r="716" spans="1:4" ht="12.95" customHeight="1" x14ac:dyDescent="0.2">
      <c r="A716" s="20"/>
      <c r="B716" s="20"/>
      <c r="C716" s="19"/>
      <c r="D716" s="19"/>
    </row>
    <row r="717" spans="1:4" ht="12.95" customHeight="1" x14ac:dyDescent="0.2">
      <c r="A717" s="20"/>
      <c r="B717" s="20"/>
      <c r="C717" s="19"/>
      <c r="D717" s="19"/>
    </row>
    <row r="718" spans="1:4" ht="12.95" customHeight="1" x14ac:dyDescent="0.2">
      <c r="A718" s="20"/>
      <c r="B718" s="20"/>
      <c r="C718" s="19"/>
      <c r="D718" s="19"/>
    </row>
    <row r="719" spans="1:4" ht="12.95" customHeight="1" x14ac:dyDescent="0.2">
      <c r="A719" s="20"/>
      <c r="B719" s="20"/>
      <c r="C719" s="19"/>
      <c r="D719" s="19"/>
    </row>
    <row r="720" spans="1:4" ht="12.95" customHeight="1" x14ac:dyDescent="0.2">
      <c r="A720" s="20"/>
      <c r="B720" s="20"/>
      <c r="C720" s="19"/>
      <c r="D720" s="19"/>
    </row>
    <row r="721" spans="1:4" ht="12.95" customHeight="1" x14ac:dyDescent="0.2">
      <c r="A721" s="20"/>
      <c r="B721" s="20"/>
      <c r="C721" s="19"/>
      <c r="D721" s="19"/>
    </row>
    <row r="722" spans="1:4" ht="12.95" customHeight="1" x14ac:dyDescent="0.2">
      <c r="A722" s="20"/>
      <c r="B722" s="20"/>
      <c r="C722" s="19"/>
      <c r="D722" s="19"/>
    </row>
    <row r="723" spans="1:4" ht="12.95" customHeight="1" x14ac:dyDescent="0.2">
      <c r="A723" s="20"/>
      <c r="B723" s="20"/>
      <c r="C723" s="19"/>
      <c r="D723" s="19"/>
    </row>
    <row r="724" spans="1:4" ht="12.95" customHeight="1" x14ac:dyDescent="0.2">
      <c r="A724" s="20"/>
      <c r="B724" s="20"/>
      <c r="C724" s="19"/>
      <c r="D724" s="19"/>
    </row>
    <row r="725" spans="1:4" ht="12.95" customHeight="1" x14ac:dyDescent="0.2">
      <c r="A725" s="20"/>
      <c r="B725" s="20"/>
      <c r="C725" s="19"/>
      <c r="D725" s="19"/>
    </row>
    <row r="726" spans="1:4" ht="12.95" customHeight="1" x14ac:dyDescent="0.2">
      <c r="A726" s="20"/>
      <c r="B726" s="20"/>
      <c r="C726" s="19"/>
      <c r="D726" s="19"/>
    </row>
    <row r="727" spans="1:4" ht="12.95" customHeight="1" x14ac:dyDescent="0.2">
      <c r="A727" s="20"/>
      <c r="B727" s="20"/>
      <c r="C727" s="19"/>
      <c r="D727" s="19"/>
    </row>
    <row r="728" spans="1:4" ht="12.95" customHeight="1" x14ac:dyDescent="0.2">
      <c r="A728" s="20"/>
      <c r="B728" s="20"/>
      <c r="C728" s="19"/>
      <c r="D728" s="19"/>
    </row>
    <row r="729" spans="1:4" ht="12.95" customHeight="1" x14ac:dyDescent="0.2">
      <c r="A729" s="20"/>
      <c r="B729" s="20"/>
      <c r="C729" s="19"/>
      <c r="D729" s="19"/>
    </row>
    <row r="730" spans="1:4" ht="12.95" customHeight="1" x14ac:dyDescent="0.2">
      <c r="A730" s="20"/>
      <c r="B730" s="20"/>
      <c r="C730" s="19"/>
      <c r="D730" s="19"/>
    </row>
    <row r="731" spans="1:4" ht="12.95" customHeight="1" x14ac:dyDescent="0.2">
      <c r="A731" s="20"/>
      <c r="B731" s="20"/>
      <c r="C731" s="19"/>
      <c r="D731" s="19"/>
    </row>
    <row r="732" spans="1:4" ht="12.95" customHeight="1" x14ac:dyDescent="0.2">
      <c r="A732" s="20"/>
      <c r="B732" s="20"/>
      <c r="C732" s="19"/>
      <c r="D732" s="19"/>
    </row>
    <row r="733" spans="1:4" ht="12.95" customHeight="1" x14ac:dyDescent="0.2">
      <c r="A733" s="20"/>
      <c r="B733" s="20"/>
      <c r="C733" s="19"/>
      <c r="D733" s="19"/>
    </row>
    <row r="734" spans="1:4" ht="12.95" customHeight="1" x14ac:dyDescent="0.2">
      <c r="A734" s="20"/>
      <c r="B734" s="20"/>
      <c r="C734" s="19"/>
      <c r="D734" s="19"/>
    </row>
    <row r="735" spans="1:4" ht="12.95" customHeight="1" x14ac:dyDescent="0.2">
      <c r="A735" s="20"/>
      <c r="B735" s="20"/>
      <c r="C735" s="19"/>
      <c r="D735" s="19"/>
    </row>
    <row r="736" spans="1:4" ht="12.95" customHeight="1" x14ac:dyDescent="0.2">
      <c r="A736" s="20"/>
      <c r="B736" s="20"/>
      <c r="C736" s="19"/>
      <c r="D736" s="19"/>
    </row>
    <row r="737" spans="1:4" ht="12.95" customHeight="1" x14ac:dyDescent="0.2">
      <c r="A737" s="20"/>
      <c r="B737" s="20"/>
      <c r="C737" s="19"/>
      <c r="D737" s="19"/>
    </row>
    <row r="738" spans="1:4" ht="12.95" customHeight="1" x14ac:dyDescent="0.2">
      <c r="A738" s="20"/>
      <c r="B738" s="20"/>
      <c r="C738" s="19"/>
      <c r="D738" s="19"/>
    </row>
    <row r="739" spans="1:4" ht="12.95" customHeight="1" x14ac:dyDescent="0.2">
      <c r="A739" s="20"/>
      <c r="B739" s="20"/>
      <c r="C739" s="19"/>
      <c r="D739" s="19"/>
    </row>
    <row r="740" spans="1:4" ht="12.95" customHeight="1" x14ac:dyDescent="0.2">
      <c r="A740" s="20"/>
      <c r="B740" s="20"/>
      <c r="C740" s="19"/>
      <c r="D740" s="19"/>
    </row>
    <row r="741" spans="1:4" ht="12.95" customHeight="1" x14ac:dyDescent="0.2">
      <c r="A741" s="20"/>
      <c r="B741" s="20"/>
      <c r="C741" s="19"/>
      <c r="D741" s="19"/>
    </row>
    <row r="742" spans="1:4" ht="12.95" customHeight="1" x14ac:dyDescent="0.2">
      <c r="A742" s="20"/>
      <c r="B742" s="20"/>
      <c r="C742" s="19"/>
      <c r="D742" s="19"/>
    </row>
    <row r="743" spans="1:4" ht="12.95" customHeight="1" x14ac:dyDescent="0.2">
      <c r="A743" s="20"/>
      <c r="B743" s="20"/>
      <c r="C743" s="19"/>
      <c r="D743" s="19"/>
    </row>
    <row r="744" spans="1:4" ht="12.95" customHeight="1" x14ac:dyDescent="0.2">
      <c r="A744" s="20"/>
      <c r="B744" s="20"/>
      <c r="C744" s="19"/>
      <c r="D744" s="19"/>
    </row>
    <row r="745" spans="1:4" ht="12.95" customHeight="1" x14ac:dyDescent="0.2">
      <c r="A745" s="20"/>
      <c r="B745" s="20"/>
      <c r="C745" s="19"/>
      <c r="D745" s="19"/>
    </row>
    <row r="746" spans="1:4" ht="12.95" customHeight="1" x14ac:dyDescent="0.2">
      <c r="A746" s="20"/>
      <c r="B746" s="20"/>
      <c r="C746" s="19"/>
      <c r="D746" s="19"/>
    </row>
    <row r="747" spans="1:4" ht="12.95" customHeight="1" x14ac:dyDescent="0.2">
      <c r="A747" s="20"/>
      <c r="B747" s="20"/>
      <c r="C747" s="19"/>
      <c r="D747" s="19"/>
    </row>
    <row r="748" spans="1:4" ht="12.95" customHeight="1" x14ac:dyDescent="0.2">
      <c r="A748" s="20"/>
      <c r="B748" s="20"/>
      <c r="C748" s="19"/>
      <c r="D748" s="19"/>
    </row>
    <row r="749" spans="1:4" ht="12.95" customHeight="1" x14ac:dyDescent="0.2">
      <c r="A749" s="20"/>
      <c r="B749" s="20"/>
      <c r="C749" s="19"/>
      <c r="D749" s="19"/>
    </row>
    <row r="750" spans="1:4" ht="12.95" customHeight="1" x14ac:dyDescent="0.2">
      <c r="A750" s="20"/>
      <c r="B750" s="20"/>
      <c r="C750" s="19"/>
      <c r="D750" s="19"/>
    </row>
    <row r="751" spans="1:4" ht="12.95" customHeight="1" x14ac:dyDescent="0.2">
      <c r="A751" s="20"/>
      <c r="B751" s="20"/>
      <c r="C751" s="19"/>
      <c r="D751" s="19"/>
    </row>
    <row r="752" spans="1:4" ht="12.95" customHeight="1" x14ac:dyDescent="0.2">
      <c r="A752" s="20"/>
      <c r="B752" s="20"/>
      <c r="C752" s="19"/>
      <c r="D752" s="19"/>
    </row>
    <row r="753" spans="1:4" ht="12.95" customHeight="1" x14ac:dyDescent="0.2">
      <c r="A753" s="20"/>
      <c r="B753" s="20"/>
      <c r="C753" s="19"/>
      <c r="D753" s="19"/>
    </row>
    <row r="754" spans="1:4" ht="12.95" customHeight="1" x14ac:dyDescent="0.2">
      <c r="A754" s="20"/>
      <c r="B754" s="20"/>
      <c r="C754" s="19"/>
      <c r="D754" s="19"/>
    </row>
    <row r="755" spans="1:4" ht="12.95" customHeight="1" x14ac:dyDescent="0.2">
      <c r="A755" s="20"/>
      <c r="B755" s="20"/>
      <c r="C755" s="19"/>
      <c r="D755" s="19"/>
    </row>
    <row r="756" spans="1:4" ht="12.95" customHeight="1" x14ac:dyDescent="0.2">
      <c r="A756" s="20"/>
      <c r="B756" s="20"/>
      <c r="C756" s="19"/>
      <c r="D756" s="19"/>
    </row>
    <row r="757" spans="1:4" ht="12.95" customHeight="1" x14ac:dyDescent="0.2">
      <c r="A757" s="20"/>
      <c r="B757" s="20"/>
      <c r="C757" s="19"/>
      <c r="D757" s="19"/>
    </row>
    <row r="758" spans="1:4" ht="12.95" customHeight="1" x14ac:dyDescent="0.2">
      <c r="A758" s="20"/>
      <c r="B758" s="20"/>
      <c r="C758" s="19"/>
      <c r="D758" s="19"/>
    </row>
    <row r="759" spans="1:4" ht="12.95" customHeight="1" x14ac:dyDescent="0.2">
      <c r="A759" s="20"/>
      <c r="B759" s="20"/>
      <c r="C759" s="19"/>
      <c r="D759" s="19"/>
    </row>
    <row r="760" spans="1:4" ht="12.95" customHeight="1" x14ac:dyDescent="0.2">
      <c r="A760" s="20"/>
      <c r="B760" s="20"/>
      <c r="C760" s="19"/>
      <c r="D760" s="19"/>
    </row>
    <row r="761" spans="1:4" ht="12.95" customHeight="1" x14ac:dyDescent="0.2">
      <c r="A761" s="20"/>
      <c r="B761" s="20"/>
      <c r="C761" s="19"/>
      <c r="D761" s="19"/>
    </row>
    <row r="762" spans="1:4" ht="12.95" customHeight="1" x14ac:dyDescent="0.2">
      <c r="A762" s="20"/>
      <c r="B762" s="20"/>
      <c r="C762" s="19"/>
      <c r="D762" s="19"/>
    </row>
    <row r="763" spans="1:4" ht="12.95" customHeight="1" x14ac:dyDescent="0.2">
      <c r="A763" s="20"/>
      <c r="B763" s="20"/>
      <c r="C763" s="19"/>
      <c r="D763" s="19"/>
    </row>
    <row r="764" spans="1:4" ht="12.95" customHeight="1" x14ac:dyDescent="0.2">
      <c r="A764" s="20"/>
      <c r="B764" s="20"/>
      <c r="C764" s="19"/>
      <c r="D764" s="19"/>
    </row>
    <row r="765" spans="1:4" ht="12.95" customHeight="1" x14ac:dyDescent="0.2">
      <c r="A765" s="20"/>
      <c r="B765" s="20"/>
      <c r="C765" s="19"/>
      <c r="D765" s="19"/>
    </row>
    <row r="766" spans="1:4" ht="12.95" customHeight="1" x14ac:dyDescent="0.2">
      <c r="A766" s="20"/>
      <c r="B766" s="20"/>
      <c r="C766" s="19"/>
      <c r="D766" s="19"/>
    </row>
    <row r="767" spans="1:4" ht="12.95" customHeight="1" x14ac:dyDescent="0.2">
      <c r="A767" s="20"/>
      <c r="B767" s="20"/>
      <c r="C767" s="19"/>
      <c r="D767" s="19"/>
    </row>
    <row r="768" spans="1:4" ht="12.95" customHeight="1" x14ac:dyDescent="0.2">
      <c r="A768" s="20"/>
      <c r="B768" s="20"/>
      <c r="C768" s="19"/>
      <c r="D768" s="19"/>
    </row>
    <row r="769" spans="1:4" ht="12.95" customHeight="1" x14ac:dyDescent="0.2">
      <c r="A769" s="20"/>
      <c r="B769" s="20"/>
      <c r="C769" s="19"/>
      <c r="D769" s="19"/>
    </row>
    <row r="770" spans="1:4" ht="12.95" customHeight="1" x14ac:dyDescent="0.2">
      <c r="A770" s="20"/>
      <c r="B770" s="20"/>
      <c r="C770" s="19"/>
      <c r="D770" s="19"/>
    </row>
    <row r="771" spans="1:4" ht="12.95" customHeight="1" x14ac:dyDescent="0.2">
      <c r="A771" s="20"/>
      <c r="B771" s="20"/>
      <c r="C771" s="19"/>
      <c r="D771" s="19"/>
    </row>
    <row r="772" spans="1:4" ht="12.95" customHeight="1" x14ac:dyDescent="0.2">
      <c r="A772" s="20"/>
      <c r="B772" s="20"/>
      <c r="C772" s="19"/>
      <c r="D772" s="19"/>
    </row>
    <row r="773" spans="1:4" ht="12.95" customHeight="1" x14ac:dyDescent="0.2">
      <c r="A773" s="20"/>
      <c r="B773" s="20"/>
      <c r="C773" s="19"/>
      <c r="D773" s="19"/>
    </row>
    <row r="774" spans="1:4" ht="12.95" customHeight="1" x14ac:dyDescent="0.2">
      <c r="A774" s="20"/>
      <c r="B774" s="20"/>
      <c r="C774" s="19"/>
      <c r="D774" s="19"/>
    </row>
    <row r="775" spans="1:4" ht="12.95" customHeight="1" x14ac:dyDescent="0.2">
      <c r="A775" s="20"/>
      <c r="B775" s="20"/>
      <c r="C775" s="19"/>
      <c r="D775" s="19"/>
    </row>
    <row r="776" spans="1:4" ht="12.95" customHeight="1" x14ac:dyDescent="0.2">
      <c r="A776" s="20"/>
      <c r="B776" s="20"/>
      <c r="C776" s="19"/>
      <c r="D776" s="19"/>
    </row>
    <row r="777" spans="1:4" ht="12.95" customHeight="1" x14ac:dyDescent="0.2">
      <c r="A777" s="20"/>
      <c r="B777" s="20"/>
      <c r="C777" s="19"/>
      <c r="D777" s="19"/>
    </row>
    <row r="778" spans="1:4" ht="12.95" customHeight="1" x14ac:dyDescent="0.2">
      <c r="A778" s="20"/>
      <c r="B778" s="20"/>
      <c r="C778" s="19"/>
      <c r="D778" s="19"/>
    </row>
    <row r="779" spans="1:4" ht="12.95" customHeight="1" x14ac:dyDescent="0.2">
      <c r="A779" s="20"/>
      <c r="B779" s="20"/>
      <c r="C779" s="19"/>
      <c r="D779" s="19"/>
    </row>
    <row r="780" spans="1:4" ht="12.95" customHeight="1" x14ac:dyDescent="0.2">
      <c r="A780" s="20"/>
      <c r="B780" s="20"/>
      <c r="C780" s="19"/>
      <c r="D780" s="19"/>
    </row>
    <row r="781" spans="1:4" ht="12.95" customHeight="1" x14ac:dyDescent="0.2">
      <c r="A781" s="20"/>
      <c r="B781" s="20"/>
      <c r="C781" s="19"/>
      <c r="D781" s="19"/>
    </row>
    <row r="782" spans="1:4" ht="12.95" customHeight="1" x14ac:dyDescent="0.2">
      <c r="A782" s="20"/>
      <c r="B782" s="20"/>
      <c r="C782" s="19"/>
      <c r="D782" s="19"/>
    </row>
    <row r="783" spans="1:4" ht="12.95" customHeight="1" x14ac:dyDescent="0.2">
      <c r="A783" s="20"/>
      <c r="B783" s="20"/>
      <c r="C783" s="19"/>
      <c r="D783" s="19"/>
    </row>
    <row r="784" spans="1:4" ht="12.95" customHeight="1" x14ac:dyDescent="0.2">
      <c r="A784" s="20"/>
      <c r="B784" s="20"/>
      <c r="C784" s="19"/>
      <c r="D784" s="19"/>
    </row>
    <row r="785" spans="1:4" ht="12.95" customHeight="1" x14ac:dyDescent="0.2">
      <c r="A785" s="20"/>
      <c r="B785" s="20"/>
      <c r="C785" s="19"/>
      <c r="D785" s="19"/>
    </row>
    <row r="786" spans="1:4" ht="12.95" customHeight="1" x14ac:dyDescent="0.2">
      <c r="A786" s="20"/>
      <c r="B786" s="20"/>
      <c r="C786" s="19"/>
      <c r="D786" s="19"/>
    </row>
    <row r="787" spans="1:4" ht="12.95" customHeight="1" x14ac:dyDescent="0.2">
      <c r="A787" s="20"/>
      <c r="B787" s="20"/>
      <c r="C787" s="19"/>
      <c r="D787" s="19"/>
    </row>
    <row r="788" spans="1:4" ht="12.95" customHeight="1" x14ac:dyDescent="0.2">
      <c r="A788" s="20"/>
      <c r="B788" s="20"/>
      <c r="C788" s="19"/>
      <c r="D788" s="19"/>
    </row>
    <row r="789" spans="1:4" ht="12.95" customHeight="1" x14ac:dyDescent="0.2">
      <c r="A789" s="20"/>
      <c r="B789" s="20"/>
      <c r="C789" s="19"/>
      <c r="D789" s="19"/>
    </row>
    <row r="790" spans="1:4" ht="12.95" customHeight="1" x14ac:dyDescent="0.2">
      <c r="A790" s="20"/>
      <c r="B790" s="20"/>
      <c r="C790" s="19"/>
      <c r="D790" s="19"/>
    </row>
    <row r="791" spans="1:4" ht="12.95" customHeight="1" x14ac:dyDescent="0.2">
      <c r="A791" s="20"/>
      <c r="B791" s="20"/>
      <c r="C791" s="19"/>
      <c r="D791" s="19"/>
    </row>
    <row r="792" spans="1:4" ht="12.95" customHeight="1" x14ac:dyDescent="0.2">
      <c r="A792" s="20"/>
      <c r="B792" s="20"/>
      <c r="C792" s="19"/>
      <c r="D792" s="19"/>
    </row>
    <row r="793" spans="1:4" ht="12.95" customHeight="1" x14ac:dyDescent="0.2">
      <c r="A793" s="20"/>
      <c r="B793" s="20"/>
      <c r="C793" s="19"/>
      <c r="D793" s="19"/>
    </row>
    <row r="794" spans="1:4" ht="12.95" customHeight="1" x14ac:dyDescent="0.2">
      <c r="A794" s="20"/>
      <c r="B794" s="20"/>
      <c r="C794" s="19"/>
      <c r="D794" s="19"/>
    </row>
    <row r="795" spans="1:4" ht="12.95" customHeight="1" x14ac:dyDescent="0.2">
      <c r="A795" s="20"/>
      <c r="B795" s="20"/>
      <c r="C795" s="19"/>
      <c r="D795" s="19"/>
    </row>
    <row r="796" spans="1:4" ht="12.95" customHeight="1" x14ac:dyDescent="0.2">
      <c r="A796" s="20"/>
      <c r="B796" s="20"/>
      <c r="C796" s="19"/>
      <c r="D796" s="19"/>
    </row>
    <row r="797" spans="1:4" ht="12.95" customHeight="1" x14ac:dyDescent="0.2">
      <c r="A797" s="20"/>
      <c r="B797" s="20"/>
      <c r="C797" s="19"/>
      <c r="D797" s="19"/>
    </row>
    <row r="798" spans="1:4" ht="12.95" customHeight="1" x14ac:dyDescent="0.2">
      <c r="A798" s="20"/>
      <c r="B798" s="20"/>
      <c r="C798" s="19"/>
      <c r="D798" s="19"/>
    </row>
    <row r="799" spans="1:4" ht="12.95" customHeight="1" x14ac:dyDescent="0.2">
      <c r="A799" s="20"/>
      <c r="B799" s="20"/>
      <c r="C799" s="19"/>
      <c r="D799" s="19"/>
    </row>
    <row r="800" spans="1:4" ht="12.95" customHeight="1" x14ac:dyDescent="0.2">
      <c r="A800" s="20"/>
      <c r="B800" s="20"/>
      <c r="C800" s="19"/>
      <c r="D800" s="19"/>
    </row>
    <row r="801" spans="1:4" ht="12.95" customHeight="1" x14ac:dyDescent="0.2">
      <c r="A801" s="20"/>
      <c r="B801" s="20"/>
      <c r="C801" s="19"/>
      <c r="D801" s="19"/>
    </row>
    <row r="802" spans="1:4" ht="12.95" customHeight="1" x14ac:dyDescent="0.2">
      <c r="A802" s="20"/>
      <c r="B802" s="20"/>
      <c r="C802" s="19"/>
      <c r="D802" s="19"/>
    </row>
    <row r="803" spans="1:4" ht="12.95" customHeight="1" x14ac:dyDescent="0.2">
      <c r="A803" s="20"/>
      <c r="B803" s="20"/>
      <c r="C803" s="19"/>
      <c r="D803" s="19"/>
    </row>
    <row r="804" spans="1:4" ht="12.95" customHeight="1" x14ac:dyDescent="0.2">
      <c r="A804" s="20"/>
      <c r="B804" s="20"/>
      <c r="C804" s="19"/>
      <c r="D804" s="19"/>
    </row>
    <row r="805" spans="1:4" ht="12.95" customHeight="1" x14ac:dyDescent="0.2">
      <c r="A805" s="20"/>
      <c r="B805" s="20"/>
      <c r="C805" s="19"/>
      <c r="D805" s="19"/>
    </row>
    <row r="806" spans="1:4" ht="12.95" customHeight="1" x14ac:dyDescent="0.2">
      <c r="A806" s="20"/>
      <c r="B806" s="20"/>
      <c r="C806" s="19"/>
      <c r="D806" s="19"/>
    </row>
    <row r="807" spans="1:4" ht="12.95" customHeight="1" x14ac:dyDescent="0.2">
      <c r="A807" s="20"/>
      <c r="B807" s="20"/>
      <c r="C807" s="19"/>
      <c r="D807" s="19"/>
    </row>
    <row r="808" spans="1:4" ht="12.95" customHeight="1" x14ac:dyDescent="0.2">
      <c r="A808" s="20"/>
      <c r="B808" s="20"/>
      <c r="C808" s="19"/>
      <c r="D808" s="19"/>
    </row>
    <row r="809" spans="1:4" ht="12.95" customHeight="1" x14ac:dyDescent="0.2">
      <c r="A809" s="20"/>
      <c r="B809" s="20"/>
      <c r="C809" s="19"/>
      <c r="D809" s="19"/>
    </row>
    <row r="810" spans="1:4" ht="12.95" customHeight="1" x14ac:dyDescent="0.2">
      <c r="A810" s="20"/>
      <c r="B810" s="20"/>
      <c r="C810" s="19"/>
      <c r="D810" s="19"/>
    </row>
    <row r="811" spans="1:4" ht="12.95" customHeight="1" x14ac:dyDescent="0.2">
      <c r="A811" s="20"/>
      <c r="B811" s="20"/>
      <c r="C811" s="19"/>
      <c r="D811" s="19"/>
    </row>
    <row r="812" spans="1:4" ht="12.95" customHeight="1" x14ac:dyDescent="0.2">
      <c r="A812" s="20"/>
      <c r="B812" s="20"/>
      <c r="C812" s="19"/>
      <c r="D812" s="19"/>
    </row>
    <row r="813" spans="1:4" ht="12.95" customHeight="1" x14ac:dyDescent="0.2">
      <c r="A813" s="20"/>
      <c r="B813" s="20"/>
      <c r="C813" s="19"/>
      <c r="D813" s="19"/>
    </row>
    <row r="814" spans="1:4" ht="12.95" customHeight="1" x14ac:dyDescent="0.2">
      <c r="A814" s="20"/>
      <c r="B814" s="20"/>
      <c r="C814" s="19"/>
      <c r="D814" s="19"/>
    </row>
    <row r="815" spans="1:4" ht="12.95" customHeight="1" x14ac:dyDescent="0.2">
      <c r="A815" s="20"/>
      <c r="B815" s="20"/>
      <c r="C815" s="19"/>
      <c r="D815" s="19"/>
    </row>
    <row r="816" spans="1:4" ht="12.95" customHeight="1" x14ac:dyDescent="0.2">
      <c r="A816" s="20"/>
      <c r="B816" s="20"/>
      <c r="C816" s="19"/>
      <c r="D816" s="19"/>
    </row>
    <row r="817" spans="1:4" ht="12.95" customHeight="1" x14ac:dyDescent="0.2">
      <c r="A817" s="20"/>
      <c r="B817" s="20"/>
      <c r="C817" s="19"/>
      <c r="D817" s="19"/>
    </row>
    <row r="818" spans="1:4" ht="12.95" customHeight="1" x14ac:dyDescent="0.2">
      <c r="A818" s="20"/>
      <c r="B818" s="20"/>
      <c r="C818" s="19"/>
      <c r="D818" s="19"/>
    </row>
    <row r="819" spans="1:4" ht="12.95" customHeight="1" x14ac:dyDescent="0.2">
      <c r="A819" s="20"/>
      <c r="B819" s="20"/>
      <c r="C819" s="19"/>
      <c r="D819" s="19"/>
    </row>
    <row r="820" spans="1:4" ht="12.95" customHeight="1" x14ac:dyDescent="0.2">
      <c r="A820" s="20"/>
      <c r="B820" s="20"/>
      <c r="C820" s="19"/>
      <c r="D820" s="19"/>
    </row>
    <row r="821" spans="1:4" ht="12.95" customHeight="1" x14ac:dyDescent="0.2">
      <c r="A821" s="20"/>
      <c r="B821" s="20"/>
      <c r="C821" s="19"/>
      <c r="D821" s="19"/>
    </row>
    <row r="822" spans="1:4" ht="12.95" customHeight="1" x14ac:dyDescent="0.2">
      <c r="A822" s="20"/>
      <c r="B822" s="20"/>
      <c r="C822" s="19"/>
      <c r="D822" s="19"/>
    </row>
    <row r="823" spans="1:4" ht="12.95" customHeight="1" x14ac:dyDescent="0.2">
      <c r="A823" s="20"/>
      <c r="B823" s="20"/>
      <c r="C823" s="19"/>
      <c r="D823" s="19"/>
    </row>
    <row r="824" spans="1:4" ht="12.95" customHeight="1" x14ac:dyDescent="0.2">
      <c r="A824" s="20"/>
      <c r="B824" s="20"/>
      <c r="C824" s="19"/>
      <c r="D824" s="19"/>
    </row>
    <row r="825" spans="1:4" ht="12.95" customHeight="1" x14ac:dyDescent="0.2">
      <c r="A825" s="20"/>
      <c r="B825" s="20"/>
      <c r="C825" s="19"/>
      <c r="D825" s="19"/>
    </row>
    <row r="826" spans="1:4" ht="12.95" customHeight="1" x14ac:dyDescent="0.2">
      <c r="A826" s="20"/>
      <c r="B826" s="20"/>
      <c r="C826" s="19"/>
      <c r="D826" s="19"/>
    </row>
    <row r="827" spans="1:4" ht="12.95" customHeight="1" x14ac:dyDescent="0.2">
      <c r="A827" s="20"/>
      <c r="B827" s="20"/>
      <c r="C827" s="19"/>
      <c r="D827" s="19"/>
    </row>
    <row r="828" spans="1:4" ht="12.95" customHeight="1" x14ac:dyDescent="0.2">
      <c r="A828" s="20"/>
      <c r="B828" s="20"/>
      <c r="C828" s="19"/>
      <c r="D828" s="19"/>
    </row>
    <row r="829" spans="1:4" ht="12.95" customHeight="1" x14ac:dyDescent="0.2">
      <c r="A829" s="20"/>
      <c r="B829" s="20"/>
      <c r="C829" s="19"/>
      <c r="D829" s="19"/>
    </row>
    <row r="830" spans="1:4" ht="12.95" customHeight="1" x14ac:dyDescent="0.2">
      <c r="A830" s="20"/>
      <c r="B830" s="20"/>
      <c r="C830" s="19"/>
      <c r="D830" s="19"/>
    </row>
    <row r="831" spans="1:4" ht="12.95" customHeight="1" x14ac:dyDescent="0.2">
      <c r="A831" s="20"/>
      <c r="B831" s="20"/>
      <c r="C831" s="19"/>
      <c r="D831" s="19"/>
    </row>
    <row r="832" spans="1:4" ht="12.95" customHeight="1" x14ac:dyDescent="0.2">
      <c r="A832" s="20"/>
      <c r="B832" s="20"/>
      <c r="C832" s="19"/>
      <c r="D832" s="19"/>
    </row>
    <row r="833" spans="1:4" ht="12.95" customHeight="1" x14ac:dyDescent="0.2">
      <c r="A833" s="20"/>
      <c r="B833" s="20"/>
      <c r="C833" s="19"/>
      <c r="D833" s="19"/>
    </row>
    <row r="834" spans="1:4" ht="12.95" customHeight="1" x14ac:dyDescent="0.2">
      <c r="A834" s="20"/>
      <c r="B834" s="20"/>
      <c r="C834" s="19"/>
      <c r="D834" s="19"/>
    </row>
    <row r="835" spans="1:4" ht="12.95" customHeight="1" x14ac:dyDescent="0.2">
      <c r="A835" s="20"/>
      <c r="B835" s="20"/>
      <c r="C835" s="19"/>
      <c r="D835" s="19"/>
    </row>
    <row r="836" spans="1:4" ht="12.95" customHeight="1" x14ac:dyDescent="0.2">
      <c r="A836" s="20"/>
      <c r="B836" s="20"/>
      <c r="C836" s="19"/>
      <c r="D836" s="19"/>
    </row>
    <row r="837" spans="1:4" ht="12.95" customHeight="1" x14ac:dyDescent="0.2">
      <c r="A837" s="20"/>
      <c r="B837" s="20"/>
      <c r="C837" s="19"/>
      <c r="D837" s="19"/>
    </row>
    <row r="838" spans="1:4" ht="12.95" customHeight="1" x14ac:dyDescent="0.2">
      <c r="A838" s="20"/>
      <c r="B838" s="20"/>
      <c r="C838" s="19"/>
      <c r="D838" s="19"/>
    </row>
    <row r="839" spans="1:4" ht="12.95" customHeight="1" x14ac:dyDescent="0.2">
      <c r="A839" s="20"/>
      <c r="B839" s="20"/>
      <c r="C839" s="19"/>
      <c r="D839" s="19"/>
    </row>
    <row r="840" spans="1:4" ht="12.95" customHeight="1" x14ac:dyDescent="0.2">
      <c r="A840" s="20"/>
      <c r="B840" s="20"/>
      <c r="C840" s="19"/>
      <c r="D840" s="19"/>
    </row>
    <row r="841" spans="1:4" ht="12.95" customHeight="1" x14ac:dyDescent="0.2">
      <c r="A841" s="20"/>
      <c r="B841" s="20"/>
      <c r="C841" s="19"/>
      <c r="D841" s="19"/>
    </row>
    <row r="842" spans="1:4" ht="12.95" customHeight="1" x14ac:dyDescent="0.2">
      <c r="A842" s="20"/>
      <c r="B842" s="20"/>
      <c r="C842" s="19"/>
      <c r="D842" s="19"/>
    </row>
    <row r="843" spans="1:4" ht="12.95" customHeight="1" x14ac:dyDescent="0.2">
      <c r="A843" s="20"/>
      <c r="B843" s="20"/>
      <c r="C843" s="19"/>
      <c r="D843" s="19"/>
    </row>
    <row r="844" spans="1:4" ht="12.95" customHeight="1" x14ac:dyDescent="0.2">
      <c r="A844" s="20"/>
      <c r="B844" s="20"/>
      <c r="C844" s="19"/>
      <c r="D844" s="19"/>
    </row>
    <row r="845" spans="1:4" ht="12.95" customHeight="1" x14ac:dyDescent="0.2">
      <c r="A845" s="20"/>
      <c r="B845" s="20"/>
      <c r="C845" s="19"/>
      <c r="D845" s="19"/>
    </row>
    <row r="846" spans="1:4" ht="12.95" customHeight="1" x14ac:dyDescent="0.2">
      <c r="A846" s="20"/>
      <c r="B846" s="20"/>
      <c r="C846" s="19"/>
      <c r="D846" s="19"/>
    </row>
    <row r="847" spans="1:4" ht="12.95" customHeight="1" x14ac:dyDescent="0.2">
      <c r="A847" s="20"/>
      <c r="B847" s="20"/>
      <c r="C847" s="19"/>
      <c r="D847" s="19"/>
    </row>
    <row r="848" spans="1:4" ht="12.95" customHeight="1" x14ac:dyDescent="0.2">
      <c r="A848" s="20"/>
      <c r="B848" s="20"/>
      <c r="C848" s="19"/>
      <c r="D848" s="19"/>
    </row>
    <row r="849" spans="1:4" ht="12.95" customHeight="1" x14ac:dyDescent="0.2">
      <c r="A849" s="20"/>
      <c r="B849" s="20"/>
      <c r="C849" s="19"/>
      <c r="D849" s="19"/>
    </row>
    <row r="850" spans="1:4" ht="12.95" customHeight="1" x14ac:dyDescent="0.2">
      <c r="A850" s="20"/>
      <c r="B850" s="20"/>
      <c r="C850" s="19"/>
      <c r="D850" s="19"/>
    </row>
    <row r="851" spans="1:4" ht="12.95" customHeight="1" x14ac:dyDescent="0.2">
      <c r="A851" s="20"/>
      <c r="B851" s="20"/>
      <c r="C851" s="19"/>
      <c r="D851" s="19"/>
    </row>
    <row r="852" spans="1:4" ht="12.95" customHeight="1" x14ac:dyDescent="0.2">
      <c r="A852" s="20"/>
      <c r="B852" s="20"/>
      <c r="C852" s="19"/>
      <c r="D852" s="19"/>
    </row>
    <row r="853" spans="1:4" ht="12.95" customHeight="1" x14ac:dyDescent="0.2">
      <c r="A853" s="20"/>
      <c r="B853" s="20"/>
      <c r="C853" s="19"/>
      <c r="D853" s="19"/>
    </row>
    <row r="854" spans="1:4" ht="12.95" customHeight="1" x14ac:dyDescent="0.2">
      <c r="A854" s="20"/>
      <c r="B854" s="20"/>
      <c r="C854" s="19"/>
      <c r="D854" s="19"/>
    </row>
    <row r="855" spans="1:4" ht="12.95" customHeight="1" x14ac:dyDescent="0.2">
      <c r="A855" s="20"/>
      <c r="B855" s="20"/>
      <c r="C855" s="19"/>
      <c r="D855" s="19"/>
    </row>
    <row r="856" spans="1:4" ht="12.95" customHeight="1" x14ac:dyDescent="0.2">
      <c r="A856" s="20"/>
      <c r="B856" s="20"/>
      <c r="C856" s="19"/>
      <c r="D856" s="19"/>
    </row>
    <row r="857" spans="1:4" ht="12.95" customHeight="1" x14ac:dyDescent="0.2">
      <c r="A857" s="20"/>
      <c r="B857" s="20"/>
      <c r="C857" s="19"/>
      <c r="D857" s="19"/>
    </row>
    <row r="858" spans="1:4" ht="12.95" customHeight="1" x14ac:dyDescent="0.2">
      <c r="A858" s="20"/>
      <c r="B858" s="20"/>
      <c r="C858" s="19"/>
      <c r="D858" s="19"/>
    </row>
    <row r="859" spans="1:4" ht="12.95" customHeight="1" x14ac:dyDescent="0.2">
      <c r="A859" s="20"/>
      <c r="B859" s="20"/>
      <c r="C859" s="19"/>
      <c r="D859" s="19"/>
    </row>
    <row r="860" spans="1:4" ht="12.95" customHeight="1" x14ac:dyDescent="0.2">
      <c r="A860" s="20"/>
      <c r="B860" s="20"/>
      <c r="C860" s="19"/>
      <c r="D860" s="19"/>
    </row>
    <row r="861" spans="1:4" ht="12.95" customHeight="1" x14ac:dyDescent="0.2">
      <c r="A861" s="20"/>
      <c r="B861" s="20"/>
      <c r="C861" s="19"/>
      <c r="D861" s="19"/>
    </row>
    <row r="862" spans="1:4" ht="12.95" customHeight="1" x14ac:dyDescent="0.2">
      <c r="A862" s="20"/>
      <c r="B862" s="20"/>
      <c r="C862" s="19"/>
      <c r="D862" s="19"/>
    </row>
    <row r="863" spans="1:4" ht="12.95" customHeight="1" x14ac:dyDescent="0.2">
      <c r="A863" s="20"/>
      <c r="B863" s="20"/>
      <c r="C863" s="19"/>
      <c r="D863" s="19"/>
    </row>
    <row r="864" spans="1:4" ht="12.95" customHeight="1" x14ac:dyDescent="0.2">
      <c r="A864" s="20"/>
      <c r="B864" s="20"/>
      <c r="C864" s="19"/>
      <c r="D864" s="19"/>
    </row>
    <row r="865" spans="1:4" ht="12.95" customHeight="1" x14ac:dyDescent="0.2">
      <c r="A865" s="20"/>
      <c r="B865" s="20"/>
      <c r="C865" s="19"/>
      <c r="D865" s="19"/>
    </row>
    <row r="866" spans="1:4" ht="12.95" customHeight="1" x14ac:dyDescent="0.2">
      <c r="A866" s="20"/>
      <c r="B866" s="20"/>
      <c r="C866" s="19"/>
      <c r="D866" s="19"/>
    </row>
    <row r="867" spans="1:4" ht="12.95" customHeight="1" x14ac:dyDescent="0.2">
      <c r="A867" s="20"/>
      <c r="B867" s="20"/>
      <c r="C867" s="19"/>
      <c r="D867" s="19"/>
    </row>
    <row r="868" spans="1:4" ht="12.95" customHeight="1" x14ac:dyDescent="0.2">
      <c r="A868" s="20"/>
      <c r="B868" s="20"/>
      <c r="C868" s="19"/>
      <c r="D868" s="19"/>
    </row>
    <row r="869" spans="1:4" ht="12.95" customHeight="1" x14ac:dyDescent="0.2">
      <c r="A869" s="20"/>
      <c r="B869" s="20"/>
      <c r="C869" s="19"/>
      <c r="D869" s="19"/>
    </row>
    <row r="870" spans="1:4" ht="12.95" customHeight="1" x14ac:dyDescent="0.2">
      <c r="A870" s="20"/>
      <c r="B870" s="20"/>
      <c r="C870" s="19"/>
      <c r="D870" s="19"/>
    </row>
    <row r="871" spans="1:4" ht="12.95" customHeight="1" x14ac:dyDescent="0.2">
      <c r="A871" s="20"/>
      <c r="B871" s="20"/>
      <c r="C871" s="19"/>
      <c r="D871" s="19"/>
    </row>
    <row r="872" spans="1:4" ht="12.95" customHeight="1" x14ac:dyDescent="0.2">
      <c r="A872" s="20"/>
      <c r="B872" s="20"/>
      <c r="C872" s="19"/>
      <c r="D872" s="19"/>
    </row>
    <row r="873" spans="1:4" ht="12.95" customHeight="1" x14ac:dyDescent="0.2">
      <c r="A873" s="20"/>
      <c r="B873" s="20"/>
      <c r="C873" s="19"/>
      <c r="D873" s="19"/>
    </row>
    <row r="874" spans="1:4" ht="12.95" customHeight="1" x14ac:dyDescent="0.2">
      <c r="A874" s="20"/>
      <c r="B874" s="20"/>
      <c r="C874" s="19"/>
      <c r="D874" s="19"/>
    </row>
    <row r="875" spans="1:4" ht="12.95" customHeight="1" x14ac:dyDescent="0.2">
      <c r="A875" s="20"/>
      <c r="B875" s="20"/>
      <c r="C875" s="19"/>
      <c r="D875" s="19"/>
    </row>
    <row r="876" spans="1:4" ht="12.95" customHeight="1" x14ac:dyDescent="0.2">
      <c r="A876" s="20"/>
      <c r="B876" s="20"/>
      <c r="C876" s="19"/>
      <c r="D876" s="19"/>
    </row>
    <row r="877" spans="1:4" ht="12.95" customHeight="1" x14ac:dyDescent="0.2">
      <c r="A877" s="20"/>
      <c r="B877" s="20"/>
      <c r="C877" s="19"/>
      <c r="D877" s="19"/>
    </row>
    <row r="878" spans="1:4" ht="12.95" customHeight="1" x14ac:dyDescent="0.2">
      <c r="A878" s="20"/>
      <c r="B878" s="20"/>
      <c r="C878" s="19"/>
      <c r="D878" s="19"/>
    </row>
    <row r="879" spans="1:4" ht="12.95" customHeight="1" x14ac:dyDescent="0.2">
      <c r="A879" s="20"/>
      <c r="B879" s="20"/>
      <c r="C879" s="19"/>
      <c r="D879" s="19"/>
    </row>
    <row r="880" spans="1:4" ht="12.95" customHeight="1" x14ac:dyDescent="0.2">
      <c r="A880" s="20"/>
      <c r="B880" s="20"/>
      <c r="C880" s="19"/>
      <c r="D880" s="19"/>
    </row>
    <row r="881" spans="1:4" ht="12.95" customHeight="1" x14ac:dyDescent="0.2">
      <c r="A881" s="20"/>
      <c r="B881" s="20"/>
      <c r="C881" s="19"/>
      <c r="D881" s="19"/>
    </row>
    <row r="882" spans="1:4" ht="12.95" customHeight="1" x14ac:dyDescent="0.2">
      <c r="A882" s="20"/>
      <c r="B882" s="20"/>
      <c r="C882" s="19"/>
      <c r="D882" s="19"/>
    </row>
    <row r="883" spans="1:4" ht="12.95" customHeight="1" x14ac:dyDescent="0.2">
      <c r="A883" s="20"/>
      <c r="B883" s="20"/>
      <c r="C883" s="19"/>
      <c r="D883" s="19"/>
    </row>
    <row r="884" spans="1:4" ht="12.95" customHeight="1" x14ac:dyDescent="0.2">
      <c r="A884" s="20"/>
      <c r="B884" s="20"/>
      <c r="C884" s="19"/>
      <c r="D884" s="19"/>
    </row>
    <row r="885" spans="1:4" ht="12.95" customHeight="1" x14ac:dyDescent="0.2">
      <c r="A885" s="20"/>
      <c r="B885" s="20"/>
      <c r="C885" s="19"/>
      <c r="D885" s="19"/>
    </row>
    <row r="886" spans="1:4" ht="12.95" customHeight="1" x14ac:dyDescent="0.2">
      <c r="A886" s="20"/>
      <c r="B886" s="20"/>
      <c r="C886" s="19"/>
      <c r="D886" s="19"/>
    </row>
    <row r="887" spans="1:4" ht="12.95" customHeight="1" x14ac:dyDescent="0.2">
      <c r="A887" s="20"/>
      <c r="B887" s="20"/>
      <c r="C887" s="19"/>
      <c r="D887" s="19"/>
    </row>
    <row r="888" spans="1:4" ht="12.95" customHeight="1" x14ac:dyDescent="0.2">
      <c r="A888" s="20"/>
      <c r="B888" s="20"/>
      <c r="C888" s="19"/>
      <c r="D888" s="19"/>
    </row>
    <row r="889" spans="1:4" ht="12.95" customHeight="1" x14ac:dyDescent="0.2">
      <c r="A889" s="20"/>
      <c r="B889" s="20"/>
      <c r="C889" s="19"/>
      <c r="D889" s="19"/>
    </row>
    <row r="890" spans="1:4" ht="12.95" customHeight="1" x14ac:dyDescent="0.2">
      <c r="A890" s="20"/>
      <c r="B890" s="20"/>
      <c r="C890" s="19"/>
      <c r="D890" s="19"/>
    </row>
    <row r="891" spans="1:4" ht="12.95" customHeight="1" x14ac:dyDescent="0.2">
      <c r="A891" s="20"/>
      <c r="B891" s="20"/>
      <c r="C891" s="19"/>
      <c r="D891" s="19"/>
    </row>
    <row r="892" spans="1:4" ht="12.95" customHeight="1" x14ac:dyDescent="0.2">
      <c r="A892" s="20"/>
      <c r="B892" s="20"/>
      <c r="C892" s="19"/>
      <c r="D892" s="19"/>
    </row>
    <row r="893" spans="1:4" ht="12.95" customHeight="1" x14ac:dyDescent="0.2">
      <c r="A893" s="20"/>
      <c r="B893" s="20"/>
      <c r="C893" s="19"/>
      <c r="D893" s="19"/>
    </row>
    <row r="894" spans="1:4" ht="12.95" customHeight="1" x14ac:dyDescent="0.2">
      <c r="A894" s="20"/>
      <c r="B894" s="20"/>
      <c r="C894" s="19"/>
      <c r="D894" s="19"/>
    </row>
    <row r="895" spans="1:4" ht="12.95" customHeight="1" x14ac:dyDescent="0.2">
      <c r="A895" s="20"/>
      <c r="B895" s="20"/>
      <c r="C895" s="19"/>
      <c r="D895" s="19"/>
    </row>
    <row r="896" spans="1:4" ht="12.95" customHeight="1" x14ac:dyDescent="0.2">
      <c r="A896" s="20"/>
      <c r="B896" s="20"/>
      <c r="C896" s="19"/>
      <c r="D896" s="19"/>
    </row>
    <row r="897" spans="1:4" ht="12.95" customHeight="1" x14ac:dyDescent="0.2">
      <c r="A897" s="20"/>
      <c r="B897" s="20"/>
      <c r="C897" s="19"/>
      <c r="D897" s="19"/>
    </row>
    <row r="898" spans="1:4" ht="12.95" customHeight="1" x14ac:dyDescent="0.2">
      <c r="A898" s="20"/>
      <c r="B898" s="20"/>
      <c r="C898" s="19"/>
      <c r="D898" s="19"/>
    </row>
    <row r="899" spans="1:4" ht="12.95" customHeight="1" x14ac:dyDescent="0.2">
      <c r="A899" s="20"/>
      <c r="B899" s="20"/>
      <c r="C899" s="19"/>
      <c r="D899" s="19"/>
    </row>
    <row r="900" spans="1:4" ht="12.95" customHeight="1" x14ac:dyDescent="0.2">
      <c r="A900" s="20"/>
      <c r="B900" s="20"/>
      <c r="C900" s="19"/>
      <c r="D900" s="19"/>
    </row>
    <row r="901" spans="1:4" ht="12.95" customHeight="1" x14ac:dyDescent="0.2">
      <c r="A901" s="20"/>
      <c r="B901" s="20"/>
      <c r="C901" s="19"/>
      <c r="D901" s="19"/>
    </row>
    <row r="902" spans="1:4" ht="12.95" customHeight="1" x14ac:dyDescent="0.2">
      <c r="A902" s="20"/>
      <c r="B902" s="20"/>
      <c r="C902" s="19"/>
      <c r="D902" s="19"/>
    </row>
    <row r="903" spans="1:4" ht="12.95" customHeight="1" x14ac:dyDescent="0.2">
      <c r="A903" s="20"/>
      <c r="B903" s="20"/>
      <c r="C903" s="19"/>
      <c r="D903" s="19"/>
    </row>
    <row r="904" spans="1:4" ht="12.95" customHeight="1" x14ac:dyDescent="0.2">
      <c r="A904" s="20"/>
      <c r="B904" s="20"/>
      <c r="C904" s="19"/>
      <c r="D904" s="19"/>
    </row>
    <row r="905" spans="1:4" ht="12.95" customHeight="1" x14ac:dyDescent="0.2">
      <c r="A905" s="20"/>
      <c r="B905" s="20"/>
      <c r="C905" s="19"/>
      <c r="D905" s="19"/>
    </row>
    <row r="906" spans="1:4" ht="12.95" customHeight="1" x14ac:dyDescent="0.2">
      <c r="A906" s="20"/>
      <c r="B906" s="20"/>
      <c r="C906" s="19"/>
      <c r="D906" s="19"/>
    </row>
    <row r="907" spans="1:4" ht="12.95" customHeight="1" x14ac:dyDescent="0.2">
      <c r="A907" s="20"/>
      <c r="B907" s="20"/>
      <c r="C907" s="19"/>
      <c r="D907" s="19"/>
    </row>
    <row r="908" spans="1:4" ht="12.95" customHeight="1" x14ac:dyDescent="0.2">
      <c r="A908" s="20"/>
      <c r="B908" s="20"/>
      <c r="C908" s="19"/>
      <c r="D908" s="19"/>
    </row>
    <row r="909" spans="1:4" ht="12.95" customHeight="1" x14ac:dyDescent="0.2">
      <c r="A909" s="20"/>
      <c r="B909" s="20"/>
      <c r="C909" s="19"/>
      <c r="D909" s="19"/>
    </row>
    <row r="910" spans="1:4" ht="12.95" customHeight="1" x14ac:dyDescent="0.2">
      <c r="A910" s="20"/>
      <c r="B910" s="20"/>
      <c r="C910" s="19"/>
      <c r="D910" s="19"/>
    </row>
    <row r="911" spans="1:4" ht="12.95" customHeight="1" x14ac:dyDescent="0.2">
      <c r="A911" s="20"/>
      <c r="B911" s="20"/>
      <c r="C911" s="19"/>
      <c r="D911" s="19"/>
    </row>
    <row r="912" spans="1:4" ht="12.95" customHeight="1" x14ac:dyDescent="0.2">
      <c r="A912" s="20"/>
      <c r="B912" s="20"/>
      <c r="C912" s="19"/>
      <c r="D912" s="19"/>
    </row>
    <row r="913" spans="1:4" ht="12.95" customHeight="1" x14ac:dyDescent="0.2">
      <c r="A913" s="20"/>
      <c r="B913" s="20"/>
      <c r="C913" s="19"/>
      <c r="D913" s="19"/>
    </row>
    <row r="914" spans="1:4" ht="12.95" customHeight="1" x14ac:dyDescent="0.2">
      <c r="A914" s="20"/>
      <c r="B914" s="20"/>
      <c r="C914" s="19"/>
      <c r="D914" s="19"/>
    </row>
    <row r="915" spans="1:4" ht="12.95" customHeight="1" x14ac:dyDescent="0.2">
      <c r="A915" s="20"/>
      <c r="B915" s="20"/>
      <c r="C915" s="19"/>
      <c r="D915" s="19"/>
    </row>
    <row r="916" spans="1:4" ht="12.95" customHeight="1" x14ac:dyDescent="0.2">
      <c r="A916" s="20"/>
      <c r="B916" s="20"/>
      <c r="C916" s="19"/>
      <c r="D916" s="19"/>
    </row>
    <row r="917" spans="1:4" ht="12.95" customHeight="1" x14ac:dyDescent="0.2">
      <c r="A917" s="20"/>
      <c r="B917" s="20"/>
      <c r="C917" s="19"/>
      <c r="D917" s="19"/>
    </row>
    <row r="918" spans="1:4" ht="12.95" customHeight="1" x14ac:dyDescent="0.2">
      <c r="A918" s="20"/>
      <c r="B918" s="20"/>
      <c r="C918" s="19"/>
      <c r="D918" s="19"/>
    </row>
    <row r="919" spans="1:4" ht="12.95" customHeight="1" x14ac:dyDescent="0.2">
      <c r="A919" s="20"/>
      <c r="B919" s="20"/>
      <c r="C919" s="19"/>
      <c r="D919" s="19"/>
    </row>
    <row r="920" spans="1:4" ht="12.95" customHeight="1" x14ac:dyDescent="0.2">
      <c r="A920" s="20"/>
      <c r="B920" s="20"/>
      <c r="C920" s="19"/>
      <c r="D920" s="19"/>
    </row>
    <row r="921" spans="1:4" ht="12.95" customHeight="1" x14ac:dyDescent="0.2">
      <c r="A921" s="20"/>
      <c r="B921" s="20"/>
      <c r="C921" s="19"/>
      <c r="D921" s="19"/>
    </row>
    <row r="922" spans="1:4" ht="12.95" customHeight="1" x14ac:dyDescent="0.2">
      <c r="A922" s="20"/>
      <c r="B922" s="20"/>
      <c r="C922" s="19"/>
      <c r="D922" s="19"/>
    </row>
    <row r="923" spans="1:4" ht="12.95" customHeight="1" x14ac:dyDescent="0.2">
      <c r="A923" s="20"/>
      <c r="B923" s="20"/>
      <c r="C923" s="19"/>
      <c r="D923" s="19"/>
    </row>
    <row r="924" spans="1:4" ht="12.95" customHeight="1" x14ac:dyDescent="0.2">
      <c r="A924" s="20"/>
      <c r="B924" s="20"/>
      <c r="C924" s="19"/>
      <c r="D924" s="19"/>
    </row>
    <row r="925" spans="1:4" ht="12.95" customHeight="1" x14ac:dyDescent="0.2">
      <c r="A925" s="20"/>
      <c r="B925" s="20"/>
      <c r="C925" s="19"/>
      <c r="D925" s="19"/>
    </row>
    <row r="926" spans="1:4" ht="12.95" customHeight="1" x14ac:dyDescent="0.2">
      <c r="A926" s="20"/>
      <c r="B926" s="20"/>
      <c r="C926" s="19"/>
      <c r="D926" s="19"/>
    </row>
    <row r="927" spans="1:4" ht="12.95" customHeight="1" x14ac:dyDescent="0.2">
      <c r="A927" s="20"/>
      <c r="B927" s="20"/>
      <c r="C927" s="19"/>
      <c r="D927" s="19"/>
    </row>
    <row r="928" spans="1:4" ht="12.95" customHeight="1" x14ac:dyDescent="0.2">
      <c r="A928" s="20"/>
      <c r="B928" s="20"/>
      <c r="C928" s="19"/>
      <c r="D928" s="19"/>
    </row>
    <row r="929" spans="1:4" ht="12.95" customHeight="1" x14ac:dyDescent="0.2">
      <c r="A929" s="20"/>
      <c r="B929" s="20"/>
      <c r="C929" s="19"/>
      <c r="D929" s="19"/>
    </row>
    <row r="930" spans="1:4" ht="12.95" customHeight="1" x14ac:dyDescent="0.2">
      <c r="A930" s="20"/>
      <c r="B930" s="20"/>
      <c r="C930" s="19"/>
      <c r="D930" s="19"/>
    </row>
    <row r="931" spans="1:4" ht="12.95" customHeight="1" x14ac:dyDescent="0.2">
      <c r="A931" s="20"/>
      <c r="B931" s="20"/>
      <c r="C931" s="19"/>
      <c r="D931" s="19"/>
    </row>
    <row r="932" spans="1:4" ht="12.95" customHeight="1" x14ac:dyDescent="0.2">
      <c r="A932" s="20"/>
      <c r="B932" s="20"/>
      <c r="C932" s="19"/>
      <c r="D932" s="19"/>
    </row>
    <row r="933" spans="1:4" ht="12.95" customHeight="1" x14ac:dyDescent="0.2">
      <c r="A933" s="20"/>
      <c r="B933" s="20"/>
      <c r="C933" s="19"/>
      <c r="D933" s="19"/>
    </row>
    <row r="934" spans="1:4" ht="12.95" customHeight="1" x14ac:dyDescent="0.2">
      <c r="A934" s="20"/>
      <c r="B934" s="20"/>
      <c r="C934" s="19"/>
      <c r="D934" s="19"/>
    </row>
    <row r="935" spans="1:4" ht="12.95" customHeight="1" x14ac:dyDescent="0.2">
      <c r="A935" s="20"/>
      <c r="B935" s="20"/>
      <c r="C935" s="19"/>
      <c r="D935" s="19"/>
    </row>
    <row r="936" spans="1:4" ht="12.95" customHeight="1" x14ac:dyDescent="0.2">
      <c r="A936" s="20"/>
      <c r="B936" s="20"/>
      <c r="C936" s="19"/>
      <c r="D936" s="19"/>
    </row>
    <row r="937" spans="1:4" ht="12.95" customHeight="1" x14ac:dyDescent="0.2">
      <c r="A937" s="20"/>
      <c r="B937" s="20"/>
      <c r="C937" s="19"/>
      <c r="D937" s="19"/>
    </row>
    <row r="938" spans="1:4" ht="12.95" customHeight="1" x14ac:dyDescent="0.2">
      <c r="A938" s="20"/>
      <c r="B938" s="20"/>
      <c r="C938" s="19"/>
      <c r="D938" s="19"/>
    </row>
    <row r="939" spans="1:4" ht="12.95" customHeight="1" x14ac:dyDescent="0.2">
      <c r="A939" s="20"/>
      <c r="B939" s="20"/>
      <c r="C939" s="19"/>
      <c r="D939" s="19"/>
    </row>
    <row r="940" spans="1:4" ht="12.95" customHeight="1" x14ac:dyDescent="0.2">
      <c r="A940" s="20"/>
      <c r="B940" s="20"/>
      <c r="C940" s="19"/>
      <c r="D940" s="19"/>
    </row>
    <row r="941" spans="1:4" ht="12.95" customHeight="1" x14ac:dyDescent="0.2">
      <c r="A941" s="20"/>
      <c r="B941" s="20"/>
      <c r="C941" s="19"/>
      <c r="D941" s="19"/>
    </row>
    <row r="942" spans="1:4" ht="12.95" customHeight="1" x14ac:dyDescent="0.2">
      <c r="A942" s="20"/>
      <c r="B942" s="20"/>
      <c r="C942" s="19"/>
      <c r="D942" s="19"/>
    </row>
    <row r="943" spans="1:4" ht="12.95" customHeight="1" x14ac:dyDescent="0.2">
      <c r="A943" s="20"/>
      <c r="B943" s="20"/>
      <c r="C943" s="19"/>
      <c r="D943" s="19"/>
    </row>
    <row r="944" spans="1:4" ht="12.95" customHeight="1" x14ac:dyDescent="0.2">
      <c r="A944" s="20"/>
      <c r="B944" s="20"/>
      <c r="C944" s="19"/>
      <c r="D944" s="19"/>
    </row>
    <row r="945" spans="1:4" ht="12.95" customHeight="1" x14ac:dyDescent="0.2">
      <c r="A945" s="20"/>
      <c r="B945" s="20"/>
      <c r="C945" s="19"/>
      <c r="D945" s="19"/>
    </row>
    <row r="946" spans="1:4" ht="12.95" customHeight="1" x14ac:dyDescent="0.2">
      <c r="A946" s="20"/>
      <c r="B946" s="20"/>
      <c r="C946" s="19"/>
      <c r="D946" s="19"/>
    </row>
    <row r="947" spans="1:4" ht="12.95" customHeight="1" x14ac:dyDescent="0.2">
      <c r="A947" s="20"/>
      <c r="B947" s="20"/>
      <c r="C947" s="19"/>
      <c r="D947" s="19"/>
    </row>
    <row r="948" spans="1:4" ht="12.95" customHeight="1" x14ac:dyDescent="0.2">
      <c r="A948" s="20"/>
      <c r="B948" s="20"/>
      <c r="C948" s="19"/>
      <c r="D948" s="19"/>
    </row>
    <row r="949" spans="1:4" ht="12.95" customHeight="1" x14ac:dyDescent="0.2">
      <c r="A949" s="20"/>
      <c r="B949" s="20"/>
      <c r="C949" s="19"/>
      <c r="D949" s="19"/>
    </row>
    <row r="950" spans="1:4" ht="12.95" customHeight="1" x14ac:dyDescent="0.2">
      <c r="A950" s="20"/>
      <c r="B950" s="20"/>
      <c r="C950" s="19"/>
      <c r="D950" s="19"/>
    </row>
    <row r="951" spans="1:4" ht="12.95" customHeight="1" x14ac:dyDescent="0.2">
      <c r="A951" s="20"/>
      <c r="B951" s="20"/>
      <c r="C951" s="19"/>
      <c r="D951" s="19"/>
    </row>
    <row r="952" spans="1:4" ht="12.95" customHeight="1" x14ac:dyDescent="0.2">
      <c r="A952" s="20"/>
      <c r="B952" s="20"/>
      <c r="C952" s="19"/>
      <c r="D952" s="19"/>
    </row>
    <row r="953" spans="1:4" ht="12.95" customHeight="1" x14ac:dyDescent="0.2">
      <c r="A953" s="20"/>
      <c r="B953" s="20"/>
      <c r="C953" s="19"/>
      <c r="D953" s="19"/>
    </row>
    <row r="954" spans="1:4" ht="12.95" customHeight="1" x14ac:dyDescent="0.2">
      <c r="A954" s="20"/>
      <c r="B954" s="20"/>
      <c r="C954" s="19"/>
      <c r="D954" s="19"/>
    </row>
    <row r="955" spans="1:4" ht="12.95" customHeight="1" x14ac:dyDescent="0.2">
      <c r="A955" s="20"/>
      <c r="B955" s="20"/>
      <c r="C955" s="19"/>
      <c r="D955" s="19"/>
    </row>
    <row r="956" spans="1:4" ht="12.95" customHeight="1" x14ac:dyDescent="0.2">
      <c r="A956" s="20"/>
      <c r="B956" s="20"/>
      <c r="C956" s="19"/>
      <c r="D956" s="19"/>
    </row>
    <row r="957" spans="1:4" ht="12.95" customHeight="1" x14ac:dyDescent="0.2">
      <c r="A957" s="20"/>
      <c r="B957" s="20"/>
      <c r="C957" s="19"/>
      <c r="D957" s="19"/>
    </row>
    <row r="958" spans="1:4" ht="12.95" customHeight="1" x14ac:dyDescent="0.2">
      <c r="A958" s="20"/>
      <c r="B958" s="20"/>
      <c r="C958" s="19"/>
      <c r="D958" s="19"/>
    </row>
    <row r="959" spans="1:4" ht="12.95" customHeight="1" x14ac:dyDescent="0.2">
      <c r="A959" s="20"/>
      <c r="B959" s="20"/>
      <c r="C959" s="19"/>
      <c r="D959" s="19"/>
    </row>
    <row r="960" spans="1:4" ht="12.95" customHeight="1" x14ac:dyDescent="0.2">
      <c r="A960" s="20"/>
      <c r="B960" s="20"/>
      <c r="C960" s="19"/>
      <c r="D960" s="19"/>
    </row>
    <row r="961" spans="1:4" ht="12.95" customHeight="1" x14ac:dyDescent="0.2">
      <c r="A961" s="20"/>
      <c r="B961" s="20"/>
      <c r="C961" s="19"/>
      <c r="D961" s="19"/>
    </row>
    <row r="962" spans="1:4" ht="12.95" customHeight="1" x14ac:dyDescent="0.2">
      <c r="A962" s="20"/>
      <c r="B962" s="20"/>
      <c r="C962" s="19"/>
      <c r="D962" s="19"/>
    </row>
    <row r="963" spans="1:4" ht="12.95" customHeight="1" x14ac:dyDescent="0.2">
      <c r="A963" s="20"/>
      <c r="B963" s="20"/>
      <c r="C963" s="19"/>
      <c r="D963" s="19"/>
    </row>
    <row r="964" spans="1:4" ht="12.95" customHeight="1" x14ac:dyDescent="0.2">
      <c r="A964" s="20"/>
      <c r="B964" s="20"/>
      <c r="C964" s="19"/>
      <c r="D964" s="19"/>
    </row>
    <row r="965" spans="1:4" ht="12.95" customHeight="1" x14ac:dyDescent="0.2">
      <c r="A965" s="20"/>
      <c r="B965" s="20"/>
      <c r="C965" s="19"/>
      <c r="D965" s="19"/>
    </row>
    <row r="966" spans="1:4" ht="12.95" customHeight="1" x14ac:dyDescent="0.2">
      <c r="A966" s="20"/>
      <c r="B966" s="20"/>
      <c r="C966" s="19"/>
      <c r="D966" s="19"/>
    </row>
    <row r="967" spans="1:4" ht="12.95" customHeight="1" x14ac:dyDescent="0.2">
      <c r="A967" s="20"/>
      <c r="B967" s="20"/>
      <c r="C967" s="19"/>
      <c r="D967" s="19"/>
    </row>
    <row r="968" spans="1:4" ht="12.95" customHeight="1" x14ac:dyDescent="0.2">
      <c r="A968" s="20"/>
      <c r="B968" s="20"/>
      <c r="C968" s="19"/>
      <c r="D968" s="19"/>
    </row>
    <row r="969" spans="1:4" ht="12.95" customHeight="1" x14ac:dyDescent="0.2">
      <c r="A969" s="20"/>
      <c r="B969" s="20"/>
      <c r="C969" s="19"/>
      <c r="D969" s="19"/>
    </row>
    <row r="970" spans="1:4" ht="12.95" customHeight="1" x14ac:dyDescent="0.2">
      <c r="A970" s="20"/>
      <c r="B970" s="20"/>
      <c r="C970" s="19"/>
      <c r="D970" s="19"/>
    </row>
    <row r="971" spans="1:4" ht="12.95" customHeight="1" x14ac:dyDescent="0.2">
      <c r="C971" s="72"/>
      <c r="D971" s="72"/>
    </row>
    <row r="972" spans="1:4" ht="12.95" customHeight="1" x14ac:dyDescent="0.2">
      <c r="C972" s="72"/>
      <c r="D972" s="72"/>
    </row>
    <row r="973" spans="1:4" ht="12.95" customHeight="1" x14ac:dyDescent="0.2">
      <c r="C973" s="72"/>
      <c r="D973" s="72"/>
    </row>
    <row r="974" spans="1:4" ht="12.95" customHeight="1" x14ac:dyDescent="0.2">
      <c r="C974" s="72"/>
      <c r="D974" s="72"/>
    </row>
    <row r="975" spans="1:4" ht="12.95" customHeight="1" x14ac:dyDescent="0.2">
      <c r="C975" s="72"/>
      <c r="D975" s="72"/>
    </row>
    <row r="976" spans="1:4" ht="12.95" customHeight="1" x14ac:dyDescent="0.2">
      <c r="C976" s="72"/>
      <c r="D976" s="72"/>
    </row>
    <row r="977" spans="3:4" ht="12.95" customHeight="1" x14ac:dyDescent="0.2">
      <c r="C977" s="72"/>
      <c r="D977" s="72"/>
    </row>
    <row r="978" spans="3:4" ht="12.95" customHeight="1" x14ac:dyDescent="0.2">
      <c r="C978" s="72"/>
      <c r="D978" s="72"/>
    </row>
    <row r="979" spans="3:4" ht="12.95" customHeight="1" x14ac:dyDescent="0.2">
      <c r="C979" s="72"/>
      <c r="D979" s="72"/>
    </row>
    <row r="980" spans="3:4" ht="12.95" customHeight="1" x14ac:dyDescent="0.2">
      <c r="C980" s="72"/>
      <c r="D980" s="72"/>
    </row>
    <row r="981" spans="3:4" ht="12.95" customHeight="1" x14ac:dyDescent="0.2">
      <c r="C981" s="72"/>
      <c r="D981" s="72"/>
    </row>
    <row r="982" spans="3:4" ht="12.95" customHeight="1" x14ac:dyDescent="0.2">
      <c r="C982" s="72"/>
      <c r="D982" s="72"/>
    </row>
    <row r="983" spans="3:4" ht="12.95" customHeight="1" x14ac:dyDescent="0.2">
      <c r="C983" s="72"/>
      <c r="D983" s="72"/>
    </row>
    <row r="984" spans="3:4" ht="12.95" customHeight="1" x14ac:dyDescent="0.2">
      <c r="C984" s="72"/>
      <c r="D984" s="72"/>
    </row>
    <row r="985" spans="3:4" ht="12.95" customHeight="1" x14ac:dyDescent="0.2">
      <c r="C985" s="72"/>
      <c r="D985" s="72"/>
    </row>
    <row r="986" spans="3:4" ht="12.95" customHeight="1" x14ac:dyDescent="0.2">
      <c r="C986" s="72"/>
      <c r="D986" s="72"/>
    </row>
    <row r="987" spans="3:4" ht="12.95" customHeight="1" x14ac:dyDescent="0.2">
      <c r="C987" s="72"/>
      <c r="D987" s="72"/>
    </row>
    <row r="988" spans="3:4" ht="12.95" customHeight="1" x14ac:dyDescent="0.2">
      <c r="C988" s="72"/>
      <c r="D988" s="72"/>
    </row>
    <row r="989" spans="3:4" ht="12.95" customHeight="1" x14ac:dyDescent="0.2">
      <c r="C989" s="72"/>
      <c r="D989" s="72"/>
    </row>
    <row r="990" spans="3:4" ht="12.95" customHeight="1" x14ac:dyDescent="0.2">
      <c r="C990" s="72"/>
      <c r="D990" s="72"/>
    </row>
    <row r="991" spans="3:4" ht="12.95" customHeight="1" x14ac:dyDescent="0.2">
      <c r="C991" s="72"/>
      <c r="D991" s="72"/>
    </row>
    <row r="992" spans="3:4" ht="12.95" customHeight="1" x14ac:dyDescent="0.2">
      <c r="C992" s="72"/>
      <c r="D992" s="72"/>
    </row>
    <row r="993" spans="3:4" ht="12.95" customHeight="1" x14ac:dyDescent="0.2">
      <c r="C993" s="72"/>
      <c r="D993" s="72"/>
    </row>
    <row r="994" spans="3:4" ht="12.95" customHeight="1" x14ac:dyDescent="0.2">
      <c r="C994" s="72"/>
      <c r="D994" s="72"/>
    </row>
    <row r="995" spans="3:4" ht="12.95" customHeight="1" x14ac:dyDescent="0.2">
      <c r="C995" s="72"/>
      <c r="D995" s="72"/>
    </row>
    <row r="996" spans="3:4" ht="12.95" customHeight="1" x14ac:dyDescent="0.2">
      <c r="C996" s="72"/>
      <c r="D996" s="72"/>
    </row>
    <row r="997" spans="3:4" ht="12.95" customHeight="1" x14ac:dyDescent="0.2">
      <c r="C997" s="72"/>
      <c r="D997" s="72"/>
    </row>
    <row r="998" spans="3:4" ht="12.95" customHeight="1" x14ac:dyDescent="0.2">
      <c r="C998" s="72"/>
      <c r="D998" s="72"/>
    </row>
    <row r="999" spans="3:4" ht="12.95" customHeight="1" x14ac:dyDescent="0.2">
      <c r="C999" s="72"/>
      <c r="D999" s="72"/>
    </row>
    <row r="1000" spans="3:4" ht="12.95" customHeight="1" x14ac:dyDescent="0.2">
      <c r="C1000" s="72"/>
      <c r="D1000" s="72"/>
    </row>
    <row r="1001" spans="3:4" ht="12.95" customHeight="1" x14ac:dyDescent="0.2">
      <c r="C1001" s="72"/>
      <c r="D1001" s="72"/>
    </row>
    <row r="1002" spans="3:4" ht="12.95" customHeight="1" x14ac:dyDescent="0.2">
      <c r="C1002" s="72"/>
      <c r="D1002" s="72"/>
    </row>
    <row r="1003" spans="3:4" ht="12.95" customHeight="1" x14ac:dyDescent="0.2">
      <c r="C1003" s="72"/>
      <c r="D1003" s="72"/>
    </row>
    <row r="1004" spans="3:4" ht="12.95" customHeight="1" x14ac:dyDescent="0.2">
      <c r="C1004" s="72"/>
      <c r="D1004" s="72"/>
    </row>
    <row r="1005" spans="3:4" ht="12.95" customHeight="1" x14ac:dyDescent="0.2">
      <c r="C1005" s="72"/>
      <c r="D1005" s="72"/>
    </row>
    <row r="1006" spans="3:4" ht="12.95" customHeight="1" x14ac:dyDescent="0.2">
      <c r="C1006" s="72"/>
      <c r="D1006" s="72"/>
    </row>
    <row r="1007" spans="3:4" ht="12.95" customHeight="1" x14ac:dyDescent="0.2">
      <c r="C1007" s="72"/>
      <c r="D1007" s="72"/>
    </row>
    <row r="1008" spans="3:4" ht="12.95" customHeight="1" x14ac:dyDescent="0.2">
      <c r="C1008" s="72"/>
      <c r="D1008" s="72"/>
    </row>
    <row r="1009" spans="3:4" ht="12.95" customHeight="1" x14ac:dyDescent="0.2">
      <c r="C1009" s="72"/>
      <c r="D1009" s="72"/>
    </row>
    <row r="1010" spans="3:4" ht="12.95" customHeight="1" x14ac:dyDescent="0.2">
      <c r="C1010" s="72"/>
      <c r="D1010" s="72"/>
    </row>
    <row r="1011" spans="3:4" ht="12.95" customHeight="1" x14ac:dyDescent="0.2">
      <c r="C1011" s="72"/>
      <c r="D1011" s="72"/>
    </row>
    <row r="1012" spans="3:4" ht="12.95" customHeight="1" x14ac:dyDescent="0.2">
      <c r="C1012" s="72"/>
      <c r="D1012" s="72"/>
    </row>
    <row r="1013" spans="3:4" ht="12.95" customHeight="1" x14ac:dyDescent="0.2">
      <c r="C1013" s="72"/>
      <c r="D1013" s="72"/>
    </row>
    <row r="1014" spans="3:4" ht="12.95" customHeight="1" x14ac:dyDescent="0.2">
      <c r="C1014" s="72"/>
      <c r="D1014" s="72"/>
    </row>
    <row r="1015" spans="3:4" ht="12.95" customHeight="1" x14ac:dyDescent="0.2">
      <c r="C1015" s="72"/>
      <c r="D1015" s="72"/>
    </row>
    <row r="1016" spans="3:4" ht="12.95" customHeight="1" x14ac:dyDescent="0.2">
      <c r="C1016" s="72"/>
      <c r="D1016" s="72"/>
    </row>
    <row r="1017" spans="3:4" ht="12.95" customHeight="1" x14ac:dyDescent="0.2">
      <c r="C1017" s="72"/>
      <c r="D1017" s="72"/>
    </row>
    <row r="1018" spans="3:4" ht="12.95" customHeight="1" x14ac:dyDescent="0.2">
      <c r="C1018" s="72"/>
      <c r="D1018" s="72"/>
    </row>
    <row r="1019" spans="3:4" ht="12.95" customHeight="1" x14ac:dyDescent="0.2">
      <c r="C1019" s="72"/>
      <c r="D1019" s="72"/>
    </row>
    <row r="1020" spans="3:4" ht="12.95" customHeight="1" x14ac:dyDescent="0.2">
      <c r="C1020" s="72"/>
      <c r="D1020" s="72"/>
    </row>
    <row r="1021" spans="3:4" ht="12.95" customHeight="1" x14ac:dyDescent="0.2">
      <c r="C1021" s="72"/>
      <c r="D1021" s="72"/>
    </row>
    <row r="1022" spans="3:4" ht="12.95" customHeight="1" x14ac:dyDescent="0.2">
      <c r="C1022" s="72"/>
      <c r="D1022" s="72"/>
    </row>
    <row r="1023" spans="3:4" ht="12.95" customHeight="1" x14ac:dyDescent="0.2">
      <c r="C1023" s="72"/>
      <c r="D1023" s="72"/>
    </row>
    <row r="1024" spans="3:4" ht="12.95" customHeight="1" x14ac:dyDescent="0.2">
      <c r="C1024" s="72"/>
      <c r="D1024" s="72"/>
    </row>
    <row r="1025" spans="3:4" ht="12.95" customHeight="1" x14ac:dyDescent="0.2">
      <c r="C1025" s="72"/>
      <c r="D1025" s="72"/>
    </row>
    <row r="1026" spans="3:4" ht="12.95" customHeight="1" x14ac:dyDescent="0.2">
      <c r="C1026" s="72"/>
      <c r="D1026" s="72"/>
    </row>
    <row r="1027" spans="3:4" ht="12.95" customHeight="1" x14ac:dyDescent="0.2">
      <c r="C1027" s="72"/>
      <c r="D1027" s="72"/>
    </row>
    <row r="1028" spans="3:4" ht="12.95" customHeight="1" x14ac:dyDescent="0.2">
      <c r="C1028" s="72"/>
      <c r="D1028" s="72"/>
    </row>
    <row r="1029" spans="3:4" ht="12.95" customHeight="1" x14ac:dyDescent="0.2">
      <c r="C1029" s="72"/>
      <c r="D1029" s="72"/>
    </row>
    <row r="1030" spans="3:4" ht="12.95" customHeight="1" x14ac:dyDescent="0.2">
      <c r="C1030" s="72"/>
      <c r="D1030" s="72"/>
    </row>
    <row r="1031" spans="3:4" ht="12.95" customHeight="1" x14ac:dyDescent="0.2">
      <c r="C1031" s="72"/>
      <c r="D1031" s="72"/>
    </row>
    <row r="1032" spans="3:4" ht="12.95" customHeight="1" x14ac:dyDescent="0.2">
      <c r="C1032" s="72"/>
      <c r="D1032" s="72"/>
    </row>
    <row r="1033" spans="3:4" ht="12.95" customHeight="1" x14ac:dyDescent="0.2">
      <c r="C1033" s="72"/>
      <c r="D1033" s="72"/>
    </row>
    <row r="1034" spans="3:4" ht="12.95" customHeight="1" x14ac:dyDescent="0.2">
      <c r="C1034" s="72"/>
      <c r="D1034" s="72"/>
    </row>
    <row r="1035" spans="3:4" ht="12.95" customHeight="1" x14ac:dyDescent="0.2">
      <c r="C1035" s="72"/>
      <c r="D1035" s="72"/>
    </row>
    <row r="1036" spans="3:4" ht="12.95" customHeight="1" x14ac:dyDescent="0.2">
      <c r="C1036" s="72"/>
      <c r="D1036" s="72"/>
    </row>
    <row r="1037" spans="3:4" ht="12.95" customHeight="1" x14ac:dyDescent="0.2">
      <c r="C1037" s="72"/>
      <c r="D1037" s="72"/>
    </row>
    <row r="1038" spans="3:4" ht="12.95" customHeight="1" x14ac:dyDescent="0.2">
      <c r="C1038" s="72"/>
      <c r="D1038" s="72"/>
    </row>
    <row r="1039" spans="3:4" ht="12.95" customHeight="1" x14ac:dyDescent="0.2">
      <c r="C1039" s="72"/>
      <c r="D1039" s="72"/>
    </row>
    <row r="1040" spans="3:4" ht="12.95" customHeight="1" x14ac:dyDescent="0.2">
      <c r="C1040" s="72"/>
      <c r="D1040" s="72"/>
    </row>
    <row r="1041" spans="3:4" ht="12.95" customHeight="1" x14ac:dyDescent="0.2">
      <c r="C1041" s="72"/>
      <c r="D1041" s="72"/>
    </row>
    <row r="1042" spans="3:4" ht="12.95" customHeight="1" x14ac:dyDescent="0.2">
      <c r="C1042" s="72"/>
      <c r="D1042" s="72"/>
    </row>
    <row r="1043" spans="3:4" ht="12.95" customHeight="1" x14ac:dyDescent="0.2">
      <c r="C1043" s="72"/>
      <c r="D1043" s="72"/>
    </row>
    <row r="1044" spans="3:4" ht="12.95" customHeight="1" x14ac:dyDescent="0.2">
      <c r="C1044" s="72"/>
      <c r="D1044" s="72"/>
    </row>
    <row r="1045" spans="3:4" ht="12.95" customHeight="1" x14ac:dyDescent="0.2">
      <c r="C1045" s="72"/>
      <c r="D1045" s="72"/>
    </row>
    <row r="1046" spans="3:4" ht="12.95" customHeight="1" x14ac:dyDescent="0.2">
      <c r="C1046" s="72"/>
      <c r="D1046" s="72"/>
    </row>
    <row r="1047" spans="3:4" ht="12.95" customHeight="1" x14ac:dyDescent="0.2">
      <c r="C1047" s="72"/>
      <c r="D1047" s="72"/>
    </row>
    <row r="1048" spans="3:4" ht="12.95" customHeight="1" x14ac:dyDescent="0.2">
      <c r="C1048" s="72"/>
      <c r="D1048" s="72"/>
    </row>
    <row r="1049" spans="3:4" ht="12.95" customHeight="1" x14ac:dyDescent="0.2">
      <c r="C1049" s="72"/>
      <c r="D1049" s="72"/>
    </row>
    <row r="1050" spans="3:4" ht="12.95" customHeight="1" x14ac:dyDescent="0.2">
      <c r="C1050" s="72"/>
      <c r="D1050" s="72"/>
    </row>
    <row r="1051" spans="3:4" ht="12.95" customHeight="1" x14ac:dyDescent="0.2">
      <c r="C1051" s="72"/>
      <c r="D1051" s="72"/>
    </row>
    <row r="1052" spans="3:4" ht="12.95" customHeight="1" x14ac:dyDescent="0.2">
      <c r="C1052" s="72"/>
      <c r="D1052" s="72"/>
    </row>
    <row r="1053" spans="3:4" ht="12.95" customHeight="1" x14ac:dyDescent="0.2">
      <c r="C1053" s="72"/>
      <c r="D1053" s="72"/>
    </row>
    <row r="1054" spans="3:4" ht="12.95" customHeight="1" x14ac:dyDescent="0.2">
      <c r="C1054" s="72"/>
      <c r="D1054" s="72"/>
    </row>
    <row r="1055" spans="3:4" ht="12.95" customHeight="1" x14ac:dyDescent="0.2">
      <c r="C1055" s="72"/>
      <c r="D1055" s="72"/>
    </row>
    <row r="1056" spans="3:4" ht="12.95" customHeight="1" x14ac:dyDescent="0.2">
      <c r="C1056" s="72"/>
      <c r="D1056" s="72"/>
    </row>
    <row r="1057" spans="3:4" ht="12.95" customHeight="1" x14ac:dyDescent="0.2">
      <c r="C1057" s="72"/>
      <c r="D1057" s="72"/>
    </row>
    <row r="1058" spans="3:4" ht="12.95" customHeight="1" x14ac:dyDescent="0.2">
      <c r="C1058" s="72"/>
      <c r="D1058" s="72"/>
    </row>
    <row r="1059" spans="3:4" ht="12.95" customHeight="1" x14ac:dyDescent="0.2">
      <c r="C1059" s="72"/>
      <c r="D1059" s="72"/>
    </row>
    <row r="1060" spans="3:4" ht="12.95" customHeight="1" x14ac:dyDescent="0.2">
      <c r="C1060" s="72"/>
      <c r="D1060" s="72"/>
    </row>
    <row r="1061" spans="3:4" ht="12.95" customHeight="1" x14ac:dyDescent="0.2">
      <c r="C1061" s="72"/>
      <c r="D1061" s="72"/>
    </row>
    <row r="1062" spans="3:4" ht="12.95" customHeight="1" x14ac:dyDescent="0.2">
      <c r="C1062" s="72"/>
      <c r="D1062" s="72"/>
    </row>
    <row r="1063" spans="3:4" ht="12.95" customHeight="1" x14ac:dyDescent="0.2">
      <c r="C1063" s="72"/>
      <c r="D1063" s="72"/>
    </row>
    <row r="1064" spans="3:4" ht="12.95" customHeight="1" x14ac:dyDescent="0.2">
      <c r="C1064" s="72"/>
      <c r="D1064" s="72"/>
    </row>
    <row r="1065" spans="3:4" ht="12.95" customHeight="1" x14ac:dyDescent="0.2">
      <c r="C1065" s="72"/>
      <c r="D1065" s="72"/>
    </row>
    <row r="1066" spans="3:4" ht="12.95" customHeight="1" x14ac:dyDescent="0.2">
      <c r="C1066" s="72"/>
      <c r="D1066" s="72"/>
    </row>
    <row r="1067" spans="3:4" ht="12.95" customHeight="1" x14ac:dyDescent="0.2">
      <c r="C1067" s="72"/>
      <c r="D1067" s="72"/>
    </row>
    <row r="1068" spans="3:4" ht="12.95" customHeight="1" x14ac:dyDescent="0.2">
      <c r="C1068" s="72"/>
      <c r="D1068" s="72"/>
    </row>
    <row r="1069" spans="3:4" ht="12.95" customHeight="1" x14ac:dyDescent="0.2">
      <c r="C1069" s="72"/>
      <c r="D1069" s="72"/>
    </row>
    <row r="1070" spans="3:4" ht="12.95" customHeight="1" x14ac:dyDescent="0.2">
      <c r="C1070" s="72"/>
      <c r="D1070" s="72"/>
    </row>
    <row r="1071" spans="3:4" ht="12.95" customHeight="1" x14ac:dyDescent="0.2">
      <c r="C1071" s="72"/>
      <c r="D1071" s="72"/>
    </row>
    <row r="1072" spans="3:4" ht="12.95" customHeight="1" x14ac:dyDescent="0.2">
      <c r="C1072" s="72"/>
      <c r="D1072" s="72"/>
    </row>
    <row r="1073" spans="3:4" ht="12.95" customHeight="1" x14ac:dyDescent="0.2">
      <c r="C1073" s="72"/>
      <c r="D1073" s="72"/>
    </row>
    <row r="1074" spans="3:4" ht="12.95" customHeight="1" x14ac:dyDescent="0.2">
      <c r="C1074" s="72"/>
      <c r="D1074" s="72"/>
    </row>
    <row r="1075" spans="3:4" ht="12.95" customHeight="1" x14ac:dyDescent="0.2">
      <c r="C1075" s="72"/>
      <c r="D1075" s="72"/>
    </row>
    <row r="1076" spans="3:4" ht="12.95" customHeight="1" x14ac:dyDescent="0.2">
      <c r="C1076" s="72"/>
      <c r="D1076" s="72"/>
    </row>
    <row r="1077" spans="3:4" ht="12.95" customHeight="1" x14ac:dyDescent="0.2">
      <c r="C1077" s="72"/>
      <c r="D1077" s="72"/>
    </row>
    <row r="1078" spans="3:4" ht="12.95" customHeight="1" x14ac:dyDescent="0.2">
      <c r="C1078" s="72"/>
      <c r="D1078" s="72"/>
    </row>
    <row r="1079" spans="3:4" ht="12.95" customHeight="1" x14ac:dyDescent="0.2">
      <c r="C1079" s="72"/>
      <c r="D1079" s="72"/>
    </row>
    <row r="1080" spans="3:4" ht="12.95" customHeight="1" x14ac:dyDescent="0.2">
      <c r="C1080" s="72"/>
      <c r="D1080" s="72"/>
    </row>
    <row r="1081" spans="3:4" ht="12.95" customHeight="1" x14ac:dyDescent="0.2">
      <c r="C1081" s="72"/>
      <c r="D1081" s="72"/>
    </row>
    <row r="1082" spans="3:4" ht="12.95" customHeight="1" x14ac:dyDescent="0.2">
      <c r="C1082" s="72"/>
      <c r="D1082" s="72"/>
    </row>
    <row r="1083" spans="3:4" ht="12.95" customHeight="1" x14ac:dyDescent="0.2">
      <c r="C1083" s="72"/>
      <c r="D1083" s="72"/>
    </row>
    <row r="1084" spans="3:4" ht="12.95" customHeight="1" x14ac:dyDescent="0.2">
      <c r="C1084" s="72"/>
      <c r="D1084" s="72"/>
    </row>
    <row r="1085" spans="3:4" ht="12.95" customHeight="1" x14ac:dyDescent="0.2">
      <c r="C1085" s="72"/>
      <c r="D1085" s="72"/>
    </row>
    <row r="1086" spans="3:4" ht="12.95" customHeight="1" x14ac:dyDescent="0.2">
      <c r="C1086" s="72"/>
      <c r="D1086" s="72"/>
    </row>
    <row r="1087" spans="3:4" ht="12.95" customHeight="1" x14ac:dyDescent="0.2">
      <c r="C1087" s="72"/>
      <c r="D1087" s="72"/>
    </row>
    <row r="1088" spans="3:4" ht="12.95" customHeight="1" x14ac:dyDescent="0.2">
      <c r="C1088" s="72"/>
      <c r="D1088" s="72"/>
    </row>
    <row r="1089" spans="3:4" ht="12.95" customHeight="1" x14ac:dyDescent="0.2">
      <c r="C1089" s="72"/>
      <c r="D1089" s="72"/>
    </row>
    <row r="1090" spans="3:4" ht="12.95" customHeight="1" x14ac:dyDescent="0.2">
      <c r="C1090" s="72"/>
      <c r="D1090" s="72"/>
    </row>
    <row r="1091" spans="3:4" ht="12.95" customHeight="1" x14ac:dyDescent="0.2">
      <c r="C1091" s="72"/>
      <c r="D1091" s="72"/>
    </row>
    <row r="1092" spans="3:4" ht="12.95" customHeight="1" x14ac:dyDescent="0.2">
      <c r="C1092" s="72"/>
      <c r="D1092" s="72"/>
    </row>
    <row r="1093" spans="3:4" ht="12.95" customHeight="1" x14ac:dyDescent="0.2">
      <c r="C1093" s="72"/>
      <c r="D1093" s="72"/>
    </row>
    <row r="1094" spans="3:4" ht="12.95" customHeight="1" x14ac:dyDescent="0.2">
      <c r="C1094" s="72"/>
      <c r="D1094" s="72"/>
    </row>
    <row r="1095" spans="3:4" ht="12.95" customHeight="1" x14ac:dyDescent="0.2">
      <c r="C1095" s="72"/>
      <c r="D1095" s="72"/>
    </row>
    <row r="1096" spans="3:4" ht="12.95" customHeight="1" x14ac:dyDescent="0.2">
      <c r="C1096" s="72"/>
      <c r="D1096" s="72"/>
    </row>
    <row r="1097" spans="3:4" ht="12.95" customHeight="1" x14ac:dyDescent="0.2">
      <c r="C1097" s="72"/>
      <c r="D1097" s="72"/>
    </row>
    <row r="1098" spans="3:4" ht="12.95" customHeight="1" x14ac:dyDescent="0.2">
      <c r="C1098" s="72"/>
      <c r="D1098" s="72"/>
    </row>
    <row r="1099" spans="3:4" ht="12.95" customHeight="1" x14ac:dyDescent="0.2">
      <c r="C1099" s="72"/>
      <c r="D1099" s="72"/>
    </row>
    <row r="1100" spans="3:4" ht="12.95" customHeight="1" x14ac:dyDescent="0.2">
      <c r="C1100" s="72"/>
      <c r="D1100" s="72"/>
    </row>
    <row r="1101" spans="3:4" ht="12.95" customHeight="1" x14ac:dyDescent="0.2">
      <c r="C1101" s="72"/>
      <c r="D1101" s="72"/>
    </row>
    <row r="1102" spans="3:4" ht="12.95" customHeight="1" x14ac:dyDescent="0.2">
      <c r="C1102" s="72"/>
      <c r="D1102" s="72"/>
    </row>
    <row r="1103" spans="3:4" ht="12.95" customHeight="1" x14ac:dyDescent="0.2">
      <c r="C1103" s="72"/>
      <c r="D1103" s="72"/>
    </row>
    <row r="1104" spans="3:4" ht="12.95" customHeight="1" x14ac:dyDescent="0.2">
      <c r="C1104" s="72"/>
      <c r="D1104" s="72"/>
    </row>
    <row r="1105" spans="3:4" ht="12.95" customHeight="1" x14ac:dyDescent="0.2">
      <c r="C1105" s="72"/>
      <c r="D1105" s="72"/>
    </row>
    <row r="1106" spans="3:4" ht="12.95" customHeight="1" x14ac:dyDescent="0.2">
      <c r="C1106" s="72"/>
      <c r="D1106" s="72"/>
    </row>
    <row r="1107" spans="3:4" ht="12.95" customHeight="1" x14ac:dyDescent="0.2">
      <c r="C1107" s="72"/>
      <c r="D1107" s="72"/>
    </row>
    <row r="1108" spans="3:4" ht="12.95" customHeight="1" x14ac:dyDescent="0.2">
      <c r="C1108" s="72"/>
      <c r="D1108" s="72"/>
    </row>
    <row r="1109" spans="3:4" ht="12.95" customHeight="1" x14ac:dyDescent="0.2">
      <c r="C1109" s="72"/>
      <c r="D1109" s="72"/>
    </row>
    <row r="1110" spans="3:4" ht="12.95" customHeight="1" x14ac:dyDescent="0.2">
      <c r="C1110" s="72"/>
      <c r="D1110" s="72"/>
    </row>
    <row r="1111" spans="3:4" ht="12.95" customHeight="1" x14ac:dyDescent="0.2">
      <c r="C1111" s="72"/>
      <c r="D1111" s="72"/>
    </row>
    <row r="1112" spans="3:4" ht="12.95" customHeight="1" x14ac:dyDescent="0.2">
      <c r="C1112" s="72"/>
      <c r="D1112" s="72"/>
    </row>
    <row r="1113" spans="3:4" ht="12.95" customHeight="1" x14ac:dyDescent="0.2">
      <c r="C1113" s="72"/>
      <c r="D1113" s="72"/>
    </row>
    <row r="1114" spans="3:4" ht="12.95" customHeight="1" x14ac:dyDescent="0.2">
      <c r="C1114" s="72"/>
      <c r="D1114" s="72"/>
    </row>
    <row r="1115" spans="3:4" ht="12.95" customHeight="1" x14ac:dyDescent="0.2">
      <c r="C1115" s="72"/>
      <c r="D1115" s="72"/>
    </row>
    <row r="1116" spans="3:4" ht="12.95" customHeight="1" x14ac:dyDescent="0.2">
      <c r="C1116" s="72"/>
      <c r="D1116" s="72"/>
    </row>
    <row r="1117" spans="3:4" ht="12.95" customHeight="1" x14ac:dyDescent="0.2">
      <c r="C1117" s="72"/>
      <c r="D1117" s="72"/>
    </row>
    <row r="1118" spans="3:4" ht="12.95" customHeight="1" x14ac:dyDescent="0.2">
      <c r="C1118" s="72"/>
      <c r="D1118" s="72"/>
    </row>
    <row r="1119" spans="3:4" ht="12.95" customHeight="1" x14ac:dyDescent="0.2">
      <c r="C1119" s="72"/>
      <c r="D1119" s="72"/>
    </row>
    <row r="1120" spans="3:4" ht="12.95" customHeight="1" x14ac:dyDescent="0.2">
      <c r="C1120" s="72"/>
      <c r="D1120" s="72"/>
    </row>
    <row r="1121" spans="3:4" ht="12.95" customHeight="1" x14ac:dyDescent="0.2">
      <c r="C1121" s="72"/>
      <c r="D1121" s="72"/>
    </row>
    <row r="1122" spans="3:4" ht="12.95" customHeight="1" x14ac:dyDescent="0.2">
      <c r="C1122" s="72"/>
      <c r="D1122" s="72"/>
    </row>
    <row r="1123" spans="3:4" ht="12.95" customHeight="1" x14ac:dyDescent="0.2">
      <c r="C1123" s="72"/>
      <c r="D1123" s="72"/>
    </row>
    <row r="1124" spans="3:4" ht="12.95" customHeight="1" x14ac:dyDescent="0.2">
      <c r="C1124" s="72"/>
      <c r="D1124" s="72"/>
    </row>
    <row r="1125" spans="3:4" ht="12.95" customHeight="1" x14ac:dyDescent="0.2">
      <c r="C1125" s="72"/>
      <c r="D1125" s="72"/>
    </row>
    <row r="1126" spans="3:4" ht="12.95" customHeight="1" x14ac:dyDescent="0.2">
      <c r="C1126" s="72"/>
      <c r="D1126" s="72"/>
    </row>
    <row r="1127" spans="3:4" ht="12.95" customHeight="1" x14ac:dyDescent="0.2">
      <c r="C1127" s="72"/>
      <c r="D1127" s="72"/>
    </row>
    <row r="1128" spans="3:4" ht="12.95" customHeight="1" x14ac:dyDescent="0.2">
      <c r="C1128" s="72"/>
      <c r="D1128" s="72"/>
    </row>
    <row r="1129" spans="3:4" ht="12.95" customHeight="1" x14ac:dyDescent="0.2">
      <c r="C1129" s="72"/>
      <c r="D1129" s="72"/>
    </row>
    <row r="1130" spans="3:4" ht="12.95" customHeight="1" x14ac:dyDescent="0.2">
      <c r="C1130" s="72"/>
      <c r="D1130" s="72"/>
    </row>
    <row r="1131" spans="3:4" ht="12.95" customHeight="1" x14ac:dyDescent="0.2">
      <c r="C1131" s="72"/>
      <c r="D1131" s="72"/>
    </row>
    <row r="1132" spans="3:4" ht="12.95" customHeight="1" x14ac:dyDescent="0.2">
      <c r="C1132" s="72"/>
      <c r="D1132" s="72"/>
    </row>
    <row r="1133" spans="3:4" ht="12.95" customHeight="1" x14ac:dyDescent="0.2">
      <c r="C1133" s="72"/>
      <c r="D1133" s="72"/>
    </row>
    <row r="1134" spans="3:4" ht="12.95" customHeight="1" x14ac:dyDescent="0.2">
      <c r="C1134" s="72"/>
      <c r="D1134" s="72"/>
    </row>
    <row r="1135" spans="3:4" ht="12.95" customHeight="1" x14ac:dyDescent="0.2">
      <c r="C1135" s="72"/>
      <c r="D1135" s="72"/>
    </row>
    <row r="1136" spans="3:4" ht="12.95" customHeight="1" x14ac:dyDescent="0.2">
      <c r="C1136" s="72"/>
      <c r="D1136" s="72"/>
    </row>
    <row r="1137" spans="3:4" ht="12.95" customHeight="1" x14ac:dyDescent="0.2">
      <c r="C1137" s="72"/>
      <c r="D1137" s="72"/>
    </row>
    <row r="1138" spans="3:4" ht="12.95" customHeight="1" x14ac:dyDescent="0.2">
      <c r="C1138" s="72"/>
      <c r="D1138" s="72"/>
    </row>
    <row r="1139" spans="3:4" ht="12.95" customHeight="1" x14ac:dyDescent="0.2">
      <c r="C1139" s="72"/>
      <c r="D1139" s="72"/>
    </row>
    <row r="1140" spans="3:4" ht="12.95" customHeight="1" x14ac:dyDescent="0.2">
      <c r="C1140" s="72"/>
      <c r="D1140" s="72"/>
    </row>
    <row r="1141" spans="3:4" ht="12.95" customHeight="1" x14ac:dyDescent="0.2">
      <c r="C1141" s="72"/>
      <c r="D1141" s="72"/>
    </row>
    <row r="1142" spans="3:4" ht="12.95" customHeight="1" x14ac:dyDescent="0.2">
      <c r="C1142" s="72"/>
      <c r="D1142" s="72"/>
    </row>
    <row r="1143" spans="3:4" ht="12.95" customHeight="1" x14ac:dyDescent="0.2">
      <c r="C1143" s="72"/>
      <c r="D1143" s="72"/>
    </row>
    <row r="1144" spans="3:4" ht="12.95" customHeight="1" x14ac:dyDescent="0.2">
      <c r="C1144" s="72"/>
      <c r="D1144" s="72"/>
    </row>
    <row r="1145" spans="3:4" ht="12.95" customHeight="1" x14ac:dyDescent="0.2">
      <c r="C1145" s="72"/>
      <c r="D1145" s="72"/>
    </row>
    <row r="1146" spans="3:4" ht="12.95" customHeight="1" x14ac:dyDescent="0.2">
      <c r="C1146" s="72"/>
      <c r="D1146" s="72"/>
    </row>
    <row r="1147" spans="3:4" ht="12.95" customHeight="1" x14ac:dyDescent="0.2">
      <c r="C1147" s="72"/>
      <c r="D1147" s="72"/>
    </row>
    <row r="1148" spans="3:4" ht="12.95" customHeight="1" x14ac:dyDescent="0.2">
      <c r="C1148" s="72"/>
      <c r="D1148" s="72"/>
    </row>
    <row r="1149" spans="3:4" ht="12.95" customHeight="1" x14ac:dyDescent="0.2">
      <c r="C1149" s="72"/>
      <c r="D1149" s="72"/>
    </row>
    <row r="1150" spans="3:4" ht="12.95" customHeight="1" x14ac:dyDescent="0.2">
      <c r="C1150" s="72"/>
      <c r="D1150" s="72"/>
    </row>
    <row r="1151" spans="3:4" ht="12.95" customHeight="1" x14ac:dyDescent="0.2">
      <c r="C1151" s="72"/>
      <c r="D1151" s="72"/>
    </row>
    <row r="1152" spans="3:4" ht="12.95" customHeight="1" x14ac:dyDescent="0.2">
      <c r="C1152" s="72"/>
      <c r="D1152" s="72"/>
    </row>
    <row r="1153" spans="3:4" ht="12.95" customHeight="1" x14ac:dyDescent="0.2">
      <c r="C1153" s="72"/>
      <c r="D1153" s="72"/>
    </row>
    <row r="1154" spans="3:4" ht="12.95" customHeight="1" x14ac:dyDescent="0.2">
      <c r="C1154" s="72"/>
      <c r="D1154" s="72"/>
    </row>
    <row r="1155" spans="3:4" ht="12.95" customHeight="1" x14ac:dyDescent="0.2">
      <c r="C1155" s="72"/>
      <c r="D1155" s="72"/>
    </row>
    <row r="1156" spans="3:4" ht="12.95" customHeight="1" x14ac:dyDescent="0.2">
      <c r="C1156" s="72"/>
      <c r="D1156" s="72"/>
    </row>
    <row r="1157" spans="3:4" ht="12.95" customHeight="1" x14ac:dyDescent="0.2">
      <c r="C1157" s="72"/>
      <c r="D1157" s="72"/>
    </row>
    <row r="1158" spans="3:4" ht="12.95" customHeight="1" x14ac:dyDescent="0.2">
      <c r="C1158" s="72"/>
      <c r="D1158" s="72"/>
    </row>
    <row r="1159" spans="3:4" ht="12.95" customHeight="1" x14ac:dyDescent="0.2">
      <c r="C1159" s="72"/>
      <c r="D1159" s="72"/>
    </row>
    <row r="1160" spans="3:4" ht="12.95" customHeight="1" x14ac:dyDescent="0.2">
      <c r="C1160" s="72"/>
      <c r="D1160" s="72"/>
    </row>
    <row r="1161" spans="3:4" ht="12.95" customHeight="1" x14ac:dyDescent="0.2">
      <c r="C1161" s="72"/>
      <c r="D1161" s="72"/>
    </row>
    <row r="1162" spans="3:4" ht="12.95" customHeight="1" x14ac:dyDescent="0.2">
      <c r="C1162" s="72"/>
      <c r="D1162" s="72"/>
    </row>
    <row r="1163" spans="3:4" ht="12.95" customHeight="1" x14ac:dyDescent="0.2">
      <c r="C1163" s="72"/>
      <c r="D1163" s="72"/>
    </row>
    <row r="1164" spans="3:4" ht="12.95" customHeight="1" x14ac:dyDescent="0.2">
      <c r="C1164" s="72"/>
      <c r="D1164" s="72"/>
    </row>
    <row r="1165" spans="3:4" ht="12.95" customHeight="1" x14ac:dyDescent="0.2">
      <c r="C1165" s="72"/>
      <c r="D1165" s="72"/>
    </row>
    <row r="1166" spans="3:4" ht="12.95" customHeight="1" x14ac:dyDescent="0.2">
      <c r="C1166" s="72"/>
      <c r="D1166" s="72"/>
    </row>
    <row r="1167" spans="3:4" ht="12.95" customHeight="1" x14ac:dyDescent="0.2">
      <c r="C1167" s="72"/>
      <c r="D1167" s="72"/>
    </row>
    <row r="1168" spans="3:4" ht="12.95" customHeight="1" x14ac:dyDescent="0.2">
      <c r="C1168" s="72"/>
      <c r="D1168" s="72"/>
    </row>
    <row r="1169" spans="3:4" ht="12.95" customHeight="1" x14ac:dyDescent="0.2">
      <c r="C1169" s="72"/>
      <c r="D1169" s="72"/>
    </row>
    <row r="1170" spans="3:4" ht="12.95" customHeight="1" x14ac:dyDescent="0.2">
      <c r="C1170" s="72"/>
      <c r="D1170" s="72"/>
    </row>
    <row r="1171" spans="3:4" ht="12.95" customHeight="1" x14ac:dyDescent="0.2">
      <c r="C1171" s="72"/>
      <c r="D1171" s="72"/>
    </row>
    <row r="1172" spans="3:4" ht="12.95" customHeight="1" x14ac:dyDescent="0.2">
      <c r="C1172" s="72"/>
      <c r="D1172" s="72"/>
    </row>
    <row r="1173" spans="3:4" ht="12.95" customHeight="1" x14ac:dyDescent="0.2">
      <c r="C1173" s="72"/>
      <c r="D1173" s="72"/>
    </row>
    <row r="1174" spans="3:4" ht="12.95" customHeight="1" x14ac:dyDescent="0.2">
      <c r="C1174" s="72"/>
      <c r="D1174" s="72"/>
    </row>
    <row r="1175" spans="3:4" ht="12.95" customHeight="1" x14ac:dyDescent="0.2">
      <c r="C1175" s="72"/>
      <c r="D1175" s="72"/>
    </row>
    <row r="1176" spans="3:4" ht="12.95" customHeight="1" x14ac:dyDescent="0.2">
      <c r="C1176" s="72"/>
      <c r="D1176" s="72"/>
    </row>
    <row r="1177" spans="3:4" ht="12.95" customHeight="1" x14ac:dyDescent="0.2">
      <c r="C1177" s="72"/>
      <c r="D1177" s="72"/>
    </row>
    <row r="1178" spans="3:4" ht="12.95" customHeight="1" x14ac:dyDescent="0.2">
      <c r="C1178" s="72"/>
      <c r="D1178" s="72"/>
    </row>
    <row r="1179" spans="3:4" ht="12.95" customHeight="1" x14ac:dyDescent="0.2">
      <c r="C1179" s="72"/>
      <c r="D1179" s="72"/>
    </row>
    <row r="1180" spans="3:4" ht="12.95" customHeight="1" x14ac:dyDescent="0.2">
      <c r="C1180" s="72"/>
      <c r="D1180" s="72"/>
    </row>
    <row r="1181" spans="3:4" ht="12.95" customHeight="1" x14ac:dyDescent="0.2">
      <c r="C1181" s="72"/>
      <c r="D1181" s="72"/>
    </row>
    <row r="1182" spans="3:4" ht="12.95" customHeight="1" x14ac:dyDescent="0.2">
      <c r="C1182" s="72"/>
      <c r="D1182" s="72"/>
    </row>
    <row r="1183" spans="3:4" ht="12.95" customHeight="1" x14ac:dyDescent="0.2">
      <c r="C1183" s="72"/>
      <c r="D1183" s="72"/>
    </row>
    <row r="1184" spans="3:4" ht="12.95" customHeight="1" x14ac:dyDescent="0.2">
      <c r="C1184" s="72"/>
      <c r="D1184" s="72"/>
    </row>
    <row r="1185" spans="3:4" ht="12.95" customHeight="1" x14ac:dyDescent="0.2">
      <c r="C1185" s="72"/>
      <c r="D1185" s="72"/>
    </row>
    <row r="1186" spans="3:4" ht="12.95" customHeight="1" x14ac:dyDescent="0.2">
      <c r="C1186" s="72"/>
      <c r="D1186" s="72"/>
    </row>
    <row r="1187" spans="3:4" ht="12.95" customHeight="1" x14ac:dyDescent="0.2">
      <c r="C1187" s="72"/>
      <c r="D1187" s="72"/>
    </row>
    <row r="1188" spans="3:4" ht="12.95" customHeight="1" x14ac:dyDescent="0.2">
      <c r="C1188" s="72"/>
      <c r="D1188" s="72"/>
    </row>
    <row r="1189" spans="3:4" ht="12.95" customHeight="1" x14ac:dyDescent="0.2">
      <c r="C1189" s="72"/>
      <c r="D1189" s="72"/>
    </row>
    <row r="1190" spans="3:4" ht="12.95" customHeight="1" x14ac:dyDescent="0.2">
      <c r="C1190" s="72"/>
      <c r="D1190" s="72"/>
    </row>
    <row r="1191" spans="3:4" ht="12.95" customHeight="1" x14ac:dyDescent="0.2">
      <c r="C1191" s="72"/>
      <c r="D1191" s="72"/>
    </row>
    <row r="1192" spans="3:4" ht="12.95" customHeight="1" x14ac:dyDescent="0.2">
      <c r="C1192" s="72"/>
      <c r="D1192" s="72"/>
    </row>
    <row r="1193" spans="3:4" ht="12.95" customHeight="1" x14ac:dyDescent="0.2">
      <c r="C1193" s="72"/>
      <c r="D1193" s="72"/>
    </row>
    <row r="1194" spans="3:4" ht="12.95" customHeight="1" x14ac:dyDescent="0.2">
      <c r="C1194" s="72"/>
      <c r="D1194" s="72"/>
    </row>
    <row r="1195" spans="3:4" ht="12.95" customHeight="1" x14ac:dyDescent="0.2">
      <c r="C1195" s="72"/>
      <c r="D1195" s="72"/>
    </row>
    <row r="1196" spans="3:4" ht="12.95" customHeight="1" x14ac:dyDescent="0.2">
      <c r="C1196" s="72"/>
      <c r="D1196" s="72"/>
    </row>
    <row r="1197" spans="3:4" ht="12.95" customHeight="1" x14ac:dyDescent="0.2">
      <c r="C1197" s="72"/>
      <c r="D1197" s="72"/>
    </row>
    <row r="1198" spans="3:4" ht="12.95" customHeight="1" x14ac:dyDescent="0.2">
      <c r="C1198" s="72"/>
      <c r="D1198" s="72"/>
    </row>
    <row r="1199" spans="3:4" ht="12.95" customHeight="1" x14ac:dyDescent="0.2">
      <c r="C1199" s="72"/>
      <c r="D1199" s="72"/>
    </row>
    <row r="1200" spans="3:4" ht="12.95" customHeight="1" x14ac:dyDescent="0.2">
      <c r="C1200" s="72"/>
      <c r="D1200" s="72"/>
    </row>
    <row r="1201" spans="3:4" ht="12.95" customHeight="1" x14ac:dyDescent="0.2">
      <c r="C1201" s="72"/>
      <c r="D1201" s="72"/>
    </row>
    <row r="1202" spans="3:4" ht="12.95" customHeight="1" x14ac:dyDescent="0.2">
      <c r="C1202" s="72"/>
      <c r="D1202" s="72"/>
    </row>
    <row r="1203" spans="3:4" ht="12.95" customHeight="1" x14ac:dyDescent="0.2">
      <c r="C1203" s="72"/>
      <c r="D1203" s="72"/>
    </row>
    <row r="1204" spans="3:4" ht="12.95" customHeight="1" x14ac:dyDescent="0.2">
      <c r="C1204" s="72"/>
      <c r="D1204" s="72"/>
    </row>
    <row r="1205" spans="3:4" ht="12.95" customHeight="1" x14ac:dyDescent="0.2">
      <c r="C1205" s="72"/>
      <c r="D1205" s="72"/>
    </row>
    <row r="1206" spans="3:4" ht="12.95" customHeight="1" x14ac:dyDescent="0.2">
      <c r="C1206" s="72"/>
      <c r="D1206" s="72"/>
    </row>
    <row r="1207" spans="3:4" ht="12.95" customHeight="1" x14ac:dyDescent="0.2">
      <c r="C1207" s="72"/>
      <c r="D1207" s="72"/>
    </row>
    <row r="1208" spans="3:4" ht="12.95" customHeight="1" x14ac:dyDescent="0.2">
      <c r="C1208" s="72"/>
      <c r="D1208" s="72"/>
    </row>
    <row r="1209" spans="3:4" ht="12.95" customHeight="1" x14ac:dyDescent="0.2">
      <c r="C1209" s="72"/>
      <c r="D1209" s="72"/>
    </row>
    <row r="1210" spans="3:4" ht="12.95" customHeight="1" x14ac:dyDescent="0.2">
      <c r="C1210" s="72"/>
      <c r="D1210" s="72"/>
    </row>
    <row r="1211" spans="3:4" ht="12.95" customHeight="1" x14ac:dyDescent="0.2">
      <c r="C1211" s="72"/>
      <c r="D1211" s="72"/>
    </row>
    <row r="1212" spans="3:4" ht="12.95" customHeight="1" x14ac:dyDescent="0.2">
      <c r="C1212" s="72"/>
      <c r="D1212" s="72"/>
    </row>
    <row r="1213" spans="3:4" ht="12.95" customHeight="1" x14ac:dyDescent="0.2">
      <c r="C1213" s="72"/>
      <c r="D1213" s="72"/>
    </row>
    <row r="1214" spans="3:4" ht="12.95" customHeight="1" x14ac:dyDescent="0.2">
      <c r="C1214" s="72"/>
      <c r="D1214" s="72"/>
    </row>
    <row r="1215" spans="3:4" ht="12.95" customHeight="1" x14ac:dyDescent="0.2">
      <c r="C1215" s="72"/>
      <c r="D1215" s="72"/>
    </row>
    <row r="1216" spans="3:4" ht="12.95" customHeight="1" x14ac:dyDescent="0.2">
      <c r="C1216" s="72"/>
      <c r="D1216" s="72"/>
    </row>
    <row r="1217" spans="3:4" ht="12.95" customHeight="1" x14ac:dyDescent="0.2">
      <c r="C1217" s="72"/>
      <c r="D1217" s="72"/>
    </row>
    <row r="1218" spans="3:4" ht="12.95" customHeight="1" x14ac:dyDescent="0.2">
      <c r="C1218" s="72"/>
      <c r="D1218" s="72"/>
    </row>
    <row r="1219" spans="3:4" ht="12.95" customHeight="1" x14ac:dyDescent="0.2">
      <c r="C1219" s="72"/>
      <c r="D1219" s="72"/>
    </row>
    <row r="1220" spans="3:4" ht="12.95" customHeight="1" x14ac:dyDescent="0.2">
      <c r="C1220" s="72"/>
      <c r="D1220" s="72"/>
    </row>
    <row r="1221" spans="3:4" ht="12.95" customHeight="1" x14ac:dyDescent="0.2">
      <c r="C1221" s="72"/>
      <c r="D1221" s="72"/>
    </row>
    <row r="1222" spans="3:4" ht="12.95" customHeight="1" x14ac:dyDescent="0.2">
      <c r="C1222" s="72"/>
      <c r="D1222" s="72"/>
    </row>
    <row r="1223" spans="3:4" ht="12.95" customHeight="1" x14ac:dyDescent="0.2">
      <c r="C1223" s="72"/>
      <c r="D1223" s="72"/>
    </row>
    <row r="1224" spans="3:4" ht="12.95" customHeight="1" x14ac:dyDescent="0.2">
      <c r="C1224" s="72"/>
      <c r="D1224" s="72"/>
    </row>
    <row r="1225" spans="3:4" ht="12.95" customHeight="1" x14ac:dyDescent="0.2">
      <c r="C1225" s="72"/>
      <c r="D1225" s="72"/>
    </row>
    <row r="1226" spans="3:4" ht="12.95" customHeight="1" x14ac:dyDescent="0.2">
      <c r="C1226" s="72"/>
      <c r="D1226" s="72"/>
    </row>
    <row r="1227" spans="3:4" ht="12.95" customHeight="1" x14ac:dyDescent="0.2">
      <c r="C1227" s="72"/>
      <c r="D1227" s="72"/>
    </row>
    <row r="1228" spans="3:4" ht="12.95" customHeight="1" x14ac:dyDescent="0.2">
      <c r="C1228" s="72"/>
      <c r="D1228" s="72"/>
    </row>
    <row r="1229" spans="3:4" ht="12.95" customHeight="1" x14ac:dyDescent="0.2">
      <c r="C1229" s="72"/>
      <c r="D1229" s="72"/>
    </row>
    <row r="1230" spans="3:4" ht="12.95" customHeight="1" x14ac:dyDescent="0.2">
      <c r="C1230" s="72"/>
      <c r="D1230" s="72"/>
    </row>
    <row r="1231" spans="3:4" ht="12.95" customHeight="1" x14ac:dyDescent="0.2">
      <c r="C1231" s="72"/>
      <c r="D1231" s="72"/>
    </row>
    <row r="1232" spans="3:4" ht="12.95" customHeight="1" x14ac:dyDescent="0.2">
      <c r="C1232" s="72"/>
      <c r="D1232" s="72"/>
    </row>
    <row r="1233" spans="3:4" ht="12.95" customHeight="1" x14ac:dyDescent="0.2">
      <c r="C1233" s="72"/>
      <c r="D1233" s="72"/>
    </row>
    <row r="1234" spans="3:4" ht="12.95" customHeight="1" x14ac:dyDescent="0.2">
      <c r="C1234" s="72"/>
      <c r="D1234" s="72"/>
    </row>
    <row r="1235" spans="3:4" ht="12.95" customHeight="1" x14ac:dyDescent="0.2">
      <c r="C1235" s="72"/>
      <c r="D1235" s="72"/>
    </row>
    <row r="1236" spans="3:4" ht="12.95" customHeight="1" x14ac:dyDescent="0.2">
      <c r="C1236" s="72"/>
      <c r="D1236" s="72"/>
    </row>
    <row r="1237" spans="3:4" ht="12.95" customHeight="1" x14ac:dyDescent="0.2">
      <c r="C1237" s="72"/>
      <c r="D1237" s="72"/>
    </row>
    <row r="1238" spans="3:4" ht="12.95" customHeight="1" x14ac:dyDescent="0.2">
      <c r="C1238" s="72"/>
      <c r="D1238" s="72"/>
    </row>
    <row r="1239" spans="3:4" ht="12.95" customHeight="1" x14ac:dyDescent="0.2">
      <c r="C1239" s="72"/>
      <c r="D1239" s="72"/>
    </row>
    <row r="1240" spans="3:4" ht="12.95" customHeight="1" x14ac:dyDescent="0.2">
      <c r="C1240" s="72"/>
      <c r="D1240" s="72"/>
    </row>
    <row r="1241" spans="3:4" ht="12.95" customHeight="1" x14ac:dyDescent="0.2">
      <c r="C1241" s="72"/>
      <c r="D1241" s="72"/>
    </row>
    <row r="1242" spans="3:4" ht="12.95" customHeight="1" x14ac:dyDescent="0.2">
      <c r="C1242" s="72"/>
      <c r="D1242" s="72"/>
    </row>
    <row r="1243" spans="3:4" ht="12.95" customHeight="1" x14ac:dyDescent="0.2">
      <c r="C1243" s="72"/>
      <c r="D1243" s="72"/>
    </row>
    <row r="1244" spans="3:4" ht="12.95" customHeight="1" x14ac:dyDescent="0.2">
      <c r="C1244" s="72"/>
      <c r="D1244" s="72"/>
    </row>
    <row r="1245" spans="3:4" ht="12.95" customHeight="1" x14ac:dyDescent="0.2">
      <c r="C1245" s="72"/>
      <c r="D1245" s="72"/>
    </row>
    <row r="1246" spans="3:4" ht="12.95" customHeight="1" x14ac:dyDescent="0.2">
      <c r="C1246" s="72"/>
      <c r="D1246" s="72"/>
    </row>
    <row r="1247" spans="3:4" ht="12.95" customHeight="1" x14ac:dyDescent="0.2">
      <c r="C1247" s="72"/>
      <c r="D1247" s="72"/>
    </row>
    <row r="1248" spans="3:4" ht="12.95" customHeight="1" x14ac:dyDescent="0.2">
      <c r="C1248" s="72"/>
      <c r="D1248" s="72"/>
    </row>
    <row r="1249" spans="3:4" ht="12.95" customHeight="1" x14ac:dyDescent="0.2">
      <c r="C1249" s="72"/>
      <c r="D1249" s="72"/>
    </row>
    <row r="1250" spans="3:4" ht="12.95" customHeight="1" x14ac:dyDescent="0.2">
      <c r="C1250" s="72"/>
      <c r="D1250" s="72"/>
    </row>
    <row r="1251" spans="3:4" ht="12.95" customHeight="1" x14ac:dyDescent="0.2">
      <c r="C1251" s="72"/>
      <c r="D1251" s="72"/>
    </row>
    <row r="1252" spans="3:4" ht="12.95" customHeight="1" x14ac:dyDescent="0.2">
      <c r="C1252" s="72"/>
      <c r="D1252" s="72"/>
    </row>
    <row r="1253" spans="3:4" ht="12.95" customHeight="1" x14ac:dyDescent="0.2">
      <c r="C1253" s="72"/>
      <c r="D1253" s="72"/>
    </row>
    <row r="1254" spans="3:4" ht="12.95" customHeight="1" x14ac:dyDescent="0.2">
      <c r="C1254" s="72"/>
      <c r="D1254" s="72"/>
    </row>
    <row r="1255" spans="3:4" ht="12.95" customHeight="1" x14ac:dyDescent="0.2">
      <c r="C1255" s="72"/>
      <c r="D1255" s="72"/>
    </row>
    <row r="1256" spans="3:4" ht="12.95" customHeight="1" x14ac:dyDescent="0.2">
      <c r="C1256" s="72"/>
      <c r="D1256" s="72"/>
    </row>
    <row r="1257" spans="3:4" ht="12.95" customHeight="1" x14ac:dyDescent="0.2">
      <c r="C1257" s="72"/>
      <c r="D1257" s="72"/>
    </row>
    <row r="1258" spans="3:4" ht="12.95" customHeight="1" x14ac:dyDescent="0.2">
      <c r="C1258" s="72"/>
      <c r="D1258" s="72"/>
    </row>
    <row r="1259" spans="3:4" ht="12.95" customHeight="1" x14ac:dyDescent="0.2">
      <c r="C1259" s="72"/>
      <c r="D1259" s="72"/>
    </row>
    <row r="1260" spans="3:4" ht="12.95" customHeight="1" x14ac:dyDescent="0.2">
      <c r="C1260" s="72"/>
      <c r="D1260" s="72"/>
    </row>
    <row r="1261" spans="3:4" ht="12.95" customHeight="1" x14ac:dyDescent="0.2">
      <c r="C1261" s="72"/>
      <c r="D1261" s="72"/>
    </row>
    <row r="1262" spans="3:4" ht="12.95" customHeight="1" x14ac:dyDescent="0.2">
      <c r="C1262" s="72"/>
      <c r="D1262" s="72"/>
    </row>
    <row r="1263" spans="3:4" ht="12.95" customHeight="1" x14ac:dyDescent="0.2">
      <c r="C1263" s="72"/>
      <c r="D1263" s="72"/>
    </row>
    <row r="1264" spans="3:4" ht="12.95" customHeight="1" x14ac:dyDescent="0.2">
      <c r="C1264" s="72"/>
      <c r="D1264" s="72"/>
    </row>
    <row r="1265" spans="3:4" ht="12.95" customHeight="1" x14ac:dyDescent="0.2">
      <c r="C1265" s="72"/>
      <c r="D1265" s="72"/>
    </row>
    <row r="1266" spans="3:4" ht="12.95" customHeight="1" x14ac:dyDescent="0.2">
      <c r="C1266" s="72"/>
      <c r="D1266" s="72"/>
    </row>
    <row r="1267" spans="3:4" ht="12.95" customHeight="1" x14ac:dyDescent="0.2">
      <c r="C1267" s="72"/>
      <c r="D1267" s="72"/>
    </row>
    <row r="1268" spans="3:4" ht="12.95" customHeight="1" x14ac:dyDescent="0.2">
      <c r="C1268" s="72"/>
      <c r="D1268" s="72"/>
    </row>
    <row r="1269" spans="3:4" ht="12.95" customHeight="1" x14ac:dyDescent="0.2">
      <c r="C1269" s="72"/>
      <c r="D1269" s="72"/>
    </row>
    <row r="1270" spans="3:4" ht="12.95" customHeight="1" x14ac:dyDescent="0.2">
      <c r="C1270" s="72"/>
      <c r="D1270" s="72"/>
    </row>
    <row r="1271" spans="3:4" ht="12.95" customHeight="1" x14ac:dyDescent="0.2">
      <c r="C1271" s="72"/>
      <c r="D1271" s="72"/>
    </row>
    <row r="1272" spans="3:4" ht="12.95" customHeight="1" x14ac:dyDescent="0.2">
      <c r="C1272" s="72"/>
      <c r="D1272" s="72"/>
    </row>
    <row r="1273" spans="3:4" ht="12.95" customHeight="1" x14ac:dyDescent="0.2">
      <c r="C1273" s="72"/>
      <c r="D1273" s="72"/>
    </row>
    <row r="1274" spans="3:4" ht="12.95" customHeight="1" x14ac:dyDescent="0.2">
      <c r="C1274" s="72"/>
      <c r="D1274" s="72"/>
    </row>
    <row r="1275" spans="3:4" ht="12.95" customHeight="1" x14ac:dyDescent="0.2">
      <c r="C1275" s="72"/>
      <c r="D1275" s="72"/>
    </row>
    <row r="1276" spans="3:4" ht="12.95" customHeight="1" x14ac:dyDescent="0.2">
      <c r="C1276" s="72"/>
      <c r="D1276" s="72"/>
    </row>
    <row r="1277" spans="3:4" ht="12.95" customHeight="1" x14ac:dyDescent="0.2">
      <c r="C1277" s="72"/>
      <c r="D1277" s="72"/>
    </row>
    <row r="1278" spans="3:4" ht="12.95" customHeight="1" x14ac:dyDescent="0.2">
      <c r="C1278" s="72"/>
      <c r="D1278" s="72"/>
    </row>
    <row r="1279" spans="3:4" ht="12.95" customHeight="1" x14ac:dyDescent="0.2">
      <c r="C1279" s="72"/>
      <c r="D1279" s="72"/>
    </row>
    <row r="1280" spans="3:4" ht="12.95" customHeight="1" x14ac:dyDescent="0.2">
      <c r="C1280" s="72"/>
      <c r="D1280" s="72"/>
    </row>
    <row r="1281" spans="3:4" ht="12.95" customHeight="1" x14ac:dyDescent="0.2">
      <c r="C1281" s="72"/>
      <c r="D1281" s="72"/>
    </row>
    <row r="1282" spans="3:4" ht="12.95" customHeight="1" x14ac:dyDescent="0.2">
      <c r="C1282" s="72"/>
      <c r="D1282" s="72"/>
    </row>
    <row r="1283" spans="3:4" ht="12.95" customHeight="1" x14ac:dyDescent="0.2">
      <c r="C1283" s="72"/>
      <c r="D1283" s="72"/>
    </row>
    <row r="1284" spans="3:4" ht="12.95" customHeight="1" x14ac:dyDescent="0.2">
      <c r="C1284" s="72"/>
      <c r="D1284" s="72"/>
    </row>
    <row r="1285" spans="3:4" ht="12.95" customHeight="1" x14ac:dyDescent="0.2">
      <c r="C1285" s="72"/>
      <c r="D1285" s="72"/>
    </row>
    <row r="1286" spans="3:4" ht="12.95" customHeight="1" x14ac:dyDescent="0.2">
      <c r="C1286" s="72"/>
      <c r="D1286" s="72"/>
    </row>
    <row r="1287" spans="3:4" ht="12.95" customHeight="1" x14ac:dyDescent="0.2">
      <c r="C1287" s="72"/>
      <c r="D1287" s="72"/>
    </row>
    <row r="1288" spans="3:4" ht="12.95" customHeight="1" x14ac:dyDescent="0.2">
      <c r="C1288" s="72"/>
      <c r="D1288" s="72"/>
    </row>
    <row r="1289" spans="3:4" ht="12.95" customHeight="1" x14ac:dyDescent="0.2">
      <c r="C1289" s="72"/>
      <c r="D1289" s="72"/>
    </row>
    <row r="1290" spans="3:4" ht="12.95" customHeight="1" x14ac:dyDescent="0.2">
      <c r="C1290" s="72"/>
      <c r="D1290" s="72"/>
    </row>
    <row r="1291" spans="3:4" ht="12.95" customHeight="1" x14ac:dyDescent="0.2">
      <c r="C1291" s="72"/>
      <c r="D1291" s="72"/>
    </row>
    <row r="1292" spans="3:4" ht="12.95" customHeight="1" x14ac:dyDescent="0.2">
      <c r="C1292" s="72"/>
      <c r="D1292" s="72"/>
    </row>
    <row r="1293" spans="3:4" ht="12.95" customHeight="1" x14ac:dyDescent="0.2">
      <c r="C1293" s="72"/>
      <c r="D1293" s="72"/>
    </row>
    <row r="1294" spans="3:4" ht="12.95" customHeight="1" x14ac:dyDescent="0.2">
      <c r="C1294" s="72"/>
      <c r="D1294" s="72"/>
    </row>
    <row r="1295" spans="3:4" ht="12.95" customHeight="1" x14ac:dyDescent="0.2">
      <c r="C1295" s="72"/>
      <c r="D1295" s="72"/>
    </row>
    <row r="1296" spans="3:4" ht="12.95" customHeight="1" x14ac:dyDescent="0.2">
      <c r="C1296" s="72"/>
      <c r="D1296" s="72"/>
    </row>
    <row r="1297" spans="3:4" ht="12.95" customHeight="1" x14ac:dyDescent="0.2">
      <c r="C1297" s="72"/>
      <c r="D1297" s="72"/>
    </row>
    <row r="1298" spans="3:4" ht="12.95" customHeight="1" x14ac:dyDescent="0.2">
      <c r="C1298" s="72"/>
      <c r="D1298" s="72"/>
    </row>
    <row r="1299" spans="3:4" ht="12.95" customHeight="1" x14ac:dyDescent="0.2">
      <c r="C1299" s="72"/>
      <c r="D1299" s="72"/>
    </row>
    <row r="1300" spans="3:4" ht="12.95" customHeight="1" x14ac:dyDescent="0.2">
      <c r="C1300" s="72"/>
      <c r="D1300" s="72"/>
    </row>
    <row r="1301" spans="3:4" ht="12.95" customHeight="1" x14ac:dyDescent="0.2">
      <c r="C1301" s="72"/>
      <c r="D1301" s="72"/>
    </row>
    <row r="1302" spans="3:4" ht="12.95" customHeight="1" x14ac:dyDescent="0.2">
      <c r="C1302" s="72"/>
      <c r="D1302" s="72"/>
    </row>
    <row r="1303" spans="3:4" ht="12.95" customHeight="1" x14ac:dyDescent="0.2">
      <c r="C1303" s="72"/>
      <c r="D1303" s="72"/>
    </row>
    <row r="1304" spans="3:4" ht="12.95" customHeight="1" x14ac:dyDescent="0.2">
      <c r="C1304" s="72"/>
      <c r="D1304" s="72"/>
    </row>
    <row r="1305" spans="3:4" ht="12.95" customHeight="1" x14ac:dyDescent="0.2">
      <c r="C1305" s="72"/>
      <c r="D1305" s="72"/>
    </row>
    <row r="1306" spans="3:4" ht="12.95" customHeight="1" x14ac:dyDescent="0.2">
      <c r="C1306" s="72"/>
      <c r="D1306" s="72"/>
    </row>
    <row r="1307" spans="3:4" ht="12.95" customHeight="1" x14ac:dyDescent="0.2">
      <c r="C1307" s="72"/>
      <c r="D1307" s="72"/>
    </row>
    <row r="1308" spans="3:4" ht="12.95" customHeight="1" x14ac:dyDescent="0.2">
      <c r="C1308" s="72"/>
      <c r="D1308" s="72"/>
    </row>
    <row r="1309" spans="3:4" ht="12.95" customHeight="1" x14ac:dyDescent="0.2">
      <c r="C1309" s="72"/>
      <c r="D1309" s="72"/>
    </row>
    <row r="1310" spans="3:4" ht="12.95" customHeight="1" x14ac:dyDescent="0.2">
      <c r="C1310" s="72"/>
      <c r="D1310" s="72"/>
    </row>
    <row r="1311" spans="3:4" ht="12.95" customHeight="1" x14ac:dyDescent="0.2">
      <c r="C1311" s="72"/>
      <c r="D1311" s="72"/>
    </row>
    <row r="1312" spans="3:4" ht="12.95" customHeight="1" x14ac:dyDescent="0.2">
      <c r="C1312" s="72"/>
      <c r="D1312" s="72"/>
    </row>
    <row r="1313" spans="3:4" ht="12.95" customHeight="1" x14ac:dyDescent="0.2">
      <c r="C1313" s="72"/>
      <c r="D1313" s="72"/>
    </row>
    <row r="1314" spans="3:4" ht="12.95" customHeight="1" x14ac:dyDescent="0.2">
      <c r="C1314" s="72"/>
      <c r="D1314" s="72"/>
    </row>
    <row r="1315" spans="3:4" ht="12.95" customHeight="1" x14ac:dyDescent="0.2">
      <c r="C1315" s="72"/>
      <c r="D1315" s="72"/>
    </row>
    <row r="1316" spans="3:4" ht="12.95" customHeight="1" x14ac:dyDescent="0.2">
      <c r="C1316" s="72"/>
      <c r="D1316" s="72"/>
    </row>
    <row r="1317" spans="3:4" ht="12.95" customHeight="1" x14ac:dyDescent="0.2">
      <c r="C1317" s="72"/>
      <c r="D1317" s="72"/>
    </row>
    <row r="1318" spans="3:4" ht="12.95" customHeight="1" x14ac:dyDescent="0.2">
      <c r="C1318" s="72"/>
      <c r="D1318" s="72"/>
    </row>
    <row r="1319" spans="3:4" ht="12.95" customHeight="1" x14ac:dyDescent="0.2">
      <c r="C1319" s="72"/>
      <c r="D1319" s="72"/>
    </row>
    <row r="1320" spans="3:4" ht="12.95" customHeight="1" x14ac:dyDescent="0.2">
      <c r="C1320" s="72"/>
      <c r="D1320" s="72"/>
    </row>
    <row r="1321" spans="3:4" ht="12.95" customHeight="1" x14ac:dyDescent="0.2">
      <c r="C1321" s="72"/>
      <c r="D1321" s="72"/>
    </row>
    <row r="1322" spans="3:4" ht="12.95" customHeight="1" x14ac:dyDescent="0.2">
      <c r="C1322" s="72"/>
      <c r="D1322" s="72"/>
    </row>
    <row r="1323" spans="3:4" ht="12.95" customHeight="1" x14ac:dyDescent="0.2">
      <c r="C1323" s="72"/>
      <c r="D1323" s="72"/>
    </row>
    <row r="1324" spans="3:4" ht="12.95" customHeight="1" x14ac:dyDescent="0.2">
      <c r="C1324" s="72"/>
      <c r="D1324" s="72"/>
    </row>
    <row r="1325" spans="3:4" ht="12.95" customHeight="1" x14ac:dyDescent="0.2">
      <c r="C1325" s="72"/>
      <c r="D1325" s="72"/>
    </row>
    <row r="1326" spans="3:4" ht="12.95" customHeight="1" x14ac:dyDescent="0.2">
      <c r="C1326" s="72"/>
      <c r="D1326" s="72"/>
    </row>
    <row r="1327" spans="3:4" ht="12.95" customHeight="1" x14ac:dyDescent="0.2">
      <c r="C1327" s="72"/>
      <c r="D1327" s="72"/>
    </row>
    <row r="1328" spans="3:4" ht="12.95" customHeight="1" x14ac:dyDescent="0.2">
      <c r="C1328" s="72"/>
      <c r="D1328" s="72"/>
    </row>
    <row r="1329" spans="3:4" ht="12.95" customHeight="1" x14ac:dyDescent="0.2">
      <c r="C1329" s="72"/>
      <c r="D1329" s="72"/>
    </row>
    <row r="1330" spans="3:4" ht="12.95" customHeight="1" x14ac:dyDescent="0.2">
      <c r="C1330" s="72"/>
      <c r="D1330" s="72"/>
    </row>
    <row r="1331" spans="3:4" ht="12.95" customHeight="1" x14ac:dyDescent="0.2">
      <c r="C1331" s="72"/>
      <c r="D1331" s="72"/>
    </row>
    <row r="1332" spans="3:4" ht="12.95" customHeight="1" x14ac:dyDescent="0.2">
      <c r="C1332" s="72"/>
      <c r="D1332" s="72"/>
    </row>
    <row r="1333" spans="3:4" ht="12.95" customHeight="1" x14ac:dyDescent="0.2">
      <c r="C1333" s="72"/>
      <c r="D1333" s="72"/>
    </row>
    <row r="1334" spans="3:4" ht="12.95" customHeight="1" x14ac:dyDescent="0.2">
      <c r="C1334" s="72"/>
      <c r="D1334" s="72"/>
    </row>
    <row r="1335" spans="3:4" ht="12.95" customHeight="1" x14ac:dyDescent="0.2">
      <c r="C1335" s="72"/>
      <c r="D1335" s="72"/>
    </row>
    <row r="1336" spans="3:4" ht="12.95" customHeight="1" x14ac:dyDescent="0.2">
      <c r="C1336" s="72"/>
      <c r="D1336" s="72"/>
    </row>
    <row r="1337" spans="3:4" ht="12.95" customHeight="1" x14ac:dyDescent="0.2">
      <c r="C1337" s="72"/>
      <c r="D1337" s="72"/>
    </row>
    <row r="1338" spans="3:4" ht="12.95" customHeight="1" x14ac:dyDescent="0.2">
      <c r="C1338" s="72"/>
      <c r="D1338" s="72"/>
    </row>
    <row r="1339" spans="3:4" ht="12.95" customHeight="1" x14ac:dyDescent="0.2">
      <c r="C1339" s="72"/>
      <c r="D1339" s="72"/>
    </row>
    <row r="1340" spans="3:4" ht="12.95" customHeight="1" x14ac:dyDescent="0.2">
      <c r="C1340" s="72"/>
      <c r="D1340" s="72"/>
    </row>
    <row r="1341" spans="3:4" ht="12.95" customHeight="1" x14ac:dyDescent="0.2">
      <c r="C1341" s="72"/>
      <c r="D1341" s="72"/>
    </row>
    <row r="1342" spans="3:4" ht="12.95" customHeight="1" x14ac:dyDescent="0.2">
      <c r="C1342" s="72"/>
      <c r="D1342" s="72"/>
    </row>
    <row r="1343" spans="3:4" ht="12.95" customHeight="1" x14ac:dyDescent="0.2">
      <c r="C1343" s="72"/>
      <c r="D1343" s="72"/>
    </row>
    <row r="1344" spans="3:4" ht="12.95" customHeight="1" x14ac:dyDescent="0.2">
      <c r="C1344" s="72"/>
      <c r="D1344" s="72"/>
    </row>
    <row r="1345" spans="3:4" ht="12.95" customHeight="1" x14ac:dyDescent="0.2">
      <c r="C1345" s="72"/>
      <c r="D1345" s="72"/>
    </row>
    <row r="1346" spans="3:4" ht="12.95" customHeight="1" x14ac:dyDescent="0.2">
      <c r="C1346" s="72"/>
      <c r="D1346" s="72"/>
    </row>
    <row r="1347" spans="3:4" ht="12.95" customHeight="1" x14ac:dyDescent="0.2">
      <c r="C1347" s="72"/>
      <c r="D1347" s="72"/>
    </row>
    <row r="1348" spans="3:4" ht="12.95" customHeight="1" x14ac:dyDescent="0.2">
      <c r="C1348" s="72"/>
      <c r="D1348" s="72"/>
    </row>
    <row r="1349" spans="3:4" ht="12.95" customHeight="1" x14ac:dyDescent="0.2">
      <c r="C1349" s="72"/>
      <c r="D1349" s="72"/>
    </row>
    <row r="1350" spans="3:4" ht="12.95" customHeight="1" x14ac:dyDescent="0.2">
      <c r="C1350" s="72"/>
      <c r="D1350" s="72"/>
    </row>
    <row r="1351" spans="3:4" ht="12.95" customHeight="1" x14ac:dyDescent="0.2">
      <c r="C1351" s="72"/>
      <c r="D1351" s="72"/>
    </row>
    <row r="1352" spans="3:4" ht="12.95" customHeight="1" x14ac:dyDescent="0.2">
      <c r="C1352" s="72"/>
      <c r="D1352" s="72"/>
    </row>
    <row r="1353" spans="3:4" ht="12.95" customHeight="1" x14ac:dyDescent="0.2">
      <c r="C1353" s="72"/>
      <c r="D1353" s="72"/>
    </row>
    <row r="1354" spans="3:4" ht="12.95" customHeight="1" x14ac:dyDescent="0.2">
      <c r="C1354" s="72"/>
      <c r="D1354" s="72"/>
    </row>
    <row r="1355" spans="3:4" ht="12.95" customHeight="1" x14ac:dyDescent="0.2">
      <c r="C1355" s="72"/>
      <c r="D1355" s="72"/>
    </row>
    <row r="1356" spans="3:4" ht="12.95" customHeight="1" x14ac:dyDescent="0.2">
      <c r="C1356" s="72"/>
      <c r="D1356" s="72"/>
    </row>
    <row r="1357" spans="3:4" ht="12.95" customHeight="1" x14ac:dyDescent="0.2">
      <c r="C1357" s="72"/>
      <c r="D1357" s="72"/>
    </row>
    <row r="1358" spans="3:4" ht="12.95" customHeight="1" x14ac:dyDescent="0.2">
      <c r="C1358" s="72"/>
      <c r="D1358" s="72"/>
    </row>
    <row r="1359" spans="3:4" ht="12.95" customHeight="1" x14ac:dyDescent="0.2">
      <c r="C1359" s="72"/>
      <c r="D1359" s="72"/>
    </row>
    <row r="1360" spans="3:4" ht="12.95" customHeight="1" x14ac:dyDescent="0.2">
      <c r="C1360" s="72"/>
      <c r="D1360" s="72"/>
    </row>
    <row r="1361" spans="3:4" ht="12.95" customHeight="1" x14ac:dyDescent="0.2">
      <c r="C1361" s="72"/>
      <c r="D1361" s="72"/>
    </row>
    <row r="1362" spans="3:4" ht="12.95" customHeight="1" x14ac:dyDescent="0.2">
      <c r="C1362" s="72"/>
      <c r="D1362" s="72"/>
    </row>
    <row r="1363" spans="3:4" ht="12.95" customHeight="1" x14ac:dyDescent="0.2">
      <c r="C1363" s="72"/>
      <c r="D1363" s="72"/>
    </row>
    <row r="1364" spans="3:4" ht="12.95" customHeight="1" x14ac:dyDescent="0.2">
      <c r="C1364" s="72"/>
      <c r="D1364" s="72"/>
    </row>
    <row r="1365" spans="3:4" ht="12.95" customHeight="1" x14ac:dyDescent="0.2">
      <c r="C1365" s="72"/>
      <c r="D1365" s="72"/>
    </row>
    <row r="1366" spans="3:4" ht="12.95" customHeight="1" x14ac:dyDescent="0.2">
      <c r="C1366" s="72"/>
      <c r="D1366" s="72"/>
    </row>
    <row r="1367" spans="3:4" ht="12.95" customHeight="1" x14ac:dyDescent="0.2">
      <c r="C1367" s="72"/>
      <c r="D1367" s="72"/>
    </row>
    <row r="1368" spans="3:4" ht="12.95" customHeight="1" x14ac:dyDescent="0.2">
      <c r="C1368" s="72"/>
      <c r="D1368" s="72"/>
    </row>
    <row r="1369" spans="3:4" ht="12.95" customHeight="1" x14ac:dyDescent="0.2">
      <c r="C1369" s="72"/>
      <c r="D1369" s="72"/>
    </row>
    <row r="1370" spans="3:4" ht="12.95" customHeight="1" x14ac:dyDescent="0.2">
      <c r="C1370" s="72"/>
      <c r="D1370" s="72"/>
    </row>
    <row r="1371" spans="3:4" ht="12.95" customHeight="1" x14ac:dyDescent="0.2">
      <c r="C1371" s="72"/>
      <c r="D1371" s="72"/>
    </row>
    <row r="1372" spans="3:4" ht="12.95" customHeight="1" x14ac:dyDescent="0.2">
      <c r="C1372" s="72"/>
      <c r="D1372" s="72"/>
    </row>
    <row r="1373" spans="3:4" ht="12.95" customHeight="1" x14ac:dyDescent="0.2">
      <c r="C1373" s="72"/>
      <c r="D1373" s="72"/>
    </row>
    <row r="1374" spans="3:4" ht="12.95" customHeight="1" x14ac:dyDescent="0.2">
      <c r="C1374" s="72"/>
      <c r="D1374" s="72"/>
    </row>
    <row r="1375" spans="3:4" ht="12.95" customHeight="1" x14ac:dyDescent="0.2">
      <c r="C1375" s="72"/>
      <c r="D1375" s="72"/>
    </row>
    <row r="1376" spans="3:4" ht="12.95" customHeight="1" x14ac:dyDescent="0.2">
      <c r="C1376" s="72"/>
      <c r="D1376" s="72"/>
    </row>
    <row r="1377" spans="3:4" ht="12.95" customHeight="1" x14ac:dyDescent="0.2">
      <c r="C1377" s="72"/>
      <c r="D1377" s="72"/>
    </row>
    <row r="1378" spans="3:4" ht="12.95" customHeight="1" x14ac:dyDescent="0.2">
      <c r="C1378" s="72"/>
      <c r="D1378" s="72"/>
    </row>
    <row r="1379" spans="3:4" ht="12.95" customHeight="1" x14ac:dyDescent="0.2">
      <c r="C1379" s="72"/>
      <c r="D1379" s="72"/>
    </row>
    <row r="1380" spans="3:4" ht="12.95" customHeight="1" x14ac:dyDescent="0.2">
      <c r="C1380" s="72"/>
      <c r="D1380" s="72"/>
    </row>
    <row r="1381" spans="3:4" ht="12.95" customHeight="1" x14ac:dyDescent="0.2">
      <c r="C1381" s="72"/>
      <c r="D1381" s="72"/>
    </row>
    <row r="1382" spans="3:4" ht="12.95" customHeight="1" x14ac:dyDescent="0.2">
      <c r="C1382" s="72"/>
      <c r="D1382" s="72"/>
    </row>
    <row r="1383" spans="3:4" ht="12.95" customHeight="1" x14ac:dyDescent="0.2">
      <c r="C1383" s="72"/>
      <c r="D1383" s="72"/>
    </row>
    <row r="1384" spans="3:4" ht="12.95" customHeight="1" x14ac:dyDescent="0.2">
      <c r="C1384" s="72"/>
      <c r="D1384" s="72"/>
    </row>
    <row r="1385" spans="3:4" ht="12.95" customHeight="1" x14ac:dyDescent="0.2">
      <c r="C1385" s="72"/>
      <c r="D1385" s="72"/>
    </row>
    <row r="1386" spans="3:4" ht="12.95" customHeight="1" x14ac:dyDescent="0.2">
      <c r="C1386" s="72"/>
      <c r="D1386" s="72"/>
    </row>
    <row r="1387" spans="3:4" ht="12.95" customHeight="1" x14ac:dyDescent="0.2">
      <c r="C1387" s="72"/>
      <c r="D1387" s="72"/>
    </row>
    <row r="1388" spans="3:4" ht="12.95" customHeight="1" x14ac:dyDescent="0.2">
      <c r="C1388" s="72"/>
      <c r="D1388" s="72"/>
    </row>
    <row r="1389" spans="3:4" ht="12.95" customHeight="1" x14ac:dyDescent="0.2">
      <c r="C1389" s="72"/>
      <c r="D1389" s="72"/>
    </row>
    <row r="1390" spans="3:4" ht="12.95" customHeight="1" x14ac:dyDescent="0.2">
      <c r="C1390" s="72"/>
      <c r="D1390" s="72"/>
    </row>
    <row r="1391" spans="3:4" ht="12.95" customHeight="1" x14ac:dyDescent="0.2">
      <c r="C1391" s="72"/>
      <c r="D1391" s="72"/>
    </row>
    <row r="1392" spans="3:4" ht="12.95" customHeight="1" x14ac:dyDescent="0.2">
      <c r="C1392" s="72"/>
      <c r="D1392" s="72"/>
    </row>
    <row r="1393" spans="3:4" ht="12.95" customHeight="1" x14ac:dyDescent="0.2">
      <c r="C1393" s="72"/>
      <c r="D1393" s="72"/>
    </row>
    <row r="1394" spans="3:4" ht="12.95" customHeight="1" x14ac:dyDescent="0.2">
      <c r="C1394" s="72"/>
      <c r="D1394" s="72"/>
    </row>
    <row r="1395" spans="3:4" ht="12.95" customHeight="1" x14ac:dyDescent="0.2">
      <c r="C1395" s="72"/>
      <c r="D1395" s="72"/>
    </row>
    <row r="1396" spans="3:4" ht="12.95" customHeight="1" x14ac:dyDescent="0.2">
      <c r="C1396" s="72"/>
      <c r="D1396" s="72"/>
    </row>
    <row r="1397" spans="3:4" ht="12.95" customHeight="1" x14ac:dyDescent="0.2">
      <c r="C1397" s="72"/>
      <c r="D1397" s="72"/>
    </row>
    <row r="1398" spans="3:4" ht="12.95" customHeight="1" x14ac:dyDescent="0.2">
      <c r="C1398" s="72"/>
      <c r="D1398" s="72"/>
    </row>
    <row r="1399" spans="3:4" ht="12.95" customHeight="1" x14ac:dyDescent="0.2">
      <c r="C1399" s="72"/>
      <c r="D1399" s="72"/>
    </row>
    <row r="1400" spans="3:4" ht="12.95" customHeight="1" x14ac:dyDescent="0.2">
      <c r="C1400" s="72"/>
      <c r="D1400" s="72"/>
    </row>
    <row r="1401" spans="3:4" ht="12.95" customHeight="1" x14ac:dyDescent="0.2">
      <c r="C1401" s="72"/>
      <c r="D1401" s="72"/>
    </row>
    <row r="1402" spans="3:4" ht="12.95" customHeight="1" x14ac:dyDescent="0.2">
      <c r="C1402" s="72"/>
      <c r="D1402" s="72"/>
    </row>
    <row r="1403" spans="3:4" ht="12.95" customHeight="1" x14ac:dyDescent="0.2">
      <c r="C1403" s="72"/>
      <c r="D1403" s="72"/>
    </row>
    <row r="1404" spans="3:4" ht="12.95" customHeight="1" x14ac:dyDescent="0.2">
      <c r="C1404" s="72"/>
      <c r="D1404" s="72"/>
    </row>
    <row r="1405" spans="3:4" ht="12.95" customHeight="1" x14ac:dyDescent="0.2">
      <c r="C1405" s="72"/>
      <c r="D1405" s="72"/>
    </row>
    <row r="1406" spans="3:4" ht="12.95" customHeight="1" x14ac:dyDescent="0.2">
      <c r="C1406" s="72"/>
      <c r="D1406" s="72"/>
    </row>
    <row r="1407" spans="3:4" ht="12.95" customHeight="1" x14ac:dyDescent="0.2">
      <c r="C1407" s="72"/>
      <c r="D1407" s="72"/>
    </row>
    <row r="1408" spans="3:4" ht="12.95" customHeight="1" x14ac:dyDescent="0.2">
      <c r="C1408" s="72"/>
      <c r="D1408" s="72"/>
    </row>
    <row r="1409" spans="3:4" ht="12.95" customHeight="1" x14ac:dyDescent="0.2">
      <c r="C1409" s="72"/>
      <c r="D1409" s="72"/>
    </row>
    <row r="1410" spans="3:4" ht="12.95" customHeight="1" x14ac:dyDescent="0.2">
      <c r="C1410" s="72"/>
      <c r="D1410" s="72"/>
    </row>
    <row r="1411" spans="3:4" ht="12.95" customHeight="1" x14ac:dyDescent="0.2">
      <c r="C1411" s="72"/>
      <c r="D1411" s="72"/>
    </row>
    <row r="1412" spans="3:4" ht="12.95" customHeight="1" x14ac:dyDescent="0.2">
      <c r="C1412" s="72"/>
      <c r="D1412" s="72"/>
    </row>
    <row r="1413" spans="3:4" ht="12.95" customHeight="1" x14ac:dyDescent="0.2">
      <c r="C1413" s="72"/>
      <c r="D1413" s="72"/>
    </row>
    <row r="1414" spans="3:4" ht="12.95" customHeight="1" x14ac:dyDescent="0.2">
      <c r="C1414" s="72"/>
      <c r="D1414" s="72"/>
    </row>
    <row r="1415" spans="3:4" ht="12.95" customHeight="1" x14ac:dyDescent="0.2">
      <c r="C1415" s="72"/>
      <c r="D1415" s="72"/>
    </row>
    <row r="1416" spans="3:4" ht="12.95" customHeight="1" x14ac:dyDescent="0.2">
      <c r="C1416" s="72"/>
      <c r="D1416" s="72"/>
    </row>
    <row r="1417" spans="3:4" ht="12.95" customHeight="1" x14ac:dyDescent="0.2">
      <c r="C1417" s="72"/>
      <c r="D1417" s="72"/>
    </row>
    <row r="1418" spans="3:4" ht="12.95" customHeight="1" x14ac:dyDescent="0.2">
      <c r="C1418" s="72"/>
      <c r="D1418" s="72"/>
    </row>
    <row r="1419" spans="3:4" ht="12.95" customHeight="1" x14ac:dyDescent="0.2">
      <c r="C1419" s="72"/>
      <c r="D1419" s="72"/>
    </row>
    <row r="1420" spans="3:4" ht="12.95" customHeight="1" x14ac:dyDescent="0.2">
      <c r="C1420" s="72"/>
      <c r="D1420" s="72"/>
    </row>
    <row r="1421" spans="3:4" ht="12.95" customHeight="1" x14ac:dyDescent="0.2">
      <c r="C1421" s="72"/>
      <c r="D1421" s="72"/>
    </row>
    <row r="1422" spans="3:4" ht="12.95" customHeight="1" x14ac:dyDescent="0.2">
      <c r="C1422" s="72"/>
      <c r="D1422" s="72"/>
    </row>
    <row r="1423" spans="3:4" ht="12.95" customHeight="1" x14ac:dyDescent="0.2">
      <c r="C1423" s="72"/>
      <c r="D1423" s="72"/>
    </row>
    <row r="1424" spans="3:4" ht="12.95" customHeight="1" x14ac:dyDescent="0.2">
      <c r="C1424" s="72"/>
      <c r="D1424" s="72"/>
    </row>
    <row r="1425" spans="3:4" ht="12.95" customHeight="1" x14ac:dyDescent="0.2">
      <c r="C1425" s="72"/>
      <c r="D1425" s="72"/>
    </row>
    <row r="1426" spans="3:4" ht="12.95" customHeight="1" x14ac:dyDescent="0.2">
      <c r="C1426" s="72"/>
      <c r="D1426" s="72"/>
    </row>
    <row r="1427" spans="3:4" ht="12.95" customHeight="1" x14ac:dyDescent="0.2">
      <c r="C1427" s="72"/>
      <c r="D1427" s="72"/>
    </row>
    <row r="1428" spans="3:4" ht="12.95" customHeight="1" x14ac:dyDescent="0.2">
      <c r="C1428" s="72"/>
      <c r="D1428" s="72"/>
    </row>
    <row r="1429" spans="3:4" ht="12.95" customHeight="1" x14ac:dyDescent="0.2">
      <c r="C1429" s="72"/>
      <c r="D1429" s="72"/>
    </row>
    <row r="1430" spans="3:4" ht="12.95" customHeight="1" x14ac:dyDescent="0.2">
      <c r="C1430" s="72"/>
      <c r="D1430" s="72"/>
    </row>
    <row r="1431" spans="3:4" ht="12.95" customHeight="1" x14ac:dyDescent="0.2">
      <c r="C1431" s="72"/>
      <c r="D1431" s="72"/>
    </row>
    <row r="1432" spans="3:4" ht="12.95" customHeight="1" x14ac:dyDescent="0.2">
      <c r="C1432" s="72"/>
      <c r="D1432" s="72"/>
    </row>
    <row r="1433" spans="3:4" ht="12.95" customHeight="1" x14ac:dyDescent="0.2">
      <c r="C1433" s="72"/>
      <c r="D1433" s="72"/>
    </row>
    <row r="1434" spans="3:4" ht="12.95" customHeight="1" x14ac:dyDescent="0.2">
      <c r="C1434" s="72"/>
      <c r="D1434" s="72"/>
    </row>
    <row r="1435" spans="3:4" ht="12.95" customHeight="1" x14ac:dyDescent="0.2">
      <c r="C1435" s="72"/>
      <c r="D1435" s="72"/>
    </row>
    <row r="1436" spans="3:4" ht="12.95" customHeight="1" x14ac:dyDescent="0.2">
      <c r="C1436" s="72"/>
      <c r="D1436" s="72"/>
    </row>
    <row r="1437" spans="3:4" ht="12.95" customHeight="1" x14ac:dyDescent="0.2">
      <c r="C1437" s="72"/>
      <c r="D1437" s="72"/>
    </row>
    <row r="1438" spans="3:4" ht="12.95" customHeight="1" x14ac:dyDescent="0.2">
      <c r="C1438" s="72"/>
      <c r="D1438" s="72"/>
    </row>
    <row r="1439" spans="3:4" ht="12.95" customHeight="1" x14ac:dyDescent="0.2">
      <c r="C1439" s="72"/>
      <c r="D1439" s="72"/>
    </row>
    <row r="1440" spans="3:4" ht="12.95" customHeight="1" x14ac:dyDescent="0.2">
      <c r="C1440" s="72"/>
      <c r="D1440" s="72"/>
    </row>
    <row r="1441" spans="3:4" ht="12.95" customHeight="1" x14ac:dyDescent="0.2">
      <c r="C1441" s="72"/>
      <c r="D1441" s="72"/>
    </row>
    <row r="1442" spans="3:4" ht="12.95" customHeight="1" x14ac:dyDescent="0.2">
      <c r="C1442" s="72"/>
      <c r="D1442" s="72"/>
    </row>
    <row r="1443" spans="3:4" ht="12.95" customHeight="1" x14ac:dyDescent="0.2">
      <c r="C1443" s="72"/>
      <c r="D1443" s="72"/>
    </row>
    <row r="1444" spans="3:4" ht="12.95" customHeight="1" x14ac:dyDescent="0.2">
      <c r="C1444" s="72"/>
      <c r="D1444" s="72"/>
    </row>
    <row r="1445" spans="3:4" ht="12.95" customHeight="1" x14ac:dyDescent="0.2">
      <c r="C1445" s="72"/>
      <c r="D1445" s="72"/>
    </row>
    <row r="1446" spans="3:4" ht="12.95" customHeight="1" x14ac:dyDescent="0.2">
      <c r="C1446" s="72"/>
      <c r="D1446" s="72"/>
    </row>
    <row r="1447" spans="3:4" ht="12.95" customHeight="1" x14ac:dyDescent="0.2">
      <c r="C1447" s="72"/>
      <c r="D1447" s="72"/>
    </row>
    <row r="1448" spans="3:4" ht="12.95" customHeight="1" x14ac:dyDescent="0.2">
      <c r="C1448" s="72"/>
      <c r="D1448" s="72"/>
    </row>
    <row r="1449" spans="3:4" ht="12.95" customHeight="1" x14ac:dyDescent="0.2">
      <c r="C1449" s="72"/>
      <c r="D1449" s="72"/>
    </row>
    <row r="1450" spans="3:4" ht="12.95" customHeight="1" x14ac:dyDescent="0.2">
      <c r="C1450" s="72"/>
      <c r="D1450" s="72"/>
    </row>
    <row r="1451" spans="3:4" ht="12.95" customHeight="1" x14ac:dyDescent="0.2">
      <c r="C1451" s="72"/>
      <c r="D1451" s="72"/>
    </row>
    <row r="1452" spans="3:4" ht="12.95" customHeight="1" x14ac:dyDescent="0.2">
      <c r="C1452" s="72"/>
      <c r="D1452" s="72"/>
    </row>
    <row r="1453" spans="3:4" ht="12.95" customHeight="1" x14ac:dyDescent="0.2">
      <c r="C1453" s="72"/>
      <c r="D1453" s="72"/>
    </row>
    <row r="1454" spans="3:4" ht="12.95" customHeight="1" x14ac:dyDescent="0.2">
      <c r="C1454" s="72"/>
      <c r="D1454" s="72"/>
    </row>
    <row r="1455" spans="3:4" ht="12.95" customHeight="1" x14ac:dyDescent="0.2">
      <c r="C1455" s="72"/>
      <c r="D1455" s="72"/>
    </row>
    <row r="1456" spans="3:4" ht="12.95" customHeight="1" x14ac:dyDescent="0.2">
      <c r="C1456" s="72"/>
      <c r="D1456" s="72"/>
    </row>
    <row r="1457" spans="3:4" ht="12.95" customHeight="1" x14ac:dyDescent="0.2">
      <c r="C1457" s="72"/>
      <c r="D1457" s="72"/>
    </row>
    <row r="1458" spans="3:4" ht="12.95" customHeight="1" x14ac:dyDescent="0.2">
      <c r="C1458" s="72"/>
      <c r="D1458" s="72"/>
    </row>
    <row r="1459" spans="3:4" ht="12.95" customHeight="1" x14ac:dyDescent="0.2">
      <c r="C1459" s="72"/>
      <c r="D1459" s="72"/>
    </row>
    <row r="1460" spans="3:4" ht="12.95" customHeight="1" x14ac:dyDescent="0.2">
      <c r="C1460" s="72"/>
      <c r="D1460" s="72"/>
    </row>
    <row r="1461" spans="3:4" ht="12.95" customHeight="1" x14ac:dyDescent="0.2">
      <c r="C1461" s="72"/>
      <c r="D1461" s="72"/>
    </row>
    <row r="1462" spans="3:4" ht="12.95" customHeight="1" x14ac:dyDescent="0.2">
      <c r="C1462" s="72"/>
      <c r="D1462" s="72"/>
    </row>
    <row r="1463" spans="3:4" ht="12.95" customHeight="1" x14ac:dyDescent="0.2">
      <c r="C1463" s="72"/>
      <c r="D1463" s="72"/>
    </row>
    <row r="1464" spans="3:4" ht="12.95" customHeight="1" x14ac:dyDescent="0.2">
      <c r="C1464" s="72"/>
      <c r="D1464" s="72"/>
    </row>
    <row r="1465" spans="3:4" ht="12.95" customHeight="1" x14ac:dyDescent="0.2">
      <c r="C1465" s="72"/>
      <c r="D1465" s="72"/>
    </row>
    <row r="1466" spans="3:4" ht="12.95" customHeight="1" x14ac:dyDescent="0.2">
      <c r="C1466" s="72"/>
      <c r="D1466" s="72"/>
    </row>
    <row r="1467" spans="3:4" ht="12.95" customHeight="1" x14ac:dyDescent="0.2">
      <c r="C1467" s="72"/>
      <c r="D1467" s="72"/>
    </row>
    <row r="1468" spans="3:4" ht="12.95" customHeight="1" x14ac:dyDescent="0.2">
      <c r="C1468" s="72"/>
      <c r="D1468" s="72"/>
    </row>
    <row r="1469" spans="3:4" ht="12.95" customHeight="1" x14ac:dyDescent="0.2">
      <c r="C1469" s="72"/>
      <c r="D1469" s="72"/>
    </row>
    <row r="1470" spans="3:4" ht="12.95" customHeight="1" x14ac:dyDescent="0.2">
      <c r="C1470" s="72"/>
      <c r="D1470" s="72"/>
    </row>
    <row r="1471" spans="3:4" ht="12.95" customHeight="1" x14ac:dyDescent="0.2">
      <c r="C1471" s="72"/>
      <c r="D1471" s="72"/>
    </row>
    <row r="1472" spans="3:4" ht="12.95" customHeight="1" x14ac:dyDescent="0.2">
      <c r="C1472" s="72"/>
      <c r="D1472" s="72"/>
    </row>
    <row r="1473" spans="3:4" ht="12.95" customHeight="1" x14ac:dyDescent="0.2">
      <c r="C1473" s="72"/>
      <c r="D1473" s="72"/>
    </row>
    <row r="1474" spans="3:4" ht="12.95" customHeight="1" x14ac:dyDescent="0.2">
      <c r="C1474" s="72"/>
      <c r="D1474" s="72"/>
    </row>
    <row r="1475" spans="3:4" ht="12.95" customHeight="1" x14ac:dyDescent="0.2">
      <c r="C1475" s="72"/>
      <c r="D1475" s="72"/>
    </row>
    <row r="1476" spans="3:4" ht="12.95" customHeight="1" x14ac:dyDescent="0.2">
      <c r="C1476" s="72"/>
      <c r="D1476" s="72"/>
    </row>
    <row r="1477" spans="3:4" ht="12.95" customHeight="1" x14ac:dyDescent="0.2">
      <c r="C1477" s="72"/>
      <c r="D1477" s="72"/>
    </row>
    <row r="1478" spans="3:4" ht="12.95" customHeight="1" x14ac:dyDescent="0.2">
      <c r="C1478" s="72"/>
      <c r="D1478" s="72"/>
    </row>
    <row r="1479" spans="3:4" ht="12.95" customHeight="1" x14ac:dyDescent="0.2">
      <c r="C1479" s="72"/>
      <c r="D1479" s="72"/>
    </row>
    <row r="1480" spans="3:4" ht="12.95" customHeight="1" x14ac:dyDescent="0.2">
      <c r="C1480" s="72"/>
      <c r="D1480" s="72"/>
    </row>
    <row r="1481" spans="3:4" ht="12.95" customHeight="1" x14ac:dyDescent="0.2">
      <c r="C1481" s="72"/>
      <c r="D1481" s="72"/>
    </row>
    <row r="1482" spans="3:4" ht="12.95" customHeight="1" x14ac:dyDescent="0.2">
      <c r="C1482" s="72"/>
      <c r="D1482" s="72"/>
    </row>
    <row r="1483" spans="3:4" ht="12.95" customHeight="1" x14ac:dyDescent="0.2">
      <c r="C1483" s="72"/>
      <c r="D1483" s="72"/>
    </row>
    <row r="1484" spans="3:4" ht="12.95" customHeight="1" x14ac:dyDescent="0.2">
      <c r="C1484" s="72"/>
      <c r="D1484" s="72"/>
    </row>
    <row r="1485" spans="3:4" ht="12.95" customHeight="1" x14ac:dyDescent="0.2">
      <c r="C1485" s="72"/>
      <c r="D1485" s="72"/>
    </row>
    <row r="1486" spans="3:4" ht="12.95" customHeight="1" x14ac:dyDescent="0.2">
      <c r="C1486" s="72"/>
      <c r="D1486" s="72"/>
    </row>
    <row r="1487" spans="3:4" ht="12.95" customHeight="1" x14ac:dyDescent="0.2">
      <c r="C1487" s="72"/>
      <c r="D1487" s="72"/>
    </row>
    <row r="1488" spans="3:4" ht="12.95" customHeight="1" x14ac:dyDescent="0.2">
      <c r="C1488" s="72"/>
      <c r="D1488" s="72"/>
    </row>
    <row r="1489" spans="3:4" ht="12.95" customHeight="1" x14ac:dyDescent="0.2">
      <c r="C1489" s="72"/>
      <c r="D1489" s="72"/>
    </row>
    <row r="1490" spans="3:4" ht="12.95" customHeight="1" x14ac:dyDescent="0.2">
      <c r="C1490" s="72"/>
      <c r="D1490" s="72"/>
    </row>
    <row r="1491" spans="3:4" ht="12.95" customHeight="1" x14ac:dyDescent="0.2">
      <c r="C1491" s="72"/>
      <c r="D1491" s="72"/>
    </row>
    <row r="1492" spans="3:4" ht="12.95" customHeight="1" x14ac:dyDescent="0.2">
      <c r="C1492" s="72"/>
      <c r="D1492" s="72"/>
    </row>
    <row r="1493" spans="3:4" ht="12.95" customHeight="1" x14ac:dyDescent="0.2">
      <c r="C1493" s="72"/>
      <c r="D1493" s="72"/>
    </row>
    <row r="1494" spans="3:4" ht="12.95" customHeight="1" x14ac:dyDescent="0.2">
      <c r="C1494" s="72"/>
      <c r="D1494" s="72"/>
    </row>
    <row r="1495" spans="3:4" ht="12.95" customHeight="1" x14ac:dyDescent="0.2">
      <c r="C1495" s="72"/>
      <c r="D1495" s="72"/>
    </row>
    <row r="1496" spans="3:4" ht="12.95" customHeight="1" x14ac:dyDescent="0.2">
      <c r="C1496" s="72"/>
      <c r="D1496" s="72"/>
    </row>
    <row r="1497" spans="3:4" ht="12.95" customHeight="1" x14ac:dyDescent="0.2">
      <c r="C1497" s="72"/>
      <c r="D1497" s="72"/>
    </row>
    <row r="1498" spans="3:4" ht="12.95" customHeight="1" x14ac:dyDescent="0.2">
      <c r="C1498" s="72"/>
      <c r="D1498" s="72"/>
    </row>
    <row r="1499" spans="3:4" ht="12.95" customHeight="1" x14ac:dyDescent="0.2">
      <c r="C1499" s="72"/>
      <c r="D1499" s="72"/>
    </row>
    <row r="1500" spans="3:4" ht="12.95" customHeight="1" x14ac:dyDescent="0.2">
      <c r="C1500" s="72"/>
      <c r="D1500" s="72"/>
    </row>
    <row r="1501" spans="3:4" ht="12.95" customHeight="1" x14ac:dyDescent="0.2">
      <c r="C1501" s="72"/>
      <c r="D1501" s="72"/>
    </row>
    <row r="1502" spans="3:4" ht="12.95" customHeight="1" x14ac:dyDescent="0.2">
      <c r="C1502" s="72"/>
      <c r="D1502" s="72"/>
    </row>
    <row r="1503" spans="3:4" ht="12.95" customHeight="1" x14ac:dyDescent="0.2">
      <c r="C1503" s="72"/>
      <c r="D1503" s="72"/>
    </row>
    <row r="1504" spans="3:4" ht="12.95" customHeight="1" x14ac:dyDescent="0.2">
      <c r="C1504" s="72"/>
      <c r="D1504" s="72"/>
    </row>
    <row r="1505" spans="3:4" ht="12.95" customHeight="1" x14ac:dyDescent="0.2">
      <c r="C1505" s="72"/>
      <c r="D1505" s="72"/>
    </row>
    <row r="1506" spans="3:4" ht="12.95" customHeight="1" x14ac:dyDescent="0.2">
      <c r="C1506" s="72"/>
      <c r="D1506" s="72"/>
    </row>
    <row r="1507" spans="3:4" ht="12.95" customHeight="1" x14ac:dyDescent="0.2">
      <c r="C1507" s="72"/>
      <c r="D1507" s="72"/>
    </row>
    <row r="1508" spans="3:4" ht="12.95" customHeight="1" x14ac:dyDescent="0.2">
      <c r="C1508" s="72"/>
      <c r="D1508" s="72"/>
    </row>
    <row r="1509" spans="3:4" ht="12.95" customHeight="1" x14ac:dyDescent="0.2">
      <c r="C1509" s="72"/>
      <c r="D1509" s="72"/>
    </row>
    <row r="1510" spans="3:4" ht="12.95" customHeight="1" x14ac:dyDescent="0.2">
      <c r="C1510" s="72"/>
      <c r="D1510" s="72"/>
    </row>
    <row r="1511" spans="3:4" ht="12.95" customHeight="1" x14ac:dyDescent="0.2">
      <c r="C1511" s="72"/>
      <c r="D1511" s="72"/>
    </row>
    <row r="1512" spans="3:4" ht="12.95" customHeight="1" x14ac:dyDescent="0.2">
      <c r="C1512" s="72"/>
      <c r="D1512" s="72"/>
    </row>
    <row r="1513" spans="3:4" ht="12.95" customHeight="1" x14ac:dyDescent="0.2">
      <c r="C1513" s="72"/>
      <c r="D1513" s="72"/>
    </row>
    <row r="1514" spans="3:4" ht="12.95" customHeight="1" x14ac:dyDescent="0.2">
      <c r="C1514" s="72"/>
      <c r="D1514" s="72"/>
    </row>
    <row r="1515" spans="3:4" ht="12.95" customHeight="1" x14ac:dyDescent="0.2">
      <c r="C1515" s="72"/>
      <c r="D1515" s="72"/>
    </row>
    <row r="1516" spans="3:4" ht="12.95" customHeight="1" x14ac:dyDescent="0.2">
      <c r="C1516" s="72"/>
      <c r="D1516" s="72"/>
    </row>
    <row r="1517" spans="3:4" ht="12.95" customHeight="1" x14ac:dyDescent="0.2">
      <c r="C1517" s="72"/>
      <c r="D1517" s="72"/>
    </row>
    <row r="1518" spans="3:4" ht="12.95" customHeight="1" x14ac:dyDescent="0.2">
      <c r="C1518" s="72"/>
      <c r="D1518" s="72"/>
    </row>
    <row r="1519" spans="3:4" ht="12.95" customHeight="1" x14ac:dyDescent="0.2">
      <c r="C1519" s="72"/>
      <c r="D1519" s="72"/>
    </row>
    <row r="1520" spans="3:4" ht="12.95" customHeight="1" x14ac:dyDescent="0.2">
      <c r="C1520" s="72"/>
      <c r="D1520" s="72"/>
    </row>
    <row r="1521" spans="3:4" ht="12.95" customHeight="1" x14ac:dyDescent="0.2">
      <c r="C1521" s="72"/>
      <c r="D1521" s="72"/>
    </row>
    <row r="1522" spans="3:4" ht="12.95" customHeight="1" x14ac:dyDescent="0.2">
      <c r="C1522" s="72"/>
      <c r="D1522" s="72"/>
    </row>
    <row r="1523" spans="3:4" ht="12.95" customHeight="1" x14ac:dyDescent="0.2">
      <c r="C1523" s="72"/>
      <c r="D1523" s="72"/>
    </row>
    <row r="1524" spans="3:4" ht="12.95" customHeight="1" x14ac:dyDescent="0.2">
      <c r="C1524" s="72"/>
      <c r="D1524" s="72"/>
    </row>
    <row r="1525" spans="3:4" ht="12.95" customHeight="1" x14ac:dyDescent="0.2">
      <c r="C1525" s="72"/>
      <c r="D1525" s="72"/>
    </row>
    <row r="1526" spans="3:4" ht="12.95" customHeight="1" x14ac:dyDescent="0.2">
      <c r="C1526" s="72"/>
      <c r="D1526" s="72"/>
    </row>
    <row r="1527" spans="3:4" ht="12.95" customHeight="1" x14ac:dyDescent="0.2">
      <c r="C1527" s="72"/>
      <c r="D1527" s="72"/>
    </row>
    <row r="1528" spans="3:4" ht="12.95" customHeight="1" x14ac:dyDescent="0.2">
      <c r="C1528" s="72"/>
      <c r="D1528" s="72"/>
    </row>
    <row r="1529" spans="3:4" ht="12.95" customHeight="1" x14ac:dyDescent="0.2">
      <c r="C1529" s="72"/>
      <c r="D1529" s="72"/>
    </row>
    <row r="1530" spans="3:4" ht="12.95" customHeight="1" x14ac:dyDescent="0.2">
      <c r="C1530" s="72"/>
      <c r="D1530" s="72"/>
    </row>
    <row r="1531" spans="3:4" ht="12.95" customHeight="1" x14ac:dyDescent="0.2">
      <c r="C1531" s="72"/>
      <c r="D1531" s="72"/>
    </row>
    <row r="1532" spans="3:4" ht="12.95" customHeight="1" x14ac:dyDescent="0.2">
      <c r="C1532" s="72"/>
      <c r="D1532" s="72"/>
    </row>
    <row r="1533" spans="3:4" ht="12.95" customHeight="1" x14ac:dyDescent="0.2">
      <c r="C1533" s="72"/>
      <c r="D1533" s="72"/>
    </row>
    <row r="1534" spans="3:4" ht="12.95" customHeight="1" x14ac:dyDescent="0.2">
      <c r="C1534" s="72"/>
      <c r="D1534" s="72"/>
    </row>
    <row r="1535" spans="3:4" ht="12.95" customHeight="1" x14ac:dyDescent="0.2">
      <c r="C1535" s="72"/>
      <c r="D1535" s="72"/>
    </row>
    <row r="1536" spans="3:4" ht="12.95" customHeight="1" x14ac:dyDescent="0.2">
      <c r="C1536" s="72"/>
      <c r="D1536" s="72"/>
    </row>
    <row r="1537" spans="3:4" ht="12.95" customHeight="1" x14ac:dyDescent="0.2">
      <c r="C1537" s="72"/>
      <c r="D1537" s="72"/>
    </row>
    <row r="1538" spans="3:4" ht="12.95" customHeight="1" x14ac:dyDescent="0.2">
      <c r="C1538" s="72"/>
      <c r="D1538" s="72"/>
    </row>
    <row r="1539" spans="3:4" ht="12.95" customHeight="1" x14ac:dyDescent="0.2">
      <c r="C1539" s="72"/>
      <c r="D1539" s="72"/>
    </row>
    <row r="1540" spans="3:4" ht="12.95" customHeight="1" x14ac:dyDescent="0.2">
      <c r="C1540" s="72"/>
      <c r="D1540" s="72"/>
    </row>
    <row r="1541" spans="3:4" ht="12.95" customHeight="1" x14ac:dyDescent="0.2">
      <c r="C1541" s="72"/>
      <c r="D1541" s="72"/>
    </row>
    <row r="1542" spans="3:4" ht="12.95" customHeight="1" x14ac:dyDescent="0.2">
      <c r="C1542" s="72"/>
      <c r="D1542" s="72"/>
    </row>
    <row r="1543" spans="3:4" ht="12.95" customHeight="1" x14ac:dyDescent="0.2">
      <c r="C1543" s="72"/>
      <c r="D1543" s="72"/>
    </row>
    <row r="1544" spans="3:4" ht="12.95" customHeight="1" x14ac:dyDescent="0.2">
      <c r="C1544" s="72"/>
      <c r="D1544" s="72"/>
    </row>
    <row r="1545" spans="3:4" ht="12.95" customHeight="1" x14ac:dyDescent="0.2">
      <c r="C1545" s="72"/>
      <c r="D1545" s="72"/>
    </row>
    <row r="1546" spans="3:4" ht="12.95" customHeight="1" x14ac:dyDescent="0.2">
      <c r="C1546" s="72"/>
      <c r="D1546" s="72"/>
    </row>
    <row r="1547" spans="3:4" ht="12.95" customHeight="1" x14ac:dyDescent="0.2">
      <c r="C1547" s="72"/>
      <c r="D1547" s="72"/>
    </row>
    <row r="1548" spans="3:4" ht="12.95" customHeight="1" x14ac:dyDescent="0.2">
      <c r="C1548" s="72"/>
      <c r="D1548" s="72"/>
    </row>
    <row r="1549" spans="3:4" ht="12.95" customHeight="1" x14ac:dyDescent="0.2">
      <c r="C1549" s="72"/>
      <c r="D1549" s="72"/>
    </row>
    <row r="1550" spans="3:4" ht="12.95" customHeight="1" x14ac:dyDescent="0.2">
      <c r="C1550" s="72"/>
      <c r="D1550" s="72"/>
    </row>
    <row r="1551" spans="3:4" ht="12.95" customHeight="1" x14ac:dyDescent="0.2">
      <c r="C1551" s="72"/>
      <c r="D1551" s="72"/>
    </row>
    <row r="1552" spans="3:4" ht="12.95" customHeight="1" x14ac:dyDescent="0.2">
      <c r="C1552" s="72"/>
      <c r="D1552" s="72"/>
    </row>
    <row r="1553" spans="3:4" ht="12.95" customHeight="1" x14ac:dyDescent="0.2">
      <c r="C1553" s="72"/>
      <c r="D1553" s="72"/>
    </row>
    <row r="1554" spans="3:4" ht="12.95" customHeight="1" x14ac:dyDescent="0.2">
      <c r="C1554" s="72"/>
      <c r="D1554" s="72"/>
    </row>
    <row r="1555" spans="3:4" ht="12.95" customHeight="1" x14ac:dyDescent="0.2">
      <c r="C1555" s="72"/>
      <c r="D1555" s="72"/>
    </row>
    <row r="1556" spans="3:4" ht="12.95" customHeight="1" x14ac:dyDescent="0.2">
      <c r="C1556" s="72"/>
      <c r="D1556" s="72"/>
    </row>
    <row r="1557" spans="3:4" ht="12.95" customHeight="1" x14ac:dyDescent="0.2">
      <c r="C1557" s="72"/>
      <c r="D1557" s="72"/>
    </row>
    <row r="1558" spans="3:4" ht="12.95" customHeight="1" x14ac:dyDescent="0.2">
      <c r="C1558" s="72"/>
      <c r="D1558" s="72"/>
    </row>
    <row r="1559" spans="3:4" ht="12.95" customHeight="1" x14ac:dyDescent="0.2">
      <c r="C1559" s="72"/>
      <c r="D1559" s="72"/>
    </row>
    <row r="1560" spans="3:4" ht="12.95" customHeight="1" x14ac:dyDescent="0.2">
      <c r="C1560" s="72"/>
      <c r="D1560" s="72"/>
    </row>
    <row r="1561" spans="3:4" ht="12.95" customHeight="1" x14ac:dyDescent="0.2">
      <c r="C1561" s="72"/>
      <c r="D1561" s="72"/>
    </row>
    <row r="1562" spans="3:4" ht="12.95" customHeight="1" x14ac:dyDescent="0.2">
      <c r="C1562" s="72"/>
      <c r="D1562" s="72"/>
    </row>
    <row r="1563" spans="3:4" ht="12.95" customHeight="1" x14ac:dyDescent="0.2">
      <c r="C1563" s="72"/>
      <c r="D1563" s="72"/>
    </row>
    <row r="1564" spans="3:4" ht="12.95" customHeight="1" x14ac:dyDescent="0.2">
      <c r="C1564" s="72"/>
      <c r="D1564" s="72"/>
    </row>
    <row r="1565" spans="3:4" ht="12.95" customHeight="1" x14ac:dyDescent="0.2">
      <c r="C1565" s="72"/>
      <c r="D1565" s="72"/>
    </row>
    <row r="1566" spans="3:4" ht="12.95" customHeight="1" x14ac:dyDescent="0.2">
      <c r="C1566" s="72"/>
      <c r="D1566" s="72"/>
    </row>
    <row r="1567" spans="3:4" ht="12.95" customHeight="1" x14ac:dyDescent="0.2">
      <c r="C1567" s="72"/>
      <c r="D1567" s="72"/>
    </row>
    <row r="1568" spans="3:4" ht="12.95" customHeight="1" x14ac:dyDescent="0.2">
      <c r="C1568" s="72"/>
      <c r="D1568" s="72"/>
    </row>
    <row r="1569" spans="3:4" ht="12.95" customHeight="1" x14ac:dyDescent="0.2">
      <c r="C1569" s="72"/>
      <c r="D1569" s="72"/>
    </row>
    <row r="1570" spans="3:4" ht="12.95" customHeight="1" x14ac:dyDescent="0.2">
      <c r="C1570" s="72"/>
      <c r="D1570" s="72"/>
    </row>
    <row r="1571" spans="3:4" ht="12.95" customHeight="1" x14ac:dyDescent="0.2">
      <c r="C1571" s="72"/>
      <c r="D1571" s="72"/>
    </row>
    <row r="1572" spans="3:4" ht="12.95" customHeight="1" x14ac:dyDescent="0.2">
      <c r="C1572" s="72"/>
      <c r="D1572" s="72"/>
    </row>
    <row r="1573" spans="3:4" ht="12.95" customHeight="1" x14ac:dyDescent="0.2">
      <c r="C1573" s="72"/>
      <c r="D1573" s="72"/>
    </row>
    <row r="1574" spans="3:4" ht="12.95" customHeight="1" x14ac:dyDescent="0.2">
      <c r="C1574" s="72"/>
      <c r="D1574" s="72"/>
    </row>
    <row r="1575" spans="3:4" ht="12.95" customHeight="1" x14ac:dyDescent="0.2">
      <c r="C1575" s="72"/>
      <c r="D1575" s="72"/>
    </row>
    <row r="1576" spans="3:4" ht="12.95" customHeight="1" x14ac:dyDescent="0.2">
      <c r="C1576" s="72"/>
      <c r="D1576" s="72"/>
    </row>
    <row r="1577" spans="3:4" ht="12.95" customHeight="1" x14ac:dyDescent="0.2">
      <c r="C1577" s="72"/>
      <c r="D1577" s="72"/>
    </row>
    <row r="1578" spans="3:4" ht="12.95" customHeight="1" x14ac:dyDescent="0.2">
      <c r="C1578" s="72"/>
      <c r="D1578" s="72"/>
    </row>
    <row r="1579" spans="3:4" ht="12.95" customHeight="1" x14ac:dyDescent="0.2">
      <c r="C1579" s="72"/>
      <c r="D1579" s="72"/>
    </row>
    <row r="1580" spans="3:4" ht="12.95" customHeight="1" x14ac:dyDescent="0.2">
      <c r="C1580" s="72"/>
      <c r="D1580" s="72"/>
    </row>
    <row r="1581" spans="3:4" ht="12.95" customHeight="1" x14ac:dyDescent="0.2">
      <c r="C1581" s="72"/>
      <c r="D1581" s="72"/>
    </row>
    <row r="1582" spans="3:4" ht="12.95" customHeight="1" x14ac:dyDescent="0.2">
      <c r="C1582" s="72"/>
      <c r="D1582" s="72"/>
    </row>
    <row r="1583" spans="3:4" ht="12.95" customHeight="1" x14ac:dyDescent="0.2">
      <c r="C1583" s="72"/>
      <c r="D1583" s="72"/>
    </row>
    <row r="1584" spans="3:4" ht="12.95" customHeight="1" x14ac:dyDescent="0.2">
      <c r="C1584" s="72"/>
      <c r="D1584" s="72"/>
    </row>
    <row r="1585" spans="3:4" ht="12.95" customHeight="1" x14ac:dyDescent="0.2">
      <c r="C1585" s="72"/>
      <c r="D1585" s="72"/>
    </row>
    <row r="1586" spans="3:4" ht="12.95" customHeight="1" x14ac:dyDescent="0.2">
      <c r="C1586" s="72"/>
      <c r="D1586" s="72"/>
    </row>
    <row r="1587" spans="3:4" ht="12.95" customHeight="1" x14ac:dyDescent="0.2">
      <c r="C1587" s="72"/>
      <c r="D1587" s="72"/>
    </row>
    <row r="1588" spans="3:4" ht="12.95" customHeight="1" x14ac:dyDescent="0.2">
      <c r="C1588" s="72"/>
      <c r="D1588" s="72"/>
    </row>
    <row r="1589" spans="3:4" ht="12.95" customHeight="1" x14ac:dyDescent="0.2">
      <c r="C1589" s="72"/>
      <c r="D1589" s="72"/>
    </row>
    <row r="1590" spans="3:4" ht="12.95" customHeight="1" x14ac:dyDescent="0.2">
      <c r="C1590" s="72"/>
      <c r="D1590" s="72"/>
    </row>
    <row r="1591" spans="3:4" ht="12.95" customHeight="1" x14ac:dyDescent="0.2">
      <c r="C1591" s="72"/>
      <c r="D1591" s="72"/>
    </row>
    <row r="1592" spans="3:4" ht="12.95" customHeight="1" x14ac:dyDescent="0.2">
      <c r="C1592" s="72"/>
      <c r="D1592" s="72"/>
    </row>
    <row r="1593" spans="3:4" ht="12.95" customHeight="1" x14ac:dyDescent="0.2">
      <c r="C1593" s="72"/>
      <c r="D1593" s="72"/>
    </row>
    <row r="1594" spans="3:4" ht="12.95" customHeight="1" x14ac:dyDescent="0.2">
      <c r="C1594" s="72"/>
      <c r="D1594" s="72"/>
    </row>
    <row r="1595" spans="3:4" ht="12.95" customHeight="1" x14ac:dyDescent="0.2">
      <c r="C1595" s="72"/>
      <c r="D1595" s="72"/>
    </row>
    <row r="1596" spans="3:4" ht="12.95" customHeight="1" x14ac:dyDescent="0.2">
      <c r="C1596" s="72"/>
      <c r="D1596" s="72"/>
    </row>
    <row r="1597" spans="3:4" ht="12.95" customHeight="1" x14ac:dyDescent="0.2">
      <c r="C1597" s="72"/>
      <c r="D1597" s="72"/>
    </row>
    <row r="1598" spans="3:4" ht="12.95" customHeight="1" x14ac:dyDescent="0.2">
      <c r="C1598" s="72"/>
      <c r="D1598" s="72"/>
    </row>
    <row r="1599" spans="3:4" ht="12.95" customHeight="1" x14ac:dyDescent="0.2">
      <c r="C1599" s="72"/>
      <c r="D1599" s="72"/>
    </row>
    <row r="1600" spans="3:4" ht="12.95" customHeight="1" x14ac:dyDescent="0.2">
      <c r="C1600" s="72"/>
      <c r="D1600" s="72"/>
    </row>
    <row r="1601" spans="3:4" ht="12.95" customHeight="1" x14ac:dyDescent="0.2">
      <c r="C1601" s="72"/>
      <c r="D1601" s="72"/>
    </row>
    <row r="1602" spans="3:4" ht="12.95" customHeight="1" x14ac:dyDescent="0.2">
      <c r="C1602" s="72"/>
      <c r="D1602" s="72"/>
    </row>
    <row r="1603" spans="3:4" ht="12.95" customHeight="1" x14ac:dyDescent="0.2">
      <c r="C1603" s="72"/>
      <c r="D1603" s="72"/>
    </row>
    <row r="1604" spans="3:4" ht="12.95" customHeight="1" x14ac:dyDescent="0.2">
      <c r="C1604" s="72"/>
      <c r="D1604" s="72"/>
    </row>
    <row r="1605" spans="3:4" ht="12.95" customHeight="1" x14ac:dyDescent="0.2">
      <c r="C1605" s="72"/>
      <c r="D1605" s="72"/>
    </row>
    <row r="1606" spans="3:4" ht="12.95" customHeight="1" x14ac:dyDescent="0.2">
      <c r="C1606" s="72"/>
      <c r="D1606" s="72"/>
    </row>
    <row r="1607" spans="3:4" ht="12.95" customHeight="1" x14ac:dyDescent="0.2">
      <c r="C1607" s="72"/>
      <c r="D1607" s="72"/>
    </row>
    <row r="1608" spans="3:4" ht="12.95" customHeight="1" x14ac:dyDescent="0.2">
      <c r="C1608" s="72"/>
      <c r="D1608" s="72"/>
    </row>
    <row r="1609" spans="3:4" ht="12.95" customHeight="1" x14ac:dyDescent="0.2">
      <c r="C1609" s="72"/>
      <c r="D1609" s="72"/>
    </row>
    <row r="1610" spans="3:4" ht="12.95" customHeight="1" x14ac:dyDescent="0.2">
      <c r="C1610" s="72"/>
      <c r="D1610" s="72"/>
    </row>
    <row r="1611" spans="3:4" ht="12.95" customHeight="1" x14ac:dyDescent="0.2">
      <c r="C1611" s="72"/>
      <c r="D1611" s="72"/>
    </row>
    <row r="1612" spans="3:4" ht="12.95" customHeight="1" x14ac:dyDescent="0.2">
      <c r="C1612" s="72"/>
      <c r="D1612" s="72"/>
    </row>
    <row r="1613" spans="3:4" ht="12.95" customHeight="1" x14ac:dyDescent="0.2">
      <c r="C1613" s="72"/>
      <c r="D1613" s="72"/>
    </row>
    <row r="1614" spans="3:4" ht="12.95" customHeight="1" x14ac:dyDescent="0.2">
      <c r="C1614" s="72"/>
      <c r="D1614" s="72"/>
    </row>
    <row r="1615" spans="3:4" ht="12.95" customHeight="1" x14ac:dyDescent="0.2">
      <c r="C1615" s="72"/>
      <c r="D1615" s="72"/>
    </row>
    <row r="1616" spans="3:4" ht="12.95" customHeight="1" x14ac:dyDescent="0.2">
      <c r="C1616" s="72"/>
      <c r="D1616" s="72"/>
    </row>
    <row r="1617" spans="3:4" ht="12.95" customHeight="1" x14ac:dyDescent="0.2">
      <c r="C1617" s="72"/>
      <c r="D1617" s="72"/>
    </row>
    <row r="1618" spans="3:4" ht="12.95" customHeight="1" x14ac:dyDescent="0.2">
      <c r="C1618" s="72"/>
      <c r="D1618" s="72"/>
    </row>
    <row r="1619" spans="3:4" ht="12.95" customHeight="1" x14ac:dyDescent="0.2">
      <c r="C1619" s="72"/>
      <c r="D1619" s="72"/>
    </row>
    <row r="1620" spans="3:4" ht="12.95" customHeight="1" x14ac:dyDescent="0.2">
      <c r="C1620" s="72"/>
      <c r="D1620" s="72"/>
    </row>
    <row r="1621" spans="3:4" ht="12.95" customHeight="1" x14ac:dyDescent="0.2">
      <c r="C1621" s="72"/>
      <c r="D1621" s="72"/>
    </row>
    <row r="1622" spans="3:4" ht="12.95" customHeight="1" x14ac:dyDescent="0.2">
      <c r="C1622" s="72"/>
      <c r="D1622" s="72"/>
    </row>
    <row r="1623" spans="3:4" ht="12.95" customHeight="1" x14ac:dyDescent="0.2">
      <c r="C1623" s="72"/>
      <c r="D1623" s="72"/>
    </row>
    <row r="1624" spans="3:4" ht="12.95" customHeight="1" x14ac:dyDescent="0.2">
      <c r="C1624" s="72"/>
      <c r="D1624" s="72"/>
    </row>
    <row r="1625" spans="3:4" ht="12.95" customHeight="1" x14ac:dyDescent="0.2">
      <c r="C1625" s="72"/>
      <c r="D1625" s="72"/>
    </row>
    <row r="1626" spans="3:4" ht="12.95" customHeight="1" x14ac:dyDescent="0.2">
      <c r="C1626" s="72"/>
      <c r="D1626" s="72"/>
    </row>
    <row r="1627" spans="3:4" ht="12.95" customHeight="1" x14ac:dyDescent="0.2">
      <c r="C1627" s="72"/>
      <c r="D1627" s="72"/>
    </row>
    <row r="1628" spans="3:4" ht="12.95" customHeight="1" x14ac:dyDescent="0.2">
      <c r="C1628" s="72"/>
      <c r="D1628" s="72"/>
    </row>
    <row r="1629" spans="3:4" ht="12.95" customHeight="1" x14ac:dyDescent="0.2">
      <c r="C1629" s="72"/>
      <c r="D1629" s="72"/>
    </row>
    <row r="1630" spans="3:4" ht="12.95" customHeight="1" x14ac:dyDescent="0.2">
      <c r="C1630" s="72"/>
      <c r="D1630" s="72"/>
    </row>
    <row r="1631" spans="3:4" ht="12.95" customHeight="1" x14ac:dyDescent="0.2">
      <c r="C1631" s="72"/>
      <c r="D1631" s="72"/>
    </row>
    <row r="1632" spans="3:4" ht="12.95" customHeight="1" x14ac:dyDescent="0.2">
      <c r="C1632" s="72"/>
      <c r="D1632" s="72"/>
    </row>
    <row r="1633" spans="3:4" ht="12.95" customHeight="1" x14ac:dyDescent="0.2">
      <c r="C1633" s="72"/>
      <c r="D1633" s="72"/>
    </row>
    <row r="1634" spans="3:4" ht="12.95" customHeight="1" x14ac:dyDescent="0.2">
      <c r="C1634" s="72"/>
      <c r="D1634" s="72"/>
    </row>
    <row r="1635" spans="3:4" ht="12.95" customHeight="1" x14ac:dyDescent="0.2">
      <c r="C1635" s="72"/>
      <c r="D1635" s="72"/>
    </row>
    <row r="1636" spans="3:4" ht="12.95" customHeight="1" x14ac:dyDescent="0.2">
      <c r="C1636" s="72"/>
      <c r="D1636" s="72"/>
    </row>
    <row r="1637" spans="3:4" ht="12.95" customHeight="1" x14ac:dyDescent="0.2">
      <c r="C1637" s="72"/>
      <c r="D1637" s="72"/>
    </row>
    <row r="1638" spans="3:4" ht="12.95" customHeight="1" x14ac:dyDescent="0.2">
      <c r="C1638" s="72"/>
      <c r="D1638" s="72"/>
    </row>
    <row r="1639" spans="3:4" ht="12.95" customHeight="1" x14ac:dyDescent="0.2">
      <c r="C1639" s="72"/>
      <c r="D1639" s="72"/>
    </row>
    <row r="1640" spans="3:4" ht="12.95" customHeight="1" x14ac:dyDescent="0.2">
      <c r="C1640" s="72"/>
      <c r="D1640" s="72"/>
    </row>
    <row r="1641" spans="3:4" ht="12.95" customHeight="1" x14ac:dyDescent="0.2">
      <c r="C1641" s="72"/>
      <c r="D1641" s="72"/>
    </row>
    <row r="1642" spans="3:4" ht="12.95" customHeight="1" x14ac:dyDescent="0.2">
      <c r="C1642" s="72"/>
      <c r="D1642" s="72"/>
    </row>
    <row r="1643" spans="3:4" ht="12.95" customHeight="1" x14ac:dyDescent="0.2">
      <c r="C1643" s="72"/>
      <c r="D1643" s="72"/>
    </row>
    <row r="1644" spans="3:4" ht="12.95" customHeight="1" x14ac:dyDescent="0.2">
      <c r="C1644" s="72"/>
      <c r="D1644" s="72"/>
    </row>
    <row r="1645" spans="3:4" ht="12.95" customHeight="1" x14ac:dyDescent="0.2">
      <c r="C1645" s="72"/>
      <c r="D1645" s="72"/>
    </row>
    <row r="1646" spans="3:4" ht="12.95" customHeight="1" x14ac:dyDescent="0.2">
      <c r="C1646" s="72"/>
      <c r="D1646" s="72"/>
    </row>
    <row r="1647" spans="3:4" ht="12.95" customHeight="1" x14ac:dyDescent="0.2">
      <c r="C1647" s="72"/>
      <c r="D1647" s="72"/>
    </row>
    <row r="1648" spans="3:4" ht="12.95" customHeight="1" x14ac:dyDescent="0.2">
      <c r="C1648" s="72"/>
      <c r="D1648" s="72"/>
    </row>
    <row r="1649" spans="3:4" ht="12.95" customHeight="1" x14ac:dyDescent="0.2">
      <c r="C1649" s="72"/>
      <c r="D1649" s="72"/>
    </row>
    <row r="1650" spans="3:4" ht="12.95" customHeight="1" x14ac:dyDescent="0.2">
      <c r="C1650" s="72"/>
      <c r="D1650" s="72"/>
    </row>
    <row r="1651" spans="3:4" ht="12.95" customHeight="1" x14ac:dyDescent="0.2">
      <c r="C1651" s="72"/>
      <c r="D1651" s="72"/>
    </row>
    <row r="1652" spans="3:4" ht="12.95" customHeight="1" x14ac:dyDescent="0.2">
      <c r="C1652" s="72"/>
      <c r="D1652" s="72"/>
    </row>
    <row r="1653" spans="3:4" ht="12.95" customHeight="1" x14ac:dyDescent="0.2">
      <c r="C1653" s="72"/>
      <c r="D1653" s="72"/>
    </row>
    <row r="1654" spans="3:4" ht="12.95" customHeight="1" x14ac:dyDescent="0.2">
      <c r="C1654" s="72"/>
      <c r="D1654" s="72"/>
    </row>
    <row r="1655" spans="3:4" ht="12.95" customHeight="1" x14ac:dyDescent="0.2">
      <c r="C1655" s="72"/>
      <c r="D1655" s="72"/>
    </row>
    <row r="1656" spans="3:4" ht="12.95" customHeight="1" x14ac:dyDescent="0.2">
      <c r="C1656" s="72"/>
      <c r="D1656" s="72"/>
    </row>
    <row r="1657" spans="3:4" ht="12.95" customHeight="1" x14ac:dyDescent="0.2">
      <c r="C1657" s="72"/>
      <c r="D1657" s="72"/>
    </row>
    <row r="1658" spans="3:4" ht="12.95" customHeight="1" x14ac:dyDescent="0.2">
      <c r="C1658" s="72"/>
      <c r="D1658" s="72"/>
    </row>
    <row r="1659" spans="3:4" ht="12.95" customHeight="1" x14ac:dyDescent="0.2">
      <c r="C1659" s="72"/>
      <c r="D1659" s="72"/>
    </row>
    <row r="1660" spans="3:4" ht="12.95" customHeight="1" x14ac:dyDescent="0.2">
      <c r="C1660" s="72"/>
      <c r="D1660" s="72"/>
    </row>
    <row r="1661" spans="3:4" ht="12.95" customHeight="1" x14ac:dyDescent="0.2">
      <c r="C1661" s="72"/>
      <c r="D1661" s="72"/>
    </row>
    <row r="1662" spans="3:4" ht="12.95" customHeight="1" x14ac:dyDescent="0.2">
      <c r="C1662" s="72"/>
      <c r="D1662" s="72"/>
    </row>
    <row r="1663" spans="3:4" ht="12.95" customHeight="1" x14ac:dyDescent="0.2">
      <c r="C1663" s="72"/>
      <c r="D1663" s="72"/>
    </row>
    <row r="1664" spans="3:4" ht="12.95" customHeight="1" x14ac:dyDescent="0.2">
      <c r="C1664" s="72"/>
      <c r="D1664" s="72"/>
    </row>
    <row r="1665" spans="3:4" ht="12.95" customHeight="1" x14ac:dyDescent="0.2">
      <c r="C1665" s="72"/>
      <c r="D1665" s="72"/>
    </row>
    <row r="1666" spans="3:4" ht="12.95" customHeight="1" x14ac:dyDescent="0.2">
      <c r="C1666" s="72"/>
      <c r="D1666" s="72"/>
    </row>
    <row r="1667" spans="3:4" ht="12.95" customHeight="1" x14ac:dyDescent="0.2">
      <c r="C1667" s="72"/>
      <c r="D1667" s="72"/>
    </row>
    <row r="1668" spans="3:4" ht="12.95" customHeight="1" x14ac:dyDescent="0.2">
      <c r="C1668" s="72"/>
      <c r="D1668" s="72"/>
    </row>
    <row r="1669" spans="3:4" ht="12.95" customHeight="1" x14ac:dyDescent="0.2">
      <c r="C1669" s="72"/>
      <c r="D1669" s="72"/>
    </row>
    <row r="1670" spans="3:4" ht="12.95" customHeight="1" x14ac:dyDescent="0.2">
      <c r="C1670" s="72"/>
      <c r="D1670" s="72"/>
    </row>
    <row r="1671" spans="3:4" ht="12.95" customHeight="1" x14ac:dyDescent="0.2">
      <c r="C1671" s="72"/>
      <c r="D1671" s="72"/>
    </row>
    <row r="1672" spans="3:4" ht="12.95" customHeight="1" x14ac:dyDescent="0.2">
      <c r="C1672" s="72"/>
      <c r="D1672" s="72"/>
    </row>
    <row r="1673" spans="3:4" ht="12.95" customHeight="1" x14ac:dyDescent="0.2">
      <c r="C1673" s="72"/>
      <c r="D1673" s="72"/>
    </row>
    <row r="1674" spans="3:4" ht="12.95" customHeight="1" x14ac:dyDescent="0.2">
      <c r="C1674" s="72"/>
      <c r="D1674" s="72"/>
    </row>
    <row r="1675" spans="3:4" ht="12.95" customHeight="1" x14ac:dyDescent="0.2">
      <c r="C1675" s="72"/>
      <c r="D1675" s="72"/>
    </row>
    <row r="1676" spans="3:4" ht="12.95" customHeight="1" x14ac:dyDescent="0.2">
      <c r="C1676" s="72"/>
      <c r="D1676" s="72"/>
    </row>
    <row r="1677" spans="3:4" ht="12.95" customHeight="1" x14ac:dyDescent="0.2">
      <c r="C1677" s="72"/>
      <c r="D1677" s="72"/>
    </row>
    <row r="1678" spans="3:4" ht="12.95" customHeight="1" x14ac:dyDescent="0.2">
      <c r="C1678" s="72"/>
      <c r="D1678" s="72"/>
    </row>
    <row r="1679" spans="3:4" ht="12.95" customHeight="1" x14ac:dyDescent="0.2">
      <c r="C1679" s="72"/>
      <c r="D1679" s="72"/>
    </row>
    <row r="1680" spans="3:4" ht="12.95" customHeight="1" x14ac:dyDescent="0.2">
      <c r="C1680" s="72"/>
      <c r="D1680" s="72"/>
    </row>
    <row r="1681" spans="3:4" ht="12.95" customHeight="1" x14ac:dyDescent="0.2">
      <c r="C1681" s="72"/>
      <c r="D1681" s="72"/>
    </row>
    <row r="1682" spans="3:4" ht="12.95" customHeight="1" x14ac:dyDescent="0.2">
      <c r="C1682" s="72"/>
      <c r="D1682" s="72"/>
    </row>
    <row r="1683" spans="3:4" ht="12.95" customHeight="1" x14ac:dyDescent="0.2">
      <c r="C1683" s="72"/>
      <c r="D1683" s="72"/>
    </row>
    <row r="1684" spans="3:4" ht="12.95" customHeight="1" x14ac:dyDescent="0.2">
      <c r="C1684" s="72"/>
      <c r="D1684" s="72"/>
    </row>
    <row r="1685" spans="3:4" ht="12.95" customHeight="1" x14ac:dyDescent="0.2">
      <c r="C1685" s="72"/>
      <c r="D1685" s="72"/>
    </row>
    <row r="1686" spans="3:4" ht="12.95" customHeight="1" x14ac:dyDescent="0.2">
      <c r="C1686" s="72"/>
      <c r="D1686" s="72"/>
    </row>
    <row r="1687" spans="3:4" ht="12.95" customHeight="1" x14ac:dyDescent="0.2">
      <c r="C1687" s="72"/>
      <c r="D1687" s="72"/>
    </row>
    <row r="1688" spans="3:4" ht="12.95" customHeight="1" x14ac:dyDescent="0.2">
      <c r="C1688" s="72"/>
      <c r="D1688" s="72"/>
    </row>
    <row r="1689" spans="3:4" ht="12.95" customHeight="1" x14ac:dyDescent="0.2">
      <c r="C1689" s="72"/>
      <c r="D1689" s="72"/>
    </row>
    <row r="1690" spans="3:4" ht="12.95" customHeight="1" x14ac:dyDescent="0.2">
      <c r="C1690" s="72"/>
      <c r="D1690" s="72"/>
    </row>
    <row r="1691" spans="3:4" ht="12.95" customHeight="1" x14ac:dyDescent="0.2">
      <c r="C1691" s="72"/>
      <c r="D1691" s="72"/>
    </row>
    <row r="1692" spans="3:4" ht="12.95" customHeight="1" x14ac:dyDescent="0.2">
      <c r="C1692" s="72"/>
      <c r="D1692" s="72"/>
    </row>
    <row r="1693" spans="3:4" ht="12.95" customHeight="1" x14ac:dyDescent="0.2">
      <c r="C1693" s="72"/>
      <c r="D1693" s="72"/>
    </row>
    <row r="1694" spans="3:4" ht="12.95" customHeight="1" x14ac:dyDescent="0.2">
      <c r="C1694" s="72"/>
      <c r="D1694" s="72"/>
    </row>
    <row r="1695" spans="3:4" ht="12.95" customHeight="1" x14ac:dyDescent="0.2">
      <c r="C1695" s="72"/>
      <c r="D1695" s="72"/>
    </row>
    <row r="1696" spans="3:4" ht="12.95" customHeight="1" x14ac:dyDescent="0.2">
      <c r="C1696" s="72"/>
      <c r="D1696" s="72"/>
    </row>
    <row r="1697" spans="3:4" ht="12.95" customHeight="1" x14ac:dyDescent="0.2">
      <c r="C1697" s="72"/>
      <c r="D1697" s="72"/>
    </row>
    <row r="1698" spans="3:4" ht="12.95" customHeight="1" x14ac:dyDescent="0.2">
      <c r="C1698" s="72"/>
      <c r="D1698" s="72"/>
    </row>
    <row r="1699" spans="3:4" ht="12.95" customHeight="1" x14ac:dyDescent="0.2">
      <c r="C1699" s="72"/>
      <c r="D1699" s="72"/>
    </row>
    <row r="1700" spans="3:4" ht="12.95" customHeight="1" x14ac:dyDescent="0.2">
      <c r="C1700" s="72"/>
      <c r="D1700" s="72"/>
    </row>
    <row r="1701" spans="3:4" ht="12.95" customHeight="1" x14ac:dyDescent="0.2">
      <c r="C1701" s="72"/>
      <c r="D1701" s="72"/>
    </row>
    <row r="1702" spans="3:4" ht="12.95" customHeight="1" x14ac:dyDescent="0.2">
      <c r="C1702" s="72"/>
      <c r="D1702" s="72"/>
    </row>
    <row r="1703" spans="3:4" ht="12.95" customHeight="1" x14ac:dyDescent="0.2">
      <c r="C1703" s="72"/>
      <c r="D1703" s="72"/>
    </row>
    <row r="1704" spans="3:4" ht="12.95" customHeight="1" x14ac:dyDescent="0.2">
      <c r="C1704" s="72"/>
      <c r="D1704" s="72"/>
    </row>
    <row r="1705" spans="3:4" ht="12.95" customHeight="1" x14ac:dyDescent="0.2">
      <c r="C1705" s="72"/>
      <c r="D1705" s="72"/>
    </row>
    <row r="1706" spans="3:4" ht="12.95" customHeight="1" x14ac:dyDescent="0.2">
      <c r="C1706" s="72"/>
      <c r="D1706" s="72"/>
    </row>
    <row r="1707" spans="3:4" ht="12.95" customHeight="1" x14ac:dyDescent="0.2">
      <c r="C1707" s="72"/>
      <c r="D1707" s="72"/>
    </row>
    <row r="1708" spans="3:4" ht="12.95" customHeight="1" x14ac:dyDescent="0.2">
      <c r="C1708" s="72"/>
      <c r="D1708" s="72"/>
    </row>
    <row r="1709" spans="3:4" ht="12.95" customHeight="1" x14ac:dyDescent="0.2">
      <c r="C1709" s="72"/>
      <c r="D1709" s="72"/>
    </row>
    <row r="1710" spans="3:4" ht="12.95" customHeight="1" x14ac:dyDescent="0.2">
      <c r="C1710" s="72"/>
      <c r="D1710" s="72"/>
    </row>
    <row r="1711" spans="3:4" ht="12.95" customHeight="1" x14ac:dyDescent="0.2">
      <c r="C1711" s="72"/>
      <c r="D1711" s="72"/>
    </row>
    <row r="1712" spans="3:4" ht="12.95" customHeight="1" x14ac:dyDescent="0.2">
      <c r="C1712" s="72"/>
      <c r="D1712" s="72"/>
    </row>
    <row r="1713" spans="3:4" ht="12.95" customHeight="1" x14ac:dyDescent="0.2">
      <c r="C1713" s="72"/>
      <c r="D1713" s="72"/>
    </row>
    <row r="1714" spans="3:4" ht="12.95" customHeight="1" x14ac:dyDescent="0.2">
      <c r="C1714" s="72"/>
      <c r="D1714" s="72"/>
    </row>
    <row r="1715" spans="3:4" ht="12.95" customHeight="1" x14ac:dyDescent="0.2">
      <c r="C1715" s="72"/>
      <c r="D1715" s="72"/>
    </row>
    <row r="1716" spans="3:4" ht="12.95" customHeight="1" x14ac:dyDescent="0.2">
      <c r="C1716" s="72"/>
      <c r="D1716" s="72"/>
    </row>
    <row r="1717" spans="3:4" ht="12.95" customHeight="1" x14ac:dyDescent="0.2">
      <c r="C1717" s="72"/>
      <c r="D1717" s="72"/>
    </row>
    <row r="1718" spans="3:4" ht="12.95" customHeight="1" x14ac:dyDescent="0.2">
      <c r="C1718" s="72"/>
      <c r="D1718" s="72"/>
    </row>
    <row r="1719" spans="3:4" ht="12.95" customHeight="1" x14ac:dyDescent="0.2">
      <c r="C1719" s="72"/>
      <c r="D1719" s="72"/>
    </row>
    <row r="1720" spans="3:4" ht="12.95" customHeight="1" x14ac:dyDescent="0.2">
      <c r="C1720" s="72"/>
      <c r="D1720" s="72"/>
    </row>
    <row r="1721" spans="3:4" ht="12.95" customHeight="1" x14ac:dyDescent="0.2">
      <c r="C1721" s="72"/>
      <c r="D1721" s="72"/>
    </row>
    <row r="1722" spans="3:4" ht="12.95" customHeight="1" x14ac:dyDescent="0.2">
      <c r="C1722" s="72"/>
      <c r="D1722" s="72"/>
    </row>
    <row r="1723" spans="3:4" ht="12.95" customHeight="1" x14ac:dyDescent="0.2">
      <c r="C1723" s="72"/>
      <c r="D1723" s="72"/>
    </row>
    <row r="1724" spans="3:4" ht="12.95" customHeight="1" x14ac:dyDescent="0.2">
      <c r="C1724" s="72"/>
      <c r="D1724" s="72"/>
    </row>
    <row r="1725" spans="3:4" ht="12.95" customHeight="1" x14ac:dyDescent="0.2">
      <c r="C1725" s="72"/>
      <c r="D1725" s="72"/>
    </row>
    <row r="1726" spans="3:4" ht="12.95" customHeight="1" x14ac:dyDescent="0.2">
      <c r="C1726" s="72"/>
      <c r="D1726" s="72"/>
    </row>
    <row r="1727" spans="3:4" ht="12.95" customHeight="1" x14ac:dyDescent="0.2">
      <c r="C1727" s="72"/>
      <c r="D1727" s="72"/>
    </row>
    <row r="1728" spans="3:4" ht="12.95" customHeight="1" x14ac:dyDescent="0.2">
      <c r="C1728" s="72"/>
      <c r="D1728" s="72"/>
    </row>
    <row r="1729" spans="3:4" ht="12.95" customHeight="1" x14ac:dyDescent="0.2">
      <c r="C1729" s="72"/>
      <c r="D1729" s="72"/>
    </row>
    <row r="1730" spans="3:4" ht="12.95" customHeight="1" x14ac:dyDescent="0.2">
      <c r="C1730" s="72"/>
      <c r="D1730" s="72"/>
    </row>
    <row r="1731" spans="3:4" ht="12.95" customHeight="1" x14ac:dyDescent="0.2">
      <c r="C1731" s="72"/>
      <c r="D1731" s="72"/>
    </row>
    <row r="1732" spans="3:4" ht="12.95" customHeight="1" x14ac:dyDescent="0.2">
      <c r="C1732" s="72"/>
      <c r="D1732" s="72"/>
    </row>
    <row r="1733" spans="3:4" ht="12.95" customHeight="1" x14ac:dyDescent="0.2">
      <c r="C1733" s="72"/>
      <c r="D1733" s="72"/>
    </row>
    <row r="1734" spans="3:4" ht="12.95" customHeight="1" x14ac:dyDescent="0.2">
      <c r="C1734" s="72"/>
      <c r="D1734" s="72"/>
    </row>
    <row r="1735" spans="3:4" ht="12.95" customHeight="1" x14ac:dyDescent="0.2">
      <c r="C1735" s="72"/>
      <c r="D1735" s="72"/>
    </row>
    <row r="1736" spans="3:4" ht="12.95" customHeight="1" x14ac:dyDescent="0.2">
      <c r="C1736" s="72"/>
      <c r="D1736" s="72"/>
    </row>
    <row r="1737" spans="3:4" ht="12.95" customHeight="1" x14ac:dyDescent="0.2">
      <c r="C1737" s="72"/>
      <c r="D1737" s="72"/>
    </row>
    <row r="1738" spans="3:4" ht="12.95" customHeight="1" x14ac:dyDescent="0.2">
      <c r="C1738" s="72"/>
      <c r="D1738" s="72"/>
    </row>
    <row r="1739" spans="3:4" ht="12.95" customHeight="1" x14ac:dyDescent="0.2">
      <c r="C1739" s="72"/>
      <c r="D1739" s="72"/>
    </row>
    <row r="1740" spans="3:4" ht="12.95" customHeight="1" x14ac:dyDescent="0.2">
      <c r="C1740" s="72"/>
      <c r="D1740" s="72"/>
    </row>
    <row r="1741" spans="3:4" ht="12.95" customHeight="1" x14ac:dyDescent="0.2">
      <c r="C1741" s="72"/>
      <c r="D1741" s="72"/>
    </row>
    <row r="1742" spans="3:4" ht="12.95" customHeight="1" x14ac:dyDescent="0.2">
      <c r="C1742" s="72"/>
      <c r="D1742" s="72"/>
    </row>
    <row r="1743" spans="3:4" ht="12.95" customHeight="1" x14ac:dyDescent="0.2">
      <c r="C1743" s="72"/>
      <c r="D1743" s="72"/>
    </row>
    <row r="1744" spans="3:4" ht="12.95" customHeight="1" x14ac:dyDescent="0.2">
      <c r="C1744" s="72"/>
      <c r="D1744" s="72"/>
    </row>
    <row r="1745" spans="3:4" ht="12.95" customHeight="1" x14ac:dyDescent="0.2">
      <c r="C1745" s="72"/>
      <c r="D1745" s="72"/>
    </row>
    <row r="1746" spans="3:4" ht="12.95" customHeight="1" x14ac:dyDescent="0.2">
      <c r="C1746" s="72"/>
      <c r="D1746" s="72"/>
    </row>
    <row r="1747" spans="3:4" ht="12.95" customHeight="1" x14ac:dyDescent="0.2">
      <c r="C1747" s="72"/>
      <c r="D1747" s="72"/>
    </row>
    <row r="1748" spans="3:4" ht="12.95" customHeight="1" x14ac:dyDescent="0.2">
      <c r="C1748" s="72"/>
      <c r="D1748" s="72"/>
    </row>
    <row r="1749" spans="3:4" ht="12.95" customHeight="1" x14ac:dyDescent="0.2">
      <c r="C1749" s="72"/>
      <c r="D1749" s="72"/>
    </row>
    <row r="1750" spans="3:4" ht="12.95" customHeight="1" x14ac:dyDescent="0.2">
      <c r="C1750" s="72"/>
      <c r="D1750" s="72"/>
    </row>
    <row r="1751" spans="3:4" ht="12.95" customHeight="1" x14ac:dyDescent="0.2">
      <c r="C1751" s="72"/>
      <c r="D1751" s="72"/>
    </row>
    <row r="1752" spans="3:4" ht="12.95" customHeight="1" x14ac:dyDescent="0.2">
      <c r="C1752" s="72"/>
      <c r="D1752" s="72"/>
    </row>
    <row r="1753" spans="3:4" ht="12.95" customHeight="1" x14ac:dyDescent="0.2">
      <c r="C1753" s="72"/>
      <c r="D1753" s="72"/>
    </row>
    <row r="1754" spans="3:4" ht="12.95" customHeight="1" x14ac:dyDescent="0.2">
      <c r="C1754" s="72"/>
      <c r="D1754" s="72"/>
    </row>
    <row r="1755" spans="3:4" ht="12.95" customHeight="1" x14ac:dyDescent="0.2">
      <c r="C1755" s="72"/>
      <c r="D1755" s="72"/>
    </row>
    <row r="1756" spans="3:4" ht="12.95" customHeight="1" x14ac:dyDescent="0.2">
      <c r="C1756" s="72"/>
      <c r="D1756" s="72"/>
    </row>
    <row r="1757" spans="3:4" ht="12.95" customHeight="1" x14ac:dyDescent="0.2">
      <c r="C1757" s="72"/>
      <c r="D1757" s="72"/>
    </row>
    <row r="1758" spans="3:4" ht="12.95" customHeight="1" x14ac:dyDescent="0.2">
      <c r="C1758" s="72"/>
      <c r="D1758" s="72"/>
    </row>
    <row r="1759" spans="3:4" ht="12.95" customHeight="1" x14ac:dyDescent="0.2">
      <c r="C1759" s="72"/>
      <c r="D1759" s="72"/>
    </row>
    <row r="1760" spans="3:4" ht="12.95" customHeight="1" x14ac:dyDescent="0.2">
      <c r="C1760" s="72"/>
      <c r="D1760" s="72"/>
    </row>
    <row r="1761" spans="3:4" ht="12.95" customHeight="1" x14ac:dyDescent="0.2">
      <c r="C1761" s="72"/>
      <c r="D1761" s="72"/>
    </row>
    <row r="1762" spans="3:4" ht="12.95" customHeight="1" x14ac:dyDescent="0.2">
      <c r="C1762" s="72"/>
      <c r="D1762" s="72"/>
    </row>
    <row r="1763" spans="3:4" ht="12.95" customHeight="1" x14ac:dyDescent="0.2">
      <c r="C1763" s="72"/>
      <c r="D1763" s="72"/>
    </row>
    <row r="1764" spans="3:4" ht="12.95" customHeight="1" x14ac:dyDescent="0.2">
      <c r="C1764" s="72"/>
      <c r="D1764" s="72"/>
    </row>
    <row r="1765" spans="3:4" ht="12.95" customHeight="1" x14ac:dyDescent="0.2">
      <c r="C1765" s="72"/>
      <c r="D1765" s="72"/>
    </row>
    <row r="1766" spans="3:4" ht="12.95" customHeight="1" x14ac:dyDescent="0.2">
      <c r="C1766" s="72"/>
      <c r="D1766" s="72"/>
    </row>
    <row r="1767" spans="3:4" ht="12.95" customHeight="1" x14ac:dyDescent="0.2">
      <c r="C1767" s="72"/>
      <c r="D1767" s="72"/>
    </row>
    <row r="1768" spans="3:4" ht="12.95" customHeight="1" x14ac:dyDescent="0.2">
      <c r="C1768" s="72"/>
      <c r="D1768" s="72"/>
    </row>
    <row r="1769" spans="3:4" ht="12.95" customHeight="1" x14ac:dyDescent="0.2">
      <c r="C1769" s="72"/>
      <c r="D1769" s="72"/>
    </row>
    <row r="1770" spans="3:4" ht="12.95" customHeight="1" x14ac:dyDescent="0.2">
      <c r="C1770" s="72"/>
      <c r="D1770" s="72"/>
    </row>
    <row r="1771" spans="3:4" ht="12.95" customHeight="1" x14ac:dyDescent="0.2">
      <c r="C1771" s="72"/>
      <c r="D1771" s="72"/>
    </row>
    <row r="1772" spans="3:4" ht="12.95" customHeight="1" x14ac:dyDescent="0.2">
      <c r="C1772" s="72"/>
      <c r="D1772" s="72"/>
    </row>
    <row r="1773" spans="3:4" ht="12.95" customHeight="1" x14ac:dyDescent="0.2">
      <c r="C1773" s="72"/>
      <c r="D1773" s="72"/>
    </row>
    <row r="1774" spans="3:4" ht="12.95" customHeight="1" x14ac:dyDescent="0.2">
      <c r="C1774" s="72"/>
      <c r="D1774" s="72"/>
    </row>
    <row r="1775" spans="3:4" ht="12.95" customHeight="1" x14ac:dyDescent="0.2">
      <c r="C1775" s="72"/>
      <c r="D1775" s="72"/>
    </row>
    <row r="1776" spans="3:4" ht="12.95" customHeight="1" x14ac:dyDescent="0.2">
      <c r="C1776" s="72"/>
      <c r="D1776" s="72"/>
    </row>
    <row r="1777" spans="3:4" ht="12.95" customHeight="1" x14ac:dyDescent="0.2">
      <c r="C1777" s="72"/>
      <c r="D1777" s="72"/>
    </row>
    <row r="1778" spans="3:4" ht="12.95" customHeight="1" x14ac:dyDescent="0.2">
      <c r="C1778" s="72"/>
      <c r="D1778" s="72"/>
    </row>
    <row r="1779" spans="3:4" ht="12.95" customHeight="1" x14ac:dyDescent="0.2">
      <c r="C1779" s="72"/>
      <c r="D1779" s="72"/>
    </row>
    <row r="1780" spans="3:4" ht="12.95" customHeight="1" x14ac:dyDescent="0.2">
      <c r="C1780" s="72"/>
      <c r="D1780" s="72"/>
    </row>
    <row r="1781" spans="3:4" ht="12.95" customHeight="1" x14ac:dyDescent="0.2">
      <c r="C1781" s="72"/>
      <c r="D1781" s="72"/>
    </row>
    <row r="1782" spans="3:4" ht="12.95" customHeight="1" x14ac:dyDescent="0.2">
      <c r="C1782" s="72"/>
      <c r="D1782" s="72"/>
    </row>
    <row r="1783" spans="3:4" ht="12.95" customHeight="1" x14ac:dyDescent="0.2">
      <c r="C1783" s="72"/>
      <c r="D1783" s="72"/>
    </row>
    <row r="1784" spans="3:4" ht="12.95" customHeight="1" x14ac:dyDescent="0.2">
      <c r="C1784" s="72"/>
      <c r="D1784" s="72"/>
    </row>
    <row r="1785" spans="3:4" ht="12.95" customHeight="1" x14ac:dyDescent="0.2">
      <c r="C1785" s="72"/>
      <c r="D1785" s="72"/>
    </row>
    <row r="1786" spans="3:4" ht="12.95" customHeight="1" x14ac:dyDescent="0.2">
      <c r="C1786" s="72"/>
      <c r="D1786" s="72"/>
    </row>
    <row r="1787" spans="3:4" ht="12.95" customHeight="1" x14ac:dyDescent="0.2">
      <c r="C1787" s="72"/>
      <c r="D1787" s="72"/>
    </row>
    <row r="1788" spans="3:4" ht="12.95" customHeight="1" x14ac:dyDescent="0.2">
      <c r="C1788" s="72"/>
      <c r="D1788" s="72"/>
    </row>
    <row r="1789" spans="3:4" ht="12.95" customHeight="1" x14ac:dyDescent="0.2">
      <c r="C1789" s="72"/>
      <c r="D1789" s="72"/>
    </row>
    <row r="1790" spans="3:4" ht="12.95" customHeight="1" x14ac:dyDescent="0.2">
      <c r="C1790" s="72"/>
      <c r="D1790" s="72"/>
    </row>
    <row r="1791" spans="3:4" ht="12.95" customHeight="1" x14ac:dyDescent="0.2">
      <c r="C1791" s="72"/>
      <c r="D1791" s="72"/>
    </row>
    <row r="1792" spans="3:4" ht="12.95" customHeight="1" x14ac:dyDescent="0.2">
      <c r="C1792" s="72"/>
      <c r="D1792" s="72"/>
    </row>
    <row r="1793" spans="3:4" ht="12.95" customHeight="1" x14ac:dyDescent="0.2">
      <c r="C1793" s="72"/>
      <c r="D1793" s="72"/>
    </row>
    <row r="1794" spans="3:4" ht="12.95" customHeight="1" x14ac:dyDescent="0.2">
      <c r="C1794" s="72"/>
      <c r="D1794" s="72"/>
    </row>
    <row r="1795" spans="3:4" ht="12.95" customHeight="1" x14ac:dyDescent="0.2">
      <c r="C1795" s="72"/>
      <c r="D1795" s="72"/>
    </row>
    <row r="1796" spans="3:4" ht="12.95" customHeight="1" x14ac:dyDescent="0.2">
      <c r="C1796" s="72"/>
      <c r="D1796" s="72"/>
    </row>
    <row r="1797" spans="3:4" ht="12.95" customHeight="1" x14ac:dyDescent="0.2">
      <c r="C1797" s="72"/>
      <c r="D1797" s="72"/>
    </row>
    <row r="1798" spans="3:4" ht="12.95" customHeight="1" x14ac:dyDescent="0.2">
      <c r="C1798" s="72"/>
      <c r="D1798" s="72"/>
    </row>
    <row r="1799" spans="3:4" ht="12.95" customHeight="1" x14ac:dyDescent="0.2">
      <c r="C1799" s="72"/>
      <c r="D1799" s="72"/>
    </row>
    <row r="1800" spans="3:4" ht="12.95" customHeight="1" x14ac:dyDescent="0.2">
      <c r="C1800" s="72"/>
      <c r="D1800" s="72"/>
    </row>
    <row r="1801" spans="3:4" ht="12.95" customHeight="1" x14ac:dyDescent="0.2">
      <c r="C1801" s="72"/>
      <c r="D1801" s="72"/>
    </row>
    <row r="1802" spans="3:4" ht="12.95" customHeight="1" x14ac:dyDescent="0.2">
      <c r="C1802" s="72"/>
      <c r="D1802" s="72"/>
    </row>
    <row r="1803" spans="3:4" ht="12.95" customHeight="1" x14ac:dyDescent="0.2">
      <c r="C1803" s="72"/>
      <c r="D1803" s="72"/>
    </row>
    <row r="1804" spans="3:4" ht="12.95" customHeight="1" x14ac:dyDescent="0.2">
      <c r="C1804" s="72"/>
      <c r="D1804" s="72"/>
    </row>
    <row r="1805" spans="3:4" ht="12.95" customHeight="1" x14ac:dyDescent="0.2">
      <c r="C1805" s="72"/>
      <c r="D1805" s="72"/>
    </row>
    <row r="1806" spans="3:4" ht="12.95" customHeight="1" x14ac:dyDescent="0.2">
      <c r="C1806" s="72"/>
      <c r="D1806" s="72"/>
    </row>
    <row r="1807" spans="3:4" ht="12.95" customHeight="1" x14ac:dyDescent="0.2">
      <c r="C1807" s="72"/>
      <c r="D1807" s="72"/>
    </row>
    <row r="1808" spans="3:4" ht="12.95" customHeight="1" x14ac:dyDescent="0.2">
      <c r="C1808" s="72"/>
      <c r="D1808" s="72"/>
    </row>
    <row r="1809" spans="3:4" ht="12.95" customHeight="1" x14ac:dyDescent="0.2">
      <c r="C1809" s="72"/>
      <c r="D1809" s="72"/>
    </row>
    <row r="1810" spans="3:4" ht="12.95" customHeight="1" x14ac:dyDescent="0.2">
      <c r="C1810" s="72"/>
      <c r="D1810" s="72"/>
    </row>
    <row r="1811" spans="3:4" ht="12.95" customHeight="1" x14ac:dyDescent="0.2">
      <c r="C1811" s="72"/>
      <c r="D1811" s="72"/>
    </row>
    <row r="1812" spans="3:4" ht="12.95" customHeight="1" x14ac:dyDescent="0.2">
      <c r="C1812" s="72"/>
      <c r="D1812" s="72"/>
    </row>
    <row r="1813" spans="3:4" ht="12.95" customHeight="1" x14ac:dyDescent="0.2">
      <c r="C1813" s="72"/>
      <c r="D1813" s="72"/>
    </row>
    <row r="1814" spans="3:4" ht="12.95" customHeight="1" x14ac:dyDescent="0.2">
      <c r="C1814" s="72"/>
      <c r="D1814" s="72"/>
    </row>
    <row r="1815" spans="3:4" ht="12.95" customHeight="1" x14ac:dyDescent="0.2">
      <c r="C1815" s="72"/>
      <c r="D1815" s="72"/>
    </row>
    <row r="1816" spans="3:4" ht="12.95" customHeight="1" x14ac:dyDescent="0.2">
      <c r="C1816" s="72"/>
      <c r="D1816" s="72"/>
    </row>
    <row r="1817" spans="3:4" ht="12.95" customHeight="1" x14ac:dyDescent="0.2">
      <c r="C1817" s="72"/>
      <c r="D1817" s="72"/>
    </row>
    <row r="1818" spans="3:4" ht="12.95" customHeight="1" x14ac:dyDescent="0.2">
      <c r="C1818" s="72"/>
      <c r="D1818" s="72"/>
    </row>
    <row r="1819" spans="3:4" ht="12.95" customHeight="1" x14ac:dyDescent="0.2">
      <c r="C1819" s="72"/>
      <c r="D1819" s="72"/>
    </row>
    <row r="1820" spans="3:4" ht="12.95" customHeight="1" x14ac:dyDescent="0.2">
      <c r="C1820" s="72"/>
      <c r="D1820" s="72"/>
    </row>
    <row r="1821" spans="3:4" ht="12.95" customHeight="1" x14ac:dyDescent="0.2">
      <c r="C1821" s="72"/>
      <c r="D1821" s="72"/>
    </row>
    <row r="1822" spans="3:4" ht="12.95" customHeight="1" x14ac:dyDescent="0.2">
      <c r="C1822" s="72"/>
      <c r="D1822" s="72"/>
    </row>
    <row r="1823" spans="3:4" ht="12.95" customHeight="1" x14ac:dyDescent="0.2">
      <c r="C1823" s="72"/>
      <c r="D1823" s="72"/>
    </row>
    <row r="1824" spans="3:4" ht="12.95" customHeight="1" x14ac:dyDescent="0.2">
      <c r="C1824" s="72"/>
      <c r="D1824" s="72"/>
    </row>
    <row r="1825" spans="3:4" ht="12.95" customHeight="1" x14ac:dyDescent="0.2">
      <c r="C1825" s="72"/>
      <c r="D1825" s="72"/>
    </row>
    <row r="1826" spans="3:4" ht="12.95" customHeight="1" x14ac:dyDescent="0.2">
      <c r="C1826" s="72"/>
      <c r="D1826" s="72"/>
    </row>
    <row r="1827" spans="3:4" ht="12.95" customHeight="1" x14ac:dyDescent="0.2">
      <c r="C1827" s="72"/>
      <c r="D1827" s="72"/>
    </row>
    <row r="1828" spans="3:4" ht="12.95" customHeight="1" x14ac:dyDescent="0.2">
      <c r="C1828" s="72"/>
      <c r="D1828" s="72"/>
    </row>
    <row r="1829" spans="3:4" ht="12.95" customHeight="1" x14ac:dyDescent="0.2">
      <c r="C1829" s="72"/>
      <c r="D1829" s="72"/>
    </row>
    <row r="1830" spans="3:4" ht="12.95" customHeight="1" x14ac:dyDescent="0.2">
      <c r="C1830" s="72"/>
      <c r="D1830" s="72"/>
    </row>
    <row r="1831" spans="3:4" ht="12.95" customHeight="1" x14ac:dyDescent="0.2">
      <c r="C1831" s="72"/>
      <c r="D1831" s="72"/>
    </row>
    <row r="1832" spans="3:4" ht="12.95" customHeight="1" x14ac:dyDescent="0.2">
      <c r="C1832" s="72"/>
      <c r="D1832" s="72"/>
    </row>
    <row r="1833" spans="3:4" ht="12.95" customHeight="1" x14ac:dyDescent="0.2">
      <c r="C1833" s="72"/>
      <c r="D1833" s="72"/>
    </row>
    <row r="1834" spans="3:4" ht="12.95" customHeight="1" x14ac:dyDescent="0.2">
      <c r="C1834" s="72"/>
      <c r="D1834" s="72"/>
    </row>
    <row r="1835" spans="3:4" ht="12.95" customHeight="1" x14ac:dyDescent="0.2">
      <c r="C1835" s="72"/>
      <c r="D1835" s="72"/>
    </row>
    <row r="1836" spans="3:4" ht="12.95" customHeight="1" x14ac:dyDescent="0.2">
      <c r="C1836" s="72"/>
      <c r="D1836" s="72"/>
    </row>
    <row r="1837" spans="3:4" ht="12.95" customHeight="1" x14ac:dyDescent="0.2">
      <c r="C1837" s="72"/>
      <c r="D1837" s="72"/>
    </row>
    <row r="1838" spans="3:4" ht="12.95" customHeight="1" x14ac:dyDescent="0.2">
      <c r="C1838" s="72"/>
      <c r="D1838" s="72"/>
    </row>
    <row r="1839" spans="3:4" ht="12.95" customHeight="1" x14ac:dyDescent="0.2">
      <c r="C1839" s="72"/>
      <c r="D1839" s="72"/>
    </row>
    <row r="1840" spans="3:4" ht="12.95" customHeight="1" x14ac:dyDescent="0.2">
      <c r="C1840" s="72"/>
      <c r="D1840" s="72"/>
    </row>
    <row r="1841" spans="3:4" ht="12.95" customHeight="1" x14ac:dyDescent="0.2">
      <c r="C1841" s="72"/>
      <c r="D1841" s="72"/>
    </row>
    <row r="1842" spans="3:4" ht="12.95" customHeight="1" x14ac:dyDescent="0.2">
      <c r="C1842" s="72"/>
      <c r="D1842" s="72"/>
    </row>
    <row r="1843" spans="3:4" ht="12.95" customHeight="1" x14ac:dyDescent="0.2">
      <c r="C1843" s="72"/>
      <c r="D1843" s="72"/>
    </row>
    <row r="1844" spans="3:4" ht="12.95" customHeight="1" x14ac:dyDescent="0.2">
      <c r="C1844" s="72"/>
      <c r="D1844" s="72"/>
    </row>
    <row r="1845" spans="3:4" ht="12.95" customHeight="1" x14ac:dyDescent="0.2">
      <c r="C1845" s="72"/>
      <c r="D1845" s="72"/>
    </row>
    <row r="1846" spans="3:4" ht="12.95" customHeight="1" x14ac:dyDescent="0.2">
      <c r="C1846" s="72"/>
      <c r="D1846" s="72"/>
    </row>
    <row r="1847" spans="3:4" ht="12.95" customHeight="1" x14ac:dyDescent="0.2">
      <c r="C1847" s="72"/>
      <c r="D1847" s="72"/>
    </row>
    <row r="1848" spans="3:4" ht="12.95" customHeight="1" x14ac:dyDescent="0.2">
      <c r="C1848" s="72"/>
      <c r="D1848" s="72"/>
    </row>
    <row r="1849" spans="3:4" ht="12.95" customHeight="1" x14ac:dyDescent="0.2">
      <c r="C1849" s="72"/>
      <c r="D1849" s="72"/>
    </row>
    <row r="1850" spans="3:4" ht="12.95" customHeight="1" x14ac:dyDescent="0.2">
      <c r="C1850" s="72"/>
      <c r="D1850" s="72"/>
    </row>
    <row r="1851" spans="3:4" ht="12.95" customHeight="1" x14ac:dyDescent="0.2">
      <c r="C1851" s="72"/>
      <c r="D1851" s="72"/>
    </row>
    <row r="1852" spans="3:4" ht="12.95" customHeight="1" x14ac:dyDescent="0.2">
      <c r="C1852" s="72"/>
      <c r="D1852" s="72"/>
    </row>
    <row r="1853" spans="3:4" ht="12.95" customHeight="1" x14ac:dyDescent="0.2">
      <c r="C1853" s="72"/>
      <c r="D1853" s="72"/>
    </row>
    <row r="1854" spans="3:4" ht="12.95" customHeight="1" x14ac:dyDescent="0.2">
      <c r="C1854" s="72"/>
      <c r="D1854" s="72"/>
    </row>
    <row r="1855" spans="3:4" ht="12.95" customHeight="1" x14ac:dyDescent="0.2">
      <c r="C1855" s="72"/>
      <c r="D1855" s="72"/>
    </row>
    <row r="1856" spans="3:4" ht="12.95" customHeight="1" x14ac:dyDescent="0.2">
      <c r="C1856" s="72"/>
      <c r="D1856" s="72"/>
    </row>
    <row r="1857" spans="3:4" ht="12.95" customHeight="1" x14ac:dyDescent="0.2">
      <c r="C1857" s="72"/>
      <c r="D1857" s="72"/>
    </row>
    <row r="1858" spans="3:4" ht="12.95" customHeight="1" x14ac:dyDescent="0.2">
      <c r="C1858" s="72"/>
      <c r="D1858" s="72"/>
    </row>
    <row r="1859" spans="3:4" ht="12.95" customHeight="1" x14ac:dyDescent="0.2">
      <c r="C1859" s="72"/>
      <c r="D1859" s="72"/>
    </row>
    <row r="1860" spans="3:4" ht="12.95" customHeight="1" x14ac:dyDescent="0.2">
      <c r="C1860" s="72"/>
      <c r="D1860" s="72"/>
    </row>
    <row r="1861" spans="3:4" ht="12.95" customHeight="1" x14ac:dyDescent="0.2">
      <c r="C1861" s="72"/>
      <c r="D1861" s="72"/>
    </row>
    <row r="1862" spans="3:4" ht="12.95" customHeight="1" x14ac:dyDescent="0.2">
      <c r="C1862" s="72"/>
      <c r="D1862" s="72"/>
    </row>
    <row r="1863" spans="3:4" ht="12.95" customHeight="1" x14ac:dyDescent="0.2">
      <c r="C1863" s="72"/>
      <c r="D1863" s="72"/>
    </row>
    <row r="1864" spans="3:4" ht="12.95" customHeight="1" x14ac:dyDescent="0.2">
      <c r="C1864" s="72"/>
      <c r="D1864" s="72"/>
    </row>
    <row r="1865" spans="3:4" ht="12.95" customHeight="1" x14ac:dyDescent="0.2">
      <c r="C1865" s="72"/>
      <c r="D1865" s="72"/>
    </row>
    <row r="1866" spans="3:4" ht="12.95" customHeight="1" x14ac:dyDescent="0.2">
      <c r="C1866" s="72"/>
      <c r="D1866" s="72"/>
    </row>
    <row r="1867" spans="3:4" ht="12.95" customHeight="1" x14ac:dyDescent="0.2">
      <c r="C1867" s="72"/>
      <c r="D1867" s="72"/>
    </row>
    <row r="1868" spans="3:4" ht="12.95" customHeight="1" x14ac:dyDescent="0.2">
      <c r="C1868" s="72"/>
      <c r="D1868" s="72"/>
    </row>
    <row r="1869" spans="3:4" ht="12.95" customHeight="1" x14ac:dyDescent="0.2">
      <c r="C1869" s="72"/>
      <c r="D1869" s="72"/>
    </row>
    <row r="1870" spans="3:4" ht="12.95" customHeight="1" x14ac:dyDescent="0.2">
      <c r="C1870" s="72"/>
      <c r="D1870" s="72"/>
    </row>
    <row r="1871" spans="3:4" ht="12.95" customHeight="1" x14ac:dyDescent="0.2">
      <c r="C1871" s="72"/>
      <c r="D1871" s="72"/>
    </row>
    <row r="1872" spans="3:4" ht="12.95" customHeight="1" x14ac:dyDescent="0.2">
      <c r="C1872" s="72"/>
      <c r="D1872" s="72"/>
    </row>
    <row r="1873" spans="3:4" ht="12.95" customHeight="1" x14ac:dyDescent="0.2">
      <c r="C1873" s="72"/>
      <c r="D1873" s="72"/>
    </row>
    <row r="1874" spans="3:4" ht="12.95" customHeight="1" x14ac:dyDescent="0.2">
      <c r="C1874" s="72"/>
      <c r="D1874" s="72"/>
    </row>
    <row r="1875" spans="3:4" ht="12.95" customHeight="1" x14ac:dyDescent="0.2">
      <c r="C1875" s="72"/>
      <c r="D1875" s="72"/>
    </row>
    <row r="1876" spans="3:4" ht="12.95" customHeight="1" x14ac:dyDescent="0.2">
      <c r="C1876" s="72"/>
      <c r="D1876" s="72"/>
    </row>
    <row r="1877" spans="3:4" ht="12.95" customHeight="1" x14ac:dyDescent="0.2">
      <c r="C1877" s="72"/>
      <c r="D1877" s="72"/>
    </row>
    <row r="1878" spans="3:4" ht="12.95" customHeight="1" x14ac:dyDescent="0.2">
      <c r="C1878" s="72"/>
      <c r="D1878" s="72"/>
    </row>
    <row r="1879" spans="3:4" ht="12.95" customHeight="1" x14ac:dyDescent="0.2">
      <c r="C1879" s="72"/>
      <c r="D1879" s="72"/>
    </row>
    <row r="1880" spans="3:4" ht="12.95" customHeight="1" x14ac:dyDescent="0.2">
      <c r="C1880" s="72"/>
      <c r="D1880" s="72"/>
    </row>
    <row r="1881" spans="3:4" ht="12.95" customHeight="1" x14ac:dyDescent="0.2">
      <c r="C1881" s="72"/>
      <c r="D1881" s="72"/>
    </row>
    <row r="1882" spans="3:4" ht="12.95" customHeight="1" x14ac:dyDescent="0.2">
      <c r="C1882" s="72"/>
      <c r="D1882" s="72"/>
    </row>
    <row r="1883" spans="3:4" ht="12.95" customHeight="1" x14ac:dyDescent="0.2">
      <c r="C1883" s="72"/>
      <c r="D1883" s="72"/>
    </row>
    <row r="1884" spans="3:4" ht="12.95" customHeight="1" x14ac:dyDescent="0.2">
      <c r="C1884" s="72"/>
      <c r="D1884" s="72"/>
    </row>
    <row r="1885" spans="3:4" ht="12.95" customHeight="1" x14ac:dyDescent="0.2">
      <c r="C1885" s="72"/>
      <c r="D1885" s="72"/>
    </row>
    <row r="1886" spans="3:4" ht="12.95" customHeight="1" x14ac:dyDescent="0.2">
      <c r="C1886" s="72"/>
      <c r="D1886" s="72"/>
    </row>
    <row r="1887" spans="3:4" ht="12.95" customHeight="1" x14ac:dyDescent="0.2">
      <c r="C1887" s="72"/>
      <c r="D1887" s="72"/>
    </row>
    <row r="1888" spans="3:4" ht="12.95" customHeight="1" x14ac:dyDescent="0.2">
      <c r="C1888" s="72"/>
      <c r="D1888" s="72"/>
    </row>
    <row r="1889" spans="3:4" ht="12.95" customHeight="1" x14ac:dyDescent="0.2">
      <c r="C1889" s="72"/>
      <c r="D1889" s="72"/>
    </row>
    <row r="1890" spans="3:4" ht="12.95" customHeight="1" x14ac:dyDescent="0.2">
      <c r="C1890" s="72"/>
      <c r="D1890" s="72"/>
    </row>
    <row r="1891" spans="3:4" ht="12.95" customHeight="1" x14ac:dyDescent="0.2">
      <c r="C1891" s="72"/>
      <c r="D1891" s="72"/>
    </row>
    <row r="1892" spans="3:4" ht="12.95" customHeight="1" x14ac:dyDescent="0.2">
      <c r="C1892" s="72"/>
      <c r="D1892" s="72"/>
    </row>
    <row r="1893" spans="3:4" ht="12.95" customHeight="1" x14ac:dyDescent="0.2">
      <c r="C1893" s="72"/>
      <c r="D1893" s="72"/>
    </row>
    <row r="1894" spans="3:4" ht="12.95" customHeight="1" x14ac:dyDescent="0.2">
      <c r="C1894" s="72"/>
      <c r="D1894" s="72"/>
    </row>
    <row r="1895" spans="3:4" ht="12.95" customHeight="1" x14ac:dyDescent="0.2">
      <c r="C1895" s="72"/>
      <c r="D1895" s="72"/>
    </row>
    <row r="1896" spans="3:4" ht="12.95" customHeight="1" x14ac:dyDescent="0.2">
      <c r="C1896" s="72"/>
      <c r="D1896" s="72"/>
    </row>
    <row r="1897" spans="3:4" ht="12.95" customHeight="1" x14ac:dyDescent="0.2">
      <c r="C1897" s="72"/>
      <c r="D1897" s="72"/>
    </row>
    <row r="1898" spans="3:4" ht="12.95" customHeight="1" x14ac:dyDescent="0.2">
      <c r="C1898" s="72"/>
      <c r="D1898" s="72"/>
    </row>
    <row r="1899" spans="3:4" ht="12.95" customHeight="1" x14ac:dyDescent="0.2">
      <c r="C1899" s="72"/>
      <c r="D1899" s="72"/>
    </row>
    <row r="1900" spans="3:4" ht="12.95" customHeight="1" x14ac:dyDescent="0.2">
      <c r="C1900" s="72"/>
      <c r="D1900" s="72"/>
    </row>
    <row r="1901" spans="3:4" ht="12.95" customHeight="1" x14ac:dyDescent="0.2">
      <c r="C1901" s="72"/>
      <c r="D1901" s="72"/>
    </row>
    <row r="1902" spans="3:4" ht="12.95" customHeight="1" x14ac:dyDescent="0.2">
      <c r="C1902" s="72"/>
      <c r="D1902" s="72"/>
    </row>
    <row r="1903" spans="3:4" ht="12.95" customHeight="1" x14ac:dyDescent="0.2">
      <c r="C1903" s="72"/>
      <c r="D1903" s="72"/>
    </row>
    <row r="1904" spans="3:4" ht="12.95" customHeight="1" x14ac:dyDescent="0.2">
      <c r="C1904" s="72"/>
      <c r="D1904" s="72"/>
    </row>
    <row r="1905" spans="3:4" ht="12.95" customHeight="1" x14ac:dyDescent="0.2">
      <c r="C1905" s="72"/>
      <c r="D1905" s="72"/>
    </row>
    <row r="1906" spans="3:4" ht="12.95" customHeight="1" x14ac:dyDescent="0.2">
      <c r="C1906" s="72"/>
      <c r="D1906" s="72"/>
    </row>
    <row r="1907" spans="3:4" ht="12.95" customHeight="1" x14ac:dyDescent="0.2">
      <c r="C1907" s="72"/>
      <c r="D1907" s="72"/>
    </row>
    <row r="1908" spans="3:4" ht="12.95" customHeight="1" x14ac:dyDescent="0.2">
      <c r="C1908" s="72"/>
      <c r="D1908" s="72"/>
    </row>
    <row r="1909" spans="3:4" ht="12.95" customHeight="1" x14ac:dyDescent="0.2">
      <c r="C1909" s="72"/>
      <c r="D1909" s="72"/>
    </row>
    <row r="1910" spans="3:4" ht="12.95" customHeight="1" x14ac:dyDescent="0.2">
      <c r="C1910" s="72"/>
      <c r="D1910" s="72"/>
    </row>
    <row r="1911" spans="3:4" ht="12.95" customHeight="1" x14ac:dyDescent="0.2">
      <c r="C1911" s="72"/>
      <c r="D1911" s="72"/>
    </row>
    <row r="1912" spans="3:4" ht="12.95" customHeight="1" x14ac:dyDescent="0.2">
      <c r="C1912" s="72"/>
      <c r="D1912" s="72"/>
    </row>
    <row r="1913" spans="3:4" ht="12.95" customHeight="1" x14ac:dyDescent="0.2">
      <c r="C1913" s="72"/>
      <c r="D1913" s="72"/>
    </row>
    <row r="1914" spans="3:4" ht="12.95" customHeight="1" x14ac:dyDescent="0.2">
      <c r="C1914" s="72"/>
      <c r="D1914" s="72"/>
    </row>
    <row r="1915" spans="3:4" ht="12.95" customHeight="1" x14ac:dyDescent="0.2">
      <c r="C1915" s="72"/>
      <c r="D1915" s="72"/>
    </row>
    <row r="1916" spans="3:4" ht="12.95" customHeight="1" x14ac:dyDescent="0.2">
      <c r="C1916" s="72"/>
      <c r="D1916" s="72"/>
    </row>
    <row r="1917" spans="3:4" ht="12.95" customHeight="1" x14ac:dyDescent="0.2">
      <c r="C1917" s="72"/>
      <c r="D1917" s="72"/>
    </row>
    <row r="1918" spans="3:4" ht="12.95" customHeight="1" x14ac:dyDescent="0.2">
      <c r="C1918" s="72"/>
      <c r="D1918" s="72"/>
    </row>
    <row r="1919" spans="3:4" ht="12.95" customHeight="1" x14ac:dyDescent="0.2">
      <c r="C1919" s="72"/>
      <c r="D1919" s="72"/>
    </row>
    <row r="1920" spans="3:4" ht="12.95" customHeight="1" x14ac:dyDescent="0.2">
      <c r="C1920" s="72"/>
      <c r="D1920" s="72"/>
    </row>
    <row r="1921" spans="3:4" ht="12.95" customHeight="1" x14ac:dyDescent="0.2">
      <c r="C1921" s="72"/>
      <c r="D1921" s="72"/>
    </row>
    <row r="1922" spans="3:4" ht="12.95" customHeight="1" x14ac:dyDescent="0.2">
      <c r="C1922" s="72"/>
      <c r="D1922" s="72"/>
    </row>
    <row r="1923" spans="3:4" ht="12.95" customHeight="1" x14ac:dyDescent="0.2">
      <c r="C1923" s="72"/>
      <c r="D1923" s="72"/>
    </row>
    <row r="1924" spans="3:4" ht="12.95" customHeight="1" x14ac:dyDescent="0.2">
      <c r="C1924" s="72"/>
      <c r="D1924" s="72"/>
    </row>
    <row r="1925" spans="3:4" ht="12.95" customHeight="1" x14ac:dyDescent="0.2">
      <c r="C1925" s="72"/>
      <c r="D1925" s="72"/>
    </row>
    <row r="1926" spans="3:4" ht="12.95" customHeight="1" x14ac:dyDescent="0.2">
      <c r="C1926" s="72"/>
      <c r="D1926" s="72"/>
    </row>
    <row r="1927" spans="3:4" ht="12.95" customHeight="1" x14ac:dyDescent="0.2">
      <c r="C1927" s="72"/>
      <c r="D1927" s="72"/>
    </row>
    <row r="1928" spans="3:4" ht="12.95" customHeight="1" x14ac:dyDescent="0.2">
      <c r="C1928" s="72"/>
      <c r="D1928" s="72"/>
    </row>
    <row r="1929" spans="3:4" ht="12.95" customHeight="1" x14ac:dyDescent="0.2">
      <c r="C1929" s="72"/>
      <c r="D1929" s="72"/>
    </row>
    <row r="1930" spans="3:4" ht="12.95" customHeight="1" x14ac:dyDescent="0.2">
      <c r="C1930" s="72"/>
      <c r="D1930" s="72"/>
    </row>
    <row r="1931" spans="3:4" ht="12.95" customHeight="1" x14ac:dyDescent="0.2">
      <c r="C1931" s="72"/>
      <c r="D1931" s="72"/>
    </row>
    <row r="1932" spans="3:4" ht="12.95" customHeight="1" x14ac:dyDescent="0.2">
      <c r="C1932" s="72"/>
      <c r="D1932" s="72"/>
    </row>
    <row r="1933" spans="3:4" ht="12.95" customHeight="1" x14ac:dyDescent="0.2">
      <c r="C1933" s="72"/>
      <c r="D1933" s="72"/>
    </row>
    <row r="1934" spans="3:4" ht="12.95" customHeight="1" x14ac:dyDescent="0.2">
      <c r="C1934" s="72"/>
      <c r="D1934" s="72"/>
    </row>
    <row r="1935" spans="3:4" ht="12.95" customHeight="1" x14ac:dyDescent="0.2">
      <c r="C1935" s="72"/>
      <c r="D1935" s="72"/>
    </row>
    <row r="1936" spans="3:4" ht="12.95" customHeight="1" x14ac:dyDescent="0.2">
      <c r="C1936" s="72"/>
      <c r="D1936" s="72"/>
    </row>
    <row r="1937" spans="3:4" ht="12.95" customHeight="1" x14ac:dyDescent="0.2">
      <c r="C1937" s="72"/>
      <c r="D1937" s="72"/>
    </row>
    <row r="1938" spans="3:4" ht="12.95" customHeight="1" x14ac:dyDescent="0.2">
      <c r="C1938" s="72"/>
      <c r="D1938" s="72"/>
    </row>
    <row r="1939" spans="3:4" ht="12.95" customHeight="1" x14ac:dyDescent="0.2">
      <c r="C1939" s="72"/>
      <c r="D1939" s="72"/>
    </row>
    <row r="1940" spans="3:4" ht="12.95" customHeight="1" x14ac:dyDescent="0.2">
      <c r="C1940" s="72"/>
      <c r="D1940" s="72"/>
    </row>
    <row r="1941" spans="3:4" ht="12.95" customHeight="1" x14ac:dyDescent="0.2">
      <c r="C1941" s="72"/>
      <c r="D1941" s="72"/>
    </row>
    <row r="1942" spans="3:4" ht="12.95" customHeight="1" x14ac:dyDescent="0.2">
      <c r="C1942" s="72"/>
      <c r="D1942" s="72"/>
    </row>
    <row r="1943" spans="3:4" ht="12.95" customHeight="1" x14ac:dyDescent="0.2">
      <c r="C1943" s="72"/>
      <c r="D1943" s="72"/>
    </row>
    <row r="1944" spans="3:4" ht="12.95" customHeight="1" x14ac:dyDescent="0.2">
      <c r="C1944" s="72"/>
      <c r="D1944" s="72"/>
    </row>
    <row r="1945" spans="3:4" ht="12.95" customHeight="1" x14ac:dyDescent="0.2">
      <c r="C1945" s="72"/>
      <c r="D1945" s="72"/>
    </row>
    <row r="1946" spans="3:4" ht="12.95" customHeight="1" x14ac:dyDescent="0.2">
      <c r="C1946" s="72"/>
      <c r="D1946" s="72"/>
    </row>
    <row r="1947" spans="3:4" ht="12.95" customHeight="1" x14ac:dyDescent="0.2">
      <c r="C1947" s="72"/>
      <c r="D1947" s="72"/>
    </row>
    <row r="1948" spans="3:4" ht="12.95" customHeight="1" x14ac:dyDescent="0.2">
      <c r="C1948" s="72"/>
      <c r="D1948" s="72"/>
    </row>
    <row r="1949" spans="3:4" ht="12.95" customHeight="1" x14ac:dyDescent="0.2">
      <c r="C1949" s="72"/>
      <c r="D1949" s="72"/>
    </row>
    <row r="1950" spans="3:4" ht="12.95" customHeight="1" x14ac:dyDescent="0.2">
      <c r="C1950" s="72"/>
      <c r="D1950" s="72"/>
    </row>
    <row r="1951" spans="3:4" ht="12.95" customHeight="1" x14ac:dyDescent="0.2">
      <c r="C1951" s="72"/>
      <c r="D1951" s="72"/>
    </row>
    <row r="1952" spans="3:4" ht="12.95" customHeight="1" x14ac:dyDescent="0.2">
      <c r="C1952" s="72"/>
      <c r="D1952" s="72"/>
    </row>
    <row r="1953" spans="3:4" ht="12.95" customHeight="1" x14ac:dyDescent="0.2">
      <c r="C1953" s="72"/>
      <c r="D1953" s="72"/>
    </row>
    <row r="1954" spans="3:4" ht="12.95" customHeight="1" x14ac:dyDescent="0.2">
      <c r="C1954" s="72"/>
      <c r="D1954" s="72"/>
    </row>
    <row r="1955" spans="3:4" ht="12.95" customHeight="1" x14ac:dyDescent="0.2">
      <c r="C1955" s="72"/>
      <c r="D1955" s="72"/>
    </row>
    <row r="1956" spans="3:4" ht="12.95" customHeight="1" x14ac:dyDescent="0.2">
      <c r="C1956" s="72"/>
      <c r="D1956" s="72"/>
    </row>
    <row r="1957" spans="3:4" ht="12.95" customHeight="1" x14ac:dyDescent="0.2">
      <c r="C1957" s="72"/>
      <c r="D1957" s="72"/>
    </row>
    <row r="1958" spans="3:4" ht="12.95" customHeight="1" x14ac:dyDescent="0.2">
      <c r="C1958" s="72"/>
      <c r="D1958" s="72"/>
    </row>
    <row r="1959" spans="3:4" ht="12.95" customHeight="1" x14ac:dyDescent="0.2">
      <c r="C1959" s="72"/>
      <c r="D1959" s="72"/>
    </row>
    <row r="1960" spans="3:4" ht="12.95" customHeight="1" x14ac:dyDescent="0.2">
      <c r="C1960" s="72"/>
      <c r="D1960" s="72"/>
    </row>
    <row r="1961" spans="3:4" ht="12.95" customHeight="1" x14ac:dyDescent="0.2">
      <c r="C1961" s="72"/>
      <c r="D1961" s="72"/>
    </row>
    <row r="1962" spans="3:4" ht="12.95" customHeight="1" x14ac:dyDescent="0.2">
      <c r="C1962" s="72"/>
      <c r="D1962" s="72"/>
    </row>
    <row r="1963" spans="3:4" ht="12.95" customHeight="1" x14ac:dyDescent="0.2">
      <c r="C1963" s="72"/>
      <c r="D1963" s="72"/>
    </row>
    <row r="1964" spans="3:4" ht="12.95" customHeight="1" x14ac:dyDescent="0.2">
      <c r="C1964" s="72"/>
      <c r="D1964" s="72"/>
    </row>
    <row r="1965" spans="3:4" ht="12.95" customHeight="1" x14ac:dyDescent="0.2">
      <c r="C1965" s="72"/>
      <c r="D1965" s="72"/>
    </row>
    <row r="1966" spans="3:4" ht="12.95" customHeight="1" x14ac:dyDescent="0.2">
      <c r="C1966" s="72"/>
      <c r="D1966" s="72"/>
    </row>
    <row r="1967" spans="3:4" ht="12.95" customHeight="1" x14ac:dyDescent="0.2">
      <c r="C1967" s="72"/>
      <c r="D1967" s="72"/>
    </row>
    <row r="1968" spans="3:4" ht="12.95" customHeight="1" x14ac:dyDescent="0.2">
      <c r="C1968" s="72"/>
      <c r="D1968" s="72"/>
    </row>
    <row r="1969" spans="3:4" ht="12.95" customHeight="1" x14ac:dyDescent="0.2">
      <c r="C1969" s="72"/>
      <c r="D1969" s="72"/>
    </row>
    <row r="1970" spans="3:4" ht="12.95" customHeight="1" x14ac:dyDescent="0.2">
      <c r="C1970" s="72"/>
      <c r="D1970" s="72"/>
    </row>
    <row r="1971" spans="3:4" ht="12.95" customHeight="1" x14ac:dyDescent="0.2">
      <c r="C1971" s="72"/>
      <c r="D1971" s="72"/>
    </row>
    <row r="1972" spans="3:4" ht="12.95" customHeight="1" x14ac:dyDescent="0.2">
      <c r="C1972" s="72"/>
      <c r="D1972" s="72"/>
    </row>
    <row r="1973" spans="3:4" ht="12.95" customHeight="1" x14ac:dyDescent="0.2">
      <c r="C1973" s="72"/>
      <c r="D1973" s="72"/>
    </row>
    <row r="1974" spans="3:4" ht="12.95" customHeight="1" x14ac:dyDescent="0.2">
      <c r="C1974" s="72"/>
      <c r="D1974" s="72"/>
    </row>
    <row r="1975" spans="3:4" ht="12.95" customHeight="1" x14ac:dyDescent="0.2">
      <c r="C1975" s="72"/>
      <c r="D1975" s="72"/>
    </row>
    <row r="1976" spans="3:4" ht="12.95" customHeight="1" x14ac:dyDescent="0.2">
      <c r="C1976" s="72"/>
      <c r="D1976" s="72"/>
    </row>
    <row r="1977" spans="3:4" ht="12.95" customHeight="1" x14ac:dyDescent="0.2">
      <c r="C1977" s="72"/>
      <c r="D1977" s="72"/>
    </row>
    <row r="1978" spans="3:4" ht="12.95" customHeight="1" x14ac:dyDescent="0.2">
      <c r="C1978" s="72"/>
      <c r="D1978" s="72"/>
    </row>
    <row r="1979" spans="3:4" ht="12.95" customHeight="1" x14ac:dyDescent="0.2">
      <c r="C1979" s="72"/>
      <c r="D1979" s="72"/>
    </row>
    <row r="1980" spans="3:4" ht="12.95" customHeight="1" x14ac:dyDescent="0.2">
      <c r="C1980" s="72"/>
      <c r="D1980" s="72"/>
    </row>
    <row r="1981" spans="3:4" ht="12.95" customHeight="1" x14ac:dyDescent="0.2">
      <c r="C1981" s="72"/>
      <c r="D1981" s="72"/>
    </row>
    <row r="1982" spans="3:4" ht="12.95" customHeight="1" x14ac:dyDescent="0.2">
      <c r="C1982" s="72"/>
      <c r="D1982" s="72"/>
    </row>
    <row r="1983" spans="3:4" ht="12.95" customHeight="1" x14ac:dyDescent="0.2">
      <c r="C1983" s="72"/>
      <c r="D1983" s="72"/>
    </row>
    <row r="1984" spans="3:4" ht="12.95" customHeight="1" x14ac:dyDescent="0.2">
      <c r="C1984" s="72"/>
      <c r="D1984" s="72"/>
    </row>
    <row r="1985" spans="3:4" ht="12.95" customHeight="1" x14ac:dyDescent="0.2">
      <c r="C1985" s="72"/>
      <c r="D1985" s="72"/>
    </row>
    <row r="1986" spans="3:4" ht="12.95" customHeight="1" x14ac:dyDescent="0.2">
      <c r="C1986" s="72"/>
      <c r="D1986" s="72"/>
    </row>
    <row r="1987" spans="3:4" ht="12.95" customHeight="1" x14ac:dyDescent="0.2">
      <c r="C1987" s="72"/>
      <c r="D1987" s="72"/>
    </row>
    <row r="1988" spans="3:4" ht="12.95" customHeight="1" x14ac:dyDescent="0.2">
      <c r="C1988" s="72"/>
      <c r="D1988" s="72"/>
    </row>
    <row r="1989" spans="3:4" ht="12.95" customHeight="1" x14ac:dyDescent="0.2">
      <c r="C1989" s="72"/>
      <c r="D1989" s="72"/>
    </row>
    <row r="1990" spans="3:4" ht="12.95" customHeight="1" x14ac:dyDescent="0.2">
      <c r="C1990" s="72"/>
      <c r="D1990" s="72"/>
    </row>
    <row r="1991" spans="3:4" ht="12.95" customHeight="1" x14ac:dyDescent="0.2">
      <c r="C1991" s="72"/>
      <c r="D1991" s="72"/>
    </row>
    <row r="1992" spans="3:4" ht="12.95" customHeight="1" x14ac:dyDescent="0.2">
      <c r="C1992" s="72"/>
      <c r="D1992" s="72"/>
    </row>
    <row r="1993" spans="3:4" ht="12.95" customHeight="1" x14ac:dyDescent="0.2">
      <c r="C1993" s="72"/>
      <c r="D1993" s="72"/>
    </row>
    <row r="1994" spans="3:4" ht="12.95" customHeight="1" x14ac:dyDescent="0.2">
      <c r="C1994" s="72"/>
      <c r="D1994" s="72"/>
    </row>
    <row r="1995" spans="3:4" ht="12.95" customHeight="1" x14ac:dyDescent="0.2">
      <c r="C1995" s="72"/>
      <c r="D1995" s="72"/>
    </row>
    <row r="1996" spans="3:4" ht="12.95" customHeight="1" x14ac:dyDescent="0.2">
      <c r="C1996" s="72"/>
      <c r="D1996" s="72"/>
    </row>
    <row r="1997" spans="3:4" ht="12.95" customHeight="1" x14ac:dyDescent="0.2">
      <c r="C1997" s="72"/>
      <c r="D1997" s="72"/>
    </row>
    <row r="1998" spans="3:4" ht="12.95" customHeight="1" x14ac:dyDescent="0.2">
      <c r="C1998" s="72"/>
      <c r="D1998" s="72"/>
    </row>
    <row r="1999" spans="3:4" ht="12.95" customHeight="1" x14ac:dyDescent="0.2">
      <c r="C1999" s="72"/>
      <c r="D1999" s="72"/>
    </row>
    <row r="2000" spans="3:4" ht="12.95" customHeight="1" x14ac:dyDescent="0.2">
      <c r="C2000" s="72"/>
      <c r="D2000" s="72"/>
    </row>
    <row r="2001" spans="3:4" ht="12.95" customHeight="1" x14ac:dyDescent="0.2">
      <c r="C2001" s="72"/>
      <c r="D2001" s="72"/>
    </row>
    <row r="2002" spans="3:4" ht="12.95" customHeight="1" x14ac:dyDescent="0.2">
      <c r="C2002" s="72"/>
      <c r="D2002" s="72"/>
    </row>
    <row r="2003" spans="3:4" ht="12.95" customHeight="1" x14ac:dyDescent="0.2">
      <c r="C2003" s="72"/>
      <c r="D2003" s="72"/>
    </row>
    <row r="2004" spans="3:4" ht="12.95" customHeight="1" x14ac:dyDescent="0.2">
      <c r="C2004" s="72"/>
      <c r="D2004" s="72"/>
    </row>
    <row r="2005" spans="3:4" ht="12.95" customHeight="1" x14ac:dyDescent="0.2">
      <c r="C2005" s="72"/>
      <c r="D2005" s="72"/>
    </row>
    <row r="2006" spans="3:4" ht="12.95" customHeight="1" x14ac:dyDescent="0.2">
      <c r="C2006" s="72"/>
      <c r="D2006" s="72"/>
    </row>
    <row r="2007" spans="3:4" ht="12.95" customHeight="1" x14ac:dyDescent="0.2">
      <c r="C2007" s="72"/>
      <c r="D2007" s="72"/>
    </row>
    <row r="2008" spans="3:4" ht="12.95" customHeight="1" x14ac:dyDescent="0.2">
      <c r="C2008" s="72"/>
      <c r="D2008" s="72"/>
    </row>
    <row r="2009" spans="3:4" ht="12.95" customHeight="1" x14ac:dyDescent="0.2">
      <c r="C2009" s="72"/>
      <c r="D2009" s="72"/>
    </row>
    <row r="2010" spans="3:4" ht="12.95" customHeight="1" x14ac:dyDescent="0.2">
      <c r="C2010" s="72"/>
      <c r="D2010" s="72"/>
    </row>
    <row r="2011" spans="3:4" ht="12.95" customHeight="1" x14ac:dyDescent="0.2">
      <c r="C2011" s="72"/>
      <c r="D2011" s="72"/>
    </row>
    <row r="2012" spans="3:4" ht="12.95" customHeight="1" x14ac:dyDescent="0.2">
      <c r="C2012" s="72"/>
      <c r="D2012" s="72"/>
    </row>
    <row r="2013" spans="3:4" ht="12.95" customHeight="1" x14ac:dyDescent="0.2">
      <c r="C2013" s="72"/>
      <c r="D2013" s="72"/>
    </row>
    <row r="2014" spans="3:4" ht="12.95" customHeight="1" x14ac:dyDescent="0.2">
      <c r="C2014" s="72"/>
      <c r="D2014" s="72"/>
    </row>
    <row r="2015" spans="3:4" ht="12.95" customHeight="1" x14ac:dyDescent="0.2">
      <c r="C2015" s="72"/>
      <c r="D2015" s="72"/>
    </row>
    <row r="2016" spans="3:4" ht="12.95" customHeight="1" x14ac:dyDescent="0.2">
      <c r="C2016" s="72"/>
      <c r="D2016" s="72"/>
    </row>
    <row r="2017" spans="3:4" ht="12.95" customHeight="1" x14ac:dyDescent="0.2">
      <c r="C2017" s="72"/>
      <c r="D2017" s="72"/>
    </row>
    <row r="2018" spans="3:4" ht="12.95" customHeight="1" x14ac:dyDescent="0.2">
      <c r="C2018" s="72"/>
      <c r="D2018" s="72"/>
    </row>
    <row r="2019" spans="3:4" ht="12.95" customHeight="1" x14ac:dyDescent="0.2">
      <c r="C2019" s="72"/>
      <c r="D2019" s="72"/>
    </row>
    <row r="2020" spans="3:4" ht="12.95" customHeight="1" x14ac:dyDescent="0.2">
      <c r="C2020" s="72"/>
      <c r="D2020" s="72"/>
    </row>
    <row r="2021" spans="3:4" ht="12.95" customHeight="1" x14ac:dyDescent="0.2">
      <c r="C2021" s="72"/>
      <c r="D2021" s="72"/>
    </row>
    <row r="2022" spans="3:4" ht="12.95" customHeight="1" x14ac:dyDescent="0.2">
      <c r="C2022" s="72"/>
      <c r="D2022" s="72"/>
    </row>
    <row r="2023" spans="3:4" ht="12.95" customHeight="1" x14ac:dyDescent="0.2">
      <c r="C2023" s="72"/>
      <c r="D2023" s="72"/>
    </row>
    <row r="2024" spans="3:4" ht="12.95" customHeight="1" x14ac:dyDescent="0.2">
      <c r="C2024" s="72"/>
      <c r="D2024" s="72"/>
    </row>
    <row r="2025" spans="3:4" ht="12.95" customHeight="1" x14ac:dyDescent="0.2">
      <c r="C2025" s="72"/>
      <c r="D2025" s="72"/>
    </row>
    <row r="2026" spans="3:4" ht="12.95" customHeight="1" x14ac:dyDescent="0.2">
      <c r="C2026" s="72"/>
      <c r="D2026" s="72"/>
    </row>
    <row r="2027" spans="3:4" ht="12.95" customHeight="1" x14ac:dyDescent="0.2">
      <c r="C2027" s="72"/>
      <c r="D2027" s="72"/>
    </row>
    <row r="2028" spans="3:4" ht="12.95" customHeight="1" x14ac:dyDescent="0.2">
      <c r="C2028" s="72"/>
      <c r="D2028" s="72"/>
    </row>
    <row r="2029" spans="3:4" ht="12.95" customHeight="1" x14ac:dyDescent="0.2">
      <c r="C2029" s="72"/>
      <c r="D2029" s="72"/>
    </row>
    <row r="2030" spans="3:4" ht="12.95" customHeight="1" x14ac:dyDescent="0.2">
      <c r="C2030" s="72"/>
      <c r="D2030" s="72"/>
    </row>
    <row r="2031" spans="3:4" ht="12.95" customHeight="1" x14ac:dyDescent="0.2">
      <c r="C2031" s="72"/>
      <c r="D2031" s="72"/>
    </row>
    <row r="2032" spans="3:4" ht="12.95" customHeight="1" x14ac:dyDescent="0.2">
      <c r="C2032" s="72"/>
      <c r="D2032" s="72"/>
    </row>
    <row r="2033" spans="3:4" ht="12.95" customHeight="1" x14ac:dyDescent="0.2">
      <c r="C2033" s="72"/>
      <c r="D2033" s="72"/>
    </row>
    <row r="2034" spans="3:4" ht="12.95" customHeight="1" x14ac:dyDescent="0.2">
      <c r="C2034" s="72"/>
      <c r="D2034" s="72"/>
    </row>
    <row r="2035" spans="3:4" ht="12.95" customHeight="1" x14ac:dyDescent="0.2">
      <c r="C2035" s="72"/>
      <c r="D2035" s="72"/>
    </row>
    <row r="2036" spans="3:4" ht="12.95" customHeight="1" x14ac:dyDescent="0.2">
      <c r="C2036" s="72"/>
      <c r="D2036" s="72"/>
    </row>
    <row r="2037" spans="3:4" ht="12.95" customHeight="1" x14ac:dyDescent="0.2">
      <c r="C2037" s="72"/>
      <c r="D2037" s="72"/>
    </row>
    <row r="2038" spans="3:4" ht="12.95" customHeight="1" x14ac:dyDescent="0.2">
      <c r="C2038" s="72"/>
      <c r="D2038" s="72"/>
    </row>
    <row r="2039" spans="3:4" ht="12.95" customHeight="1" x14ac:dyDescent="0.2">
      <c r="C2039" s="72"/>
      <c r="D2039" s="72"/>
    </row>
    <row r="2040" spans="3:4" ht="12.95" customHeight="1" x14ac:dyDescent="0.2">
      <c r="C2040" s="72"/>
      <c r="D2040" s="72"/>
    </row>
    <row r="2041" spans="3:4" ht="12.95" customHeight="1" x14ac:dyDescent="0.2">
      <c r="C2041" s="72"/>
      <c r="D2041" s="72"/>
    </row>
    <row r="2042" spans="3:4" ht="12.95" customHeight="1" x14ac:dyDescent="0.2">
      <c r="C2042" s="72"/>
      <c r="D2042" s="72"/>
    </row>
    <row r="2043" spans="3:4" ht="12.95" customHeight="1" x14ac:dyDescent="0.2">
      <c r="C2043" s="72"/>
      <c r="D2043" s="72"/>
    </row>
    <row r="2044" spans="3:4" ht="12.95" customHeight="1" x14ac:dyDescent="0.2">
      <c r="C2044" s="72"/>
      <c r="D2044" s="72"/>
    </row>
    <row r="2045" spans="3:4" ht="12.95" customHeight="1" x14ac:dyDescent="0.2">
      <c r="C2045" s="72"/>
      <c r="D2045" s="72"/>
    </row>
    <row r="2046" spans="3:4" ht="12.95" customHeight="1" x14ac:dyDescent="0.2">
      <c r="C2046" s="72"/>
      <c r="D2046" s="72"/>
    </row>
    <row r="2047" spans="3:4" ht="12.95" customHeight="1" x14ac:dyDescent="0.2">
      <c r="C2047" s="72"/>
      <c r="D2047" s="72"/>
    </row>
    <row r="2048" spans="3:4" ht="12.95" customHeight="1" x14ac:dyDescent="0.2">
      <c r="C2048" s="72"/>
      <c r="D2048" s="72"/>
    </row>
    <row r="2049" spans="3:4" ht="12.95" customHeight="1" x14ac:dyDescent="0.2">
      <c r="C2049" s="72"/>
      <c r="D2049" s="72"/>
    </row>
    <row r="2050" spans="3:4" ht="12.95" customHeight="1" x14ac:dyDescent="0.2">
      <c r="C2050" s="72"/>
      <c r="D2050" s="72"/>
    </row>
    <row r="2051" spans="3:4" ht="12.95" customHeight="1" x14ac:dyDescent="0.2">
      <c r="C2051" s="72"/>
      <c r="D2051" s="72"/>
    </row>
    <row r="2052" spans="3:4" ht="12.95" customHeight="1" x14ac:dyDescent="0.2">
      <c r="C2052" s="72"/>
      <c r="D2052" s="72"/>
    </row>
    <row r="2053" spans="3:4" ht="12.95" customHeight="1" x14ac:dyDescent="0.2">
      <c r="C2053" s="72"/>
      <c r="D2053" s="72"/>
    </row>
    <row r="2054" spans="3:4" ht="12.95" customHeight="1" x14ac:dyDescent="0.2">
      <c r="C2054" s="72"/>
      <c r="D2054" s="72"/>
    </row>
    <row r="2055" spans="3:4" ht="12.95" customHeight="1" x14ac:dyDescent="0.2">
      <c r="C2055" s="72"/>
      <c r="D2055" s="72"/>
    </row>
    <row r="2056" spans="3:4" ht="12.95" customHeight="1" x14ac:dyDescent="0.2">
      <c r="C2056" s="72"/>
      <c r="D2056" s="72"/>
    </row>
    <row r="2057" spans="3:4" ht="12.95" customHeight="1" x14ac:dyDescent="0.2">
      <c r="C2057" s="72"/>
      <c r="D2057" s="72"/>
    </row>
    <row r="2058" spans="3:4" ht="12.95" customHeight="1" x14ac:dyDescent="0.2">
      <c r="C2058" s="72"/>
      <c r="D2058" s="72"/>
    </row>
    <row r="2059" spans="3:4" ht="12.95" customHeight="1" x14ac:dyDescent="0.2">
      <c r="C2059" s="72"/>
      <c r="D2059" s="72"/>
    </row>
    <row r="2060" spans="3:4" ht="12.95" customHeight="1" x14ac:dyDescent="0.2">
      <c r="C2060" s="72"/>
      <c r="D2060" s="72"/>
    </row>
    <row r="2061" spans="3:4" ht="12.95" customHeight="1" x14ac:dyDescent="0.2">
      <c r="C2061" s="72"/>
      <c r="D2061" s="72"/>
    </row>
    <row r="2062" spans="3:4" ht="12.95" customHeight="1" x14ac:dyDescent="0.2">
      <c r="C2062" s="72"/>
      <c r="D2062" s="72"/>
    </row>
    <row r="2063" spans="3:4" ht="12.95" customHeight="1" x14ac:dyDescent="0.2">
      <c r="C2063" s="72"/>
      <c r="D2063" s="72"/>
    </row>
    <row r="2064" spans="3:4" ht="12.95" customHeight="1" x14ac:dyDescent="0.2">
      <c r="C2064" s="72"/>
      <c r="D2064" s="72"/>
    </row>
    <row r="2065" spans="3:4" ht="12.95" customHeight="1" x14ac:dyDescent="0.2">
      <c r="C2065" s="72"/>
      <c r="D2065" s="72"/>
    </row>
    <row r="2066" spans="3:4" ht="12.95" customHeight="1" x14ac:dyDescent="0.2">
      <c r="C2066" s="72"/>
      <c r="D2066" s="72"/>
    </row>
    <row r="2067" spans="3:4" ht="12.95" customHeight="1" x14ac:dyDescent="0.2">
      <c r="C2067" s="72"/>
      <c r="D2067" s="72"/>
    </row>
    <row r="2068" spans="3:4" ht="12.95" customHeight="1" x14ac:dyDescent="0.2">
      <c r="C2068" s="72"/>
      <c r="D2068" s="72"/>
    </row>
    <row r="2069" spans="3:4" ht="12.95" customHeight="1" x14ac:dyDescent="0.2">
      <c r="C2069" s="72"/>
      <c r="D2069" s="72"/>
    </row>
    <row r="2070" spans="3:4" ht="12.95" customHeight="1" x14ac:dyDescent="0.2">
      <c r="C2070" s="72"/>
      <c r="D2070" s="72"/>
    </row>
    <row r="2071" spans="3:4" ht="12.95" customHeight="1" x14ac:dyDescent="0.2">
      <c r="C2071" s="72"/>
      <c r="D2071" s="72"/>
    </row>
    <row r="2072" spans="3:4" ht="12.95" customHeight="1" x14ac:dyDescent="0.2">
      <c r="C2072" s="72"/>
      <c r="D2072" s="72"/>
    </row>
    <row r="2073" spans="3:4" ht="12.95" customHeight="1" x14ac:dyDescent="0.2">
      <c r="C2073" s="72"/>
      <c r="D2073" s="72"/>
    </row>
    <row r="2074" spans="3:4" ht="12.95" customHeight="1" x14ac:dyDescent="0.2">
      <c r="C2074" s="72"/>
      <c r="D2074" s="72"/>
    </row>
    <row r="2075" spans="3:4" ht="12.95" customHeight="1" x14ac:dyDescent="0.2">
      <c r="C2075" s="72"/>
      <c r="D2075" s="72"/>
    </row>
    <row r="2076" spans="3:4" ht="12.95" customHeight="1" x14ac:dyDescent="0.2">
      <c r="C2076" s="72"/>
      <c r="D2076" s="72"/>
    </row>
    <row r="2077" spans="3:4" ht="12.95" customHeight="1" x14ac:dyDescent="0.2">
      <c r="C2077" s="72"/>
      <c r="D2077" s="72"/>
    </row>
    <row r="2078" spans="3:4" ht="12.95" customHeight="1" x14ac:dyDescent="0.2">
      <c r="C2078" s="72"/>
      <c r="D2078" s="72"/>
    </row>
    <row r="2079" spans="3:4" ht="12.95" customHeight="1" x14ac:dyDescent="0.2">
      <c r="C2079" s="72"/>
      <c r="D2079" s="72"/>
    </row>
    <row r="2080" spans="3:4" ht="12.95" customHeight="1" x14ac:dyDescent="0.2">
      <c r="C2080" s="72"/>
      <c r="D2080" s="72"/>
    </row>
    <row r="2081" spans="3:4" ht="12.95" customHeight="1" x14ac:dyDescent="0.2">
      <c r="C2081" s="72"/>
      <c r="D2081" s="72"/>
    </row>
    <row r="2082" spans="3:4" ht="12.95" customHeight="1" x14ac:dyDescent="0.2">
      <c r="C2082" s="72"/>
      <c r="D2082" s="72"/>
    </row>
    <row r="2083" spans="3:4" ht="12.95" customHeight="1" x14ac:dyDescent="0.2">
      <c r="C2083" s="72"/>
      <c r="D2083" s="72"/>
    </row>
    <row r="2084" spans="3:4" ht="12.95" customHeight="1" x14ac:dyDescent="0.2">
      <c r="C2084" s="72"/>
      <c r="D2084" s="72"/>
    </row>
    <row r="2085" spans="3:4" ht="12.95" customHeight="1" x14ac:dyDescent="0.2">
      <c r="C2085" s="72"/>
      <c r="D2085" s="72"/>
    </row>
    <row r="2086" spans="3:4" ht="12.95" customHeight="1" x14ac:dyDescent="0.2">
      <c r="C2086" s="72"/>
      <c r="D2086" s="72"/>
    </row>
    <row r="2087" spans="3:4" ht="12.95" customHeight="1" x14ac:dyDescent="0.2">
      <c r="C2087" s="72"/>
      <c r="D2087" s="72"/>
    </row>
    <row r="2088" spans="3:4" ht="12.95" customHeight="1" x14ac:dyDescent="0.2">
      <c r="C2088" s="72"/>
      <c r="D2088" s="72"/>
    </row>
    <row r="2089" spans="3:4" ht="12.95" customHeight="1" x14ac:dyDescent="0.2">
      <c r="C2089" s="72"/>
      <c r="D2089" s="72"/>
    </row>
    <row r="2090" spans="3:4" ht="12.95" customHeight="1" x14ac:dyDescent="0.2">
      <c r="C2090" s="72"/>
      <c r="D2090" s="72"/>
    </row>
    <row r="2091" spans="3:4" ht="12.95" customHeight="1" x14ac:dyDescent="0.2">
      <c r="C2091" s="72"/>
      <c r="D2091" s="72"/>
    </row>
    <row r="2092" spans="3:4" ht="12.95" customHeight="1" x14ac:dyDescent="0.2">
      <c r="C2092" s="72"/>
      <c r="D2092" s="72"/>
    </row>
    <row r="2093" spans="3:4" ht="12.95" customHeight="1" x14ac:dyDescent="0.2">
      <c r="C2093" s="72"/>
      <c r="D2093" s="72"/>
    </row>
    <row r="2094" spans="3:4" ht="12.95" customHeight="1" x14ac:dyDescent="0.2">
      <c r="C2094" s="72"/>
      <c r="D2094" s="72"/>
    </row>
    <row r="2095" spans="3:4" ht="12.95" customHeight="1" x14ac:dyDescent="0.2">
      <c r="C2095" s="72"/>
      <c r="D2095" s="72"/>
    </row>
    <row r="2096" spans="3:4" ht="12.95" customHeight="1" x14ac:dyDescent="0.2">
      <c r="C2096" s="72"/>
      <c r="D2096" s="72"/>
    </row>
    <row r="2097" spans="3:4" ht="12.95" customHeight="1" x14ac:dyDescent="0.2">
      <c r="C2097" s="72"/>
      <c r="D2097" s="72"/>
    </row>
    <row r="2098" spans="3:4" ht="12.95" customHeight="1" x14ac:dyDescent="0.2">
      <c r="C2098" s="72"/>
      <c r="D2098" s="72"/>
    </row>
    <row r="2099" spans="3:4" ht="12.95" customHeight="1" x14ac:dyDescent="0.2">
      <c r="C2099" s="72"/>
      <c r="D2099" s="72"/>
    </row>
    <row r="2100" spans="3:4" ht="12.95" customHeight="1" x14ac:dyDescent="0.2">
      <c r="C2100" s="72"/>
      <c r="D2100" s="72"/>
    </row>
    <row r="2101" spans="3:4" ht="12.95" customHeight="1" x14ac:dyDescent="0.2">
      <c r="C2101" s="72"/>
      <c r="D2101" s="72"/>
    </row>
    <row r="2102" spans="3:4" ht="12.95" customHeight="1" x14ac:dyDescent="0.2">
      <c r="C2102" s="72"/>
      <c r="D2102" s="72"/>
    </row>
    <row r="2103" spans="3:4" ht="12.95" customHeight="1" x14ac:dyDescent="0.2">
      <c r="C2103" s="72"/>
      <c r="D2103" s="72"/>
    </row>
    <row r="2104" spans="3:4" ht="12.95" customHeight="1" x14ac:dyDescent="0.2">
      <c r="C2104" s="72"/>
      <c r="D2104" s="72"/>
    </row>
    <row r="2105" spans="3:4" ht="12.95" customHeight="1" x14ac:dyDescent="0.2">
      <c r="C2105" s="72"/>
      <c r="D2105" s="72"/>
    </row>
    <row r="2106" spans="3:4" ht="12.95" customHeight="1" x14ac:dyDescent="0.2">
      <c r="C2106" s="72"/>
      <c r="D2106" s="72"/>
    </row>
    <row r="2107" spans="3:4" ht="12.95" customHeight="1" x14ac:dyDescent="0.2">
      <c r="C2107" s="72"/>
      <c r="D2107" s="72"/>
    </row>
    <row r="2108" spans="3:4" ht="12.95" customHeight="1" x14ac:dyDescent="0.2">
      <c r="C2108" s="72"/>
      <c r="D2108" s="72"/>
    </row>
    <row r="2109" spans="3:4" ht="12.95" customHeight="1" x14ac:dyDescent="0.2">
      <c r="C2109" s="72"/>
      <c r="D2109" s="72"/>
    </row>
    <row r="2110" spans="3:4" ht="12.95" customHeight="1" x14ac:dyDescent="0.2">
      <c r="C2110" s="72"/>
      <c r="D2110" s="72"/>
    </row>
    <row r="2111" spans="3:4" ht="12.95" customHeight="1" x14ac:dyDescent="0.2">
      <c r="C2111" s="72"/>
      <c r="D2111" s="72"/>
    </row>
    <row r="2112" spans="3:4" ht="12.95" customHeight="1" x14ac:dyDescent="0.2">
      <c r="C2112" s="72"/>
      <c r="D2112" s="72"/>
    </row>
    <row r="2113" spans="3:4" ht="12.95" customHeight="1" x14ac:dyDescent="0.2">
      <c r="C2113" s="72"/>
      <c r="D2113" s="72"/>
    </row>
    <row r="2114" spans="3:4" ht="12.95" customHeight="1" x14ac:dyDescent="0.2">
      <c r="C2114" s="72"/>
      <c r="D2114" s="72"/>
    </row>
    <row r="2115" spans="3:4" ht="12.95" customHeight="1" x14ac:dyDescent="0.2">
      <c r="C2115" s="72"/>
      <c r="D2115" s="72"/>
    </row>
    <row r="2116" spans="3:4" ht="12.95" customHeight="1" x14ac:dyDescent="0.2">
      <c r="C2116" s="72"/>
      <c r="D2116" s="72"/>
    </row>
    <row r="2117" spans="3:4" ht="12.95" customHeight="1" x14ac:dyDescent="0.2">
      <c r="C2117" s="72"/>
      <c r="D2117" s="72"/>
    </row>
    <row r="2118" spans="3:4" ht="12.95" customHeight="1" x14ac:dyDescent="0.2">
      <c r="C2118" s="72"/>
      <c r="D2118" s="72"/>
    </row>
    <row r="2119" spans="3:4" ht="12.95" customHeight="1" x14ac:dyDescent="0.2">
      <c r="C2119" s="72"/>
      <c r="D2119" s="72"/>
    </row>
    <row r="2120" spans="3:4" ht="12.95" customHeight="1" x14ac:dyDescent="0.2">
      <c r="C2120" s="72"/>
      <c r="D2120" s="72"/>
    </row>
    <row r="2121" spans="3:4" ht="12.95" customHeight="1" x14ac:dyDescent="0.2">
      <c r="C2121" s="72"/>
      <c r="D2121" s="72"/>
    </row>
    <row r="2122" spans="3:4" ht="12.95" customHeight="1" x14ac:dyDescent="0.2">
      <c r="C2122" s="72"/>
      <c r="D2122" s="72"/>
    </row>
    <row r="2123" spans="3:4" ht="12.95" customHeight="1" x14ac:dyDescent="0.2">
      <c r="C2123" s="72"/>
      <c r="D2123" s="72"/>
    </row>
    <row r="2124" spans="3:4" ht="12.95" customHeight="1" x14ac:dyDescent="0.2">
      <c r="C2124" s="72"/>
      <c r="D2124" s="72"/>
    </row>
    <row r="2125" spans="3:4" ht="12.95" customHeight="1" x14ac:dyDescent="0.2">
      <c r="C2125" s="72"/>
      <c r="D2125" s="72"/>
    </row>
    <row r="2126" spans="3:4" ht="12.95" customHeight="1" x14ac:dyDescent="0.2">
      <c r="C2126" s="72"/>
      <c r="D2126" s="72"/>
    </row>
    <row r="2127" spans="3:4" ht="12.95" customHeight="1" x14ac:dyDescent="0.2">
      <c r="C2127" s="72"/>
      <c r="D2127" s="72"/>
    </row>
    <row r="2128" spans="3:4" ht="12.95" customHeight="1" x14ac:dyDescent="0.2">
      <c r="C2128" s="72"/>
      <c r="D2128" s="72"/>
    </row>
    <row r="2129" spans="3:4" ht="12.95" customHeight="1" x14ac:dyDescent="0.2">
      <c r="C2129" s="72"/>
      <c r="D2129" s="72"/>
    </row>
    <row r="2130" spans="3:4" ht="12.95" customHeight="1" x14ac:dyDescent="0.2">
      <c r="C2130" s="72"/>
      <c r="D2130" s="72"/>
    </row>
    <row r="2131" spans="3:4" ht="12.95" customHeight="1" x14ac:dyDescent="0.2">
      <c r="C2131" s="72"/>
      <c r="D2131" s="72"/>
    </row>
    <row r="2132" spans="3:4" ht="12.95" customHeight="1" x14ac:dyDescent="0.2">
      <c r="C2132" s="72"/>
      <c r="D2132" s="72"/>
    </row>
    <row r="2133" spans="3:4" ht="12.95" customHeight="1" x14ac:dyDescent="0.2">
      <c r="C2133" s="72"/>
      <c r="D2133" s="72"/>
    </row>
    <row r="2134" spans="3:4" ht="12.95" customHeight="1" x14ac:dyDescent="0.2">
      <c r="C2134" s="72"/>
      <c r="D2134" s="72"/>
    </row>
    <row r="2135" spans="3:4" ht="12.95" customHeight="1" x14ac:dyDescent="0.2">
      <c r="C2135" s="72"/>
      <c r="D2135" s="72"/>
    </row>
    <row r="2136" spans="3:4" ht="12.95" customHeight="1" x14ac:dyDescent="0.2">
      <c r="C2136" s="72"/>
      <c r="D2136" s="72"/>
    </row>
    <row r="2137" spans="3:4" ht="12.95" customHeight="1" x14ac:dyDescent="0.2">
      <c r="C2137" s="72"/>
      <c r="D2137" s="72"/>
    </row>
    <row r="2138" spans="3:4" ht="12.95" customHeight="1" x14ac:dyDescent="0.2">
      <c r="C2138" s="72"/>
      <c r="D2138" s="72"/>
    </row>
    <row r="2139" spans="3:4" ht="12.95" customHeight="1" x14ac:dyDescent="0.2">
      <c r="C2139" s="72"/>
      <c r="D2139" s="72"/>
    </row>
    <row r="2140" spans="3:4" ht="12.95" customHeight="1" x14ac:dyDescent="0.2">
      <c r="C2140" s="72"/>
      <c r="D2140" s="72"/>
    </row>
    <row r="2141" spans="3:4" ht="12.95" customHeight="1" x14ac:dyDescent="0.2">
      <c r="C2141" s="72"/>
      <c r="D2141" s="72"/>
    </row>
    <row r="2142" spans="3:4" ht="12.95" customHeight="1" x14ac:dyDescent="0.2">
      <c r="C2142" s="72"/>
      <c r="D2142" s="72"/>
    </row>
    <row r="2143" spans="3:4" ht="12.95" customHeight="1" x14ac:dyDescent="0.2">
      <c r="C2143" s="72"/>
      <c r="D2143" s="72"/>
    </row>
    <row r="2144" spans="3:4" ht="12.95" customHeight="1" x14ac:dyDescent="0.2">
      <c r="C2144" s="72"/>
      <c r="D2144" s="72"/>
    </row>
    <row r="2145" spans="3:4" ht="12.95" customHeight="1" x14ac:dyDescent="0.2">
      <c r="C2145" s="72"/>
      <c r="D2145" s="72"/>
    </row>
    <row r="2146" spans="3:4" ht="12.95" customHeight="1" x14ac:dyDescent="0.2">
      <c r="C2146" s="72"/>
      <c r="D2146" s="72"/>
    </row>
    <row r="2147" spans="3:4" ht="12.95" customHeight="1" x14ac:dyDescent="0.2">
      <c r="C2147" s="72"/>
      <c r="D2147" s="72"/>
    </row>
    <row r="2148" spans="3:4" ht="12.95" customHeight="1" x14ac:dyDescent="0.2">
      <c r="C2148" s="72"/>
      <c r="D2148" s="72"/>
    </row>
    <row r="2149" spans="3:4" ht="12.95" customHeight="1" x14ac:dyDescent="0.2">
      <c r="C2149" s="72"/>
      <c r="D2149" s="72"/>
    </row>
    <row r="2150" spans="3:4" ht="12.95" customHeight="1" x14ac:dyDescent="0.2">
      <c r="C2150" s="72"/>
      <c r="D2150" s="72"/>
    </row>
    <row r="2151" spans="3:4" ht="12.95" customHeight="1" x14ac:dyDescent="0.2">
      <c r="C2151" s="72"/>
      <c r="D2151" s="72"/>
    </row>
    <row r="2152" spans="3:4" ht="12.95" customHeight="1" x14ac:dyDescent="0.2">
      <c r="C2152" s="72"/>
      <c r="D2152" s="72"/>
    </row>
    <row r="2153" spans="3:4" ht="12.95" customHeight="1" x14ac:dyDescent="0.2">
      <c r="C2153" s="72"/>
      <c r="D2153" s="72"/>
    </row>
    <row r="2154" spans="3:4" ht="12.95" customHeight="1" x14ac:dyDescent="0.2">
      <c r="C2154" s="72"/>
      <c r="D2154" s="72"/>
    </row>
    <row r="2155" spans="3:4" ht="12.95" customHeight="1" x14ac:dyDescent="0.2">
      <c r="C2155" s="72"/>
      <c r="D2155" s="72"/>
    </row>
    <row r="2156" spans="3:4" ht="12.95" customHeight="1" x14ac:dyDescent="0.2">
      <c r="C2156" s="72"/>
      <c r="D2156" s="72"/>
    </row>
    <row r="2157" spans="3:4" ht="12.95" customHeight="1" x14ac:dyDescent="0.2">
      <c r="C2157" s="72"/>
      <c r="D2157" s="72"/>
    </row>
    <row r="2158" spans="3:4" ht="12.95" customHeight="1" x14ac:dyDescent="0.2">
      <c r="C2158" s="72"/>
      <c r="D2158" s="72"/>
    </row>
    <row r="2159" spans="3:4" ht="12.95" customHeight="1" x14ac:dyDescent="0.2">
      <c r="C2159" s="72"/>
      <c r="D2159" s="72"/>
    </row>
    <row r="2160" spans="3:4" ht="12.95" customHeight="1" x14ac:dyDescent="0.2">
      <c r="C2160" s="72"/>
      <c r="D2160" s="72"/>
    </row>
    <row r="2161" spans="3:4" ht="12.95" customHeight="1" x14ac:dyDescent="0.2">
      <c r="C2161" s="72"/>
      <c r="D2161" s="72"/>
    </row>
    <row r="2162" spans="3:4" ht="12.95" customHeight="1" x14ac:dyDescent="0.2">
      <c r="C2162" s="72"/>
      <c r="D2162" s="72"/>
    </row>
    <row r="2163" spans="3:4" ht="12.95" customHeight="1" x14ac:dyDescent="0.2">
      <c r="C2163" s="72"/>
      <c r="D2163" s="72"/>
    </row>
    <row r="2164" spans="3:4" ht="12.95" customHeight="1" x14ac:dyDescent="0.2">
      <c r="C2164" s="72"/>
      <c r="D2164" s="72"/>
    </row>
    <row r="2165" spans="3:4" ht="12.95" customHeight="1" x14ac:dyDescent="0.2">
      <c r="C2165" s="72"/>
      <c r="D2165" s="72"/>
    </row>
    <row r="2166" spans="3:4" ht="12.95" customHeight="1" x14ac:dyDescent="0.2">
      <c r="C2166" s="72"/>
      <c r="D2166" s="72"/>
    </row>
    <row r="2167" spans="3:4" ht="12.95" customHeight="1" x14ac:dyDescent="0.2">
      <c r="C2167" s="72"/>
      <c r="D2167" s="72"/>
    </row>
    <row r="2168" spans="3:4" ht="12.95" customHeight="1" x14ac:dyDescent="0.2">
      <c r="C2168" s="72"/>
      <c r="D2168" s="72"/>
    </row>
    <row r="2169" spans="3:4" ht="12.95" customHeight="1" x14ac:dyDescent="0.2">
      <c r="C2169" s="72"/>
      <c r="D2169" s="72"/>
    </row>
    <row r="2170" spans="3:4" ht="12.95" customHeight="1" x14ac:dyDescent="0.2">
      <c r="C2170" s="72"/>
      <c r="D2170" s="72"/>
    </row>
    <row r="2171" spans="3:4" ht="12.95" customHeight="1" x14ac:dyDescent="0.2">
      <c r="C2171" s="72"/>
      <c r="D2171" s="72"/>
    </row>
    <row r="2172" spans="3:4" ht="12.95" customHeight="1" x14ac:dyDescent="0.2">
      <c r="C2172" s="72"/>
      <c r="D2172" s="72"/>
    </row>
    <row r="2173" spans="3:4" ht="12.95" customHeight="1" x14ac:dyDescent="0.2">
      <c r="C2173" s="72"/>
      <c r="D2173" s="72"/>
    </row>
    <row r="2174" spans="3:4" ht="12.95" customHeight="1" x14ac:dyDescent="0.2">
      <c r="C2174" s="72"/>
      <c r="D2174" s="72"/>
    </row>
    <row r="2175" spans="3:4" ht="12.95" customHeight="1" x14ac:dyDescent="0.2">
      <c r="C2175" s="72"/>
      <c r="D2175" s="72"/>
    </row>
    <row r="2176" spans="3:4" ht="12.95" customHeight="1" x14ac:dyDescent="0.2">
      <c r="C2176" s="72"/>
      <c r="D2176" s="72"/>
    </row>
    <row r="2177" spans="3:4" ht="12.95" customHeight="1" x14ac:dyDescent="0.2">
      <c r="C2177" s="72"/>
      <c r="D2177" s="72"/>
    </row>
    <row r="2178" spans="3:4" ht="12.95" customHeight="1" x14ac:dyDescent="0.2">
      <c r="C2178" s="72"/>
      <c r="D2178" s="72"/>
    </row>
    <row r="2179" spans="3:4" ht="12.95" customHeight="1" x14ac:dyDescent="0.2">
      <c r="C2179" s="72"/>
      <c r="D2179" s="72"/>
    </row>
    <row r="2180" spans="3:4" ht="12.95" customHeight="1" x14ac:dyDescent="0.2">
      <c r="C2180" s="72"/>
      <c r="D2180" s="72"/>
    </row>
    <row r="2181" spans="3:4" ht="12.95" customHeight="1" x14ac:dyDescent="0.2">
      <c r="C2181" s="72"/>
      <c r="D2181" s="72"/>
    </row>
    <row r="2182" spans="3:4" ht="12.95" customHeight="1" x14ac:dyDescent="0.2">
      <c r="C2182" s="72"/>
      <c r="D2182" s="72"/>
    </row>
    <row r="2183" spans="3:4" ht="12.95" customHeight="1" x14ac:dyDescent="0.2">
      <c r="C2183" s="72"/>
      <c r="D2183" s="72"/>
    </row>
    <row r="2184" spans="3:4" ht="12.95" customHeight="1" x14ac:dyDescent="0.2">
      <c r="C2184" s="72"/>
      <c r="D2184" s="72"/>
    </row>
    <row r="2185" spans="3:4" ht="12.95" customHeight="1" x14ac:dyDescent="0.2">
      <c r="C2185" s="72"/>
      <c r="D2185" s="72"/>
    </row>
    <row r="2186" spans="3:4" ht="12.95" customHeight="1" x14ac:dyDescent="0.2">
      <c r="C2186" s="72"/>
      <c r="D2186" s="72"/>
    </row>
    <row r="2187" spans="3:4" ht="12.95" customHeight="1" x14ac:dyDescent="0.2">
      <c r="C2187" s="72"/>
      <c r="D2187" s="72"/>
    </row>
    <row r="2188" spans="3:4" ht="12.95" customHeight="1" x14ac:dyDescent="0.2">
      <c r="C2188" s="72"/>
      <c r="D2188" s="72"/>
    </row>
    <row r="2189" spans="3:4" ht="12.95" customHeight="1" x14ac:dyDescent="0.2">
      <c r="C2189" s="72"/>
      <c r="D2189" s="72"/>
    </row>
    <row r="2190" spans="3:4" ht="12.95" customHeight="1" x14ac:dyDescent="0.2">
      <c r="C2190" s="72"/>
      <c r="D2190" s="72"/>
    </row>
    <row r="2191" spans="3:4" ht="12.95" customHeight="1" x14ac:dyDescent="0.2">
      <c r="C2191" s="72"/>
      <c r="D2191" s="72"/>
    </row>
    <row r="2192" spans="3:4" ht="12.95" customHeight="1" x14ac:dyDescent="0.2">
      <c r="C2192" s="72"/>
      <c r="D2192" s="72"/>
    </row>
    <row r="2193" spans="3:4" ht="12.95" customHeight="1" x14ac:dyDescent="0.2">
      <c r="C2193" s="72"/>
      <c r="D2193" s="72"/>
    </row>
    <row r="2194" spans="3:4" ht="12.95" customHeight="1" x14ac:dyDescent="0.2">
      <c r="C2194" s="72"/>
      <c r="D2194" s="72"/>
    </row>
    <row r="2195" spans="3:4" ht="12.95" customHeight="1" x14ac:dyDescent="0.2">
      <c r="C2195" s="72"/>
      <c r="D2195" s="72"/>
    </row>
    <row r="2196" spans="3:4" ht="12.95" customHeight="1" x14ac:dyDescent="0.2">
      <c r="C2196" s="72"/>
      <c r="D2196" s="72"/>
    </row>
    <row r="2197" spans="3:4" ht="12.95" customHeight="1" x14ac:dyDescent="0.2">
      <c r="C2197" s="72"/>
      <c r="D2197" s="72"/>
    </row>
    <row r="2198" spans="3:4" ht="12.95" customHeight="1" x14ac:dyDescent="0.2">
      <c r="C2198" s="72"/>
      <c r="D2198" s="72"/>
    </row>
  </sheetData>
  <protectedRanges>
    <protectedRange sqref="A218:D238" name="Range1"/>
  </protectedRanges>
  <sortState xmlns:xlrd2="http://schemas.microsoft.com/office/spreadsheetml/2017/richdata2" ref="A21:T263">
    <sortCondition ref="C21:C263"/>
  </sortState>
  <phoneticPr fontId="0" type="noConversion"/>
  <hyperlinks>
    <hyperlink ref="H63295" r:id="rId1" display="http://vsolj.cetus-net.org/bulletin.html" xr:uid="{00000000-0004-0000-0100-000000000000}"/>
    <hyperlink ref="H63288" r:id="rId2" display="https://www.aavso.org/ejaavso" xr:uid="{00000000-0004-0000-0100-000001000000}"/>
    <hyperlink ref="I63295" r:id="rId3" display="http://vsolj.cetus-net.org/bulletin.html" xr:uid="{00000000-0004-0000-0100-000002000000}"/>
    <hyperlink ref="AQ56946" r:id="rId4" display="http://cdsbib.u-strasbg.fr/cgi-bin/cdsbib?1990RMxAA..21..381G" xr:uid="{00000000-0004-0000-0100-000003000000}"/>
    <hyperlink ref="H63292" r:id="rId5" display="https://www.aavso.org/ejaavso" xr:uid="{00000000-0004-0000-0100-000004000000}"/>
    <hyperlink ref="AP4310" r:id="rId6" display="http://cdsbib.u-strasbg.fr/cgi-bin/cdsbib?1990RMxAA..21..381G" xr:uid="{00000000-0004-0000-0100-000005000000}"/>
    <hyperlink ref="AP4313" r:id="rId7" display="http://cdsbib.u-strasbg.fr/cgi-bin/cdsbib?1990RMxAA..21..381G" xr:uid="{00000000-0004-0000-0100-000006000000}"/>
    <hyperlink ref="AP4311" r:id="rId8" display="http://cdsbib.u-strasbg.fr/cgi-bin/cdsbib?1990RMxAA..21..381G" xr:uid="{00000000-0004-0000-0100-000007000000}"/>
    <hyperlink ref="AP4295" r:id="rId9" display="http://cdsbib.u-strasbg.fr/cgi-bin/cdsbib?1990RMxAA..21..381G" xr:uid="{00000000-0004-0000-0100-000008000000}"/>
    <hyperlink ref="AQ4524" r:id="rId10" display="http://cdsbib.u-strasbg.fr/cgi-bin/cdsbib?1990RMxAA..21..381G" xr:uid="{00000000-0004-0000-0100-000009000000}"/>
    <hyperlink ref="AQ4528" r:id="rId11" display="http://cdsbib.u-strasbg.fr/cgi-bin/cdsbib?1990RMxAA..21..381G" xr:uid="{00000000-0004-0000-0100-00000A000000}"/>
    <hyperlink ref="AQ64208" r:id="rId12" display="http://cdsbib.u-strasbg.fr/cgi-bin/cdsbib?1990RMxAA..21..381G" xr:uid="{00000000-0004-0000-0100-00000B000000}"/>
    <hyperlink ref="I1416" r:id="rId13" display="http://vsolj.cetus-net.org/bulletin.html" xr:uid="{00000000-0004-0000-0100-00000C000000}"/>
    <hyperlink ref="H1416" r:id="rId14" display="http://vsolj.cetus-net.org/bulletin.html" xr:uid="{00000000-0004-0000-0100-00000D000000}"/>
    <hyperlink ref="AQ64869" r:id="rId15" display="http://cdsbib.u-strasbg.fr/cgi-bin/cdsbib?1990RMxAA..21..381G" xr:uid="{00000000-0004-0000-0100-00000E000000}"/>
    <hyperlink ref="AQ64868" r:id="rId16" display="http://cdsbib.u-strasbg.fr/cgi-bin/cdsbib?1990RMxAA..21..381G" xr:uid="{00000000-0004-0000-0100-00000F000000}"/>
    <hyperlink ref="AP2586" r:id="rId17" display="http://cdsbib.u-strasbg.fr/cgi-bin/cdsbib?1990RMxAA..21..381G" xr:uid="{00000000-0004-0000-0100-000010000000}"/>
    <hyperlink ref="AP2604" r:id="rId18" display="http://cdsbib.u-strasbg.fr/cgi-bin/cdsbib?1990RMxAA..21..381G" xr:uid="{00000000-0004-0000-0100-000011000000}"/>
    <hyperlink ref="AP2605" r:id="rId19" display="http://cdsbib.u-strasbg.fr/cgi-bin/cdsbib?1990RMxAA..21..381G" xr:uid="{00000000-0004-0000-0100-000012000000}"/>
    <hyperlink ref="AP2601" r:id="rId20" display="http://cdsbib.u-strasbg.fr/cgi-bin/cdsbib?1990RMxAA..21..381G" xr:uid="{00000000-0004-0000-0100-000013000000}"/>
  </hyperlinks>
  <pageMargins left="0.75" right="0.75" top="1" bottom="1" header="0.5" footer="0.5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E49"/>
  <sheetViews>
    <sheetView topLeftCell="A17" workbookViewId="0">
      <selection activeCell="P55" sqref="P55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 x14ac:dyDescent="0.3">
      <c r="A1" s="1" t="s">
        <v>35</v>
      </c>
      <c r="C1" t="s">
        <v>52</v>
      </c>
      <c r="D1" t="s">
        <v>54</v>
      </c>
    </row>
    <row r="2" spans="1:4" x14ac:dyDescent="0.2">
      <c r="A2" t="s">
        <v>33</v>
      </c>
      <c r="C2" s="15" t="s">
        <v>58</v>
      </c>
    </row>
    <row r="4" spans="1:4" x14ac:dyDescent="0.2">
      <c r="A4" s="8" t="s">
        <v>8</v>
      </c>
      <c r="C4" s="3">
        <v>43832.205999999998</v>
      </c>
      <c r="D4" s="4">
        <v>0.26118649999999999</v>
      </c>
    </row>
    <row r="6" spans="1:4" x14ac:dyDescent="0.2">
      <c r="A6" s="8" t="s">
        <v>9</v>
      </c>
    </row>
    <row r="7" spans="1:4" x14ac:dyDescent="0.2">
      <c r="A7" t="s">
        <v>10</v>
      </c>
      <c r="C7">
        <f>+C4</f>
        <v>43832.205999999998</v>
      </c>
    </row>
    <row r="8" spans="1:4" x14ac:dyDescent="0.2">
      <c r="A8" t="s">
        <v>11</v>
      </c>
      <c r="C8">
        <f>+D4</f>
        <v>0.26118649999999999</v>
      </c>
    </row>
    <row r="10" spans="1:4" ht="13.5" thickBot="1" x14ac:dyDescent="0.25">
      <c r="C10" s="7" t="s">
        <v>28</v>
      </c>
      <c r="D10" s="7" t="s">
        <v>29</v>
      </c>
    </row>
    <row r="11" spans="1:4" x14ac:dyDescent="0.2">
      <c r="A11" t="s">
        <v>24</v>
      </c>
      <c r="C11">
        <f>INTERCEPT(G21:G97,F21:F97)</f>
        <v>7.3233165736898802E-3</v>
      </c>
      <c r="D11" s="6"/>
    </row>
    <row r="12" spans="1:4" x14ac:dyDescent="0.2">
      <c r="A12" t="s">
        <v>25</v>
      </c>
      <c r="C12">
        <f>SLOPE(G21:G97,F21:F97)</f>
        <v>4.111333181927177E-7</v>
      </c>
      <c r="D12" s="6"/>
    </row>
    <row r="13" spans="1:4" x14ac:dyDescent="0.2">
      <c r="A13" t="s">
        <v>27</v>
      </c>
      <c r="C13" s="6" t="s">
        <v>22</v>
      </c>
      <c r="D13" s="6"/>
    </row>
    <row r="14" spans="1:4" x14ac:dyDescent="0.2">
      <c r="A14" t="s">
        <v>32</v>
      </c>
    </row>
    <row r="15" spans="1:4" x14ac:dyDescent="0.2">
      <c r="A15" s="5" t="s">
        <v>26</v>
      </c>
      <c r="C15">
        <v>52947.647299999997</v>
      </c>
    </row>
    <row r="16" spans="1:4" x14ac:dyDescent="0.2">
      <c r="A16" s="8" t="s">
        <v>12</v>
      </c>
      <c r="C16">
        <f>+C8+C12</f>
        <v>0.26118691113331816</v>
      </c>
    </row>
    <row r="17" spans="1:31" ht="13.5" thickBot="1" x14ac:dyDescent="0.25"/>
    <row r="18" spans="1:31" x14ac:dyDescent="0.2">
      <c r="A18" s="8" t="s">
        <v>13</v>
      </c>
      <c r="C18" s="3">
        <f>+C15</f>
        <v>52947.647299999997</v>
      </c>
      <c r="D18" s="4">
        <f>+C16</f>
        <v>0.26118691113331816</v>
      </c>
    </row>
    <row r="19" spans="1:31" ht="13.5" thickTop="1" x14ac:dyDescent="0.2"/>
    <row r="20" spans="1:31" ht="13.5" thickBot="1" x14ac:dyDescent="0.25">
      <c r="A20" s="7" t="s">
        <v>14</v>
      </c>
      <c r="B20" s="7" t="s">
        <v>15</v>
      </c>
      <c r="C20" s="7" t="s">
        <v>16</v>
      </c>
      <c r="D20" s="7" t="s">
        <v>21</v>
      </c>
      <c r="E20" s="7" t="s">
        <v>17</v>
      </c>
      <c r="F20" s="7" t="s">
        <v>18</v>
      </c>
      <c r="G20" s="7" t="s">
        <v>19</v>
      </c>
      <c r="H20" s="10" t="s">
        <v>20</v>
      </c>
      <c r="I20" s="10" t="s">
        <v>45</v>
      </c>
      <c r="J20" s="10" t="s">
        <v>47</v>
      </c>
      <c r="K20" s="10" t="s">
        <v>49</v>
      </c>
      <c r="L20" s="11" t="s">
        <v>52</v>
      </c>
      <c r="M20" s="10" t="s">
        <v>34</v>
      </c>
      <c r="N20" s="10" t="s">
        <v>51</v>
      </c>
      <c r="O20" s="10" t="s">
        <v>31</v>
      </c>
      <c r="P20" s="9" t="s">
        <v>30</v>
      </c>
      <c r="Q20" s="7" t="s">
        <v>23</v>
      </c>
    </row>
    <row r="21" spans="1:31" x14ac:dyDescent="0.2">
      <c r="A21" t="s">
        <v>53</v>
      </c>
      <c r="C21">
        <v>39677.251799999998</v>
      </c>
      <c r="D21" s="6"/>
      <c r="E21">
        <f t="shared" ref="E21:E49" si="0">+(C21-C$7)/C$8</f>
        <v>-15907.997541986282</v>
      </c>
      <c r="F21">
        <f t="shared" ref="F21:F49" si="1">ROUND(2*E21,0)/2</f>
        <v>-15908</v>
      </c>
      <c r="G21">
        <f t="shared" ref="G21:G49" si="2">+C21-(C$7+F21*C$8)</f>
        <v>6.4199999906122684E-4</v>
      </c>
      <c r="L21">
        <f>G21</f>
        <v>6.4199999906122684E-4</v>
      </c>
      <c r="O21">
        <f t="shared" ref="O21:O49" si="3">+C$11+C$12*F21</f>
        <v>7.8300774788012725E-4</v>
      </c>
      <c r="Q21" s="2">
        <f t="shared" ref="Q21:Q49" si="4">+C21-15018.5</f>
        <v>24658.751799999998</v>
      </c>
    </row>
    <row r="22" spans="1:31" x14ac:dyDescent="0.2">
      <c r="A22" t="s">
        <v>37</v>
      </c>
      <c r="C22">
        <v>43431.286999999997</v>
      </c>
      <c r="D22" s="6"/>
      <c r="E22">
        <f t="shared" si="0"/>
        <v>-1534.991280177198</v>
      </c>
      <c r="F22">
        <f t="shared" si="1"/>
        <v>-1535</v>
      </c>
      <c r="G22">
        <f t="shared" si="2"/>
        <v>2.2774999961256981E-3</v>
      </c>
      <c r="I22">
        <f>G22</f>
        <v>2.2774999961256981E-3</v>
      </c>
      <c r="O22">
        <f t="shared" si="3"/>
        <v>6.6922269302640584E-3</v>
      </c>
      <c r="Q22" s="2">
        <f t="shared" si="4"/>
        <v>28412.786999999997</v>
      </c>
      <c r="AA22">
        <v>9</v>
      </c>
      <c r="AC22" t="s">
        <v>36</v>
      </c>
      <c r="AE22" t="s">
        <v>38</v>
      </c>
    </row>
    <row r="23" spans="1:31" x14ac:dyDescent="0.2">
      <c r="A23" t="s">
        <v>37</v>
      </c>
      <c r="C23">
        <v>43432.457999999999</v>
      </c>
      <c r="D23" s="6"/>
      <c r="E23">
        <f t="shared" si="0"/>
        <v>-1530.5078937847079</v>
      </c>
      <c r="F23">
        <f t="shared" si="1"/>
        <v>-1530.5</v>
      </c>
      <c r="G23">
        <f t="shared" si="2"/>
        <v>-2.0617499976651743E-3</v>
      </c>
      <c r="I23">
        <f>G23</f>
        <v>-2.0617499976651743E-3</v>
      </c>
      <c r="O23">
        <f t="shared" si="3"/>
        <v>6.6940770301959253E-3</v>
      </c>
      <c r="Q23" s="2">
        <f t="shared" si="4"/>
        <v>28413.957999999999</v>
      </c>
      <c r="AA23">
        <v>7</v>
      </c>
      <c r="AC23" t="s">
        <v>36</v>
      </c>
      <c r="AE23" t="s">
        <v>38</v>
      </c>
    </row>
    <row r="24" spans="1:31" x14ac:dyDescent="0.2">
      <c r="A24" t="s">
        <v>37</v>
      </c>
      <c r="C24">
        <v>43446.300999999999</v>
      </c>
      <c r="D24" s="6"/>
      <c r="E24">
        <f t="shared" si="0"/>
        <v>-1477.5074515719566</v>
      </c>
      <c r="F24">
        <f t="shared" si="1"/>
        <v>-1477.5</v>
      </c>
      <c r="G24">
        <f t="shared" si="2"/>
        <v>-1.9462499985820614E-3</v>
      </c>
      <c r="I24">
        <f>G24</f>
        <v>-1.9462499985820614E-3</v>
      </c>
      <c r="O24">
        <f t="shared" si="3"/>
        <v>6.7158670960601394E-3</v>
      </c>
      <c r="Q24" s="2">
        <f t="shared" si="4"/>
        <v>28427.800999999999</v>
      </c>
      <c r="AA24">
        <v>6</v>
      </c>
      <c r="AC24" t="s">
        <v>36</v>
      </c>
      <c r="AE24" t="s">
        <v>38</v>
      </c>
    </row>
    <row r="25" spans="1:31" x14ac:dyDescent="0.2">
      <c r="A25" t="s">
        <v>20</v>
      </c>
      <c r="C25">
        <v>43832.205999999998</v>
      </c>
      <c r="D25" s="6" t="s">
        <v>22</v>
      </c>
      <c r="E25">
        <f t="shared" si="0"/>
        <v>0</v>
      </c>
      <c r="F25">
        <f t="shared" si="1"/>
        <v>0</v>
      </c>
      <c r="G25">
        <f t="shared" si="2"/>
        <v>0</v>
      </c>
      <c r="H25">
        <f>+G25</f>
        <v>0</v>
      </c>
      <c r="O25">
        <f t="shared" si="3"/>
        <v>7.3233165736898802E-3</v>
      </c>
      <c r="Q25" s="2">
        <f t="shared" si="4"/>
        <v>28813.705999999998</v>
      </c>
    </row>
    <row r="26" spans="1:31" x14ac:dyDescent="0.2">
      <c r="A26" t="s">
        <v>53</v>
      </c>
      <c r="C26">
        <v>44519.558499999999</v>
      </c>
      <c r="D26" s="6"/>
      <c r="E26">
        <f t="shared" si="0"/>
        <v>2631.6540096827398</v>
      </c>
      <c r="F26">
        <f t="shared" si="1"/>
        <v>2631.5</v>
      </c>
      <c r="G26">
        <f t="shared" si="2"/>
        <v>4.022524999891175E-2</v>
      </c>
      <c r="L26">
        <f>G26</f>
        <v>4.022524999891175E-2</v>
      </c>
      <c r="O26">
        <f t="shared" si="3"/>
        <v>8.4052139005140174E-3</v>
      </c>
      <c r="Q26" s="2">
        <f t="shared" si="4"/>
        <v>29501.058499999999</v>
      </c>
    </row>
    <row r="27" spans="1:31" x14ac:dyDescent="0.2">
      <c r="A27" t="s">
        <v>53</v>
      </c>
      <c r="C27">
        <v>44556.524400000002</v>
      </c>
      <c r="D27" s="6"/>
      <c r="E27">
        <f t="shared" si="0"/>
        <v>2773.1846783811711</v>
      </c>
      <c r="F27">
        <f t="shared" si="1"/>
        <v>2773</v>
      </c>
      <c r="G27">
        <f t="shared" si="2"/>
        <v>4.8235500005830545E-2</v>
      </c>
      <c r="L27">
        <f>G27</f>
        <v>4.8235500005830545E-2</v>
      </c>
      <c r="O27">
        <f t="shared" si="3"/>
        <v>8.4633892650382864E-3</v>
      </c>
      <c r="Q27" s="2">
        <f t="shared" si="4"/>
        <v>29538.024400000002</v>
      </c>
    </row>
    <row r="28" spans="1:31" x14ac:dyDescent="0.2">
      <c r="A28" t="s">
        <v>50</v>
      </c>
      <c r="C28">
        <v>44556.524599999997</v>
      </c>
      <c r="D28" s="6"/>
      <c r="E28">
        <f t="shared" si="0"/>
        <v>2773.1854441175128</v>
      </c>
      <c r="F28">
        <f t="shared" si="1"/>
        <v>2773</v>
      </c>
      <c r="G28">
        <f t="shared" si="2"/>
        <v>4.843550000077812E-2</v>
      </c>
      <c r="N28">
        <f>G28</f>
        <v>4.843550000077812E-2</v>
      </c>
      <c r="O28">
        <f t="shared" si="3"/>
        <v>8.4633892650382864E-3</v>
      </c>
      <c r="Q28" s="2">
        <f t="shared" si="4"/>
        <v>29538.024599999997</v>
      </c>
    </row>
    <row r="29" spans="1:31" x14ac:dyDescent="0.2">
      <c r="A29" t="s">
        <v>53</v>
      </c>
      <c r="C29">
        <v>44569.588000000003</v>
      </c>
      <c r="D29" s="6"/>
      <c r="E29">
        <f t="shared" si="0"/>
        <v>2823.2010459958883</v>
      </c>
      <c r="F29">
        <f t="shared" si="1"/>
        <v>2823</v>
      </c>
      <c r="G29">
        <f t="shared" si="2"/>
        <v>5.2510500005155336E-2</v>
      </c>
      <c r="L29">
        <f t="shared" ref="L29:L38" si="5">G29</f>
        <v>5.2510500005155336E-2</v>
      </c>
      <c r="O29">
        <f t="shared" si="3"/>
        <v>8.4839459309479226E-3</v>
      </c>
      <c r="Q29" s="2">
        <f t="shared" si="4"/>
        <v>29551.088000000003</v>
      </c>
    </row>
    <row r="30" spans="1:31" x14ac:dyDescent="0.2">
      <c r="A30" t="s">
        <v>53</v>
      </c>
      <c r="C30">
        <v>44588.53</v>
      </c>
      <c r="D30" s="6"/>
      <c r="E30">
        <f t="shared" si="0"/>
        <v>2895.7239367272068</v>
      </c>
      <c r="F30">
        <f t="shared" si="1"/>
        <v>2895.5</v>
      </c>
      <c r="G30">
        <f t="shared" si="2"/>
        <v>5.8489249997364823E-2</v>
      </c>
      <c r="L30">
        <f t="shared" si="5"/>
        <v>5.8489249997364823E-2</v>
      </c>
      <c r="O30">
        <f t="shared" si="3"/>
        <v>8.5137530965168941E-3</v>
      </c>
      <c r="Q30" s="2">
        <f t="shared" si="4"/>
        <v>29570.03</v>
      </c>
    </row>
    <row r="31" spans="1:31" x14ac:dyDescent="0.2">
      <c r="A31" t="s">
        <v>53</v>
      </c>
      <c r="C31">
        <v>44591.529799999997</v>
      </c>
      <c r="D31" s="6"/>
      <c r="E31">
        <f t="shared" si="0"/>
        <v>2907.2092164028322</v>
      </c>
      <c r="F31">
        <f t="shared" si="1"/>
        <v>2907</v>
      </c>
      <c r="G31">
        <f t="shared" si="2"/>
        <v>5.4644499999994878E-2</v>
      </c>
      <c r="L31">
        <f t="shared" si="5"/>
        <v>5.4644499999994878E-2</v>
      </c>
      <c r="O31">
        <f t="shared" si="3"/>
        <v>8.5184811296761115E-3</v>
      </c>
      <c r="Q31" s="2">
        <f t="shared" si="4"/>
        <v>29573.029799999997</v>
      </c>
    </row>
    <row r="32" spans="1:31" x14ac:dyDescent="0.2">
      <c r="A32" t="s">
        <v>53</v>
      </c>
      <c r="C32">
        <v>45259.704599999997</v>
      </c>
      <c r="D32" s="6"/>
      <c r="E32">
        <f t="shared" si="0"/>
        <v>5465.4379150530331</v>
      </c>
      <c r="F32">
        <f t="shared" si="1"/>
        <v>5465.5</v>
      </c>
      <c r="G32">
        <f t="shared" si="2"/>
        <v>-1.6215750001720153E-2</v>
      </c>
      <c r="L32">
        <f t="shared" si="5"/>
        <v>-1.6215750001720153E-2</v>
      </c>
      <c r="O32">
        <f t="shared" si="3"/>
        <v>9.5703657242721778E-3</v>
      </c>
      <c r="Q32" s="2">
        <f t="shared" si="4"/>
        <v>30241.204599999997</v>
      </c>
    </row>
    <row r="33" spans="1:31" x14ac:dyDescent="0.2">
      <c r="A33" t="s">
        <v>53</v>
      </c>
      <c r="C33">
        <v>45260.616300000002</v>
      </c>
      <c r="D33" s="6"/>
      <c r="E33">
        <f t="shared" si="0"/>
        <v>5468.9285242537544</v>
      </c>
      <c r="F33">
        <f t="shared" si="1"/>
        <v>5469</v>
      </c>
      <c r="G33">
        <f t="shared" si="2"/>
        <v>-1.8668499993509613E-2</v>
      </c>
      <c r="L33">
        <f t="shared" si="5"/>
        <v>-1.8668499993509613E-2</v>
      </c>
      <c r="O33">
        <f t="shared" si="3"/>
        <v>9.5718046908858535E-3</v>
      </c>
      <c r="Q33" s="2">
        <f t="shared" si="4"/>
        <v>30242.116300000002</v>
      </c>
    </row>
    <row r="34" spans="1:31" x14ac:dyDescent="0.2">
      <c r="A34" t="s">
        <v>53</v>
      </c>
      <c r="C34">
        <v>45262.575100000002</v>
      </c>
      <c r="D34" s="6"/>
      <c r="E34">
        <f t="shared" si="0"/>
        <v>5476.4281461714272</v>
      </c>
      <c r="F34">
        <f t="shared" si="1"/>
        <v>5476.5</v>
      </c>
      <c r="G34">
        <f t="shared" si="2"/>
        <v>-1.8767249996017199E-2</v>
      </c>
      <c r="L34">
        <f t="shared" si="5"/>
        <v>-1.8767249996017199E-2</v>
      </c>
      <c r="O34">
        <f t="shared" si="3"/>
        <v>9.5748881907722991E-3</v>
      </c>
      <c r="Q34" s="2">
        <f t="shared" si="4"/>
        <v>30244.075100000002</v>
      </c>
    </row>
    <row r="35" spans="1:31" x14ac:dyDescent="0.2">
      <c r="A35" t="s">
        <v>53</v>
      </c>
      <c r="C35">
        <v>45264.537499999999</v>
      </c>
      <c r="D35" s="6"/>
      <c r="E35">
        <f t="shared" si="0"/>
        <v>5483.9415513435815</v>
      </c>
      <c r="F35">
        <f t="shared" si="1"/>
        <v>5484</v>
      </c>
      <c r="G35">
        <f t="shared" si="2"/>
        <v>-1.5266000002156943E-2</v>
      </c>
      <c r="L35">
        <f t="shared" si="5"/>
        <v>-1.5266000002156943E-2</v>
      </c>
      <c r="O35">
        <f t="shared" si="3"/>
        <v>9.5779716906587431E-3</v>
      </c>
      <c r="Q35" s="2">
        <f t="shared" si="4"/>
        <v>30246.037499999999</v>
      </c>
    </row>
    <row r="36" spans="1:31" x14ac:dyDescent="0.2">
      <c r="A36" t="s">
        <v>53</v>
      </c>
      <c r="C36">
        <v>45265.583100000003</v>
      </c>
      <c r="D36" s="6"/>
      <c r="E36">
        <f t="shared" si="0"/>
        <v>5487.9448210378605</v>
      </c>
      <c r="F36">
        <f t="shared" si="1"/>
        <v>5488</v>
      </c>
      <c r="G36">
        <f t="shared" si="2"/>
        <v>-1.4411999996809755E-2</v>
      </c>
      <c r="L36">
        <f t="shared" si="5"/>
        <v>-1.4411999996809755E-2</v>
      </c>
      <c r="O36">
        <f t="shared" si="3"/>
        <v>9.5796162239315148E-3</v>
      </c>
      <c r="Q36" s="2">
        <f t="shared" si="4"/>
        <v>30247.083100000003</v>
      </c>
    </row>
    <row r="37" spans="1:31" x14ac:dyDescent="0.2">
      <c r="A37" t="s">
        <v>53</v>
      </c>
      <c r="C37">
        <v>45639.311300000001</v>
      </c>
      <c r="D37" s="6"/>
      <c r="E37">
        <f t="shared" si="0"/>
        <v>6918.8311800188867</v>
      </c>
      <c r="F37">
        <f t="shared" si="1"/>
        <v>6919</v>
      </c>
      <c r="G37">
        <f t="shared" si="2"/>
        <v>-4.4093499993323348E-2</v>
      </c>
      <c r="L37">
        <f t="shared" si="5"/>
        <v>-4.4093499993323348E-2</v>
      </c>
      <c r="O37">
        <f t="shared" si="3"/>
        <v>1.0167948002265293E-2</v>
      </c>
      <c r="Q37" s="2">
        <f t="shared" si="4"/>
        <v>30620.811300000001</v>
      </c>
    </row>
    <row r="38" spans="1:31" x14ac:dyDescent="0.2">
      <c r="A38" t="s">
        <v>53</v>
      </c>
      <c r="C38">
        <v>45639.499000000003</v>
      </c>
      <c r="D38" s="6"/>
      <c r="E38">
        <f t="shared" si="0"/>
        <v>6919.5498235935056</v>
      </c>
      <c r="F38">
        <f t="shared" si="1"/>
        <v>6919.5</v>
      </c>
      <c r="G38">
        <f t="shared" si="2"/>
        <v>1.3013250005315058E-2</v>
      </c>
      <c r="L38">
        <f t="shared" si="5"/>
        <v>1.3013250005315058E-2</v>
      </c>
      <c r="O38">
        <f t="shared" si="3"/>
        <v>1.0168153568924389E-2</v>
      </c>
      <c r="Q38" s="2">
        <f t="shared" si="4"/>
        <v>30620.999000000003</v>
      </c>
    </row>
    <row r="39" spans="1:31" x14ac:dyDescent="0.2">
      <c r="A39" t="s">
        <v>40</v>
      </c>
      <c r="B39" s="13" t="s">
        <v>55</v>
      </c>
      <c r="C39">
        <v>45915.563999999998</v>
      </c>
      <c r="D39" s="6"/>
      <c r="E39">
        <f t="shared" si="0"/>
        <v>7976.5148658142753</v>
      </c>
      <c r="F39">
        <f t="shared" si="1"/>
        <v>7976.5</v>
      </c>
      <c r="G39">
        <f t="shared" si="2"/>
        <v>3.8827500029583462E-3</v>
      </c>
      <c r="I39">
        <f>G39</f>
        <v>3.8827500029583462E-3</v>
      </c>
      <c r="O39">
        <f t="shared" si="3"/>
        <v>1.0602721486254093E-2</v>
      </c>
      <c r="Q39" s="2">
        <f t="shared" si="4"/>
        <v>30897.063999999998</v>
      </c>
      <c r="AA39">
        <v>8</v>
      </c>
      <c r="AC39" t="s">
        <v>39</v>
      </c>
      <c r="AE39" t="s">
        <v>38</v>
      </c>
    </row>
    <row r="40" spans="1:31" x14ac:dyDescent="0.2">
      <c r="A40" t="s">
        <v>53</v>
      </c>
      <c r="C40">
        <v>46709.689400000003</v>
      </c>
      <c r="D40" s="6"/>
      <c r="E40">
        <f t="shared" si="0"/>
        <v>11016.968334887159</v>
      </c>
      <c r="F40">
        <f t="shared" si="1"/>
        <v>11017</v>
      </c>
      <c r="G40">
        <f t="shared" si="2"/>
        <v>-8.2704999949783087E-3</v>
      </c>
      <c r="L40">
        <f>G40</f>
        <v>-8.2704999949783087E-3</v>
      </c>
      <c r="O40">
        <f t="shared" si="3"/>
        <v>1.1852772340219052E-2</v>
      </c>
      <c r="Q40" s="2">
        <f t="shared" si="4"/>
        <v>31691.189400000003</v>
      </c>
    </row>
    <row r="41" spans="1:31" x14ac:dyDescent="0.2">
      <c r="A41" t="s">
        <v>53</v>
      </c>
      <c r="C41">
        <v>46709.822800000002</v>
      </c>
      <c r="D41" s="6"/>
      <c r="E41">
        <f t="shared" si="0"/>
        <v>11017.479081039806</v>
      </c>
      <c r="F41">
        <f t="shared" si="1"/>
        <v>11017.5</v>
      </c>
      <c r="G41">
        <f t="shared" si="2"/>
        <v>-5.4637499997625127E-3</v>
      </c>
      <c r="L41">
        <f>G41</f>
        <v>-5.4637499997625127E-3</v>
      </c>
      <c r="O41">
        <f t="shared" si="3"/>
        <v>1.1852977906878146E-2</v>
      </c>
      <c r="Q41" s="2">
        <f t="shared" si="4"/>
        <v>31691.322800000002</v>
      </c>
    </row>
    <row r="42" spans="1:31" x14ac:dyDescent="0.2">
      <c r="A42" t="s">
        <v>53</v>
      </c>
      <c r="C42">
        <v>46710.734400000001</v>
      </c>
      <c r="E42">
        <f t="shared" si="0"/>
        <v>11020.96930737233</v>
      </c>
      <c r="F42">
        <f t="shared" si="1"/>
        <v>11021</v>
      </c>
      <c r="G42">
        <f t="shared" si="2"/>
        <v>-8.0164999963017181E-3</v>
      </c>
      <c r="L42">
        <f>G42</f>
        <v>-8.0164999963017181E-3</v>
      </c>
      <c r="O42">
        <f t="shared" si="3"/>
        <v>1.1854416873491822E-2</v>
      </c>
      <c r="Q42" s="2">
        <f t="shared" si="4"/>
        <v>31692.234400000001</v>
      </c>
    </row>
    <row r="43" spans="1:31" x14ac:dyDescent="0.2">
      <c r="A43" t="s">
        <v>53</v>
      </c>
      <c r="C43">
        <v>46710.8658</v>
      </c>
      <c r="E43">
        <f t="shared" si="0"/>
        <v>11021.472396161369</v>
      </c>
      <c r="F43">
        <f t="shared" si="1"/>
        <v>11021.5</v>
      </c>
      <c r="G43">
        <f t="shared" si="2"/>
        <v>-7.2097500014933757E-3</v>
      </c>
      <c r="L43">
        <f>G43</f>
        <v>-7.2097500014933757E-3</v>
      </c>
      <c r="O43">
        <f t="shared" si="3"/>
        <v>1.1854622440150918E-2</v>
      </c>
      <c r="Q43" s="2">
        <f t="shared" si="4"/>
        <v>31692.3658</v>
      </c>
    </row>
    <row r="44" spans="1:31" x14ac:dyDescent="0.2">
      <c r="A44" t="s">
        <v>42</v>
      </c>
      <c r="C44">
        <v>48122.476000000002</v>
      </c>
      <c r="D44" s="6"/>
      <c r="E44">
        <f t="shared" si="0"/>
        <v>16426.078683239772</v>
      </c>
      <c r="F44">
        <f t="shared" si="1"/>
        <v>16426</v>
      </c>
      <c r="G44">
        <f t="shared" si="2"/>
        <v>2.055100000143284E-2</v>
      </c>
      <c r="I44">
        <f>G44</f>
        <v>2.055100000143284E-2</v>
      </c>
      <c r="O44">
        <f t="shared" si="3"/>
        <v>1.4076592458323461E-2</v>
      </c>
      <c r="Q44" s="2">
        <f t="shared" si="4"/>
        <v>33103.976000000002</v>
      </c>
      <c r="AA44">
        <v>9</v>
      </c>
      <c r="AC44" t="s">
        <v>41</v>
      </c>
      <c r="AE44" t="s">
        <v>38</v>
      </c>
    </row>
    <row r="45" spans="1:31" x14ac:dyDescent="0.2">
      <c r="A45" t="s">
        <v>48</v>
      </c>
      <c r="C45">
        <v>50042.317799999997</v>
      </c>
      <c r="D45" s="6"/>
      <c r="E45">
        <f t="shared" si="0"/>
        <v>23776.542049455078</v>
      </c>
      <c r="F45">
        <f t="shared" si="1"/>
        <v>23776.5</v>
      </c>
      <c r="G45">
        <f t="shared" si="2"/>
        <v>1.0982749998220243E-2</v>
      </c>
      <c r="J45">
        <f>G45</f>
        <v>1.0982749998220243E-2</v>
      </c>
      <c r="O45">
        <f t="shared" si="3"/>
        <v>1.7098627913699031E-2</v>
      </c>
      <c r="Q45" s="2">
        <f t="shared" si="4"/>
        <v>35023.817799999997</v>
      </c>
    </row>
    <row r="46" spans="1:31" x14ac:dyDescent="0.2">
      <c r="A46" t="s">
        <v>44</v>
      </c>
      <c r="B46" s="13" t="s">
        <v>55</v>
      </c>
      <c r="C46">
        <v>50715.313999999998</v>
      </c>
      <c r="D46">
        <v>2E-3</v>
      </c>
      <c r="E46">
        <f t="shared" si="0"/>
        <v>26353.230354555079</v>
      </c>
      <c r="F46">
        <f t="shared" si="1"/>
        <v>26353</v>
      </c>
      <c r="G46">
        <f t="shared" si="2"/>
        <v>6.0165499999129679E-2</v>
      </c>
      <c r="I46">
        <f>G46</f>
        <v>6.0165499999129679E-2</v>
      </c>
      <c r="O46">
        <f t="shared" si="3"/>
        <v>1.8157912908022572E-2</v>
      </c>
      <c r="Q46" s="2">
        <f t="shared" si="4"/>
        <v>35696.813999999998</v>
      </c>
      <c r="AA46">
        <v>12</v>
      </c>
      <c r="AC46" t="s">
        <v>43</v>
      </c>
      <c r="AE46" t="s">
        <v>38</v>
      </c>
    </row>
    <row r="47" spans="1:31" x14ac:dyDescent="0.2">
      <c r="A47" s="12" t="s">
        <v>56</v>
      </c>
      <c r="B47" s="13" t="s">
        <v>55</v>
      </c>
      <c r="C47" s="14">
        <v>51825.407099999997</v>
      </c>
      <c r="D47" s="14">
        <v>1.1000000000000001E-3</v>
      </c>
      <c r="E47">
        <f t="shared" si="0"/>
        <v>30603.423607269131</v>
      </c>
      <c r="F47">
        <f t="shared" si="1"/>
        <v>30603.5</v>
      </c>
      <c r="G47">
        <f t="shared" si="2"/>
        <v>-1.9952750000811648E-2</v>
      </c>
      <c r="J47">
        <f>G47</f>
        <v>-1.9952750000811648E-2</v>
      </c>
      <c r="O47">
        <f t="shared" si="3"/>
        <v>1.9905435077000717E-2</v>
      </c>
      <c r="Q47" s="2">
        <f t="shared" si="4"/>
        <v>36806.907099999997</v>
      </c>
    </row>
    <row r="48" spans="1:31" x14ac:dyDescent="0.2">
      <c r="A48" t="s">
        <v>46</v>
      </c>
      <c r="C48">
        <v>52545.6999</v>
      </c>
      <c r="D48" s="6">
        <v>5.0000000000000001E-4</v>
      </c>
      <c r="E48">
        <f t="shared" si="0"/>
        <v>33361.195544180126</v>
      </c>
      <c r="F48">
        <f t="shared" si="1"/>
        <v>33361</v>
      </c>
      <c r="G48">
        <f t="shared" si="2"/>
        <v>5.1073500006168615E-2</v>
      </c>
      <c r="J48">
        <f>G48</f>
        <v>5.1073500006168615E-2</v>
      </c>
      <c r="O48">
        <f t="shared" si="3"/>
        <v>2.1039135201917136E-2</v>
      </c>
      <c r="Q48" s="2">
        <f t="shared" si="4"/>
        <v>37527.1999</v>
      </c>
    </row>
    <row r="49" spans="1:17" x14ac:dyDescent="0.2">
      <c r="A49" s="8" t="s">
        <v>57</v>
      </c>
      <c r="C49">
        <v>52947.647299999997</v>
      </c>
      <c r="D49" s="6">
        <v>1E-4</v>
      </c>
      <c r="E49">
        <f t="shared" si="0"/>
        <v>34900.124240724537</v>
      </c>
      <c r="F49">
        <f t="shared" si="1"/>
        <v>34900</v>
      </c>
      <c r="G49">
        <f t="shared" si="2"/>
        <v>3.2449999998789281E-2</v>
      </c>
      <c r="K49">
        <f>G49</f>
        <v>3.2449999998789281E-2</v>
      </c>
      <c r="O49">
        <f t="shared" si="3"/>
        <v>2.1671869378615725E-2</v>
      </c>
      <c r="Q49" s="2">
        <f t="shared" si="4"/>
        <v>37929.147299999997</v>
      </c>
    </row>
  </sheetData>
  <sheetProtection sheet="1"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P1102"/>
  <sheetViews>
    <sheetView topLeftCell="A123" workbookViewId="0">
      <selection activeCell="A63" sqref="A63:C173"/>
    </sheetView>
  </sheetViews>
  <sheetFormatPr defaultRowHeight="12.75" x14ac:dyDescent="0.2"/>
  <cols>
    <col min="1" max="1" width="19.7109375" style="16" customWidth="1"/>
    <col min="2" max="2" width="4.42578125" style="17" customWidth="1"/>
    <col min="3" max="3" width="12.7109375" style="16" customWidth="1"/>
    <col min="4" max="4" width="5.42578125" style="17" customWidth="1"/>
    <col min="5" max="5" width="14.85546875" style="17" customWidth="1"/>
    <col min="6" max="6" width="9.140625" style="17"/>
    <col min="7" max="7" width="12" style="17" customWidth="1"/>
    <col min="8" max="8" width="14.140625" style="16" customWidth="1"/>
    <col min="9" max="9" width="22.5703125" style="17" customWidth="1"/>
    <col min="10" max="10" width="25.140625" style="17" customWidth="1"/>
    <col min="11" max="11" width="15.7109375" style="17" customWidth="1"/>
    <col min="12" max="12" width="14.140625" style="17" customWidth="1"/>
    <col min="13" max="13" width="9.5703125" style="17" customWidth="1"/>
    <col min="14" max="14" width="14.140625" style="17" customWidth="1"/>
    <col min="15" max="15" width="23.42578125" style="17" customWidth="1"/>
    <col min="16" max="16" width="16.5703125" style="17" customWidth="1"/>
    <col min="17" max="17" width="41" style="17" customWidth="1"/>
    <col min="18" max="16384" width="9.140625" style="17"/>
  </cols>
  <sheetData>
    <row r="1" spans="1:16" ht="15.75" x14ac:dyDescent="0.25">
      <c r="A1" s="21" t="s">
        <v>85</v>
      </c>
      <c r="I1" s="22" t="s">
        <v>86</v>
      </c>
      <c r="J1" s="23" t="s">
        <v>87</v>
      </c>
    </row>
    <row r="2" spans="1:16" x14ac:dyDescent="0.2">
      <c r="I2" s="24" t="s">
        <v>88</v>
      </c>
      <c r="J2" s="25" t="s">
        <v>89</v>
      </c>
    </row>
    <row r="3" spans="1:16" x14ac:dyDescent="0.2">
      <c r="A3" s="26" t="s">
        <v>90</v>
      </c>
      <c r="I3" s="24" t="s">
        <v>91</v>
      </c>
      <c r="J3" s="25" t="s">
        <v>92</v>
      </c>
    </row>
    <row r="4" spans="1:16" x14ac:dyDescent="0.2">
      <c r="I4" s="24" t="s">
        <v>93</v>
      </c>
      <c r="J4" s="25" t="s">
        <v>92</v>
      </c>
    </row>
    <row r="5" spans="1:16" ht="13.5" thickBot="1" x14ac:dyDescent="0.25">
      <c r="I5" s="27" t="s">
        <v>94</v>
      </c>
      <c r="J5" s="28" t="s">
        <v>95</v>
      </c>
    </row>
    <row r="10" spans="1:16" ht="13.5" thickBot="1" x14ac:dyDescent="0.25"/>
    <row r="11" spans="1:16" ht="12.75" customHeight="1" thickBot="1" x14ac:dyDescent="0.25">
      <c r="A11" s="16" t="str">
        <f t="shared" ref="A11:A42" si="0">P11</f>
        <v> APJ 150.L111 </v>
      </c>
      <c r="B11" s="6" t="str">
        <f t="shared" ref="B11:B42" si="1">IF(H11=INT(H11),"I","II")</f>
        <v>II</v>
      </c>
      <c r="C11" s="16">
        <f t="shared" ref="C11:C42" si="2">1*G11</f>
        <v>39677.252</v>
      </c>
      <c r="D11" s="17" t="str">
        <f t="shared" ref="D11:D42" si="3">VLOOKUP(F11,I$1:J$5,2,FALSE)</f>
        <v>vis</v>
      </c>
      <c r="E11" s="29" t="e">
        <f>VLOOKUP(C11,Active!C$21:E$968,3,FALSE)</f>
        <v>#N/A</v>
      </c>
      <c r="F11" s="6" t="s">
        <v>94</v>
      </c>
      <c r="G11" s="17" t="str">
        <f t="shared" ref="G11:G42" si="4">MID(I11,3,LEN(I11)-3)</f>
        <v>39677.252</v>
      </c>
      <c r="H11" s="16">
        <f t="shared" ref="H11:H42" si="5">1*K11</f>
        <v>-15908.5</v>
      </c>
      <c r="I11" s="30" t="s">
        <v>96</v>
      </c>
      <c r="J11" s="31" t="s">
        <v>97</v>
      </c>
      <c r="K11" s="30">
        <v>-15908.5</v>
      </c>
      <c r="L11" s="30" t="s">
        <v>98</v>
      </c>
      <c r="M11" s="31" t="s">
        <v>99</v>
      </c>
      <c r="N11" s="31" t="s">
        <v>100</v>
      </c>
      <c r="O11" s="32" t="s">
        <v>101</v>
      </c>
      <c r="P11" s="32" t="s">
        <v>102</v>
      </c>
    </row>
    <row r="12" spans="1:16" ht="12.75" customHeight="1" thickBot="1" x14ac:dyDescent="0.25">
      <c r="A12" s="16" t="str">
        <f t="shared" si="0"/>
        <v> BBS 35 </v>
      </c>
      <c r="B12" s="6" t="str">
        <f t="shared" si="1"/>
        <v>I</v>
      </c>
      <c r="C12" s="16">
        <f t="shared" si="2"/>
        <v>43431.286999999997</v>
      </c>
      <c r="D12" s="17" t="str">
        <f t="shared" si="3"/>
        <v>vis</v>
      </c>
      <c r="E12" s="29">
        <f>VLOOKUP(C12,Active!C$21:E$968,3,FALSE)</f>
        <v>-1535.0644940881284</v>
      </c>
      <c r="F12" s="6" t="s">
        <v>94</v>
      </c>
      <c r="G12" s="17" t="str">
        <f t="shared" si="4"/>
        <v>43431.287</v>
      </c>
      <c r="H12" s="16">
        <f t="shared" si="5"/>
        <v>-1535</v>
      </c>
      <c r="I12" s="30" t="s">
        <v>103</v>
      </c>
      <c r="J12" s="31" t="s">
        <v>104</v>
      </c>
      <c r="K12" s="30">
        <v>-1535</v>
      </c>
      <c r="L12" s="30" t="s">
        <v>105</v>
      </c>
      <c r="M12" s="31" t="s">
        <v>106</v>
      </c>
      <c r="N12" s="31"/>
      <c r="O12" s="32" t="s">
        <v>107</v>
      </c>
      <c r="P12" s="32" t="s">
        <v>108</v>
      </c>
    </row>
    <row r="13" spans="1:16" ht="12.75" customHeight="1" thickBot="1" x14ac:dyDescent="0.25">
      <c r="A13" s="16" t="str">
        <f t="shared" si="0"/>
        <v> BBS 35 </v>
      </c>
      <c r="B13" s="6" t="str">
        <f t="shared" si="1"/>
        <v>II</v>
      </c>
      <c r="C13" s="16">
        <f t="shared" si="2"/>
        <v>43432.457999999999</v>
      </c>
      <c r="D13" s="17" t="str">
        <f t="shared" si="3"/>
        <v>vis</v>
      </c>
      <c r="E13" s="29">
        <f>VLOOKUP(C13,Active!C$21:E$968,3,FALSE)</f>
        <v>-1530.5823542479602</v>
      </c>
      <c r="F13" s="6" t="s">
        <v>94</v>
      </c>
      <c r="G13" s="17" t="str">
        <f t="shared" si="4"/>
        <v>43432.458</v>
      </c>
      <c r="H13" s="16">
        <f t="shared" si="5"/>
        <v>-1530.5</v>
      </c>
      <c r="I13" s="30" t="s">
        <v>109</v>
      </c>
      <c r="J13" s="31" t="s">
        <v>110</v>
      </c>
      <c r="K13" s="30">
        <v>-1530.5</v>
      </c>
      <c r="L13" s="30" t="s">
        <v>111</v>
      </c>
      <c r="M13" s="31" t="s">
        <v>106</v>
      </c>
      <c r="N13" s="31"/>
      <c r="O13" s="32" t="s">
        <v>107</v>
      </c>
      <c r="P13" s="32" t="s">
        <v>108</v>
      </c>
    </row>
    <row r="14" spans="1:16" ht="12.75" customHeight="1" thickBot="1" x14ac:dyDescent="0.25">
      <c r="A14" s="16" t="str">
        <f t="shared" si="0"/>
        <v> BBS 35 </v>
      </c>
      <c r="B14" s="6" t="str">
        <f t="shared" si="1"/>
        <v>II</v>
      </c>
      <c r="C14" s="16">
        <f t="shared" si="2"/>
        <v>43446.300999999999</v>
      </c>
      <c r="D14" s="17" t="str">
        <f t="shared" si="3"/>
        <v>vis</v>
      </c>
      <c r="E14" s="29">
        <f>VLOOKUP(C14,Active!C$21:E$968,3,FALSE)</f>
        <v>-1477.5966481784969</v>
      </c>
      <c r="F14" s="6" t="s">
        <v>94</v>
      </c>
      <c r="G14" s="17" t="str">
        <f t="shared" si="4"/>
        <v>43446.301</v>
      </c>
      <c r="H14" s="16">
        <f t="shared" si="5"/>
        <v>-1477.5</v>
      </c>
      <c r="I14" s="30" t="s">
        <v>112</v>
      </c>
      <c r="J14" s="31" t="s">
        <v>113</v>
      </c>
      <c r="K14" s="30">
        <v>-1477.5</v>
      </c>
      <c r="L14" s="30" t="s">
        <v>111</v>
      </c>
      <c r="M14" s="31" t="s">
        <v>106</v>
      </c>
      <c r="N14" s="31"/>
      <c r="O14" s="32" t="s">
        <v>107</v>
      </c>
      <c r="P14" s="32" t="s">
        <v>108</v>
      </c>
    </row>
    <row r="15" spans="1:16" ht="12.75" customHeight="1" thickBot="1" x14ac:dyDescent="0.25">
      <c r="A15" s="16" t="str">
        <f t="shared" si="0"/>
        <v> APJS 58.413 </v>
      </c>
      <c r="B15" s="6" t="str">
        <f t="shared" si="1"/>
        <v>II</v>
      </c>
      <c r="C15" s="16">
        <f t="shared" si="2"/>
        <v>44519.558499999999</v>
      </c>
      <c r="D15" s="17" t="str">
        <f t="shared" si="3"/>
        <v>vis</v>
      </c>
      <c r="E15" s="29">
        <f>VLOOKUP(C15,Active!C$21:E$968,3,FALSE)</f>
        <v>2630.4223095505981</v>
      </c>
      <c r="F15" s="6" t="s">
        <v>94</v>
      </c>
      <c r="G15" s="17" t="str">
        <f t="shared" si="4"/>
        <v>44519.5585</v>
      </c>
      <c r="H15" s="16">
        <f t="shared" si="5"/>
        <v>2631.5</v>
      </c>
      <c r="I15" s="30" t="s">
        <v>154</v>
      </c>
      <c r="J15" s="31" t="s">
        <v>155</v>
      </c>
      <c r="K15" s="30">
        <v>2631.5</v>
      </c>
      <c r="L15" s="30" t="s">
        <v>156</v>
      </c>
      <c r="M15" s="31" t="s">
        <v>99</v>
      </c>
      <c r="N15" s="31" t="s">
        <v>100</v>
      </c>
      <c r="O15" s="32" t="s">
        <v>157</v>
      </c>
      <c r="P15" s="32" t="s">
        <v>158</v>
      </c>
    </row>
    <row r="16" spans="1:16" ht="12.75" customHeight="1" thickBot="1" x14ac:dyDescent="0.25">
      <c r="A16" s="16" t="str">
        <f t="shared" si="0"/>
        <v> APJS 58.413 </v>
      </c>
      <c r="B16" s="6" t="str">
        <f t="shared" si="1"/>
        <v>I</v>
      </c>
      <c r="C16" s="16">
        <f t="shared" si="2"/>
        <v>44556.524400000002</v>
      </c>
      <c r="D16" s="17" t="str">
        <f t="shared" si="3"/>
        <v>vis</v>
      </c>
      <c r="E16" s="29">
        <f>VLOOKUP(C16,Active!C$21:E$968,3,FALSE)</f>
        <v>2771.9136273280465</v>
      </c>
      <c r="F16" s="6" t="s">
        <v>94</v>
      </c>
      <c r="G16" s="17" t="str">
        <f t="shared" si="4"/>
        <v>44556.5244</v>
      </c>
      <c r="H16" s="16">
        <f t="shared" si="5"/>
        <v>2773</v>
      </c>
      <c r="I16" s="30" t="s">
        <v>159</v>
      </c>
      <c r="J16" s="31" t="s">
        <v>160</v>
      </c>
      <c r="K16" s="30">
        <v>2773</v>
      </c>
      <c r="L16" s="30" t="s">
        <v>161</v>
      </c>
      <c r="M16" s="31" t="s">
        <v>99</v>
      </c>
      <c r="N16" s="31" t="s">
        <v>100</v>
      </c>
      <c r="O16" s="32" t="s">
        <v>157</v>
      </c>
      <c r="P16" s="32" t="s">
        <v>158</v>
      </c>
    </row>
    <row r="17" spans="1:16" ht="12.75" customHeight="1" thickBot="1" x14ac:dyDescent="0.25">
      <c r="A17" s="16" t="str">
        <f t="shared" si="0"/>
        <v> APJS 58.413 </v>
      </c>
      <c r="B17" s="6" t="str">
        <f t="shared" si="1"/>
        <v>I</v>
      </c>
      <c r="C17" s="16">
        <f t="shared" si="2"/>
        <v>44569.588000000003</v>
      </c>
      <c r="D17" s="17" t="str">
        <f t="shared" si="3"/>
        <v>vis</v>
      </c>
      <c r="E17" s="29">
        <f>VLOOKUP(C17,Active!C$21:E$968,3,FALSE)</f>
        <v>2821.9160884859652</v>
      </c>
      <c r="F17" s="6" t="s">
        <v>94</v>
      </c>
      <c r="G17" s="17" t="str">
        <f t="shared" si="4"/>
        <v>44569.5880</v>
      </c>
      <c r="H17" s="16">
        <f t="shared" si="5"/>
        <v>2823</v>
      </c>
      <c r="I17" s="30" t="s">
        <v>162</v>
      </c>
      <c r="J17" s="31" t="s">
        <v>163</v>
      </c>
      <c r="K17" s="30">
        <v>2823</v>
      </c>
      <c r="L17" s="30" t="s">
        <v>164</v>
      </c>
      <c r="M17" s="31" t="s">
        <v>99</v>
      </c>
      <c r="N17" s="31" t="s">
        <v>100</v>
      </c>
      <c r="O17" s="32" t="s">
        <v>157</v>
      </c>
      <c r="P17" s="32" t="s">
        <v>158</v>
      </c>
    </row>
    <row r="18" spans="1:16" ht="12.75" customHeight="1" thickBot="1" x14ac:dyDescent="0.25">
      <c r="A18" s="16" t="str">
        <f t="shared" si="0"/>
        <v> APJS 58.413 </v>
      </c>
      <c r="B18" s="6" t="str">
        <f t="shared" si="1"/>
        <v>II</v>
      </c>
      <c r="C18" s="16">
        <f t="shared" si="2"/>
        <v>44588.53</v>
      </c>
      <c r="D18" s="17" t="str">
        <f t="shared" si="3"/>
        <v>vis</v>
      </c>
      <c r="E18" s="29">
        <f>VLOOKUP(C18,Active!C$21:E$968,3,FALSE)</f>
        <v>2894.4188150891205</v>
      </c>
      <c r="F18" s="6" t="s">
        <v>94</v>
      </c>
      <c r="G18" s="17" t="str">
        <f t="shared" si="4"/>
        <v>44588.5300</v>
      </c>
      <c r="H18" s="16">
        <f t="shared" si="5"/>
        <v>2895.5</v>
      </c>
      <c r="I18" s="30" t="s">
        <v>165</v>
      </c>
      <c r="J18" s="31" t="s">
        <v>166</v>
      </c>
      <c r="K18" s="30">
        <v>2895.5</v>
      </c>
      <c r="L18" s="30" t="s">
        <v>167</v>
      </c>
      <c r="M18" s="31" t="s">
        <v>99</v>
      </c>
      <c r="N18" s="31" t="s">
        <v>100</v>
      </c>
      <c r="O18" s="32" t="s">
        <v>157</v>
      </c>
      <c r="P18" s="32" t="s">
        <v>158</v>
      </c>
    </row>
    <row r="19" spans="1:16" ht="12.75" customHeight="1" thickBot="1" x14ac:dyDescent="0.25">
      <c r="A19" s="16" t="str">
        <f t="shared" si="0"/>
        <v> APJS 58.413 </v>
      </c>
      <c r="B19" s="6" t="str">
        <f t="shared" si="1"/>
        <v>I</v>
      </c>
      <c r="C19" s="16">
        <f t="shared" si="2"/>
        <v>44591.529799999997</v>
      </c>
      <c r="D19" s="17" t="str">
        <f t="shared" si="3"/>
        <v>vis</v>
      </c>
      <c r="E19" s="29">
        <f>VLOOKUP(C19,Active!C$21:E$968,3,FALSE)</f>
        <v>2905.9009014191829</v>
      </c>
      <c r="F19" s="6" t="s">
        <v>94</v>
      </c>
      <c r="G19" s="17" t="str">
        <f t="shared" si="4"/>
        <v>44591.5298</v>
      </c>
      <c r="H19" s="16">
        <f t="shared" si="5"/>
        <v>2907</v>
      </c>
      <c r="I19" s="30" t="s">
        <v>168</v>
      </c>
      <c r="J19" s="31" t="s">
        <v>169</v>
      </c>
      <c r="K19" s="30">
        <v>2907</v>
      </c>
      <c r="L19" s="30" t="s">
        <v>170</v>
      </c>
      <c r="M19" s="31" t="s">
        <v>99</v>
      </c>
      <c r="N19" s="31" t="s">
        <v>100</v>
      </c>
      <c r="O19" s="32" t="s">
        <v>157</v>
      </c>
      <c r="P19" s="32" t="s">
        <v>158</v>
      </c>
    </row>
    <row r="20" spans="1:16" ht="12.75" customHeight="1" thickBot="1" x14ac:dyDescent="0.25">
      <c r="A20" s="16" t="str">
        <f t="shared" si="0"/>
        <v> APJS 58.413 </v>
      </c>
      <c r="B20" s="6" t="str">
        <f t="shared" si="1"/>
        <v>I</v>
      </c>
      <c r="C20" s="16">
        <f t="shared" si="2"/>
        <v>45259.704599999997</v>
      </c>
      <c r="D20" s="17" t="str">
        <f t="shared" si="3"/>
        <v>vis</v>
      </c>
      <c r="E20" s="29">
        <f>VLOOKUP(C20,Active!C$21:E$968,3,FALSE)</f>
        <v>5463.4183149726405</v>
      </c>
      <c r="F20" s="6" t="s">
        <v>94</v>
      </c>
      <c r="G20" s="17" t="str">
        <f t="shared" si="4"/>
        <v>45259.7046</v>
      </c>
      <c r="H20" s="16">
        <f t="shared" si="5"/>
        <v>5465</v>
      </c>
      <c r="I20" s="30" t="s">
        <v>171</v>
      </c>
      <c r="J20" s="31" t="s">
        <v>172</v>
      </c>
      <c r="K20" s="30">
        <v>5465</v>
      </c>
      <c r="L20" s="30" t="s">
        <v>173</v>
      </c>
      <c r="M20" s="31" t="s">
        <v>99</v>
      </c>
      <c r="N20" s="31" t="s">
        <v>100</v>
      </c>
      <c r="O20" s="32" t="s">
        <v>157</v>
      </c>
      <c r="P20" s="32" t="s">
        <v>158</v>
      </c>
    </row>
    <row r="21" spans="1:16" ht="12.75" customHeight="1" thickBot="1" x14ac:dyDescent="0.25">
      <c r="A21" s="16" t="str">
        <f t="shared" si="0"/>
        <v> APJS 58.413 </v>
      </c>
      <c r="B21" s="6" t="str">
        <f t="shared" si="1"/>
        <v>I</v>
      </c>
      <c r="C21" s="16">
        <f t="shared" si="2"/>
        <v>45260.616300000002</v>
      </c>
      <c r="D21" s="17" t="str">
        <f t="shared" si="3"/>
        <v>vis</v>
      </c>
      <c r="E21" s="29">
        <f>VLOOKUP(C21,Active!C$21:E$968,3,FALSE)</f>
        <v>5466.9079536509435</v>
      </c>
      <c r="F21" s="6" t="s">
        <v>94</v>
      </c>
      <c r="G21" s="17" t="str">
        <f t="shared" si="4"/>
        <v>45260.6163</v>
      </c>
      <c r="H21" s="16">
        <f t="shared" si="5"/>
        <v>5469</v>
      </c>
      <c r="I21" s="30" t="s">
        <v>174</v>
      </c>
      <c r="J21" s="31" t="s">
        <v>175</v>
      </c>
      <c r="K21" s="30">
        <v>5469</v>
      </c>
      <c r="L21" s="30" t="s">
        <v>176</v>
      </c>
      <c r="M21" s="31" t="s">
        <v>99</v>
      </c>
      <c r="N21" s="31" t="s">
        <v>100</v>
      </c>
      <c r="O21" s="32" t="s">
        <v>157</v>
      </c>
      <c r="P21" s="32" t="s">
        <v>158</v>
      </c>
    </row>
    <row r="22" spans="1:16" ht="12.75" customHeight="1" thickBot="1" x14ac:dyDescent="0.25">
      <c r="A22" s="16" t="str">
        <f t="shared" si="0"/>
        <v> APJS 58.413 </v>
      </c>
      <c r="B22" s="6" t="str">
        <f t="shared" si="1"/>
        <v>I</v>
      </c>
      <c r="C22" s="16">
        <f t="shared" si="2"/>
        <v>45262.575100000002</v>
      </c>
      <c r="D22" s="17" t="str">
        <f t="shared" si="3"/>
        <v>vis</v>
      </c>
      <c r="E22" s="29">
        <f>VLOOKUP(C22,Active!C$21:E$968,3,FALSE)</f>
        <v>5474.4054903878414</v>
      </c>
      <c r="F22" s="6" t="s">
        <v>94</v>
      </c>
      <c r="G22" s="17" t="str">
        <f t="shared" si="4"/>
        <v>45262.5751</v>
      </c>
      <c r="H22" s="16">
        <f t="shared" si="5"/>
        <v>5476</v>
      </c>
      <c r="I22" s="30" t="s">
        <v>177</v>
      </c>
      <c r="J22" s="31" t="s">
        <v>178</v>
      </c>
      <c r="K22" s="30">
        <v>5476</v>
      </c>
      <c r="L22" s="30" t="s">
        <v>179</v>
      </c>
      <c r="M22" s="31" t="s">
        <v>99</v>
      </c>
      <c r="N22" s="31" t="s">
        <v>100</v>
      </c>
      <c r="O22" s="32" t="s">
        <v>157</v>
      </c>
      <c r="P22" s="32" t="s">
        <v>158</v>
      </c>
    </row>
    <row r="23" spans="1:16" ht="12.75" customHeight="1" thickBot="1" x14ac:dyDescent="0.25">
      <c r="A23" s="16" t="str">
        <f t="shared" si="0"/>
        <v> APJS 58.413 </v>
      </c>
      <c r="B23" s="6" t="str">
        <f t="shared" si="1"/>
        <v>I</v>
      </c>
      <c r="C23" s="16">
        <f t="shared" si="2"/>
        <v>45264.537499999999</v>
      </c>
      <c r="D23" s="17" t="str">
        <f t="shared" si="3"/>
        <v>vis</v>
      </c>
      <c r="E23" s="29">
        <f>VLOOKUP(C23,Active!C$21:E$968,3,FALSE)</f>
        <v>5481.9168065469494</v>
      </c>
      <c r="F23" s="6" t="s">
        <v>94</v>
      </c>
      <c r="G23" s="17" t="str">
        <f t="shared" si="4"/>
        <v>45264.5375</v>
      </c>
      <c r="H23" s="16">
        <f t="shared" si="5"/>
        <v>5484</v>
      </c>
      <c r="I23" s="30" t="s">
        <v>180</v>
      </c>
      <c r="J23" s="31" t="s">
        <v>181</v>
      </c>
      <c r="K23" s="30">
        <v>5484</v>
      </c>
      <c r="L23" s="30" t="s">
        <v>182</v>
      </c>
      <c r="M23" s="31" t="s">
        <v>99</v>
      </c>
      <c r="N23" s="31" t="s">
        <v>100</v>
      </c>
      <c r="O23" s="32" t="s">
        <v>157</v>
      </c>
      <c r="P23" s="32" t="s">
        <v>158</v>
      </c>
    </row>
    <row r="24" spans="1:16" ht="12.75" customHeight="1" thickBot="1" x14ac:dyDescent="0.25">
      <c r="A24" s="16" t="str">
        <f t="shared" si="0"/>
        <v> APJS 58.413 </v>
      </c>
      <c r="B24" s="6" t="str">
        <f t="shared" si="1"/>
        <v>I</v>
      </c>
      <c r="C24" s="16">
        <f t="shared" si="2"/>
        <v>45265.583100000003</v>
      </c>
      <c r="D24" s="17" t="str">
        <f t="shared" si="3"/>
        <v>vis</v>
      </c>
      <c r="E24" s="29">
        <f>VLOOKUP(C24,Active!C$21:E$968,3,FALSE)</f>
        <v>5485.9189631796507</v>
      </c>
      <c r="F24" s="6" t="s">
        <v>94</v>
      </c>
      <c r="G24" s="17" t="str">
        <f t="shared" si="4"/>
        <v>45265.5831</v>
      </c>
      <c r="H24" s="16">
        <f t="shared" si="5"/>
        <v>5488</v>
      </c>
      <c r="I24" s="30" t="s">
        <v>183</v>
      </c>
      <c r="J24" s="31" t="s">
        <v>184</v>
      </c>
      <c r="K24" s="30">
        <v>5488</v>
      </c>
      <c r="L24" s="30" t="s">
        <v>185</v>
      </c>
      <c r="M24" s="31" t="s">
        <v>99</v>
      </c>
      <c r="N24" s="31" t="s">
        <v>100</v>
      </c>
      <c r="O24" s="32" t="s">
        <v>157</v>
      </c>
      <c r="P24" s="32" t="s">
        <v>158</v>
      </c>
    </row>
    <row r="25" spans="1:16" ht="12.75" customHeight="1" thickBot="1" x14ac:dyDescent="0.25">
      <c r="A25" s="16" t="str">
        <f t="shared" si="0"/>
        <v>IBVS 2487 </v>
      </c>
      <c r="B25" s="6" t="str">
        <f t="shared" si="1"/>
        <v>II</v>
      </c>
      <c r="C25" s="16">
        <f t="shared" si="2"/>
        <v>45639.311300000001</v>
      </c>
      <c r="D25" s="17" t="str">
        <f t="shared" si="3"/>
        <v>vis</v>
      </c>
      <c r="E25" s="29">
        <f>VLOOKUP(C25,Active!C$21:E$968,3,FALSE)</f>
        <v>6916.4074812081408</v>
      </c>
      <c r="F25" s="6" t="s">
        <v>94</v>
      </c>
      <c r="G25" s="17" t="str">
        <f t="shared" si="4"/>
        <v>45639.3113</v>
      </c>
      <c r="H25" s="16">
        <f t="shared" si="5"/>
        <v>6918.5</v>
      </c>
      <c r="I25" s="30" t="s">
        <v>186</v>
      </c>
      <c r="J25" s="31" t="s">
        <v>187</v>
      </c>
      <c r="K25" s="30">
        <v>6918.5</v>
      </c>
      <c r="L25" s="30" t="s">
        <v>188</v>
      </c>
      <c r="M25" s="31" t="s">
        <v>99</v>
      </c>
      <c r="N25" s="31" t="s">
        <v>100</v>
      </c>
      <c r="O25" s="32" t="s">
        <v>117</v>
      </c>
      <c r="P25" s="33" t="s">
        <v>189</v>
      </c>
    </row>
    <row r="26" spans="1:16" ht="12.75" customHeight="1" thickBot="1" x14ac:dyDescent="0.25">
      <c r="A26" s="16" t="str">
        <f t="shared" si="0"/>
        <v> BBS 73 </v>
      </c>
      <c r="B26" s="6" t="str">
        <f t="shared" si="1"/>
        <v>I</v>
      </c>
      <c r="C26" s="16">
        <f t="shared" si="2"/>
        <v>45915.563999999998</v>
      </c>
      <c r="D26" s="17" t="str">
        <f t="shared" si="3"/>
        <v>vis</v>
      </c>
      <c r="E26" s="29">
        <f>VLOOKUP(C26,Active!C$21:E$968,3,FALSE)</f>
        <v>7973.7970906204555</v>
      </c>
      <c r="F26" s="6" t="s">
        <v>94</v>
      </c>
      <c r="G26" s="17" t="str">
        <f t="shared" si="4"/>
        <v>45915.564</v>
      </c>
      <c r="H26" s="16">
        <f t="shared" si="5"/>
        <v>7976</v>
      </c>
      <c r="I26" s="30" t="s">
        <v>190</v>
      </c>
      <c r="J26" s="31" t="s">
        <v>191</v>
      </c>
      <c r="K26" s="30">
        <v>7976</v>
      </c>
      <c r="L26" s="30" t="s">
        <v>192</v>
      </c>
      <c r="M26" s="31" t="s">
        <v>106</v>
      </c>
      <c r="N26" s="31"/>
      <c r="O26" s="32" t="s">
        <v>193</v>
      </c>
      <c r="P26" s="32" t="s">
        <v>194</v>
      </c>
    </row>
    <row r="27" spans="1:16" ht="12.75" customHeight="1" thickBot="1" x14ac:dyDescent="0.25">
      <c r="A27" s="16" t="str">
        <f t="shared" si="0"/>
        <v>IBVS 2671 </v>
      </c>
      <c r="B27" s="6" t="str">
        <f t="shared" si="1"/>
        <v>II</v>
      </c>
      <c r="C27" s="16">
        <f t="shared" si="2"/>
        <v>45939.499000000003</v>
      </c>
      <c r="D27" s="17" t="str">
        <f t="shared" si="3"/>
        <v>vis</v>
      </c>
      <c r="E27" s="29">
        <f>VLOOKUP(C27,Active!C$21:E$968,3,FALSE)</f>
        <v>8065.4111103252017</v>
      </c>
      <c r="F27" s="6" t="s">
        <v>94</v>
      </c>
      <c r="G27" s="17" t="str">
        <f t="shared" si="4"/>
        <v>45939.499</v>
      </c>
      <c r="H27" s="16">
        <f t="shared" si="5"/>
        <v>8067.5</v>
      </c>
      <c r="I27" s="30" t="s">
        <v>195</v>
      </c>
      <c r="J27" s="31" t="s">
        <v>196</v>
      </c>
      <c r="K27" s="30">
        <v>8067.5</v>
      </c>
      <c r="L27" s="30" t="s">
        <v>197</v>
      </c>
      <c r="M27" s="31" t="s">
        <v>99</v>
      </c>
      <c r="N27" s="31" t="s">
        <v>100</v>
      </c>
      <c r="O27" s="32" t="s">
        <v>117</v>
      </c>
      <c r="P27" s="33" t="s">
        <v>198</v>
      </c>
    </row>
    <row r="28" spans="1:16" ht="12.75" customHeight="1" thickBot="1" x14ac:dyDescent="0.25">
      <c r="A28" s="16" t="str">
        <f t="shared" si="0"/>
        <v>IBVS 2990 </v>
      </c>
      <c r="B28" s="6" t="str">
        <f t="shared" si="1"/>
        <v>II</v>
      </c>
      <c r="C28" s="16">
        <f t="shared" si="2"/>
        <v>46709.689400000003</v>
      </c>
      <c r="D28" s="17" t="str">
        <f t="shared" si="3"/>
        <v>vis</v>
      </c>
      <c r="E28" s="29">
        <f>VLOOKUP(C28,Active!C$21:E$968,3,FALSE)</f>
        <v>11013.405197728229</v>
      </c>
      <c r="F28" s="6" t="s">
        <v>94</v>
      </c>
      <c r="G28" s="17" t="str">
        <f t="shared" si="4"/>
        <v>46709.6894</v>
      </c>
      <c r="H28" s="16">
        <f t="shared" si="5"/>
        <v>11016.5</v>
      </c>
      <c r="I28" s="30" t="s">
        <v>199</v>
      </c>
      <c r="J28" s="31" t="s">
        <v>200</v>
      </c>
      <c r="K28" s="30">
        <v>11016.5</v>
      </c>
      <c r="L28" s="30" t="s">
        <v>201</v>
      </c>
      <c r="M28" s="31" t="s">
        <v>99</v>
      </c>
      <c r="N28" s="31" t="s">
        <v>100</v>
      </c>
      <c r="O28" s="32" t="s">
        <v>202</v>
      </c>
      <c r="P28" s="33" t="s">
        <v>203</v>
      </c>
    </row>
    <row r="29" spans="1:16" ht="12.75" customHeight="1" thickBot="1" x14ac:dyDescent="0.25">
      <c r="A29" s="16" t="str">
        <f t="shared" si="0"/>
        <v>IBVS 2990 </v>
      </c>
      <c r="B29" s="6" t="str">
        <f t="shared" si="1"/>
        <v>I</v>
      </c>
      <c r="C29" s="16">
        <f t="shared" si="2"/>
        <v>46709.822800000002</v>
      </c>
      <c r="D29" s="17" t="str">
        <f t="shared" si="3"/>
        <v>vis</v>
      </c>
      <c r="E29" s="29">
        <f>VLOOKUP(C29,Active!C$21:E$968,3,FALSE)</f>
        <v>11013.915801873976</v>
      </c>
      <c r="F29" s="6" t="s">
        <v>94</v>
      </c>
      <c r="G29" s="17" t="str">
        <f t="shared" si="4"/>
        <v>46709.8228</v>
      </c>
      <c r="H29" s="16">
        <f t="shared" si="5"/>
        <v>11017</v>
      </c>
      <c r="I29" s="30" t="s">
        <v>204</v>
      </c>
      <c r="J29" s="31" t="s">
        <v>205</v>
      </c>
      <c r="K29" s="30">
        <v>11017</v>
      </c>
      <c r="L29" s="30" t="s">
        <v>206</v>
      </c>
      <c r="M29" s="31" t="s">
        <v>99</v>
      </c>
      <c r="N29" s="31" t="s">
        <v>100</v>
      </c>
      <c r="O29" s="32" t="s">
        <v>202</v>
      </c>
      <c r="P29" s="33" t="s">
        <v>203</v>
      </c>
    </row>
    <row r="30" spans="1:16" ht="12.75" customHeight="1" thickBot="1" x14ac:dyDescent="0.25">
      <c r="A30" s="16" t="str">
        <f t="shared" si="0"/>
        <v>IBVS 2990 </v>
      </c>
      <c r="B30" s="6" t="str">
        <f t="shared" si="1"/>
        <v>II</v>
      </c>
      <c r="C30" s="16">
        <f t="shared" si="2"/>
        <v>46710.734400000001</v>
      </c>
      <c r="D30" s="17" t="str">
        <f t="shared" si="3"/>
        <v>vis</v>
      </c>
      <c r="E30" s="29">
        <f>VLOOKUP(C30,Active!C$21:E$968,3,FALSE)</f>
        <v>11017.405057790533</v>
      </c>
      <c r="F30" s="6" t="s">
        <v>94</v>
      </c>
      <c r="G30" s="17" t="str">
        <f t="shared" si="4"/>
        <v>46710.7344</v>
      </c>
      <c r="H30" s="16">
        <f t="shared" si="5"/>
        <v>11020.5</v>
      </c>
      <c r="I30" s="30" t="s">
        <v>207</v>
      </c>
      <c r="J30" s="31" t="s">
        <v>208</v>
      </c>
      <c r="K30" s="30">
        <v>11020.5</v>
      </c>
      <c r="L30" s="30" t="s">
        <v>209</v>
      </c>
      <c r="M30" s="31" t="s">
        <v>99</v>
      </c>
      <c r="N30" s="31" t="s">
        <v>100</v>
      </c>
      <c r="O30" s="32" t="s">
        <v>202</v>
      </c>
      <c r="P30" s="33" t="s">
        <v>203</v>
      </c>
    </row>
    <row r="31" spans="1:16" ht="12.75" customHeight="1" thickBot="1" x14ac:dyDescent="0.25">
      <c r="A31" s="16" t="str">
        <f t="shared" si="0"/>
        <v>IBVS 2990 </v>
      </c>
      <c r="B31" s="6" t="str">
        <f t="shared" si="1"/>
        <v>I</v>
      </c>
      <c r="C31" s="16">
        <f t="shared" si="2"/>
        <v>46710.8658</v>
      </c>
      <c r="D31" s="17" t="str">
        <f t="shared" si="3"/>
        <v>vis</v>
      </c>
      <c r="E31" s="29">
        <f>VLOOKUP(C31,Active!C$21:E$968,3,FALSE)</f>
        <v>11017.908006701711</v>
      </c>
      <c r="F31" s="6" t="s">
        <v>94</v>
      </c>
      <c r="G31" s="17" t="str">
        <f t="shared" si="4"/>
        <v>46710.8658</v>
      </c>
      <c r="H31" s="16">
        <f t="shared" si="5"/>
        <v>11021</v>
      </c>
      <c r="I31" s="30" t="s">
        <v>210</v>
      </c>
      <c r="J31" s="31" t="s">
        <v>211</v>
      </c>
      <c r="K31" s="30">
        <v>11021</v>
      </c>
      <c r="L31" s="30" t="s">
        <v>212</v>
      </c>
      <c r="M31" s="31" t="s">
        <v>99</v>
      </c>
      <c r="N31" s="31" t="s">
        <v>100</v>
      </c>
      <c r="O31" s="32" t="s">
        <v>202</v>
      </c>
      <c r="P31" s="33" t="s">
        <v>203</v>
      </c>
    </row>
    <row r="32" spans="1:16" ht="12.75" customHeight="1" thickBot="1" x14ac:dyDescent="0.25">
      <c r="A32" s="16" t="str">
        <f t="shared" si="0"/>
        <v> BBS 96 </v>
      </c>
      <c r="B32" s="6" t="str">
        <f t="shared" si="1"/>
        <v>I</v>
      </c>
      <c r="C32" s="16">
        <f t="shared" si="2"/>
        <v>48122.476000000002</v>
      </c>
      <c r="D32" s="17" t="str">
        <f t="shared" si="3"/>
        <v>vis</v>
      </c>
      <c r="E32" s="29">
        <f>VLOOKUP(C32,Active!C$21:E$968,3,FALSE)</f>
        <v>16421.011607211163</v>
      </c>
      <c r="F32" s="6" t="s">
        <v>94</v>
      </c>
      <c r="G32" s="17" t="str">
        <f t="shared" si="4"/>
        <v>48122.476</v>
      </c>
      <c r="H32" s="16">
        <f t="shared" si="5"/>
        <v>16425</v>
      </c>
      <c r="I32" s="30" t="s">
        <v>213</v>
      </c>
      <c r="J32" s="31" t="s">
        <v>214</v>
      </c>
      <c r="K32" s="30">
        <v>16425</v>
      </c>
      <c r="L32" s="30" t="s">
        <v>215</v>
      </c>
      <c r="M32" s="31" t="s">
        <v>106</v>
      </c>
      <c r="N32" s="31"/>
      <c r="O32" s="32" t="s">
        <v>216</v>
      </c>
      <c r="P32" s="32" t="s">
        <v>217</v>
      </c>
    </row>
    <row r="33" spans="1:16" ht="12.75" customHeight="1" thickBot="1" x14ac:dyDescent="0.25">
      <c r="A33" s="16" t="str">
        <f t="shared" si="0"/>
        <v>BAVM 91 </v>
      </c>
      <c r="B33" s="6" t="str">
        <f t="shared" si="1"/>
        <v>I</v>
      </c>
      <c r="C33" s="16">
        <f t="shared" si="2"/>
        <v>50042.317799999997</v>
      </c>
      <c r="D33" s="17" t="str">
        <f t="shared" si="3"/>
        <v>vis</v>
      </c>
      <c r="E33" s="29">
        <f>VLOOKUP(C33,Active!C$21:E$968,3,FALSE)</f>
        <v>23769.431264414332</v>
      </c>
      <c r="F33" s="6" t="s">
        <v>94</v>
      </c>
      <c r="G33" s="17" t="str">
        <f t="shared" si="4"/>
        <v>50042.3178</v>
      </c>
      <c r="H33" s="16">
        <f t="shared" si="5"/>
        <v>23775</v>
      </c>
      <c r="I33" s="30" t="s">
        <v>218</v>
      </c>
      <c r="J33" s="31" t="s">
        <v>219</v>
      </c>
      <c r="K33" s="30">
        <v>23775</v>
      </c>
      <c r="L33" s="30" t="s">
        <v>220</v>
      </c>
      <c r="M33" s="31" t="s">
        <v>99</v>
      </c>
      <c r="N33" s="31" t="s">
        <v>221</v>
      </c>
      <c r="O33" s="32" t="s">
        <v>222</v>
      </c>
      <c r="P33" s="33" t="s">
        <v>223</v>
      </c>
    </row>
    <row r="34" spans="1:16" ht="12.75" customHeight="1" thickBot="1" x14ac:dyDescent="0.25">
      <c r="A34" s="16" t="str">
        <f t="shared" si="0"/>
        <v> BBS 116 </v>
      </c>
      <c r="B34" s="6" t="str">
        <f t="shared" si="1"/>
        <v>II</v>
      </c>
      <c r="C34" s="16">
        <f t="shared" si="2"/>
        <v>50715.313999999998</v>
      </c>
      <c r="D34" s="17" t="str">
        <f t="shared" si="3"/>
        <v>vis</v>
      </c>
      <c r="E34" s="29">
        <f>VLOOKUP(C34,Active!C$21:E$968,3,FALSE)</f>
        <v>26345.403151943323</v>
      </c>
      <c r="F34" s="6" t="s">
        <v>94</v>
      </c>
      <c r="G34" s="17" t="str">
        <f t="shared" si="4"/>
        <v>50715.314</v>
      </c>
      <c r="H34" s="16">
        <f t="shared" si="5"/>
        <v>26351.5</v>
      </c>
      <c r="I34" s="30" t="s">
        <v>224</v>
      </c>
      <c r="J34" s="31" t="s">
        <v>225</v>
      </c>
      <c r="K34" s="30">
        <v>26351.5</v>
      </c>
      <c r="L34" s="30" t="s">
        <v>226</v>
      </c>
      <c r="M34" s="31" t="s">
        <v>99</v>
      </c>
      <c r="N34" s="31" t="s">
        <v>100</v>
      </c>
      <c r="O34" s="32" t="s">
        <v>227</v>
      </c>
      <c r="P34" s="32" t="s">
        <v>228</v>
      </c>
    </row>
    <row r="35" spans="1:16" ht="12.75" customHeight="1" thickBot="1" x14ac:dyDescent="0.25">
      <c r="A35" s="16" t="str">
        <f t="shared" si="0"/>
        <v>BAVM 111 </v>
      </c>
      <c r="B35" s="6" t="str">
        <f t="shared" si="1"/>
        <v>II</v>
      </c>
      <c r="C35" s="16">
        <f t="shared" si="2"/>
        <v>50719.507100000003</v>
      </c>
      <c r="D35" s="17" t="str">
        <f t="shared" si="3"/>
        <v>vis</v>
      </c>
      <c r="E35" s="29">
        <f>VLOOKUP(C35,Active!C$21:E$968,3,FALSE)</f>
        <v>26361.452733979015</v>
      </c>
      <c r="F35" s="6" t="s">
        <v>94</v>
      </c>
      <c r="G35" s="17" t="str">
        <f t="shared" si="4"/>
        <v>50719.5071</v>
      </c>
      <c r="H35" s="16">
        <f t="shared" si="5"/>
        <v>26367.5</v>
      </c>
      <c r="I35" s="30" t="s">
        <v>229</v>
      </c>
      <c r="J35" s="31" t="s">
        <v>230</v>
      </c>
      <c r="K35" s="30">
        <v>26367.5</v>
      </c>
      <c r="L35" s="30" t="s">
        <v>231</v>
      </c>
      <c r="M35" s="31" t="s">
        <v>99</v>
      </c>
      <c r="N35" s="31" t="s">
        <v>221</v>
      </c>
      <c r="O35" s="32" t="s">
        <v>222</v>
      </c>
      <c r="P35" s="33" t="s">
        <v>232</v>
      </c>
    </row>
    <row r="36" spans="1:16" ht="12.75" customHeight="1" thickBot="1" x14ac:dyDescent="0.25">
      <c r="A36" s="16" t="str">
        <f t="shared" si="0"/>
        <v>BAVM 152 </v>
      </c>
      <c r="B36" s="6" t="str">
        <f t="shared" si="1"/>
        <v>I</v>
      </c>
      <c r="C36" s="16">
        <f t="shared" si="2"/>
        <v>51825.407099999997</v>
      </c>
      <c r="D36" s="17" t="str">
        <f t="shared" si="3"/>
        <v>vis</v>
      </c>
      <c r="E36" s="29">
        <f>VLOOKUP(C36,Active!C$21:E$968,3,FALSE)</f>
        <v>30594.414688917681</v>
      </c>
      <c r="F36" s="6" t="s">
        <v>94</v>
      </c>
      <c r="G36" s="17" t="str">
        <f t="shared" si="4"/>
        <v>51825.4071</v>
      </c>
      <c r="H36" s="16">
        <f t="shared" si="5"/>
        <v>30602</v>
      </c>
      <c r="I36" s="30" t="s">
        <v>254</v>
      </c>
      <c r="J36" s="31" t="s">
        <v>255</v>
      </c>
      <c r="K36" s="30">
        <v>30602</v>
      </c>
      <c r="L36" s="30" t="s">
        <v>256</v>
      </c>
      <c r="M36" s="31" t="s">
        <v>99</v>
      </c>
      <c r="N36" s="31" t="s">
        <v>257</v>
      </c>
      <c r="O36" s="32" t="s">
        <v>222</v>
      </c>
      <c r="P36" s="33" t="s">
        <v>258</v>
      </c>
    </row>
    <row r="37" spans="1:16" ht="12.75" customHeight="1" thickBot="1" x14ac:dyDescent="0.25">
      <c r="A37" s="16" t="str">
        <f t="shared" si="0"/>
        <v>IBVS 5378 </v>
      </c>
      <c r="B37" s="6" t="str">
        <f t="shared" si="1"/>
        <v>I</v>
      </c>
      <c r="C37" s="16">
        <f t="shared" si="2"/>
        <v>52545.6999</v>
      </c>
      <c r="D37" s="17" t="str">
        <f t="shared" si="3"/>
        <v>vis</v>
      </c>
      <c r="E37" s="29">
        <f>VLOOKUP(C37,Active!C$21:E$968,3,FALSE)</f>
        <v>33351.419860105198</v>
      </c>
      <c r="F37" s="6" t="s">
        <v>94</v>
      </c>
      <c r="G37" s="17" t="str">
        <f t="shared" si="4"/>
        <v>52545.6999</v>
      </c>
      <c r="H37" s="16">
        <f t="shared" si="5"/>
        <v>33360</v>
      </c>
      <c r="I37" s="30" t="s">
        <v>280</v>
      </c>
      <c r="J37" s="31" t="s">
        <v>281</v>
      </c>
      <c r="K37" s="30" t="s">
        <v>282</v>
      </c>
      <c r="L37" s="30" t="s">
        <v>283</v>
      </c>
      <c r="M37" s="31" t="s">
        <v>99</v>
      </c>
      <c r="N37" s="31" t="s">
        <v>100</v>
      </c>
      <c r="O37" s="32" t="s">
        <v>284</v>
      </c>
      <c r="P37" s="33" t="s">
        <v>285</v>
      </c>
    </row>
    <row r="38" spans="1:16" ht="12.75" customHeight="1" thickBot="1" x14ac:dyDescent="0.25">
      <c r="A38" s="16" t="str">
        <f t="shared" si="0"/>
        <v>IBVS 5493 </v>
      </c>
      <c r="B38" s="6" t="str">
        <f t="shared" si="1"/>
        <v>I</v>
      </c>
      <c r="C38" s="16">
        <f t="shared" si="2"/>
        <v>52947.647299999997</v>
      </c>
      <c r="D38" s="17" t="str">
        <f t="shared" si="3"/>
        <v>vis</v>
      </c>
      <c r="E38" s="29">
        <f>VLOOKUP(C38,Active!C$21:E$968,3,FALSE)</f>
        <v>34889.920675808702</v>
      </c>
      <c r="F38" s="6" t="s">
        <v>94</v>
      </c>
      <c r="G38" s="17" t="str">
        <f t="shared" si="4"/>
        <v>52947.6473</v>
      </c>
      <c r="H38" s="16">
        <f t="shared" si="5"/>
        <v>34899</v>
      </c>
      <c r="I38" s="30" t="s">
        <v>316</v>
      </c>
      <c r="J38" s="31" t="s">
        <v>317</v>
      </c>
      <c r="K38" s="30" t="s">
        <v>318</v>
      </c>
      <c r="L38" s="30" t="s">
        <v>319</v>
      </c>
      <c r="M38" s="31" t="s">
        <v>99</v>
      </c>
      <c r="N38" s="31" t="s">
        <v>100</v>
      </c>
      <c r="O38" s="32" t="s">
        <v>320</v>
      </c>
      <c r="P38" s="33" t="s">
        <v>321</v>
      </c>
    </row>
    <row r="39" spans="1:16" ht="12.75" customHeight="1" thickBot="1" x14ac:dyDescent="0.25">
      <c r="A39" s="16" t="str">
        <f t="shared" si="0"/>
        <v>IBVS 5843 </v>
      </c>
      <c r="B39" s="6" t="str">
        <f t="shared" si="1"/>
        <v>II</v>
      </c>
      <c r="C39" s="16">
        <f t="shared" si="2"/>
        <v>53260.634299999998</v>
      </c>
      <c r="D39" s="17" t="str">
        <f t="shared" si="3"/>
        <v>vis</v>
      </c>
      <c r="E39" s="29">
        <f>VLOOKUP(C39,Active!C$21:E$968,3,FALSE)</f>
        <v>36087.915126835374</v>
      </c>
      <c r="F39" s="6" t="s">
        <v>94</v>
      </c>
      <c r="G39" s="17" t="str">
        <f t="shared" si="4"/>
        <v>53260.6343</v>
      </c>
      <c r="H39" s="16">
        <f t="shared" si="5"/>
        <v>36097.5</v>
      </c>
      <c r="I39" s="30" t="s">
        <v>336</v>
      </c>
      <c r="J39" s="31" t="s">
        <v>337</v>
      </c>
      <c r="K39" s="30" t="s">
        <v>338</v>
      </c>
      <c r="L39" s="30" t="s">
        <v>339</v>
      </c>
      <c r="M39" s="31" t="s">
        <v>236</v>
      </c>
      <c r="N39" s="31" t="s">
        <v>257</v>
      </c>
      <c r="O39" s="32" t="s">
        <v>340</v>
      </c>
      <c r="P39" s="33" t="s">
        <v>341</v>
      </c>
    </row>
    <row r="40" spans="1:16" ht="12.75" customHeight="1" thickBot="1" x14ac:dyDescent="0.25">
      <c r="A40" s="16" t="str">
        <f t="shared" si="0"/>
        <v>IBVS 5843 </v>
      </c>
      <c r="B40" s="6" t="str">
        <f t="shared" si="1"/>
        <v>I</v>
      </c>
      <c r="C40" s="16">
        <f t="shared" si="2"/>
        <v>53260.7736</v>
      </c>
      <c r="D40" s="17" t="str">
        <f t="shared" si="3"/>
        <v>vis</v>
      </c>
      <c r="E40" s="29">
        <f>VLOOKUP(C40,Active!C$21:E$968,3,FALSE)</f>
        <v>36088.448313923116</v>
      </c>
      <c r="F40" s="6" t="s">
        <v>94</v>
      </c>
      <c r="G40" s="17" t="str">
        <f t="shared" si="4"/>
        <v>53260.7736</v>
      </c>
      <c r="H40" s="16">
        <f t="shared" si="5"/>
        <v>36098</v>
      </c>
      <c r="I40" s="30" t="s">
        <v>342</v>
      </c>
      <c r="J40" s="31" t="s">
        <v>343</v>
      </c>
      <c r="K40" s="30" t="s">
        <v>344</v>
      </c>
      <c r="L40" s="30" t="s">
        <v>345</v>
      </c>
      <c r="M40" s="31" t="s">
        <v>236</v>
      </c>
      <c r="N40" s="31" t="s">
        <v>257</v>
      </c>
      <c r="O40" s="32" t="s">
        <v>340</v>
      </c>
      <c r="P40" s="33" t="s">
        <v>341</v>
      </c>
    </row>
    <row r="41" spans="1:16" ht="12.75" customHeight="1" thickBot="1" x14ac:dyDescent="0.25">
      <c r="A41" s="16" t="str">
        <f t="shared" si="0"/>
        <v>IBVS 5843 </v>
      </c>
      <c r="B41" s="6" t="str">
        <f t="shared" si="1"/>
        <v>II</v>
      </c>
      <c r="C41" s="16">
        <f t="shared" si="2"/>
        <v>53272.654799999997</v>
      </c>
      <c r="D41" s="17" t="str">
        <f t="shared" si="3"/>
        <v>vis</v>
      </c>
      <c r="E41" s="29">
        <f>VLOOKUP(C41,Active!C$21:E$968,3,FALSE)</f>
        <v>36133.925000403819</v>
      </c>
      <c r="F41" s="6" t="s">
        <v>94</v>
      </c>
      <c r="G41" s="17" t="str">
        <f t="shared" si="4"/>
        <v>53272.6548</v>
      </c>
      <c r="H41" s="16">
        <f t="shared" si="5"/>
        <v>36143.5</v>
      </c>
      <c r="I41" s="30" t="s">
        <v>386</v>
      </c>
      <c r="J41" s="31" t="s">
        <v>387</v>
      </c>
      <c r="K41" s="30" t="s">
        <v>388</v>
      </c>
      <c r="L41" s="30" t="s">
        <v>389</v>
      </c>
      <c r="M41" s="31" t="s">
        <v>236</v>
      </c>
      <c r="N41" s="31" t="s">
        <v>257</v>
      </c>
      <c r="O41" s="32" t="s">
        <v>340</v>
      </c>
      <c r="P41" s="33" t="s">
        <v>341</v>
      </c>
    </row>
    <row r="42" spans="1:16" ht="12.75" customHeight="1" thickBot="1" x14ac:dyDescent="0.25">
      <c r="A42" s="16" t="str">
        <f t="shared" si="0"/>
        <v>IBVS 5843 </v>
      </c>
      <c r="B42" s="6" t="str">
        <f t="shared" si="1"/>
        <v>I</v>
      </c>
      <c r="C42" s="16">
        <f t="shared" si="2"/>
        <v>53272.793100000003</v>
      </c>
      <c r="D42" s="17" t="str">
        <f t="shared" si="3"/>
        <v>vis</v>
      </c>
      <c r="E42" s="29">
        <f>VLOOKUP(C42,Active!C$21:E$968,3,FALSE)</f>
        <v>36134.454359874289</v>
      </c>
      <c r="F42" s="6" t="s">
        <v>94</v>
      </c>
      <c r="G42" s="17" t="str">
        <f t="shared" si="4"/>
        <v>53272.7931</v>
      </c>
      <c r="H42" s="16">
        <f t="shared" si="5"/>
        <v>36144</v>
      </c>
      <c r="I42" s="30" t="s">
        <v>390</v>
      </c>
      <c r="J42" s="31" t="s">
        <v>391</v>
      </c>
      <c r="K42" s="30" t="s">
        <v>392</v>
      </c>
      <c r="L42" s="30" t="s">
        <v>393</v>
      </c>
      <c r="M42" s="31" t="s">
        <v>236</v>
      </c>
      <c r="N42" s="31" t="s">
        <v>257</v>
      </c>
      <c r="O42" s="32" t="s">
        <v>340</v>
      </c>
      <c r="P42" s="33" t="s">
        <v>341</v>
      </c>
    </row>
    <row r="43" spans="1:16" ht="12.75" customHeight="1" thickBot="1" x14ac:dyDescent="0.25">
      <c r="A43" s="16" t="str">
        <f t="shared" ref="A43:A74" si="6">P43</f>
        <v>IBVS 5843 </v>
      </c>
      <c r="B43" s="6" t="str">
        <f t="shared" ref="B43:B74" si="7">IF(H43=INT(H43),"I","II")</f>
        <v>II</v>
      </c>
      <c r="C43" s="16">
        <f t="shared" ref="C43:C74" si="8">1*G43</f>
        <v>53282.582199999997</v>
      </c>
      <c r="D43" s="17" t="str">
        <f t="shared" ref="D43:D74" si="9">VLOOKUP(F43,I$1:J$5,2,FALSE)</f>
        <v>vis</v>
      </c>
      <c r="E43" s="29">
        <f>VLOOKUP(C43,Active!C$21:E$968,3,FALSE)</f>
        <v>36171.923288234051</v>
      </c>
      <c r="F43" s="6" t="s">
        <v>94</v>
      </c>
      <c r="G43" s="17" t="str">
        <f t="shared" ref="G43:G74" si="10">MID(I43,3,LEN(I43)-3)</f>
        <v>53282.5822</v>
      </c>
      <c r="H43" s="16">
        <f t="shared" ref="H43:H74" si="11">1*K43</f>
        <v>36181.5</v>
      </c>
      <c r="I43" s="30" t="s">
        <v>394</v>
      </c>
      <c r="J43" s="31" t="s">
        <v>395</v>
      </c>
      <c r="K43" s="30" t="s">
        <v>396</v>
      </c>
      <c r="L43" s="30" t="s">
        <v>397</v>
      </c>
      <c r="M43" s="31" t="s">
        <v>236</v>
      </c>
      <c r="N43" s="31" t="s">
        <v>257</v>
      </c>
      <c r="O43" s="32" t="s">
        <v>340</v>
      </c>
      <c r="P43" s="33" t="s">
        <v>341</v>
      </c>
    </row>
    <row r="44" spans="1:16" ht="12.75" customHeight="1" thickBot="1" x14ac:dyDescent="0.25">
      <c r="A44" s="16" t="str">
        <f t="shared" si="6"/>
        <v>IBVS 5843 </v>
      </c>
      <c r="B44" s="6" t="str">
        <f t="shared" si="7"/>
        <v>I</v>
      </c>
      <c r="C44" s="16">
        <f t="shared" si="8"/>
        <v>53282.713900000002</v>
      </c>
      <c r="D44" s="17" t="str">
        <f t="shared" si="9"/>
        <v>vis</v>
      </c>
      <c r="E44" s="29">
        <f>VLOOKUP(C44,Active!C$21:E$968,3,FALSE)</f>
        <v>36172.427385430441</v>
      </c>
      <c r="F44" s="6" t="s">
        <v>94</v>
      </c>
      <c r="G44" s="17" t="str">
        <f t="shared" si="10"/>
        <v>53282.7139</v>
      </c>
      <c r="H44" s="16">
        <f t="shared" si="11"/>
        <v>36182</v>
      </c>
      <c r="I44" s="30" t="s">
        <v>398</v>
      </c>
      <c r="J44" s="31" t="s">
        <v>399</v>
      </c>
      <c r="K44" s="30" t="s">
        <v>400</v>
      </c>
      <c r="L44" s="30" t="s">
        <v>401</v>
      </c>
      <c r="M44" s="31" t="s">
        <v>236</v>
      </c>
      <c r="N44" s="31" t="s">
        <v>257</v>
      </c>
      <c r="O44" s="32" t="s">
        <v>340</v>
      </c>
      <c r="P44" s="33" t="s">
        <v>341</v>
      </c>
    </row>
    <row r="45" spans="1:16" ht="12.75" customHeight="1" thickBot="1" x14ac:dyDescent="0.25">
      <c r="A45" s="16" t="str">
        <f t="shared" si="6"/>
        <v>IBVS 5677 </v>
      </c>
      <c r="B45" s="6" t="str">
        <f t="shared" si="7"/>
        <v>II</v>
      </c>
      <c r="C45" s="16">
        <f t="shared" si="8"/>
        <v>53626.7909</v>
      </c>
      <c r="D45" s="17" t="str">
        <f t="shared" si="9"/>
        <v>vis</v>
      </c>
      <c r="E45" s="29">
        <f>VLOOKUP(C45,Active!C$21:E$968,3,FALSE)</f>
        <v>37489.422457832494</v>
      </c>
      <c r="F45" s="6" t="s">
        <v>94</v>
      </c>
      <c r="G45" s="17" t="str">
        <f t="shared" si="10"/>
        <v>53626.7909</v>
      </c>
      <c r="H45" s="16">
        <f t="shared" si="11"/>
        <v>37499.5</v>
      </c>
      <c r="I45" s="30" t="s">
        <v>443</v>
      </c>
      <c r="J45" s="31" t="s">
        <v>444</v>
      </c>
      <c r="K45" s="30" t="s">
        <v>445</v>
      </c>
      <c r="L45" s="30" t="s">
        <v>446</v>
      </c>
      <c r="M45" s="31" t="s">
        <v>99</v>
      </c>
      <c r="N45" s="31" t="s">
        <v>100</v>
      </c>
      <c r="O45" s="32" t="s">
        <v>284</v>
      </c>
      <c r="P45" s="33" t="s">
        <v>447</v>
      </c>
    </row>
    <row r="46" spans="1:16" ht="12.75" customHeight="1" thickBot="1" x14ac:dyDescent="0.25">
      <c r="A46" s="16" t="str">
        <f t="shared" si="6"/>
        <v>IBVS 5713 </v>
      </c>
      <c r="B46" s="6" t="str">
        <f t="shared" si="7"/>
        <v>II</v>
      </c>
      <c r="C46" s="16">
        <f t="shared" si="8"/>
        <v>53674.34</v>
      </c>
      <c r="D46" s="17" t="str">
        <f t="shared" si="9"/>
        <v>vis</v>
      </c>
      <c r="E46" s="29">
        <f>VLOOKUP(C46,Active!C$21:E$968,3,FALSE)</f>
        <v>37671.422214855338</v>
      </c>
      <c r="F46" s="6" t="s">
        <v>94</v>
      </c>
      <c r="G46" s="17" t="str">
        <f t="shared" si="10"/>
        <v>53674.340</v>
      </c>
      <c r="H46" s="16">
        <f t="shared" si="11"/>
        <v>37681.5</v>
      </c>
      <c r="I46" s="30" t="s">
        <v>448</v>
      </c>
      <c r="J46" s="31" t="s">
        <v>449</v>
      </c>
      <c r="K46" s="30" t="s">
        <v>450</v>
      </c>
      <c r="L46" s="30" t="s">
        <v>451</v>
      </c>
      <c r="M46" s="31" t="s">
        <v>99</v>
      </c>
      <c r="N46" s="31" t="s">
        <v>100</v>
      </c>
      <c r="O46" s="32" t="s">
        <v>107</v>
      </c>
      <c r="P46" s="33" t="s">
        <v>452</v>
      </c>
    </row>
    <row r="47" spans="1:16" ht="12.75" customHeight="1" thickBot="1" x14ac:dyDescent="0.25">
      <c r="A47" s="16" t="str">
        <f t="shared" si="6"/>
        <v>IBVS 5843 </v>
      </c>
      <c r="B47" s="6" t="str">
        <f t="shared" si="7"/>
        <v>II</v>
      </c>
      <c r="C47" s="16">
        <f t="shared" si="8"/>
        <v>53990.599000000002</v>
      </c>
      <c r="D47" s="17" t="str">
        <f t="shared" si="9"/>
        <v>vis</v>
      </c>
      <c r="E47" s="29">
        <f>VLOOKUP(C47,Active!C$21:E$968,3,FALSE)</f>
        <v>38881.940629636942</v>
      </c>
      <c r="F47" s="6" t="s">
        <v>94</v>
      </c>
      <c r="G47" s="17" t="str">
        <f t="shared" si="10"/>
        <v>53990.5990</v>
      </c>
      <c r="H47" s="16">
        <f t="shared" si="11"/>
        <v>38892.5</v>
      </c>
      <c r="I47" s="30" t="s">
        <v>466</v>
      </c>
      <c r="J47" s="31" t="s">
        <v>467</v>
      </c>
      <c r="K47" s="30" t="s">
        <v>468</v>
      </c>
      <c r="L47" s="30" t="s">
        <v>469</v>
      </c>
      <c r="M47" s="31" t="s">
        <v>236</v>
      </c>
      <c r="N47" s="31" t="s">
        <v>257</v>
      </c>
      <c r="O47" s="32" t="s">
        <v>340</v>
      </c>
      <c r="P47" s="33" t="s">
        <v>341</v>
      </c>
    </row>
    <row r="48" spans="1:16" ht="12.75" customHeight="1" thickBot="1" x14ac:dyDescent="0.25">
      <c r="A48" s="16" t="str">
        <f t="shared" si="6"/>
        <v>IBVS 5843 </v>
      </c>
      <c r="B48" s="6" t="str">
        <f t="shared" si="7"/>
        <v>II</v>
      </c>
      <c r="C48" s="16">
        <f t="shared" si="8"/>
        <v>54004.701500000003</v>
      </c>
      <c r="D48" s="17" t="str">
        <f t="shared" si="9"/>
        <v>vis</v>
      </c>
      <c r="E48" s="29">
        <f>VLOOKUP(C48,Active!C$21:E$968,3,FALSE)</f>
        <v>38935.919602391732</v>
      </c>
      <c r="F48" s="6" t="s">
        <v>94</v>
      </c>
      <c r="G48" s="17" t="str">
        <f t="shared" si="10"/>
        <v>54004.7015</v>
      </c>
      <c r="H48" s="16">
        <f t="shared" si="11"/>
        <v>38946.5</v>
      </c>
      <c r="I48" s="30" t="s">
        <v>470</v>
      </c>
      <c r="J48" s="31" t="s">
        <v>471</v>
      </c>
      <c r="K48" s="30" t="s">
        <v>472</v>
      </c>
      <c r="L48" s="30" t="s">
        <v>473</v>
      </c>
      <c r="M48" s="31" t="s">
        <v>236</v>
      </c>
      <c r="N48" s="31" t="s">
        <v>257</v>
      </c>
      <c r="O48" s="32" t="s">
        <v>340</v>
      </c>
      <c r="P48" s="33" t="s">
        <v>341</v>
      </c>
    </row>
    <row r="49" spans="1:16" ht="12.75" customHeight="1" thickBot="1" x14ac:dyDescent="0.25">
      <c r="A49" s="16" t="str">
        <f t="shared" si="6"/>
        <v>IBVS 5843 </v>
      </c>
      <c r="B49" s="6" t="str">
        <f t="shared" si="7"/>
        <v>I</v>
      </c>
      <c r="C49" s="16">
        <f t="shared" si="8"/>
        <v>54005.6224</v>
      </c>
      <c r="D49" s="17" t="str">
        <f t="shared" si="9"/>
        <v>vis</v>
      </c>
      <c r="E49" s="29">
        <f>VLOOKUP(C49,Active!C$21:E$968,3,FALSE)</f>
        <v>38939.444455149031</v>
      </c>
      <c r="F49" s="6" t="s">
        <v>94</v>
      </c>
      <c r="G49" s="17" t="str">
        <f t="shared" si="10"/>
        <v>54005.6224</v>
      </c>
      <c r="H49" s="16">
        <f t="shared" si="11"/>
        <v>38950</v>
      </c>
      <c r="I49" s="30" t="s">
        <v>474</v>
      </c>
      <c r="J49" s="31" t="s">
        <v>475</v>
      </c>
      <c r="K49" s="30" t="s">
        <v>476</v>
      </c>
      <c r="L49" s="30" t="s">
        <v>477</v>
      </c>
      <c r="M49" s="31" t="s">
        <v>236</v>
      </c>
      <c r="N49" s="31" t="s">
        <v>257</v>
      </c>
      <c r="O49" s="32" t="s">
        <v>340</v>
      </c>
      <c r="P49" s="33" t="s">
        <v>341</v>
      </c>
    </row>
    <row r="50" spans="1:16" ht="12.75" customHeight="1" thickBot="1" x14ac:dyDescent="0.25">
      <c r="A50" s="16" t="str">
        <f t="shared" si="6"/>
        <v>IBVS 5843 </v>
      </c>
      <c r="B50" s="6" t="str">
        <f t="shared" si="7"/>
        <v>II</v>
      </c>
      <c r="C50" s="16">
        <f t="shared" si="8"/>
        <v>54005.754200000003</v>
      </c>
      <c r="D50" s="17" t="str">
        <f t="shared" si="9"/>
        <v>vis</v>
      </c>
      <c r="E50" s="29">
        <f>VLOOKUP(C50,Active!C$21:E$968,3,FALSE)</f>
        <v>38939.948935107139</v>
      </c>
      <c r="F50" s="6" t="s">
        <v>94</v>
      </c>
      <c r="G50" s="17" t="str">
        <f t="shared" si="10"/>
        <v>54005.7542</v>
      </c>
      <c r="H50" s="16">
        <f t="shared" si="11"/>
        <v>38950.5</v>
      </c>
      <c r="I50" s="30" t="s">
        <v>478</v>
      </c>
      <c r="J50" s="31" t="s">
        <v>479</v>
      </c>
      <c r="K50" s="30" t="s">
        <v>480</v>
      </c>
      <c r="L50" s="30" t="s">
        <v>481</v>
      </c>
      <c r="M50" s="31" t="s">
        <v>236</v>
      </c>
      <c r="N50" s="31" t="s">
        <v>257</v>
      </c>
      <c r="O50" s="32" t="s">
        <v>340</v>
      </c>
      <c r="P50" s="33" t="s">
        <v>341</v>
      </c>
    </row>
    <row r="51" spans="1:16" ht="12.75" customHeight="1" thickBot="1" x14ac:dyDescent="0.25">
      <c r="A51" s="16" t="str">
        <f t="shared" si="6"/>
        <v>IBVS 5843 </v>
      </c>
      <c r="B51" s="6" t="str">
        <f t="shared" si="7"/>
        <v>I</v>
      </c>
      <c r="C51" s="16">
        <f t="shared" si="8"/>
        <v>54006.669099999999</v>
      </c>
      <c r="D51" s="17" t="str">
        <f t="shared" si="9"/>
        <v>vis</v>
      </c>
      <c r="E51" s="29">
        <f>VLOOKUP(C51,Active!C$21:E$968,3,FALSE)</f>
        <v>38943.450822160725</v>
      </c>
      <c r="F51" s="6" t="s">
        <v>94</v>
      </c>
      <c r="G51" s="17" t="str">
        <f t="shared" si="10"/>
        <v>54006.6691</v>
      </c>
      <c r="H51" s="16">
        <f t="shared" si="11"/>
        <v>38954</v>
      </c>
      <c r="I51" s="30" t="s">
        <v>482</v>
      </c>
      <c r="J51" s="31" t="s">
        <v>483</v>
      </c>
      <c r="K51" s="30" t="s">
        <v>484</v>
      </c>
      <c r="L51" s="30" t="s">
        <v>485</v>
      </c>
      <c r="M51" s="31" t="s">
        <v>236</v>
      </c>
      <c r="N51" s="31" t="s">
        <v>257</v>
      </c>
      <c r="O51" s="32" t="s">
        <v>340</v>
      </c>
      <c r="P51" s="33" t="s">
        <v>341</v>
      </c>
    </row>
    <row r="52" spans="1:16" ht="12.75" customHeight="1" thickBot="1" x14ac:dyDescent="0.25">
      <c r="A52" s="16" t="str">
        <f t="shared" si="6"/>
        <v>IBVS 5843 </v>
      </c>
      <c r="B52" s="6" t="str">
        <f t="shared" si="7"/>
        <v>II</v>
      </c>
      <c r="C52" s="16">
        <f t="shared" si="8"/>
        <v>54006.794999999998</v>
      </c>
      <c r="D52" s="17" t="str">
        <f t="shared" si="9"/>
        <v>vis</v>
      </c>
      <c r="E52" s="29">
        <f>VLOOKUP(C52,Active!C$21:E$968,3,FALSE)</f>
        <v>38943.932719176839</v>
      </c>
      <c r="F52" s="6" t="s">
        <v>94</v>
      </c>
      <c r="G52" s="17" t="str">
        <f t="shared" si="10"/>
        <v>54006.7950</v>
      </c>
      <c r="H52" s="16">
        <f t="shared" si="11"/>
        <v>38954.5</v>
      </c>
      <c r="I52" s="30" t="s">
        <v>486</v>
      </c>
      <c r="J52" s="31" t="s">
        <v>487</v>
      </c>
      <c r="K52" s="30" t="s">
        <v>488</v>
      </c>
      <c r="L52" s="30" t="s">
        <v>489</v>
      </c>
      <c r="M52" s="31" t="s">
        <v>236</v>
      </c>
      <c r="N52" s="31" t="s">
        <v>257</v>
      </c>
      <c r="O52" s="32" t="s">
        <v>340</v>
      </c>
      <c r="P52" s="33" t="s">
        <v>341</v>
      </c>
    </row>
    <row r="53" spans="1:16" ht="12.75" customHeight="1" thickBot="1" x14ac:dyDescent="0.25">
      <c r="A53" s="16" t="str">
        <f t="shared" si="6"/>
        <v>BAVM 183 </v>
      </c>
      <c r="B53" s="6" t="str">
        <f t="shared" si="7"/>
        <v>II</v>
      </c>
      <c r="C53" s="16">
        <f t="shared" si="8"/>
        <v>54025.3459</v>
      </c>
      <c r="D53" s="17" t="str">
        <f t="shared" si="9"/>
        <v>vis</v>
      </c>
      <c r="E53" s="29">
        <f>VLOOKUP(C53,Active!C$21:E$968,3,FALSE)</f>
        <v>39014.938464660045</v>
      </c>
      <c r="F53" s="6" t="s">
        <v>94</v>
      </c>
      <c r="G53" s="17" t="str">
        <f t="shared" si="10"/>
        <v>54025.3459</v>
      </c>
      <c r="H53" s="16">
        <f t="shared" si="11"/>
        <v>39025.5</v>
      </c>
      <c r="I53" s="30" t="s">
        <v>490</v>
      </c>
      <c r="J53" s="31" t="s">
        <v>491</v>
      </c>
      <c r="K53" s="30" t="s">
        <v>492</v>
      </c>
      <c r="L53" s="30" t="s">
        <v>493</v>
      </c>
      <c r="M53" s="31" t="s">
        <v>236</v>
      </c>
      <c r="N53" s="31" t="s">
        <v>257</v>
      </c>
      <c r="O53" s="32" t="s">
        <v>494</v>
      </c>
      <c r="P53" s="33" t="s">
        <v>495</v>
      </c>
    </row>
    <row r="54" spans="1:16" ht="12.75" customHeight="1" thickBot="1" x14ac:dyDescent="0.25">
      <c r="A54" s="16" t="str">
        <f t="shared" si="6"/>
        <v>BAVM 183 </v>
      </c>
      <c r="B54" s="6" t="str">
        <f t="shared" si="7"/>
        <v>I</v>
      </c>
      <c r="C54" s="16">
        <f t="shared" si="8"/>
        <v>54025.476000000002</v>
      </c>
      <c r="D54" s="17" t="str">
        <f t="shared" si="9"/>
        <v>vis</v>
      </c>
      <c r="E54" s="29">
        <f>VLOOKUP(C54,Active!C$21:E$968,3,FALSE)</f>
        <v>39015.436437668766</v>
      </c>
      <c r="F54" s="6" t="s">
        <v>94</v>
      </c>
      <c r="G54" s="17" t="str">
        <f t="shared" si="10"/>
        <v>54025.4760</v>
      </c>
      <c r="H54" s="16">
        <f t="shared" si="11"/>
        <v>39026</v>
      </c>
      <c r="I54" s="30" t="s">
        <v>496</v>
      </c>
      <c r="J54" s="31" t="s">
        <v>497</v>
      </c>
      <c r="K54" s="30" t="s">
        <v>498</v>
      </c>
      <c r="L54" s="30" t="s">
        <v>499</v>
      </c>
      <c r="M54" s="31" t="s">
        <v>236</v>
      </c>
      <c r="N54" s="31" t="s">
        <v>257</v>
      </c>
      <c r="O54" s="32" t="s">
        <v>494</v>
      </c>
      <c r="P54" s="33" t="s">
        <v>495</v>
      </c>
    </row>
    <row r="55" spans="1:16" ht="12.75" customHeight="1" thickBot="1" x14ac:dyDescent="0.25">
      <c r="A55" s="16" t="str">
        <f t="shared" si="6"/>
        <v>IBVS 5843 </v>
      </c>
      <c r="B55" s="6" t="str">
        <f t="shared" si="7"/>
        <v>I</v>
      </c>
      <c r="C55" s="16">
        <f t="shared" si="8"/>
        <v>54028.613400000002</v>
      </c>
      <c r="D55" s="17" t="str">
        <f t="shared" si="9"/>
        <v>vis</v>
      </c>
      <c r="E55" s="29">
        <f>VLOOKUP(C55,Active!C$21:E$968,3,FALSE)</f>
        <v>39027.445204137184</v>
      </c>
      <c r="F55" s="6" t="s">
        <v>94</v>
      </c>
      <c r="G55" s="17" t="str">
        <f t="shared" si="10"/>
        <v>54028.6134</v>
      </c>
      <c r="H55" s="16">
        <f t="shared" si="11"/>
        <v>39038</v>
      </c>
      <c r="I55" s="30" t="s">
        <v>500</v>
      </c>
      <c r="J55" s="31" t="s">
        <v>501</v>
      </c>
      <c r="K55" s="30" t="s">
        <v>502</v>
      </c>
      <c r="L55" s="30" t="s">
        <v>503</v>
      </c>
      <c r="M55" s="31" t="s">
        <v>236</v>
      </c>
      <c r="N55" s="31" t="s">
        <v>257</v>
      </c>
      <c r="O55" s="32" t="s">
        <v>340</v>
      </c>
      <c r="P55" s="33" t="s">
        <v>341</v>
      </c>
    </row>
    <row r="56" spans="1:16" ht="12.75" customHeight="1" thickBot="1" x14ac:dyDescent="0.25">
      <c r="A56" s="16" t="str">
        <f t="shared" si="6"/>
        <v>IBVS 5843 </v>
      </c>
      <c r="B56" s="6" t="str">
        <f t="shared" si="7"/>
        <v>II</v>
      </c>
      <c r="C56" s="16">
        <f t="shared" si="8"/>
        <v>54038.664100000002</v>
      </c>
      <c r="D56" s="17" t="str">
        <f t="shared" si="9"/>
        <v>vis</v>
      </c>
      <c r="E56" s="29">
        <f>VLOOKUP(C56,Active!C$21:E$968,3,FALSE)</f>
        <v>39065.915437178599</v>
      </c>
      <c r="F56" s="6" t="s">
        <v>94</v>
      </c>
      <c r="G56" s="17" t="str">
        <f t="shared" si="10"/>
        <v>54038.6641</v>
      </c>
      <c r="H56" s="16">
        <f t="shared" si="11"/>
        <v>39076.5</v>
      </c>
      <c r="I56" s="30" t="s">
        <v>504</v>
      </c>
      <c r="J56" s="31" t="s">
        <v>505</v>
      </c>
      <c r="K56" s="30" t="s">
        <v>506</v>
      </c>
      <c r="L56" s="30" t="s">
        <v>507</v>
      </c>
      <c r="M56" s="31" t="s">
        <v>236</v>
      </c>
      <c r="N56" s="31" t="s">
        <v>257</v>
      </c>
      <c r="O56" s="32" t="s">
        <v>340</v>
      </c>
      <c r="P56" s="33" t="s">
        <v>341</v>
      </c>
    </row>
    <row r="57" spans="1:16" ht="12.75" customHeight="1" thickBot="1" x14ac:dyDescent="0.25">
      <c r="A57" s="16" t="str">
        <f t="shared" si="6"/>
        <v>IBVS 5960 </v>
      </c>
      <c r="B57" s="6" t="str">
        <f t="shared" si="7"/>
        <v>I</v>
      </c>
      <c r="C57" s="16">
        <f t="shared" si="8"/>
        <v>55498.716899999999</v>
      </c>
      <c r="D57" s="17" t="str">
        <f t="shared" si="9"/>
        <v>vis</v>
      </c>
      <c r="E57" s="29">
        <f>VLOOKUP(C57,Active!C$21:E$968,3,FALSE)</f>
        <v>44654.438770754597</v>
      </c>
      <c r="F57" s="6" t="s">
        <v>94</v>
      </c>
      <c r="G57" s="17" t="str">
        <f t="shared" si="10"/>
        <v>55498.7169</v>
      </c>
      <c r="H57" s="16">
        <f t="shared" si="11"/>
        <v>44667</v>
      </c>
      <c r="I57" s="30" t="s">
        <v>617</v>
      </c>
      <c r="J57" s="31" t="s">
        <v>618</v>
      </c>
      <c r="K57" s="30" t="s">
        <v>619</v>
      </c>
      <c r="L57" s="30" t="s">
        <v>620</v>
      </c>
      <c r="M57" s="31" t="s">
        <v>236</v>
      </c>
      <c r="N57" s="31" t="s">
        <v>94</v>
      </c>
      <c r="O57" s="32" t="s">
        <v>107</v>
      </c>
      <c r="P57" s="33" t="s">
        <v>621</v>
      </c>
    </row>
    <row r="58" spans="1:16" ht="12.75" customHeight="1" thickBot="1" x14ac:dyDescent="0.25">
      <c r="A58" s="16" t="str">
        <f t="shared" si="6"/>
        <v>OEJV 0160 </v>
      </c>
      <c r="B58" s="6" t="str">
        <f t="shared" si="7"/>
        <v>II</v>
      </c>
      <c r="C58" s="16">
        <f t="shared" si="8"/>
        <v>55834.433830000002</v>
      </c>
      <c r="D58" s="17" t="str">
        <f t="shared" si="9"/>
        <v>vis</v>
      </c>
      <c r="E58" s="29">
        <f>VLOOKUP(C58,Active!C$21:E$968,3,FALSE)</f>
        <v>45939.434694724958</v>
      </c>
      <c r="F58" s="6" t="s">
        <v>94</v>
      </c>
      <c r="G58" s="17" t="str">
        <f t="shared" si="10"/>
        <v>55834.43383</v>
      </c>
      <c r="H58" s="16">
        <f t="shared" si="11"/>
        <v>45952.5</v>
      </c>
      <c r="I58" s="30" t="s">
        <v>630</v>
      </c>
      <c r="J58" s="31" t="s">
        <v>631</v>
      </c>
      <c r="K58" s="30" t="s">
        <v>632</v>
      </c>
      <c r="L58" s="30" t="s">
        <v>633</v>
      </c>
      <c r="M58" s="31" t="s">
        <v>236</v>
      </c>
      <c r="N58" s="31" t="s">
        <v>86</v>
      </c>
      <c r="O58" s="32" t="s">
        <v>634</v>
      </c>
      <c r="P58" s="33" t="s">
        <v>635</v>
      </c>
    </row>
    <row r="59" spans="1:16" ht="12.75" customHeight="1" thickBot="1" x14ac:dyDescent="0.25">
      <c r="A59" s="16" t="str">
        <f t="shared" si="6"/>
        <v>IBVS 6011 </v>
      </c>
      <c r="B59" s="6" t="str">
        <f t="shared" si="7"/>
        <v>I</v>
      </c>
      <c r="C59" s="16">
        <f t="shared" si="8"/>
        <v>55881.590199999999</v>
      </c>
      <c r="D59" s="17" t="str">
        <f t="shared" si="9"/>
        <v>vis</v>
      </c>
      <c r="E59" s="29">
        <f>VLOOKUP(C59,Active!C$21:E$968,3,FALSE)</f>
        <v>46119.931231611656</v>
      </c>
      <c r="F59" s="6" t="s">
        <v>94</v>
      </c>
      <c r="G59" s="17" t="str">
        <f t="shared" si="10"/>
        <v>55881.5902</v>
      </c>
      <c r="H59" s="16">
        <f t="shared" si="11"/>
        <v>46133</v>
      </c>
      <c r="I59" s="30" t="s">
        <v>640</v>
      </c>
      <c r="J59" s="31" t="s">
        <v>641</v>
      </c>
      <c r="K59" s="30" t="s">
        <v>642</v>
      </c>
      <c r="L59" s="30" t="s">
        <v>643</v>
      </c>
      <c r="M59" s="31" t="s">
        <v>236</v>
      </c>
      <c r="N59" s="31" t="s">
        <v>94</v>
      </c>
      <c r="O59" s="32" t="s">
        <v>107</v>
      </c>
      <c r="P59" s="33" t="s">
        <v>644</v>
      </c>
    </row>
    <row r="60" spans="1:16" ht="12.75" customHeight="1" thickBot="1" x14ac:dyDescent="0.25">
      <c r="A60" s="16" t="str">
        <f t="shared" si="6"/>
        <v>IBVS 6011 </v>
      </c>
      <c r="B60" s="6" t="str">
        <f t="shared" si="7"/>
        <v>II</v>
      </c>
      <c r="C60" s="16">
        <f t="shared" si="8"/>
        <v>55881.717900000003</v>
      </c>
      <c r="D60" s="17" t="str">
        <f t="shared" si="9"/>
        <v>vis</v>
      </c>
      <c r="E60" s="29">
        <f>VLOOKUP(C60,Active!C$21:E$968,3,FALSE)</f>
        <v>46120.420018338904</v>
      </c>
      <c r="F60" s="6" t="s">
        <v>94</v>
      </c>
      <c r="G60" s="17" t="str">
        <f t="shared" si="10"/>
        <v>55881.7179</v>
      </c>
      <c r="H60" s="16">
        <f t="shared" si="11"/>
        <v>46133.5</v>
      </c>
      <c r="I60" s="30" t="s">
        <v>645</v>
      </c>
      <c r="J60" s="31" t="s">
        <v>646</v>
      </c>
      <c r="K60" s="30" t="s">
        <v>647</v>
      </c>
      <c r="L60" s="30" t="s">
        <v>648</v>
      </c>
      <c r="M60" s="31" t="s">
        <v>236</v>
      </c>
      <c r="N60" s="31" t="s">
        <v>94</v>
      </c>
      <c r="O60" s="32" t="s">
        <v>107</v>
      </c>
      <c r="P60" s="33" t="s">
        <v>644</v>
      </c>
    </row>
    <row r="61" spans="1:16" ht="12.75" customHeight="1" thickBot="1" x14ac:dyDescent="0.25">
      <c r="A61" s="16" t="str">
        <f t="shared" si="6"/>
        <v>BAVM 232 </v>
      </c>
      <c r="B61" s="6" t="str">
        <f t="shared" si="7"/>
        <v>II</v>
      </c>
      <c r="C61" s="16">
        <f t="shared" si="8"/>
        <v>56222.272400000002</v>
      </c>
      <c r="D61" s="17" t="str">
        <f t="shared" si="9"/>
        <v>vis</v>
      </c>
      <c r="E61" s="29">
        <f>VLOOKUP(C61,Active!C$21:E$968,3,FALSE)</f>
        <v>47423.932308856274</v>
      </c>
      <c r="F61" s="6" t="s">
        <v>94</v>
      </c>
      <c r="G61" s="17" t="str">
        <f t="shared" si="10"/>
        <v>56222.2724</v>
      </c>
      <c r="H61" s="16">
        <f t="shared" si="11"/>
        <v>47437.5</v>
      </c>
      <c r="I61" s="30" t="s">
        <v>691</v>
      </c>
      <c r="J61" s="31" t="s">
        <v>692</v>
      </c>
      <c r="K61" s="30" t="s">
        <v>693</v>
      </c>
      <c r="L61" s="30" t="s">
        <v>694</v>
      </c>
      <c r="M61" s="31" t="s">
        <v>236</v>
      </c>
      <c r="N61" s="31" t="s">
        <v>695</v>
      </c>
      <c r="O61" s="32" t="s">
        <v>696</v>
      </c>
      <c r="P61" s="33" t="s">
        <v>697</v>
      </c>
    </row>
    <row r="62" spans="1:16" ht="12.75" customHeight="1" thickBot="1" x14ac:dyDescent="0.25">
      <c r="A62" s="16" t="str">
        <f t="shared" si="6"/>
        <v>IBVS 6042 </v>
      </c>
      <c r="B62" s="6" t="str">
        <f t="shared" si="7"/>
        <v>II</v>
      </c>
      <c r="C62" s="16">
        <f t="shared" si="8"/>
        <v>56231.678399999997</v>
      </c>
      <c r="D62" s="17" t="str">
        <f t="shared" si="9"/>
        <v>vis</v>
      </c>
      <c r="E62" s="29">
        <f>VLOOKUP(C62,Active!C$21:E$968,3,FALSE)</f>
        <v>47459.934877034357</v>
      </c>
      <c r="F62" s="6" t="s">
        <v>94</v>
      </c>
      <c r="G62" s="17" t="str">
        <f t="shared" si="10"/>
        <v>56231.6784</v>
      </c>
      <c r="H62" s="16">
        <f t="shared" si="11"/>
        <v>47473.5</v>
      </c>
      <c r="I62" s="30" t="s">
        <v>698</v>
      </c>
      <c r="J62" s="31" t="s">
        <v>699</v>
      </c>
      <c r="K62" s="30" t="s">
        <v>700</v>
      </c>
      <c r="L62" s="30" t="s">
        <v>701</v>
      </c>
      <c r="M62" s="31" t="s">
        <v>236</v>
      </c>
      <c r="N62" s="31" t="s">
        <v>94</v>
      </c>
      <c r="O62" s="32" t="s">
        <v>107</v>
      </c>
      <c r="P62" s="33" t="s">
        <v>702</v>
      </c>
    </row>
    <row r="63" spans="1:16" ht="12.75" customHeight="1" thickBot="1" x14ac:dyDescent="0.25">
      <c r="A63" s="16" t="str">
        <f t="shared" si="6"/>
        <v> GEOS 4 </v>
      </c>
      <c r="B63" s="6" t="str">
        <f t="shared" si="7"/>
        <v>II</v>
      </c>
      <c r="C63" s="16">
        <f t="shared" si="8"/>
        <v>43754.525000000001</v>
      </c>
      <c r="D63" s="17" t="str">
        <f t="shared" si="9"/>
        <v>vis</v>
      </c>
      <c r="E63" s="29">
        <f>VLOOKUP(C63,Active!C$21:E$968,3,FALSE)</f>
        <v>-297.8331382779362</v>
      </c>
      <c r="F63" s="6" t="s">
        <v>94</v>
      </c>
      <c r="G63" s="17" t="str">
        <f t="shared" si="10"/>
        <v>43754.525</v>
      </c>
      <c r="H63" s="16">
        <f t="shared" si="11"/>
        <v>-297.5</v>
      </c>
      <c r="I63" s="30" t="s">
        <v>114</v>
      </c>
      <c r="J63" s="31" t="s">
        <v>115</v>
      </c>
      <c r="K63" s="30">
        <v>-297.5</v>
      </c>
      <c r="L63" s="30" t="s">
        <v>116</v>
      </c>
      <c r="M63" s="31" t="s">
        <v>106</v>
      </c>
      <c r="N63" s="31"/>
      <c r="O63" s="32" t="s">
        <v>117</v>
      </c>
      <c r="P63" s="32" t="s">
        <v>118</v>
      </c>
    </row>
    <row r="64" spans="1:16" ht="12.75" customHeight="1" thickBot="1" x14ac:dyDescent="0.25">
      <c r="A64" s="16" t="str">
        <f t="shared" si="6"/>
        <v> GEOS 4 </v>
      </c>
      <c r="B64" s="6" t="str">
        <f t="shared" si="7"/>
        <v>II</v>
      </c>
      <c r="C64" s="16">
        <f t="shared" si="8"/>
        <v>43764.42</v>
      </c>
      <c r="D64" s="17" t="str">
        <f t="shared" si="9"/>
        <v>vis</v>
      </c>
      <c r="E64" s="29">
        <f>VLOOKUP(C64,Active!C$21:E$968,3,FALSE)</f>
        <v>-259.95886524773027</v>
      </c>
      <c r="F64" s="6" t="s">
        <v>94</v>
      </c>
      <c r="G64" s="17" t="str">
        <f t="shared" si="10"/>
        <v>43764.420</v>
      </c>
      <c r="H64" s="16">
        <f t="shared" si="11"/>
        <v>-259.5</v>
      </c>
      <c r="I64" s="30" t="s">
        <v>119</v>
      </c>
      <c r="J64" s="31" t="s">
        <v>120</v>
      </c>
      <c r="K64" s="30">
        <v>-259.5</v>
      </c>
      <c r="L64" s="30" t="s">
        <v>121</v>
      </c>
      <c r="M64" s="31" t="s">
        <v>106</v>
      </c>
      <c r="N64" s="31"/>
      <c r="O64" s="32" t="s">
        <v>117</v>
      </c>
      <c r="P64" s="32" t="s">
        <v>118</v>
      </c>
    </row>
    <row r="65" spans="1:16" ht="12.75" customHeight="1" thickBot="1" x14ac:dyDescent="0.25">
      <c r="A65" s="16" t="str">
        <f t="shared" si="6"/>
        <v> GEOS 4 </v>
      </c>
      <c r="B65" s="6" t="str">
        <f t="shared" si="7"/>
        <v>II</v>
      </c>
      <c r="C65" s="16">
        <f t="shared" si="8"/>
        <v>43780.36</v>
      </c>
      <c r="D65" s="17" t="str">
        <f t="shared" si="9"/>
        <v>vis</v>
      </c>
      <c r="E65" s="29">
        <f>VLOOKUP(C65,Active!C$21:E$968,3,FALSE)</f>
        <v>-198.94664573264524</v>
      </c>
      <c r="F65" s="6" t="s">
        <v>94</v>
      </c>
      <c r="G65" s="17" t="str">
        <f t="shared" si="10"/>
        <v>43780.360</v>
      </c>
      <c r="H65" s="16">
        <f t="shared" si="11"/>
        <v>-198.5</v>
      </c>
      <c r="I65" s="30" t="s">
        <v>122</v>
      </c>
      <c r="J65" s="31" t="s">
        <v>123</v>
      </c>
      <c r="K65" s="30">
        <v>-198.5</v>
      </c>
      <c r="L65" s="30" t="s">
        <v>124</v>
      </c>
      <c r="M65" s="31" t="s">
        <v>106</v>
      </c>
      <c r="N65" s="31"/>
      <c r="O65" s="32" t="s">
        <v>117</v>
      </c>
      <c r="P65" s="32" t="s">
        <v>118</v>
      </c>
    </row>
    <row r="66" spans="1:16" ht="12.75" customHeight="1" thickBot="1" x14ac:dyDescent="0.25">
      <c r="A66" s="16" t="str">
        <f t="shared" si="6"/>
        <v> GEOS 4 </v>
      </c>
      <c r="B66" s="6" t="str">
        <f t="shared" si="7"/>
        <v>I</v>
      </c>
      <c r="C66" s="16">
        <f t="shared" si="8"/>
        <v>43780.476000000002</v>
      </c>
      <c r="D66" s="17" t="str">
        <f t="shared" si="9"/>
        <v>vis</v>
      </c>
      <c r="E66" s="29">
        <f>VLOOKUP(C66,Active!C$21:E$968,3,FALSE)</f>
        <v>-198.50264212763528</v>
      </c>
      <c r="F66" s="6" t="s">
        <v>94</v>
      </c>
      <c r="G66" s="17" t="str">
        <f t="shared" si="10"/>
        <v>43780.476</v>
      </c>
      <c r="H66" s="16">
        <f t="shared" si="11"/>
        <v>-198</v>
      </c>
      <c r="I66" s="30" t="s">
        <v>125</v>
      </c>
      <c r="J66" s="31" t="s">
        <v>126</v>
      </c>
      <c r="K66" s="30">
        <v>-198</v>
      </c>
      <c r="L66" s="30" t="s">
        <v>127</v>
      </c>
      <c r="M66" s="31" t="s">
        <v>106</v>
      </c>
      <c r="N66" s="31"/>
      <c r="O66" s="32" t="s">
        <v>117</v>
      </c>
      <c r="P66" s="32" t="s">
        <v>118</v>
      </c>
    </row>
    <row r="67" spans="1:16" ht="12.75" customHeight="1" thickBot="1" x14ac:dyDescent="0.25">
      <c r="A67" s="16" t="str">
        <f t="shared" si="6"/>
        <v> GEOS 4 </v>
      </c>
      <c r="B67" s="6" t="str">
        <f t="shared" si="7"/>
        <v>I</v>
      </c>
      <c r="C67" s="16">
        <f t="shared" si="8"/>
        <v>43783.358999999997</v>
      </c>
      <c r="D67" s="17" t="str">
        <f t="shared" si="9"/>
        <v>vis</v>
      </c>
      <c r="E67" s="29">
        <f>VLOOKUP(C67,Active!C$21:E$968,3,FALSE)</f>
        <v>-187.46762149641697</v>
      </c>
      <c r="F67" s="6" t="s">
        <v>94</v>
      </c>
      <c r="G67" s="17" t="str">
        <f t="shared" si="10"/>
        <v>43783.359</v>
      </c>
      <c r="H67" s="16">
        <f t="shared" si="11"/>
        <v>-187</v>
      </c>
      <c r="I67" s="30" t="s">
        <v>128</v>
      </c>
      <c r="J67" s="31" t="s">
        <v>129</v>
      </c>
      <c r="K67" s="30">
        <v>-187</v>
      </c>
      <c r="L67" s="30" t="s">
        <v>130</v>
      </c>
      <c r="M67" s="31" t="s">
        <v>106</v>
      </c>
      <c r="N67" s="31"/>
      <c r="O67" s="32" t="s">
        <v>117</v>
      </c>
      <c r="P67" s="32" t="s">
        <v>118</v>
      </c>
    </row>
    <row r="68" spans="1:16" ht="12.75" customHeight="1" thickBot="1" x14ac:dyDescent="0.25">
      <c r="A68" s="16" t="str">
        <f t="shared" si="6"/>
        <v> GEOS 4 </v>
      </c>
      <c r="B68" s="6" t="str">
        <f t="shared" si="7"/>
        <v>I</v>
      </c>
      <c r="C68" s="16">
        <f t="shared" si="8"/>
        <v>43812.35</v>
      </c>
      <c r="D68" s="17" t="str">
        <f t="shared" si="9"/>
        <v>vis</v>
      </c>
      <c r="E68" s="29">
        <f>VLOOKUP(C68,Active!C$21:E$968,3,FALSE)</f>
        <v>-76.501168801204827</v>
      </c>
      <c r="F68" s="6" t="s">
        <v>94</v>
      </c>
      <c r="G68" s="17" t="str">
        <f t="shared" si="10"/>
        <v>43812.350</v>
      </c>
      <c r="H68" s="16">
        <f t="shared" si="11"/>
        <v>-76</v>
      </c>
      <c r="I68" s="30" t="s">
        <v>131</v>
      </c>
      <c r="J68" s="31" t="s">
        <v>132</v>
      </c>
      <c r="K68" s="30">
        <v>-76</v>
      </c>
      <c r="L68" s="30" t="s">
        <v>133</v>
      </c>
      <c r="M68" s="31" t="s">
        <v>106</v>
      </c>
      <c r="N68" s="31"/>
      <c r="O68" s="32" t="s">
        <v>117</v>
      </c>
      <c r="P68" s="32" t="s">
        <v>118</v>
      </c>
    </row>
    <row r="69" spans="1:16" ht="12.75" customHeight="1" thickBot="1" x14ac:dyDescent="0.25">
      <c r="A69" s="16" t="str">
        <f t="shared" si="6"/>
        <v> GEOS 4 </v>
      </c>
      <c r="B69" s="6" t="str">
        <f t="shared" si="7"/>
        <v>II</v>
      </c>
      <c r="C69" s="16">
        <f t="shared" si="8"/>
        <v>43832.343999999997</v>
      </c>
      <c r="D69" s="17" t="str">
        <f t="shared" si="9"/>
        <v>vis</v>
      </c>
      <c r="E69" s="29">
        <f>VLOOKUP(C69,Active!C$21:E$968,3,FALSE)</f>
        <v>2.8211185266758896E-2</v>
      </c>
      <c r="F69" s="6" t="s">
        <v>94</v>
      </c>
      <c r="G69" s="17" t="str">
        <f t="shared" si="10"/>
        <v>43832.344</v>
      </c>
      <c r="H69" s="16">
        <f t="shared" si="11"/>
        <v>0.5</v>
      </c>
      <c r="I69" s="30" t="s">
        <v>134</v>
      </c>
      <c r="J69" s="31" t="s">
        <v>135</v>
      </c>
      <c r="K69" s="30">
        <v>0.5</v>
      </c>
      <c r="L69" s="30" t="s">
        <v>136</v>
      </c>
      <c r="M69" s="31" t="s">
        <v>106</v>
      </c>
      <c r="N69" s="31"/>
      <c r="O69" s="32" t="s">
        <v>117</v>
      </c>
      <c r="P69" s="32" t="s">
        <v>118</v>
      </c>
    </row>
    <row r="70" spans="1:16" ht="12.75" customHeight="1" thickBot="1" x14ac:dyDescent="0.25">
      <c r="A70" s="16" t="str">
        <f t="shared" si="6"/>
        <v> GEOS 4 </v>
      </c>
      <c r="B70" s="6" t="str">
        <f t="shared" si="7"/>
        <v>II</v>
      </c>
      <c r="C70" s="16">
        <f t="shared" si="8"/>
        <v>43835.228000000003</v>
      </c>
      <c r="D70" s="17" t="str">
        <f t="shared" si="9"/>
        <v>vis</v>
      </c>
      <c r="E70" s="29">
        <f>VLOOKUP(C70,Active!C$21:E$968,3,FALSE)</f>
        <v>11.067059433812137</v>
      </c>
      <c r="F70" s="6" t="s">
        <v>94</v>
      </c>
      <c r="G70" s="17" t="str">
        <f t="shared" si="10"/>
        <v>43835.228</v>
      </c>
      <c r="H70" s="16">
        <f t="shared" si="11"/>
        <v>11.5</v>
      </c>
      <c r="I70" s="30" t="s">
        <v>137</v>
      </c>
      <c r="J70" s="31" t="s">
        <v>138</v>
      </c>
      <c r="K70" s="30">
        <v>11.5</v>
      </c>
      <c r="L70" s="30" t="s">
        <v>139</v>
      </c>
      <c r="M70" s="31" t="s">
        <v>106</v>
      </c>
      <c r="N70" s="31"/>
      <c r="O70" s="32" t="s">
        <v>117</v>
      </c>
      <c r="P70" s="32" t="s">
        <v>118</v>
      </c>
    </row>
    <row r="71" spans="1:16" ht="12.75" customHeight="1" thickBot="1" x14ac:dyDescent="0.25">
      <c r="A71" s="16" t="str">
        <f t="shared" si="6"/>
        <v> GEOS 4 </v>
      </c>
      <c r="B71" s="6" t="str">
        <f t="shared" si="7"/>
        <v>I</v>
      </c>
      <c r="C71" s="16">
        <f t="shared" si="8"/>
        <v>43835.347000000002</v>
      </c>
      <c r="D71" s="17" t="str">
        <f t="shared" si="9"/>
        <v>vis</v>
      </c>
      <c r="E71" s="29">
        <f>VLOOKUP(C71,Active!C$21:E$968,3,FALSE)</f>
        <v>11.522545890664048</v>
      </c>
      <c r="F71" s="6" t="s">
        <v>94</v>
      </c>
      <c r="G71" s="17" t="str">
        <f t="shared" si="10"/>
        <v>43835.347</v>
      </c>
      <c r="H71" s="16">
        <f t="shared" si="11"/>
        <v>12</v>
      </c>
      <c r="I71" s="30" t="s">
        <v>140</v>
      </c>
      <c r="J71" s="31" t="s">
        <v>141</v>
      </c>
      <c r="K71" s="30">
        <v>12</v>
      </c>
      <c r="L71" s="30" t="s">
        <v>136</v>
      </c>
      <c r="M71" s="31" t="s">
        <v>106</v>
      </c>
      <c r="N71" s="31"/>
      <c r="O71" s="32" t="s">
        <v>117</v>
      </c>
      <c r="P71" s="32" t="s">
        <v>118</v>
      </c>
    </row>
    <row r="72" spans="1:16" ht="12.75" customHeight="1" thickBot="1" x14ac:dyDescent="0.25">
      <c r="A72" s="16" t="str">
        <f t="shared" si="6"/>
        <v> GEOS 4 </v>
      </c>
      <c r="B72" s="6" t="str">
        <f t="shared" si="7"/>
        <v>II</v>
      </c>
      <c r="C72" s="16">
        <f t="shared" si="8"/>
        <v>43836.243999999999</v>
      </c>
      <c r="D72" s="17" t="str">
        <f t="shared" si="9"/>
        <v>vis</v>
      </c>
      <c r="E72" s="29">
        <f>VLOOKUP(C72,Active!C$21:E$968,3,FALSE)</f>
        <v>14.955918594858076</v>
      </c>
      <c r="F72" s="6" t="s">
        <v>94</v>
      </c>
      <c r="G72" s="17" t="str">
        <f t="shared" si="10"/>
        <v>43836.244</v>
      </c>
      <c r="H72" s="16">
        <f t="shared" si="11"/>
        <v>15.5</v>
      </c>
      <c r="I72" s="30" t="s">
        <v>142</v>
      </c>
      <c r="J72" s="31" t="s">
        <v>143</v>
      </c>
      <c r="K72" s="30">
        <v>15.5</v>
      </c>
      <c r="L72" s="30" t="s">
        <v>144</v>
      </c>
      <c r="M72" s="31" t="s">
        <v>106</v>
      </c>
      <c r="N72" s="31"/>
      <c r="O72" s="32" t="s">
        <v>117</v>
      </c>
      <c r="P72" s="32" t="s">
        <v>118</v>
      </c>
    </row>
    <row r="73" spans="1:16" ht="12.75" customHeight="1" thickBot="1" x14ac:dyDescent="0.25">
      <c r="A73" s="16" t="str">
        <f t="shared" si="6"/>
        <v> GEOS 4 </v>
      </c>
      <c r="B73" s="6" t="str">
        <f t="shared" si="7"/>
        <v>I</v>
      </c>
      <c r="C73" s="16">
        <f t="shared" si="8"/>
        <v>43836.39</v>
      </c>
      <c r="D73" s="17" t="str">
        <f t="shared" si="9"/>
        <v>vis</v>
      </c>
      <c r="E73" s="29">
        <f>VLOOKUP(C73,Active!C$21:E$968,3,FALSE)</f>
        <v>15.514750718398865</v>
      </c>
      <c r="F73" s="6" t="s">
        <v>94</v>
      </c>
      <c r="G73" s="17" t="str">
        <f t="shared" si="10"/>
        <v>43836.390</v>
      </c>
      <c r="H73" s="16">
        <f t="shared" si="11"/>
        <v>16</v>
      </c>
      <c r="I73" s="30" t="s">
        <v>145</v>
      </c>
      <c r="J73" s="31" t="s">
        <v>146</v>
      </c>
      <c r="K73" s="30">
        <v>16</v>
      </c>
      <c r="L73" s="30" t="s">
        <v>147</v>
      </c>
      <c r="M73" s="31" t="s">
        <v>106</v>
      </c>
      <c r="N73" s="31"/>
      <c r="O73" s="32" t="s">
        <v>117</v>
      </c>
      <c r="P73" s="32" t="s">
        <v>118</v>
      </c>
    </row>
    <row r="74" spans="1:16" ht="12.75" customHeight="1" thickBot="1" x14ac:dyDescent="0.25">
      <c r="A74" s="16" t="str">
        <f t="shared" si="6"/>
        <v> GEOS 4 </v>
      </c>
      <c r="B74" s="6" t="str">
        <f t="shared" si="7"/>
        <v>I</v>
      </c>
      <c r="C74" s="16">
        <f t="shared" si="8"/>
        <v>43842.377999999997</v>
      </c>
      <c r="D74" s="17" t="str">
        <f t="shared" si="9"/>
        <v>vis</v>
      </c>
      <c r="E74" s="29">
        <f>VLOOKUP(C74,Active!C$21:E$968,3,FALSE)</f>
        <v>38.43452301803039</v>
      </c>
      <c r="F74" s="6" t="s">
        <v>94</v>
      </c>
      <c r="G74" s="17" t="str">
        <f t="shared" si="10"/>
        <v>43842.378</v>
      </c>
      <c r="H74" s="16">
        <f t="shared" si="11"/>
        <v>39</v>
      </c>
      <c r="I74" s="30" t="s">
        <v>148</v>
      </c>
      <c r="J74" s="31" t="s">
        <v>149</v>
      </c>
      <c r="K74" s="30">
        <v>39</v>
      </c>
      <c r="L74" s="30" t="s">
        <v>150</v>
      </c>
      <c r="M74" s="31" t="s">
        <v>106</v>
      </c>
      <c r="N74" s="31"/>
      <c r="O74" s="32" t="s">
        <v>117</v>
      </c>
      <c r="P74" s="32" t="s">
        <v>118</v>
      </c>
    </row>
    <row r="75" spans="1:16" ht="12.75" customHeight="1" thickBot="1" x14ac:dyDescent="0.25">
      <c r="A75" s="16" t="str">
        <f t="shared" ref="A75:A106" si="12">P75</f>
        <v> GEOS 4 </v>
      </c>
      <c r="B75" s="6" t="str">
        <f t="shared" ref="B75:B106" si="13">IF(H75=INT(H75),"I","II")</f>
        <v>II</v>
      </c>
      <c r="C75" s="16">
        <f t="shared" ref="C75:C106" si="14">1*G75</f>
        <v>43876.218999999997</v>
      </c>
      <c r="D75" s="17" t="str">
        <f t="shared" ref="D75:D106" si="15">VLOOKUP(F75,I$1:J$5,2,FALSE)</f>
        <v>vis</v>
      </c>
      <c r="E75" s="29">
        <f>VLOOKUP(C75,Active!C$21:E$968,3,FALSE)</f>
        <v>167.96491954310642</v>
      </c>
      <c r="F75" s="6" t="s">
        <v>94</v>
      </c>
      <c r="G75" s="17" t="str">
        <f t="shared" ref="G75:G106" si="16">MID(I75,3,LEN(I75)-3)</f>
        <v>43876.219</v>
      </c>
      <c r="H75" s="16">
        <f t="shared" ref="H75:H106" si="17">1*K75</f>
        <v>168.5</v>
      </c>
      <c r="I75" s="30" t="s">
        <v>151</v>
      </c>
      <c r="J75" s="31" t="s">
        <v>152</v>
      </c>
      <c r="K75" s="30">
        <v>168.5</v>
      </c>
      <c r="L75" s="30" t="s">
        <v>153</v>
      </c>
      <c r="M75" s="31" t="s">
        <v>106</v>
      </c>
      <c r="N75" s="31"/>
      <c r="O75" s="32" t="s">
        <v>117</v>
      </c>
      <c r="P75" s="32" t="s">
        <v>118</v>
      </c>
    </row>
    <row r="76" spans="1:16" ht="12.75" customHeight="1" thickBot="1" x14ac:dyDescent="0.25">
      <c r="A76" s="16" t="str">
        <f t="shared" si="12"/>
        <v>VSB 47 </v>
      </c>
      <c r="B76" s="6" t="str">
        <f t="shared" si="13"/>
        <v>I</v>
      </c>
      <c r="C76" s="16">
        <f t="shared" si="14"/>
        <v>51111.913999999997</v>
      </c>
      <c r="D76" s="17" t="str">
        <f t="shared" si="15"/>
        <v>vis</v>
      </c>
      <c r="E76" s="29">
        <f>VLOOKUP(C76,Active!C$21:E$968,3,FALSE)</f>
        <v>27863.436166979653</v>
      </c>
      <c r="F76" s="6" t="s">
        <v>94</v>
      </c>
      <c r="G76" s="17" t="str">
        <f t="shared" si="16"/>
        <v>51111.914</v>
      </c>
      <c r="H76" s="16">
        <f t="shared" si="17"/>
        <v>27870</v>
      </c>
      <c r="I76" s="30" t="s">
        <v>233</v>
      </c>
      <c r="J76" s="31" t="s">
        <v>234</v>
      </c>
      <c r="K76" s="30">
        <v>27870</v>
      </c>
      <c r="L76" s="30" t="s">
        <v>235</v>
      </c>
      <c r="M76" s="31" t="s">
        <v>236</v>
      </c>
      <c r="N76" s="31" t="s">
        <v>94</v>
      </c>
      <c r="O76" s="32" t="s">
        <v>237</v>
      </c>
      <c r="P76" s="33" t="s">
        <v>238</v>
      </c>
    </row>
    <row r="77" spans="1:16" ht="12.75" customHeight="1" thickBot="1" x14ac:dyDescent="0.25">
      <c r="A77" s="16" t="str">
        <f t="shared" si="12"/>
        <v>VSB 47 </v>
      </c>
      <c r="B77" s="6" t="str">
        <f t="shared" si="13"/>
        <v>I</v>
      </c>
      <c r="C77" s="16">
        <f t="shared" si="14"/>
        <v>51422.161999999997</v>
      </c>
      <c r="D77" s="17" t="str">
        <f t="shared" si="15"/>
        <v>vis</v>
      </c>
      <c r="E77" s="29">
        <f>VLOOKUP(C77,Active!C$21:E$968,3,FALSE)</f>
        <v>29050.946774264052</v>
      </c>
      <c r="F77" s="6" t="s">
        <v>94</v>
      </c>
      <c r="G77" s="17" t="str">
        <f t="shared" si="16"/>
        <v>51422.162</v>
      </c>
      <c r="H77" s="16">
        <f t="shared" si="17"/>
        <v>29058</v>
      </c>
      <c r="I77" s="30" t="s">
        <v>239</v>
      </c>
      <c r="J77" s="31" t="s">
        <v>240</v>
      </c>
      <c r="K77" s="30">
        <v>29058</v>
      </c>
      <c r="L77" s="30" t="s">
        <v>241</v>
      </c>
      <c r="M77" s="31" t="s">
        <v>236</v>
      </c>
      <c r="N77" s="31" t="s">
        <v>94</v>
      </c>
      <c r="O77" s="32" t="s">
        <v>237</v>
      </c>
      <c r="P77" s="33" t="s">
        <v>238</v>
      </c>
    </row>
    <row r="78" spans="1:16" ht="12.75" customHeight="1" thickBot="1" x14ac:dyDescent="0.25">
      <c r="A78" s="16" t="str">
        <f t="shared" si="12"/>
        <v>VSB 47 </v>
      </c>
      <c r="B78" s="6" t="str">
        <f t="shared" si="13"/>
        <v>II</v>
      </c>
      <c r="C78" s="16">
        <f t="shared" si="14"/>
        <v>51461.997000000003</v>
      </c>
      <c r="D78" s="17" t="str">
        <f t="shared" si="15"/>
        <v>vis</v>
      </c>
      <c r="E78" s="29">
        <f>VLOOKUP(C78,Active!C$21:E$968,3,FALSE)</f>
        <v>29203.419908792501</v>
      </c>
      <c r="F78" s="6" t="s">
        <v>94</v>
      </c>
      <c r="G78" s="17" t="str">
        <f t="shared" si="16"/>
        <v>51461.997</v>
      </c>
      <c r="H78" s="16">
        <f t="shared" si="17"/>
        <v>29210.5</v>
      </c>
      <c r="I78" s="30" t="s">
        <v>242</v>
      </c>
      <c r="J78" s="31" t="s">
        <v>243</v>
      </c>
      <c r="K78" s="30">
        <v>29210.5</v>
      </c>
      <c r="L78" s="30" t="s">
        <v>244</v>
      </c>
      <c r="M78" s="31" t="s">
        <v>236</v>
      </c>
      <c r="N78" s="31" t="s">
        <v>245</v>
      </c>
      <c r="O78" s="32" t="s">
        <v>246</v>
      </c>
      <c r="P78" s="33" t="s">
        <v>238</v>
      </c>
    </row>
    <row r="79" spans="1:16" ht="12.75" customHeight="1" thickBot="1" x14ac:dyDescent="0.25">
      <c r="A79" s="16" t="str">
        <f t="shared" si="12"/>
        <v>VSB 47 </v>
      </c>
      <c r="B79" s="6" t="str">
        <f t="shared" si="13"/>
        <v>II</v>
      </c>
      <c r="C79" s="16">
        <f t="shared" si="14"/>
        <v>51463.036999999997</v>
      </c>
      <c r="D79" s="17" t="str">
        <f t="shared" si="15"/>
        <v>vis</v>
      </c>
      <c r="E79" s="29">
        <f>VLOOKUP(C79,Active!C$21:E$968,3,FALSE)</f>
        <v>29207.400630768363</v>
      </c>
      <c r="F79" s="6" t="s">
        <v>94</v>
      </c>
      <c r="G79" s="17" t="str">
        <f t="shared" si="16"/>
        <v>51463.037</v>
      </c>
      <c r="H79" s="16">
        <f t="shared" si="17"/>
        <v>29214.5</v>
      </c>
      <c r="I79" s="30" t="s">
        <v>247</v>
      </c>
      <c r="J79" s="31" t="s">
        <v>248</v>
      </c>
      <c r="K79" s="30">
        <v>29214.5</v>
      </c>
      <c r="L79" s="30" t="s">
        <v>249</v>
      </c>
      <c r="M79" s="31" t="s">
        <v>236</v>
      </c>
      <c r="N79" s="31" t="s">
        <v>94</v>
      </c>
      <c r="O79" s="32" t="s">
        <v>237</v>
      </c>
      <c r="P79" s="33" t="s">
        <v>238</v>
      </c>
    </row>
    <row r="80" spans="1:16" ht="12.75" customHeight="1" thickBot="1" x14ac:dyDescent="0.25">
      <c r="A80" s="16" t="str">
        <f t="shared" si="12"/>
        <v>VSB 38 </v>
      </c>
      <c r="B80" s="6" t="str">
        <f t="shared" si="13"/>
        <v>II</v>
      </c>
      <c r="C80" s="16">
        <f t="shared" si="14"/>
        <v>51814.040699999998</v>
      </c>
      <c r="D80" s="17" t="str">
        <f t="shared" si="15"/>
        <v>vis</v>
      </c>
      <c r="E80" s="29">
        <f>VLOOKUP(C80,Active!C$21:E$968,3,FALSE)</f>
        <v>30550.90845981504</v>
      </c>
      <c r="F80" s="6" t="s">
        <v>94</v>
      </c>
      <c r="G80" s="17" t="str">
        <f t="shared" si="16"/>
        <v>51814.0407</v>
      </c>
      <c r="H80" s="16">
        <f t="shared" si="17"/>
        <v>30558.5</v>
      </c>
      <c r="I80" s="30" t="s">
        <v>250</v>
      </c>
      <c r="J80" s="31" t="s">
        <v>251</v>
      </c>
      <c r="K80" s="30">
        <v>30558.5</v>
      </c>
      <c r="L80" s="30" t="s">
        <v>252</v>
      </c>
      <c r="M80" s="31" t="s">
        <v>99</v>
      </c>
      <c r="N80" s="31" t="s">
        <v>100</v>
      </c>
      <c r="O80" s="32" t="s">
        <v>237</v>
      </c>
      <c r="P80" s="33" t="s">
        <v>253</v>
      </c>
    </row>
    <row r="81" spans="1:16" ht="12.75" customHeight="1" thickBot="1" x14ac:dyDescent="0.25">
      <c r="A81" s="16" t="str">
        <f t="shared" si="12"/>
        <v>VSB 39 </v>
      </c>
      <c r="B81" s="6" t="str">
        <f t="shared" si="13"/>
        <v>I</v>
      </c>
      <c r="C81" s="16">
        <f t="shared" si="14"/>
        <v>52209.061699999998</v>
      </c>
      <c r="D81" s="17" t="str">
        <f t="shared" si="15"/>
        <v>vis</v>
      </c>
      <c r="E81" s="29">
        <f>VLOOKUP(C81,Active!C$21:E$968,3,FALSE)</f>
        <v>32062.897667159137</v>
      </c>
      <c r="F81" s="6" t="s">
        <v>94</v>
      </c>
      <c r="G81" s="17" t="str">
        <f t="shared" si="16"/>
        <v>52209.0617</v>
      </c>
      <c r="H81" s="16">
        <f t="shared" si="17"/>
        <v>32071</v>
      </c>
      <c r="I81" s="30" t="s">
        <v>259</v>
      </c>
      <c r="J81" s="31" t="s">
        <v>260</v>
      </c>
      <c r="K81" s="30" t="s">
        <v>261</v>
      </c>
      <c r="L81" s="30" t="s">
        <v>262</v>
      </c>
      <c r="M81" s="31" t="s">
        <v>99</v>
      </c>
      <c r="N81" s="31" t="s">
        <v>100</v>
      </c>
      <c r="O81" s="32" t="s">
        <v>246</v>
      </c>
      <c r="P81" s="33" t="s">
        <v>263</v>
      </c>
    </row>
    <row r="82" spans="1:16" ht="12.75" customHeight="1" thickBot="1" x14ac:dyDescent="0.25">
      <c r="A82" s="16" t="str">
        <f t="shared" si="12"/>
        <v>VSB 39 </v>
      </c>
      <c r="B82" s="6" t="str">
        <f t="shared" si="13"/>
        <v>I</v>
      </c>
      <c r="C82" s="16">
        <f t="shared" si="14"/>
        <v>52217.943800000001</v>
      </c>
      <c r="D82" s="17" t="str">
        <f t="shared" si="15"/>
        <v>vis</v>
      </c>
      <c r="E82" s="29">
        <f>VLOOKUP(C82,Active!C$21:E$968,3,FALSE)</f>
        <v>32096.894946641885</v>
      </c>
      <c r="F82" s="6" t="s">
        <v>94</v>
      </c>
      <c r="G82" s="17" t="str">
        <f t="shared" si="16"/>
        <v>52217.9438</v>
      </c>
      <c r="H82" s="16">
        <f t="shared" si="17"/>
        <v>32105</v>
      </c>
      <c r="I82" s="30" t="s">
        <v>264</v>
      </c>
      <c r="J82" s="31" t="s">
        <v>265</v>
      </c>
      <c r="K82" s="30" t="s">
        <v>266</v>
      </c>
      <c r="L82" s="30" t="s">
        <v>267</v>
      </c>
      <c r="M82" s="31" t="s">
        <v>99</v>
      </c>
      <c r="N82" s="31" t="s">
        <v>100</v>
      </c>
      <c r="O82" s="32" t="s">
        <v>237</v>
      </c>
      <c r="P82" s="33" t="s">
        <v>263</v>
      </c>
    </row>
    <row r="83" spans="1:16" ht="12.75" customHeight="1" thickBot="1" x14ac:dyDescent="0.25">
      <c r="A83" s="16" t="str">
        <f t="shared" si="12"/>
        <v>VSB 39 </v>
      </c>
      <c r="B83" s="6" t="str">
        <f t="shared" si="13"/>
        <v>I</v>
      </c>
      <c r="C83" s="16">
        <f t="shared" si="14"/>
        <v>52229.960599999999</v>
      </c>
      <c r="D83" s="17" t="str">
        <f t="shared" si="15"/>
        <v>vis</v>
      </c>
      <c r="E83" s="29">
        <f>VLOOKUP(C83,Active!C$21:E$968,3,FALSE)</f>
        <v>32142.890658026365</v>
      </c>
      <c r="F83" s="6" t="s">
        <v>94</v>
      </c>
      <c r="G83" s="17" t="str">
        <f t="shared" si="16"/>
        <v>52229.9606</v>
      </c>
      <c r="H83" s="16">
        <f t="shared" si="17"/>
        <v>32151</v>
      </c>
      <c r="I83" s="30" t="s">
        <v>268</v>
      </c>
      <c r="J83" s="31" t="s">
        <v>269</v>
      </c>
      <c r="K83" s="30" t="s">
        <v>270</v>
      </c>
      <c r="L83" s="30" t="s">
        <v>271</v>
      </c>
      <c r="M83" s="31" t="s">
        <v>99</v>
      </c>
      <c r="N83" s="31" t="s">
        <v>100</v>
      </c>
      <c r="O83" s="32" t="s">
        <v>237</v>
      </c>
      <c r="P83" s="33" t="s">
        <v>263</v>
      </c>
    </row>
    <row r="84" spans="1:16" ht="12.75" customHeight="1" thickBot="1" x14ac:dyDescent="0.25">
      <c r="A84" s="16" t="str">
        <f t="shared" si="12"/>
        <v>VSB 39 </v>
      </c>
      <c r="B84" s="6" t="str">
        <f t="shared" si="13"/>
        <v>II</v>
      </c>
      <c r="C84" s="16">
        <f t="shared" si="14"/>
        <v>52232.970800000003</v>
      </c>
      <c r="D84" s="17" t="str">
        <f t="shared" si="15"/>
        <v>vis</v>
      </c>
      <c r="E84" s="29">
        <f>VLOOKUP(C84,Active!C$21:E$968,3,FALSE)</f>
        <v>32154.41255157621</v>
      </c>
      <c r="F84" s="6" t="s">
        <v>94</v>
      </c>
      <c r="G84" s="17" t="str">
        <f t="shared" si="16"/>
        <v>52232.9708</v>
      </c>
      <c r="H84" s="16">
        <f t="shared" si="17"/>
        <v>32162.5</v>
      </c>
      <c r="I84" s="30" t="s">
        <v>272</v>
      </c>
      <c r="J84" s="31" t="s">
        <v>273</v>
      </c>
      <c r="K84" s="30" t="s">
        <v>274</v>
      </c>
      <c r="L84" s="30" t="s">
        <v>275</v>
      </c>
      <c r="M84" s="31" t="s">
        <v>99</v>
      </c>
      <c r="N84" s="31" t="s">
        <v>100</v>
      </c>
      <c r="O84" s="32" t="s">
        <v>246</v>
      </c>
      <c r="P84" s="33" t="s">
        <v>263</v>
      </c>
    </row>
    <row r="85" spans="1:16" ht="12.75" customHeight="1" thickBot="1" x14ac:dyDescent="0.25">
      <c r="A85" s="16" t="str">
        <f t="shared" si="12"/>
        <v>VSB 39 </v>
      </c>
      <c r="B85" s="6" t="str">
        <f t="shared" si="13"/>
        <v>I</v>
      </c>
      <c r="C85" s="16">
        <f t="shared" si="14"/>
        <v>52237.016600000003</v>
      </c>
      <c r="D85" s="17" t="str">
        <f t="shared" si="15"/>
        <v>vis</v>
      </c>
      <c r="E85" s="29">
        <f>VLOOKUP(C85,Active!C$21:E$968,3,FALSE)</f>
        <v>32169.898325585877</v>
      </c>
      <c r="F85" s="6" t="s">
        <v>94</v>
      </c>
      <c r="G85" s="17" t="str">
        <f t="shared" si="16"/>
        <v>52237.0166</v>
      </c>
      <c r="H85" s="16">
        <f t="shared" si="17"/>
        <v>32178</v>
      </c>
      <c r="I85" s="30" t="s">
        <v>276</v>
      </c>
      <c r="J85" s="31" t="s">
        <v>277</v>
      </c>
      <c r="K85" s="30" t="s">
        <v>278</v>
      </c>
      <c r="L85" s="30" t="s">
        <v>279</v>
      </c>
      <c r="M85" s="31" t="s">
        <v>99</v>
      </c>
      <c r="N85" s="31" t="s">
        <v>100</v>
      </c>
      <c r="O85" s="32" t="s">
        <v>246</v>
      </c>
      <c r="P85" s="33" t="s">
        <v>263</v>
      </c>
    </row>
    <row r="86" spans="1:16" ht="12.75" customHeight="1" thickBot="1" x14ac:dyDescent="0.25">
      <c r="A86" s="16" t="str">
        <f t="shared" si="12"/>
        <v>VSB 40 </v>
      </c>
      <c r="B86" s="6" t="str">
        <f t="shared" si="13"/>
        <v>I</v>
      </c>
      <c r="C86" s="16">
        <f t="shared" si="14"/>
        <v>52574.9611</v>
      </c>
      <c r="D86" s="17" t="str">
        <f t="shared" si="15"/>
        <v>vis</v>
      </c>
      <c r="E86" s="29">
        <f>VLOOKUP(C86,Active!C$21:E$968,3,FALSE)</f>
        <v>33463.420534990677</v>
      </c>
      <c r="F86" s="6" t="s">
        <v>94</v>
      </c>
      <c r="G86" s="17" t="str">
        <f t="shared" si="16"/>
        <v>52574.9611</v>
      </c>
      <c r="H86" s="16">
        <f t="shared" si="17"/>
        <v>33472</v>
      </c>
      <c r="I86" s="30" t="s">
        <v>286</v>
      </c>
      <c r="J86" s="31" t="s">
        <v>287</v>
      </c>
      <c r="K86" s="30" t="s">
        <v>288</v>
      </c>
      <c r="L86" s="30" t="s">
        <v>289</v>
      </c>
      <c r="M86" s="31" t="s">
        <v>99</v>
      </c>
      <c r="N86" s="31" t="s">
        <v>100</v>
      </c>
      <c r="O86" s="32" t="s">
        <v>237</v>
      </c>
      <c r="P86" s="33" t="s">
        <v>290</v>
      </c>
    </row>
    <row r="87" spans="1:16" ht="12.75" customHeight="1" thickBot="1" x14ac:dyDescent="0.25">
      <c r="A87" s="16" t="str">
        <f t="shared" si="12"/>
        <v>VSB 42 </v>
      </c>
      <c r="B87" s="6" t="str">
        <f t="shared" si="13"/>
        <v>I</v>
      </c>
      <c r="C87" s="16">
        <f t="shared" si="14"/>
        <v>52854.245600000002</v>
      </c>
      <c r="D87" s="17" t="str">
        <f t="shared" si="15"/>
        <v>vis</v>
      </c>
      <c r="E87" s="29">
        <f>VLOOKUP(C87,Active!C$21:E$968,3,FALSE)</f>
        <v>34532.414714486185</v>
      </c>
      <c r="F87" s="6" t="s">
        <v>94</v>
      </c>
      <c r="G87" s="17" t="str">
        <f t="shared" si="16"/>
        <v>52854.2456</v>
      </c>
      <c r="H87" s="16">
        <f t="shared" si="17"/>
        <v>34541</v>
      </c>
      <c r="I87" s="30" t="s">
        <v>291</v>
      </c>
      <c r="J87" s="31" t="s">
        <v>292</v>
      </c>
      <c r="K87" s="30" t="s">
        <v>293</v>
      </c>
      <c r="L87" s="30" t="s">
        <v>294</v>
      </c>
      <c r="M87" s="31" t="s">
        <v>99</v>
      </c>
      <c r="N87" s="31" t="s">
        <v>100</v>
      </c>
      <c r="O87" s="32" t="s">
        <v>237</v>
      </c>
      <c r="P87" s="33" t="s">
        <v>295</v>
      </c>
    </row>
    <row r="88" spans="1:16" ht="12.75" customHeight="1" thickBot="1" x14ac:dyDescent="0.25">
      <c r="A88" s="16" t="str">
        <f t="shared" si="12"/>
        <v>VSB 42 </v>
      </c>
      <c r="B88" s="6" t="str">
        <f t="shared" si="13"/>
        <v>I</v>
      </c>
      <c r="C88" s="16">
        <f t="shared" si="14"/>
        <v>52900.0988</v>
      </c>
      <c r="D88" s="17" t="str">
        <f t="shared" si="15"/>
        <v>vis</v>
      </c>
      <c r="E88" s="29">
        <f>VLOOKUP(C88,Active!C$21:E$968,3,FALSE)</f>
        <v>34707.923215356233</v>
      </c>
      <c r="F88" s="6" t="s">
        <v>94</v>
      </c>
      <c r="G88" s="17" t="str">
        <f t="shared" si="16"/>
        <v>52900.0988</v>
      </c>
      <c r="H88" s="16">
        <f t="shared" si="17"/>
        <v>34717</v>
      </c>
      <c r="I88" s="30" t="s">
        <v>296</v>
      </c>
      <c r="J88" s="31" t="s">
        <v>297</v>
      </c>
      <c r="K88" s="30" t="s">
        <v>298</v>
      </c>
      <c r="L88" s="30" t="s">
        <v>299</v>
      </c>
      <c r="M88" s="31" t="s">
        <v>99</v>
      </c>
      <c r="N88" s="31" t="s">
        <v>100</v>
      </c>
      <c r="O88" s="32" t="s">
        <v>246</v>
      </c>
      <c r="P88" s="33" t="s">
        <v>295</v>
      </c>
    </row>
    <row r="89" spans="1:16" ht="12.75" customHeight="1" thickBot="1" x14ac:dyDescent="0.25">
      <c r="A89" s="16" t="str">
        <f t="shared" si="12"/>
        <v>VSB 42 </v>
      </c>
      <c r="B89" s="6" t="str">
        <f t="shared" si="13"/>
        <v>I</v>
      </c>
      <c r="C89" s="16">
        <f t="shared" si="14"/>
        <v>52905.0622</v>
      </c>
      <c r="D89" s="17" t="str">
        <f t="shared" si="15"/>
        <v>vis</v>
      </c>
      <c r="E89" s="29">
        <f>VLOOKUP(C89,Active!C$21:E$968,3,FALSE)</f>
        <v>34726.921210986162</v>
      </c>
      <c r="F89" s="6" t="s">
        <v>94</v>
      </c>
      <c r="G89" s="17" t="str">
        <f t="shared" si="16"/>
        <v>52905.0622</v>
      </c>
      <c r="H89" s="16">
        <f t="shared" si="17"/>
        <v>34736</v>
      </c>
      <c r="I89" s="30" t="s">
        <v>300</v>
      </c>
      <c r="J89" s="31" t="s">
        <v>301</v>
      </c>
      <c r="K89" s="30" t="s">
        <v>302</v>
      </c>
      <c r="L89" s="30" t="s">
        <v>303</v>
      </c>
      <c r="M89" s="31" t="s">
        <v>99</v>
      </c>
      <c r="N89" s="31" t="s">
        <v>100</v>
      </c>
      <c r="O89" s="32" t="s">
        <v>246</v>
      </c>
      <c r="P89" s="33" t="s">
        <v>295</v>
      </c>
    </row>
    <row r="90" spans="1:16" ht="12.75" customHeight="1" thickBot="1" x14ac:dyDescent="0.25">
      <c r="A90" s="16" t="str">
        <f t="shared" si="12"/>
        <v>VSB 42 </v>
      </c>
      <c r="B90" s="6" t="str">
        <f t="shared" si="13"/>
        <v>II</v>
      </c>
      <c r="C90" s="16">
        <f t="shared" si="14"/>
        <v>52913.034099999997</v>
      </c>
      <c r="D90" s="17" t="str">
        <f t="shared" si="15"/>
        <v>vis</v>
      </c>
      <c r="E90" s="29">
        <f>VLOOKUP(C90,Active!C$21:E$968,3,FALSE)</f>
        <v>34757.434593216531</v>
      </c>
      <c r="F90" s="6" t="s">
        <v>94</v>
      </c>
      <c r="G90" s="17" t="str">
        <f t="shared" si="16"/>
        <v>52913.0341</v>
      </c>
      <c r="H90" s="16">
        <f t="shared" si="17"/>
        <v>34766.5</v>
      </c>
      <c r="I90" s="30" t="s">
        <v>304</v>
      </c>
      <c r="J90" s="31" t="s">
        <v>305</v>
      </c>
      <c r="K90" s="30" t="s">
        <v>306</v>
      </c>
      <c r="L90" s="30" t="s">
        <v>307</v>
      </c>
      <c r="M90" s="31" t="s">
        <v>99</v>
      </c>
      <c r="N90" s="31" t="s">
        <v>100</v>
      </c>
      <c r="O90" s="32" t="s">
        <v>246</v>
      </c>
      <c r="P90" s="33" t="s">
        <v>295</v>
      </c>
    </row>
    <row r="91" spans="1:16" ht="12.75" customHeight="1" thickBot="1" x14ac:dyDescent="0.25">
      <c r="A91" s="16" t="str">
        <f t="shared" si="12"/>
        <v>VSB 42 </v>
      </c>
      <c r="B91" s="6" t="str">
        <f t="shared" si="13"/>
        <v>I</v>
      </c>
      <c r="C91" s="16">
        <f t="shared" si="14"/>
        <v>52922.042200000004</v>
      </c>
      <c r="D91" s="17" t="str">
        <f t="shared" si="15"/>
        <v>vis</v>
      </c>
      <c r="E91" s="29">
        <f>VLOOKUP(C91,Active!C$21:E$968,3,FALSE)</f>
        <v>34791.91415247714</v>
      </c>
      <c r="F91" s="6" t="s">
        <v>94</v>
      </c>
      <c r="G91" s="17" t="str">
        <f t="shared" si="16"/>
        <v>52922.0422</v>
      </c>
      <c r="H91" s="16">
        <f t="shared" si="17"/>
        <v>34801</v>
      </c>
      <c r="I91" s="30" t="s">
        <v>308</v>
      </c>
      <c r="J91" s="31" t="s">
        <v>309</v>
      </c>
      <c r="K91" s="30" t="s">
        <v>310</v>
      </c>
      <c r="L91" s="30" t="s">
        <v>311</v>
      </c>
      <c r="M91" s="31" t="s">
        <v>99</v>
      </c>
      <c r="N91" s="31" t="s">
        <v>100</v>
      </c>
      <c r="O91" s="32" t="s">
        <v>246</v>
      </c>
      <c r="P91" s="33" t="s">
        <v>295</v>
      </c>
    </row>
    <row r="92" spans="1:16" ht="12.75" customHeight="1" thickBot="1" x14ac:dyDescent="0.25">
      <c r="A92" s="16" t="str">
        <f t="shared" si="12"/>
        <v>VSB 42 </v>
      </c>
      <c r="B92" s="6" t="str">
        <f t="shared" si="13"/>
        <v>II</v>
      </c>
      <c r="C92" s="16">
        <f t="shared" si="14"/>
        <v>52928.969599999997</v>
      </c>
      <c r="D92" s="17" t="str">
        <f t="shared" si="15"/>
        <v>vis</v>
      </c>
      <c r="E92" s="29">
        <f>VLOOKUP(C92,Active!C$21:E$968,3,FALSE)</f>
        <v>34818.42958845383</v>
      </c>
      <c r="F92" s="6" t="s">
        <v>94</v>
      </c>
      <c r="G92" s="17" t="str">
        <f t="shared" si="16"/>
        <v>52928.9696</v>
      </c>
      <c r="H92" s="16">
        <f t="shared" si="17"/>
        <v>34827.5</v>
      </c>
      <c r="I92" s="30" t="s">
        <v>312</v>
      </c>
      <c r="J92" s="31" t="s">
        <v>313</v>
      </c>
      <c r="K92" s="30" t="s">
        <v>314</v>
      </c>
      <c r="L92" s="30" t="s">
        <v>315</v>
      </c>
      <c r="M92" s="31" t="s">
        <v>99</v>
      </c>
      <c r="N92" s="31" t="s">
        <v>100</v>
      </c>
      <c r="O92" s="32" t="s">
        <v>246</v>
      </c>
      <c r="P92" s="33" t="s">
        <v>295</v>
      </c>
    </row>
    <row r="93" spans="1:16" ht="12.75" customHeight="1" thickBot="1" x14ac:dyDescent="0.25">
      <c r="A93" s="16" t="str">
        <f t="shared" si="12"/>
        <v>IBVS 5754 </v>
      </c>
      <c r="B93" s="6" t="str">
        <f t="shared" si="13"/>
        <v>II</v>
      </c>
      <c r="C93" s="16">
        <f t="shared" si="14"/>
        <v>53259.3266</v>
      </c>
      <c r="D93" s="17" t="str">
        <f t="shared" si="15"/>
        <v>vis</v>
      </c>
      <c r="E93" s="29">
        <f>VLOOKUP(C93,Active!C$21:E$968,3,FALSE)</f>
        <v>36082.909751712432</v>
      </c>
      <c r="F93" s="6" t="s">
        <v>94</v>
      </c>
      <c r="G93" s="17" t="str">
        <f t="shared" si="16"/>
        <v>53259.3266</v>
      </c>
      <c r="H93" s="16">
        <f t="shared" si="17"/>
        <v>36092.5</v>
      </c>
      <c r="I93" s="30" t="s">
        <v>322</v>
      </c>
      <c r="J93" s="31" t="s">
        <v>323</v>
      </c>
      <c r="K93" s="30" t="s">
        <v>324</v>
      </c>
      <c r="L93" s="30" t="s">
        <v>325</v>
      </c>
      <c r="M93" s="31" t="s">
        <v>99</v>
      </c>
      <c r="N93" s="31" t="s">
        <v>100</v>
      </c>
      <c r="O93" s="32" t="s">
        <v>326</v>
      </c>
      <c r="P93" s="33" t="s">
        <v>327</v>
      </c>
    </row>
    <row r="94" spans="1:16" ht="12.75" customHeight="1" thickBot="1" x14ac:dyDescent="0.25">
      <c r="A94" s="16" t="str">
        <f t="shared" si="12"/>
        <v>IBVS 5754 </v>
      </c>
      <c r="B94" s="6" t="str">
        <f t="shared" si="13"/>
        <v>I</v>
      </c>
      <c r="C94" s="16">
        <f t="shared" si="14"/>
        <v>53259.466099999998</v>
      </c>
      <c r="D94" s="17" t="str">
        <f t="shared" si="15"/>
        <v>vis</v>
      </c>
      <c r="E94" s="29">
        <f>VLOOKUP(C94,Active!C$21:E$968,3,FALSE)</f>
        <v>36083.44370432361</v>
      </c>
      <c r="F94" s="6" t="s">
        <v>94</v>
      </c>
      <c r="G94" s="17" t="str">
        <f t="shared" si="16"/>
        <v>53259.4661</v>
      </c>
      <c r="H94" s="16">
        <f t="shared" si="17"/>
        <v>36093</v>
      </c>
      <c r="I94" s="30" t="s">
        <v>328</v>
      </c>
      <c r="J94" s="31" t="s">
        <v>329</v>
      </c>
      <c r="K94" s="30" t="s">
        <v>330</v>
      </c>
      <c r="L94" s="30" t="s">
        <v>331</v>
      </c>
      <c r="M94" s="31" t="s">
        <v>99</v>
      </c>
      <c r="N94" s="31" t="s">
        <v>100</v>
      </c>
      <c r="O94" s="32" t="s">
        <v>326</v>
      </c>
      <c r="P94" s="33" t="s">
        <v>327</v>
      </c>
    </row>
    <row r="95" spans="1:16" ht="12.75" customHeight="1" thickBot="1" x14ac:dyDescent="0.25">
      <c r="A95" s="16" t="str">
        <f t="shared" si="12"/>
        <v>IBVS 5754 </v>
      </c>
      <c r="B95" s="6" t="str">
        <f t="shared" si="13"/>
        <v>II</v>
      </c>
      <c r="C95" s="16">
        <f t="shared" si="14"/>
        <v>53260.371700000003</v>
      </c>
      <c r="D95" s="17" t="str">
        <f t="shared" si="15"/>
        <v>vis</v>
      </c>
      <c r="E95" s="29">
        <f>VLOOKUP(C95,Active!C$21:E$968,3,FALSE)</f>
        <v>36086.909994536487</v>
      </c>
      <c r="F95" s="6" t="s">
        <v>94</v>
      </c>
      <c r="G95" s="17" t="str">
        <f t="shared" si="16"/>
        <v>53260.3717</v>
      </c>
      <c r="H95" s="16">
        <f t="shared" si="17"/>
        <v>36096.5</v>
      </c>
      <c r="I95" s="30" t="s">
        <v>332</v>
      </c>
      <c r="J95" s="31" t="s">
        <v>333</v>
      </c>
      <c r="K95" s="30" t="s">
        <v>334</v>
      </c>
      <c r="L95" s="30" t="s">
        <v>335</v>
      </c>
      <c r="M95" s="31" t="s">
        <v>99</v>
      </c>
      <c r="N95" s="31" t="s">
        <v>100</v>
      </c>
      <c r="O95" s="32" t="s">
        <v>326</v>
      </c>
      <c r="P95" s="33" t="s">
        <v>327</v>
      </c>
    </row>
    <row r="96" spans="1:16" ht="12.75" customHeight="1" thickBot="1" x14ac:dyDescent="0.25">
      <c r="A96" s="16" t="str">
        <f t="shared" si="12"/>
        <v>IBVS 5754 </v>
      </c>
      <c r="B96" s="6" t="str">
        <f t="shared" si="13"/>
        <v>I</v>
      </c>
      <c r="C96" s="16">
        <f t="shared" si="14"/>
        <v>53261.2961</v>
      </c>
      <c r="D96" s="17" t="str">
        <f t="shared" si="15"/>
        <v>vis</v>
      </c>
      <c r="E96" s="29">
        <f>VLOOKUP(C96,Active!C$21:E$968,3,FALSE)</f>
        <v>36090.44824395427</v>
      </c>
      <c r="F96" s="6" t="s">
        <v>94</v>
      </c>
      <c r="G96" s="17" t="str">
        <f t="shared" si="16"/>
        <v>53261.2961</v>
      </c>
      <c r="H96" s="16">
        <f t="shared" si="17"/>
        <v>36100</v>
      </c>
      <c r="I96" s="30" t="s">
        <v>346</v>
      </c>
      <c r="J96" s="31" t="s">
        <v>347</v>
      </c>
      <c r="K96" s="30" t="s">
        <v>348</v>
      </c>
      <c r="L96" s="30" t="s">
        <v>349</v>
      </c>
      <c r="M96" s="31" t="s">
        <v>99</v>
      </c>
      <c r="N96" s="31" t="s">
        <v>100</v>
      </c>
      <c r="O96" s="32" t="s">
        <v>326</v>
      </c>
      <c r="P96" s="33" t="s">
        <v>327</v>
      </c>
    </row>
    <row r="97" spans="1:16" ht="12.75" customHeight="1" thickBot="1" x14ac:dyDescent="0.25">
      <c r="A97" s="16" t="str">
        <f t="shared" si="12"/>
        <v>IBVS 5754 </v>
      </c>
      <c r="B97" s="6" t="str">
        <f t="shared" si="13"/>
        <v>II</v>
      </c>
      <c r="C97" s="16">
        <f t="shared" si="14"/>
        <v>53261.420599999998</v>
      </c>
      <c r="D97" s="17" t="str">
        <f t="shared" si="15"/>
        <v>vis</v>
      </c>
      <c r="E97" s="29">
        <f>VLOOKUP(C97,Active!C$21:E$968,3,FALSE)</f>
        <v>36090.924782306189</v>
      </c>
      <c r="F97" s="6" t="s">
        <v>94</v>
      </c>
      <c r="G97" s="17" t="str">
        <f t="shared" si="16"/>
        <v>53261.4206</v>
      </c>
      <c r="H97" s="16">
        <f t="shared" si="17"/>
        <v>36100.5</v>
      </c>
      <c r="I97" s="30" t="s">
        <v>350</v>
      </c>
      <c r="J97" s="31" t="s">
        <v>351</v>
      </c>
      <c r="K97" s="30" t="s">
        <v>352</v>
      </c>
      <c r="L97" s="30" t="s">
        <v>353</v>
      </c>
      <c r="M97" s="31" t="s">
        <v>99</v>
      </c>
      <c r="N97" s="31" t="s">
        <v>100</v>
      </c>
      <c r="O97" s="32" t="s">
        <v>326</v>
      </c>
      <c r="P97" s="33" t="s">
        <v>327</v>
      </c>
    </row>
    <row r="98" spans="1:16" ht="12.75" customHeight="1" thickBot="1" x14ac:dyDescent="0.25">
      <c r="A98" s="16" t="str">
        <f t="shared" si="12"/>
        <v>IBVS 5754 </v>
      </c>
      <c r="B98" s="6" t="str">
        <f t="shared" si="13"/>
        <v>I</v>
      </c>
      <c r="C98" s="16">
        <f t="shared" si="14"/>
        <v>53262.343800000002</v>
      </c>
      <c r="D98" s="17" t="str">
        <f t="shared" si="15"/>
        <v>vis</v>
      </c>
      <c r="E98" s="29">
        <f>VLOOKUP(C98,Active!C$21:E$968,3,FALSE)</f>
        <v>36094.458438583264</v>
      </c>
      <c r="F98" s="6" t="s">
        <v>94</v>
      </c>
      <c r="G98" s="17" t="str">
        <f t="shared" si="16"/>
        <v>53262.3438</v>
      </c>
      <c r="H98" s="16">
        <f t="shared" si="17"/>
        <v>36104</v>
      </c>
      <c r="I98" s="30" t="s">
        <v>354</v>
      </c>
      <c r="J98" s="31" t="s">
        <v>355</v>
      </c>
      <c r="K98" s="30" t="s">
        <v>356</v>
      </c>
      <c r="L98" s="30" t="s">
        <v>357</v>
      </c>
      <c r="M98" s="31" t="s">
        <v>99</v>
      </c>
      <c r="N98" s="31" t="s">
        <v>100</v>
      </c>
      <c r="O98" s="32" t="s">
        <v>326</v>
      </c>
      <c r="P98" s="33" t="s">
        <v>327</v>
      </c>
    </row>
    <row r="99" spans="1:16" ht="12.75" customHeight="1" thickBot="1" x14ac:dyDescent="0.25">
      <c r="A99" s="16" t="str">
        <f t="shared" si="12"/>
        <v>IBVS 5754 </v>
      </c>
      <c r="B99" s="6" t="str">
        <f t="shared" si="13"/>
        <v>II</v>
      </c>
      <c r="C99" s="16">
        <f t="shared" si="14"/>
        <v>53262.464999999997</v>
      </c>
      <c r="D99" s="17" t="str">
        <f t="shared" si="15"/>
        <v>vis</v>
      </c>
      <c r="E99" s="29">
        <f>VLOOKUP(C99,Active!C$21:E$968,3,FALSE)</f>
        <v>36094.922345798121</v>
      </c>
      <c r="F99" s="6" t="s">
        <v>94</v>
      </c>
      <c r="G99" s="17" t="str">
        <f t="shared" si="16"/>
        <v>53262.4650</v>
      </c>
      <c r="H99" s="16">
        <f t="shared" si="17"/>
        <v>36104.5</v>
      </c>
      <c r="I99" s="30" t="s">
        <v>358</v>
      </c>
      <c r="J99" s="31" t="s">
        <v>359</v>
      </c>
      <c r="K99" s="30" t="s">
        <v>360</v>
      </c>
      <c r="L99" s="30" t="s">
        <v>361</v>
      </c>
      <c r="M99" s="31" t="s">
        <v>99</v>
      </c>
      <c r="N99" s="31" t="s">
        <v>100</v>
      </c>
      <c r="O99" s="32" t="s">
        <v>326</v>
      </c>
      <c r="P99" s="33" t="s">
        <v>327</v>
      </c>
    </row>
    <row r="100" spans="1:16" ht="12.75" customHeight="1" thickBot="1" x14ac:dyDescent="0.25">
      <c r="A100" s="16" t="str">
        <f t="shared" si="12"/>
        <v>IBVS 5754 </v>
      </c>
      <c r="B100" s="6" t="str">
        <f t="shared" si="13"/>
        <v>I</v>
      </c>
      <c r="C100" s="16">
        <f t="shared" si="14"/>
        <v>53263.390200000002</v>
      </c>
      <c r="D100" s="17" t="str">
        <f t="shared" si="15"/>
        <v>PE</v>
      </c>
      <c r="E100" s="29">
        <f>VLOOKUP(C100,Active!C$21:E$968,3,FALSE)</f>
        <v>36098.463657309774</v>
      </c>
      <c r="F100" s="6" t="str">
        <f>LEFT(M100,1)</f>
        <v>E</v>
      </c>
      <c r="G100" s="17" t="str">
        <f t="shared" si="16"/>
        <v>53263.3902</v>
      </c>
      <c r="H100" s="16">
        <f t="shared" si="17"/>
        <v>36108</v>
      </c>
      <c r="I100" s="30" t="s">
        <v>362</v>
      </c>
      <c r="J100" s="31" t="s">
        <v>363</v>
      </c>
      <c r="K100" s="30" t="s">
        <v>364</v>
      </c>
      <c r="L100" s="30" t="s">
        <v>365</v>
      </c>
      <c r="M100" s="31" t="s">
        <v>99</v>
      </c>
      <c r="N100" s="31" t="s">
        <v>100</v>
      </c>
      <c r="O100" s="32" t="s">
        <v>326</v>
      </c>
      <c r="P100" s="33" t="s">
        <v>327</v>
      </c>
    </row>
    <row r="101" spans="1:16" ht="12.75" customHeight="1" thickBot="1" x14ac:dyDescent="0.25">
      <c r="A101" s="16" t="str">
        <f t="shared" si="12"/>
        <v>IBVS 5754 </v>
      </c>
      <c r="B101" s="6" t="str">
        <f t="shared" si="13"/>
        <v>II</v>
      </c>
      <c r="C101" s="16">
        <f t="shared" si="14"/>
        <v>53263.510300000002</v>
      </c>
      <c r="D101" s="17" t="str">
        <f t="shared" si="15"/>
        <v>PE</v>
      </c>
      <c r="E101" s="29">
        <f>VLOOKUP(C101,Active!C$21:E$968,3,FALSE)</f>
        <v>36098.923354145641</v>
      </c>
      <c r="F101" s="6" t="str">
        <f>LEFT(M101,1)</f>
        <v>E</v>
      </c>
      <c r="G101" s="17" t="str">
        <f t="shared" si="16"/>
        <v>53263.5103</v>
      </c>
      <c r="H101" s="16">
        <f t="shared" si="17"/>
        <v>36108.5</v>
      </c>
      <c r="I101" s="30" t="s">
        <v>366</v>
      </c>
      <c r="J101" s="31" t="s">
        <v>367</v>
      </c>
      <c r="K101" s="30" t="s">
        <v>368</v>
      </c>
      <c r="L101" s="30" t="s">
        <v>369</v>
      </c>
      <c r="M101" s="31" t="s">
        <v>99</v>
      </c>
      <c r="N101" s="31" t="s">
        <v>100</v>
      </c>
      <c r="O101" s="32" t="s">
        <v>326</v>
      </c>
      <c r="P101" s="33" t="s">
        <v>327</v>
      </c>
    </row>
    <row r="102" spans="1:16" ht="12.75" customHeight="1" thickBot="1" x14ac:dyDescent="0.25">
      <c r="A102" s="16" t="str">
        <f t="shared" si="12"/>
        <v>IBVS 5754 </v>
      </c>
      <c r="B102" s="6" t="str">
        <f t="shared" si="13"/>
        <v>II</v>
      </c>
      <c r="C102" s="16">
        <f t="shared" si="14"/>
        <v>53264.2935</v>
      </c>
      <c r="D102" s="17" t="str">
        <f t="shared" si="15"/>
        <v>PE</v>
      </c>
      <c r="E102" s="29">
        <f>VLOOKUP(C102,Active!C$21:E$968,3,FALSE)</f>
        <v>36101.921144002859</v>
      </c>
      <c r="F102" s="6" t="str">
        <f>LEFT(M102,1)</f>
        <v>E</v>
      </c>
      <c r="G102" s="17" t="str">
        <f t="shared" si="16"/>
        <v>53264.2935</v>
      </c>
      <c r="H102" s="16">
        <f t="shared" si="17"/>
        <v>36111.5</v>
      </c>
      <c r="I102" s="30" t="s">
        <v>370</v>
      </c>
      <c r="J102" s="31" t="s">
        <v>371</v>
      </c>
      <c r="K102" s="30" t="s">
        <v>372</v>
      </c>
      <c r="L102" s="30" t="s">
        <v>373</v>
      </c>
      <c r="M102" s="31" t="s">
        <v>99</v>
      </c>
      <c r="N102" s="31" t="s">
        <v>100</v>
      </c>
      <c r="O102" s="32" t="s">
        <v>326</v>
      </c>
      <c r="P102" s="33" t="s">
        <v>327</v>
      </c>
    </row>
    <row r="103" spans="1:16" ht="12.75" customHeight="1" thickBot="1" x14ac:dyDescent="0.25">
      <c r="A103" s="16" t="str">
        <f t="shared" si="12"/>
        <v>IBVS 5754 </v>
      </c>
      <c r="B103" s="6" t="str">
        <f t="shared" si="13"/>
        <v>I</v>
      </c>
      <c r="C103" s="16">
        <f t="shared" si="14"/>
        <v>53264.433900000004</v>
      </c>
      <c r="D103" s="17" t="str">
        <f t="shared" si="15"/>
        <v>PE</v>
      </c>
      <c r="E103" s="29">
        <f>VLOOKUP(C103,Active!C$21:E$968,3,FALSE)</f>
        <v>36102.458541469619</v>
      </c>
      <c r="F103" s="6" t="str">
        <f>LEFT(M103,1)</f>
        <v>E</v>
      </c>
      <c r="G103" s="17" t="str">
        <f t="shared" si="16"/>
        <v>53264.4339</v>
      </c>
      <c r="H103" s="16">
        <f t="shared" si="17"/>
        <v>36112</v>
      </c>
      <c r="I103" s="30" t="s">
        <v>374</v>
      </c>
      <c r="J103" s="31" t="s">
        <v>375</v>
      </c>
      <c r="K103" s="30" t="s">
        <v>376</v>
      </c>
      <c r="L103" s="30" t="s">
        <v>377</v>
      </c>
      <c r="M103" s="31" t="s">
        <v>99</v>
      </c>
      <c r="N103" s="31" t="s">
        <v>100</v>
      </c>
      <c r="O103" s="32" t="s">
        <v>326</v>
      </c>
      <c r="P103" s="33" t="s">
        <v>327</v>
      </c>
    </row>
    <row r="104" spans="1:16" ht="12.75" customHeight="1" thickBot="1" x14ac:dyDescent="0.25">
      <c r="A104" s="16" t="str">
        <f t="shared" si="12"/>
        <v>IBVS 5754 </v>
      </c>
      <c r="B104" s="6" t="str">
        <f t="shared" si="13"/>
        <v>II</v>
      </c>
      <c r="C104" s="16">
        <f t="shared" si="14"/>
        <v>53265.335800000001</v>
      </c>
      <c r="D104" s="17" t="str">
        <f t="shared" si="15"/>
        <v>PE</v>
      </c>
      <c r="E104" s="29">
        <f>VLOOKUP(C104,Active!C$21:E$968,3,FALSE)</f>
        <v>36105.910669498509</v>
      </c>
      <c r="F104" s="6" t="str">
        <f>LEFT(M104,1)</f>
        <v>E</v>
      </c>
      <c r="G104" s="17" t="str">
        <f t="shared" si="16"/>
        <v>53265.3358</v>
      </c>
      <c r="H104" s="16">
        <f t="shared" si="17"/>
        <v>36115.5</v>
      </c>
      <c r="I104" s="30" t="s">
        <v>378</v>
      </c>
      <c r="J104" s="31" t="s">
        <v>379</v>
      </c>
      <c r="K104" s="30" t="s">
        <v>380</v>
      </c>
      <c r="L104" s="30" t="s">
        <v>381</v>
      </c>
      <c r="M104" s="31" t="s">
        <v>99</v>
      </c>
      <c r="N104" s="31" t="s">
        <v>100</v>
      </c>
      <c r="O104" s="32" t="s">
        <v>326</v>
      </c>
      <c r="P104" s="33" t="s">
        <v>327</v>
      </c>
    </row>
    <row r="105" spans="1:16" ht="12.75" customHeight="1" thickBot="1" x14ac:dyDescent="0.25">
      <c r="A105" s="16" t="str">
        <f t="shared" si="12"/>
        <v>IBVS 5754 </v>
      </c>
      <c r="B105" s="6" t="str">
        <f t="shared" si="13"/>
        <v>I</v>
      </c>
      <c r="C105" s="16">
        <f t="shared" si="14"/>
        <v>53265.4764</v>
      </c>
      <c r="D105" s="17" t="str">
        <f t="shared" si="15"/>
        <v>vis</v>
      </c>
      <c r="E105" s="29">
        <f>VLOOKUP(C105,Active!C$21:E$968,3,FALSE)</f>
        <v>36106.448832488706</v>
      </c>
      <c r="F105" s="6" t="s">
        <v>94</v>
      </c>
      <c r="G105" s="17" t="str">
        <f t="shared" si="16"/>
        <v>53265.4764</v>
      </c>
      <c r="H105" s="16">
        <f t="shared" si="17"/>
        <v>36116</v>
      </c>
      <c r="I105" s="30" t="s">
        <v>382</v>
      </c>
      <c r="J105" s="31" t="s">
        <v>383</v>
      </c>
      <c r="K105" s="30" t="s">
        <v>384</v>
      </c>
      <c r="L105" s="30" t="s">
        <v>385</v>
      </c>
      <c r="M105" s="31" t="s">
        <v>99</v>
      </c>
      <c r="N105" s="31" t="s">
        <v>100</v>
      </c>
      <c r="O105" s="32" t="s">
        <v>326</v>
      </c>
      <c r="P105" s="33" t="s">
        <v>327</v>
      </c>
    </row>
    <row r="106" spans="1:16" ht="12.75" customHeight="1" thickBot="1" x14ac:dyDescent="0.25">
      <c r="A106" s="16" t="str">
        <f t="shared" si="12"/>
        <v>VSB 43 </v>
      </c>
      <c r="B106" s="6" t="str">
        <f t="shared" si="13"/>
        <v>I</v>
      </c>
      <c r="C106" s="16">
        <f t="shared" si="14"/>
        <v>53299.956700000002</v>
      </c>
      <c r="D106" s="17" t="str">
        <f t="shared" si="15"/>
        <v>vis</v>
      </c>
      <c r="E106" s="29">
        <f>VLOOKUP(C106,Active!C$21:E$968,3,FALSE)</f>
        <v>36238.42622474378</v>
      </c>
      <c r="F106" s="6" t="s">
        <v>94</v>
      </c>
      <c r="G106" s="17" t="str">
        <f t="shared" si="16"/>
        <v>53299.9567</v>
      </c>
      <c r="H106" s="16">
        <f t="shared" si="17"/>
        <v>36248</v>
      </c>
      <c r="I106" s="30" t="s">
        <v>402</v>
      </c>
      <c r="J106" s="31" t="s">
        <v>403</v>
      </c>
      <c r="K106" s="30" t="s">
        <v>404</v>
      </c>
      <c r="L106" s="30" t="s">
        <v>405</v>
      </c>
      <c r="M106" s="31" t="s">
        <v>99</v>
      </c>
      <c r="N106" s="31" t="s">
        <v>100</v>
      </c>
      <c r="O106" s="32" t="s">
        <v>246</v>
      </c>
      <c r="P106" s="33" t="s">
        <v>406</v>
      </c>
    </row>
    <row r="107" spans="1:16" ht="12.75" customHeight="1" thickBot="1" x14ac:dyDescent="0.25">
      <c r="A107" s="16" t="str">
        <f t="shared" ref="A107:A138" si="18">P107</f>
        <v>VSB 43 </v>
      </c>
      <c r="B107" s="6" t="str">
        <f t="shared" ref="B107:B138" si="19">IF(H107=INT(H107),"I","II")</f>
        <v>I</v>
      </c>
      <c r="C107" s="16">
        <f t="shared" ref="C107:C138" si="20">1*G107</f>
        <v>53313.026899999997</v>
      </c>
      <c r="D107" s="17" t="str">
        <f t="shared" ref="D107:D138" si="21">VLOOKUP(F107,I$1:J$5,2,FALSE)</f>
        <v>vis</v>
      </c>
      <c r="E107" s="29">
        <f>VLOOKUP(C107,Active!C$21:E$968,3,FALSE)</f>
        <v>36288.453948175753</v>
      </c>
      <c r="F107" s="6" t="s">
        <v>94</v>
      </c>
      <c r="G107" s="17" t="str">
        <f t="shared" ref="G107:G138" si="22">MID(I107,3,LEN(I107)-3)</f>
        <v>53313.0269</v>
      </c>
      <c r="H107" s="16">
        <f t="shared" ref="H107:H138" si="23">1*K107</f>
        <v>36298</v>
      </c>
      <c r="I107" s="30" t="s">
        <v>407</v>
      </c>
      <c r="J107" s="31" t="s">
        <v>408</v>
      </c>
      <c r="K107" s="30" t="s">
        <v>409</v>
      </c>
      <c r="L107" s="30" t="s">
        <v>410</v>
      </c>
      <c r="M107" s="31" t="s">
        <v>99</v>
      </c>
      <c r="N107" s="31" t="s">
        <v>100</v>
      </c>
      <c r="O107" s="32" t="s">
        <v>246</v>
      </c>
      <c r="P107" s="33" t="s">
        <v>406</v>
      </c>
    </row>
    <row r="108" spans="1:16" ht="12.75" customHeight="1" thickBot="1" x14ac:dyDescent="0.25">
      <c r="A108" s="16" t="str">
        <f t="shared" si="18"/>
        <v>VSB 43 </v>
      </c>
      <c r="B108" s="6" t="str">
        <f t="shared" si="19"/>
        <v>II</v>
      </c>
      <c r="C108" s="16">
        <f t="shared" si="20"/>
        <v>53314.979599999999</v>
      </c>
      <c r="D108" s="17" t="str">
        <f t="shared" si="21"/>
        <v>vis</v>
      </c>
      <c r="E108" s="29">
        <f>VLOOKUP(C108,Active!C$21:E$968,3,FALSE)</f>
        <v>36295.928136447219</v>
      </c>
      <c r="F108" s="6" t="s">
        <v>94</v>
      </c>
      <c r="G108" s="17" t="str">
        <f t="shared" si="22"/>
        <v>53314.9796</v>
      </c>
      <c r="H108" s="16">
        <f t="shared" si="23"/>
        <v>36305.5</v>
      </c>
      <c r="I108" s="30" t="s">
        <v>411</v>
      </c>
      <c r="J108" s="31" t="s">
        <v>412</v>
      </c>
      <c r="K108" s="30" t="s">
        <v>413</v>
      </c>
      <c r="L108" s="30" t="s">
        <v>414</v>
      </c>
      <c r="M108" s="31" t="s">
        <v>99</v>
      </c>
      <c r="N108" s="31" t="s">
        <v>100</v>
      </c>
      <c r="O108" s="32" t="s">
        <v>246</v>
      </c>
      <c r="P108" s="33" t="s">
        <v>406</v>
      </c>
    </row>
    <row r="109" spans="1:16" ht="12.75" customHeight="1" thickBot="1" x14ac:dyDescent="0.25">
      <c r="A109" s="16" t="str">
        <f t="shared" si="18"/>
        <v>IBVS 5754 </v>
      </c>
      <c r="B109" s="6" t="str">
        <f t="shared" si="19"/>
        <v>I</v>
      </c>
      <c r="C109" s="16">
        <f t="shared" si="20"/>
        <v>53329.222900000001</v>
      </c>
      <c r="D109" s="17" t="str">
        <f t="shared" si="21"/>
        <v>vis</v>
      </c>
      <c r="E109" s="29">
        <f>VLOOKUP(C109,Active!C$21:E$968,3,FALSE)</f>
        <v>36350.446037715672</v>
      </c>
      <c r="F109" s="6" t="s">
        <v>94</v>
      </c>
      <c r="G109" s="17" t="str">
        <f t="shared" si="22"/>
        <v>53329.2229</v>
      </c>
      <c r="H109" s="16">
        <f t="shared" si="23"/>
        <v>36360</v>
      </c>
      <c r="I109" s="30" t="s">
        <v>415</v>
      </c>
      <c r="J109" s="31" t="s">
        <v>416</v>
      </c>
      <c r="K109" s="30" t="s">
        <v>417</v>
      </c>
      <c r="L109" s="30" t="s">
        <v>418</v>
      </c>
      <c r="M109" s="31" t="s">
        <v>99</v>
      </c>
      <c r="N109" s="31" t="s">
        <v>100</v>
      </c>
      <c r="O109" s="32" t="s">
        <v>326</v>
      </c>
      <c r="P109" s="33" t="s">
        <v>327</v>
      </c>
    </row>
    <row r="110" spans="1:16" ht="12.75" customHeight="1" thickBot="1" x14ac:dyDescent="0.25">
      <c r="A110" s="16" t="str">
        <f t="shared" si="18"/>
        <v>VSB 44 </v>
      </c>
      <c r="B110" s="6" t="str">
        <f t="shared" si="19"/>
        <v>I</v>
      </c>
      <c r="C110" s="16">
        <f t="shared" si="20"/>
        <v>53615.168700000002</v>
      </c>
      <c r="D110" s="17" t="str">
        <f t="shared" si="21"/>
        <v>vis</v>
      </c>
      <c r="E110" s="29">
        <f>VLOOKUP(C110,Active!C$21:E$968,3,FALSE)</f>
        <v>37444.937124228483</v>
      </c>
      <c r="F110" s="6" t="s">
        <v>94</v>
      </c>
      <c r="G110" s="17" t="str">
        <f t="shared" si="22"/>
        <v>53615.1687</v>
      </c>
      <c r="H110" s="16">
        <f t="shared" si="23"/>
        <v>37455</v>
      </c>
      <c r="I110" s="30" t="s">
        <v>419</v>
      </c>
      <c r="J110" s="31" t="s">
        <v>420</v>
      </c>
      <c r="K110" s="30" t="s">
        <v>421</v>
      </c>
      <c r="L110" s="30" t="s">
        <v>422</v>
      </c>
      <c r="M110" s="31" t="s">
        <v>99</v>
      </c>
      <c r="N110" s="31" t="s">
        <v>100</v>
      </c>
      <c r="O110" s="32" t="s">
        <v>237</v>
      </c>
      <c r="P110" s="33" t="s">
        <v>423</v>
      </c>
    </row>
    <row r="111" spans="1:16" ht="12.75" customHeight="1" thickBot="1" x14ac:dyDescent="0.25">
      <c r="A111" s="16" t="str">
        <f t="shared" si="18"/>
        <v>VSB 44 </v>
      </c>
      <c r="B111" s="6" t="str">
        <f t="shared" si="19"/>
        <v>I</v>
      </c>
      <c r="C111" s="16">
        <f t="shared" si="20"/>
        <v>53616.081400000003</v>
      </c>
      <c r="D111" s="17" t="str">
        <f t="shared" si="21"/>
        <v>vis</v>
      </c>
      <c r="E111" s="29">
        <f>VLOOKUP(C111,Active!C$21:E$968,3,FALSE)</f>
        <v>37448.430590524054</v>
      </c>
      <c r="F111" s="6" t="s">
        <v>94</v>
      </c>
      <c r="G111" s="17" t="str">
        <f t="shared" si="22"/>
        <v>53616.0814</v>
      </c>
      <c r="H111" s="16">
        <f t="shared" si="23"/>
        <v>37458</v>
      </c>
      <c r="I111" s="30" t="s">
        <v>424</v>
      </c>
      <c r="J111" s="31" t="s">
        <v>425</v>
      </c>
      <c r="K111" s="30" t="s">
        <v>426</v>
      </c>
      <c r="L111" s="30" t="s">
        <v>427</v>
      </c>
      <c r="M111" s="31" t="s">
        <v>99</v>
      </c>
      <c r="N111" s="31" t="s">
        <v>100</v>
      </c>
      <c r="O111" s="32" t="s">
        <v>246</v>
      </c>
      <c r="P111" s="33" t="s">
        <v>423</v>
      </c>
    </row>
    <row r="112" spans="1:16" ht="12.75" customHeight="1" thickBot="1" x14ac:dyDescent="0.25">
      <c r="A112" s="16" t="str">
        <f t="shared" si="18"/>
        <v>IBVS 5754 </v>
      </c>
      <c r="B112" s="6" t="str">
        <f t="shared" si="19"/>
        <v>I</v>
      </c>
      <c r="C112" s="16">
        <f t="shared" si="20"/>
        <v>53620.389600000002</v>
      </c>
      <c r="D112" s="17" t="str">
        <f t="shared" si="21"/>
        <v>vis</v>
      </c>
      <c r="E112" s="29">
        <f>VLOOKUP(C112,Active!C$21:E$968,3,FALSE)</f>
        <v>37464.920731309176</v>
      </c>
      <c r="F112" s="6" t="s">
        <v>94</v>
      </c>
      <c r="G112" s="17" t="str">
        <f t="shared" si="22"/>
        <v>53620.3896</v>
      </c>
      <c r="H112" s="16">
        <f t="shared" si="23"/>
        <v>37475</v>
      </c>
      <c r="I112" s="30" t="s">
        <v>428</v>
      </c>
      <c r="J112" s="31" t="s">
        <v>429</v>
      </c>
      <c r="K112" s="30" t="s">
        <v>430</v>
      </c>
      <c r="L112" s="30" t="s">
        <v>431</v>
      </c>
      <c r="M112" s="31" t="s">
        <v>99</v>
      </c>
      <c r="N112" s="31" t="s">
        <v>100</v>
      </c>
      <c r="O112" s="32" t="s">
        <v>326</v>
      </c>
      <c r="P112" s="33" t="s">
        <v>327</v>
      </c>
    </row>
    <row r="113" spans="1:16" ht="12.75" customHeight="1" thickBot="1" x14ac:dyDescent="0.25">
      <c r="A113" s="16" t="str">
        <f t="shared" si="18"/>
        <v>IBVS 5754 </v>
      </c>
      <c r="B113" s="6" t="str">
        <f t="shared" si="19"/>
        <v>I</v>
      </c>
      <c r="C113" s="16">
        <f t="shared" si="20"/>
        <v>53620.518700000001</v>
      </c>
      <c r="D113" s="17" t="str">
        <f t="shared" si="21"/>
        <v>vis</v>
      </c>
      <c r="E113" s="29">
        <f>VLOOKUP(C113,Active!C$21:E$968,3,FALSE)</f>
        <v>37465.414876700597</v>
      </c>
      <c r="F113" s="6" t="s">
        <v>94</v>
      </c>
      <c r="G113" s="17" t="str">
        <f t="shared" si="22"/>
        <v>53620.5187</v>
      </c>
      <c r="H113" s="16">
        <f t="shared" si="23"/>
        <v>37475</v>
      </c>
      <c r="I113" s="30" t="s">
        <v>432</v>
      </c>
      <c r="J113" s="31" t="s">
        <v>433</v>
      </c>
      <c r="K113" s="30" t="s">
        <v>430</v>
      </c>
      <c r="L113" s="30" t="s">
        <v>434</v>
      </c>
      <c r="M113" s="31" t="s">
        <v>99</v>
      </c>
      <c r="N113" s="31" t="s">
        <v>100</v>
      </c>
      <c r="O113" s="32" t="s">
        <v>326</v>
      </c>
      <c r="P113" s="33" t="s">
        <v>327</v>
      </c>
    </row>
    <row r="114" spans="1:16" ht="12.75" customHeight="1" thickBot="1" x14ac:dyDescent="0.25">
      <c r="A114" s="16" t="str">
        <f t="shared" si="18"/>
        <v>IBVS 5754 </v>
      </c>
      <c r="B114" s="6" t="str">
        <f t="shared" si="19"/>
        <v>II</v>
      </c>
      <c r="C114" s="16">
        <f t="shared" si="20"/>
        <v>53621.317600000002</v>
      </c>
      <c r="D114" s="17" t="str">
        <f t="shared" si="21"/>
        <v>vis</v>
      </c>
      <c r="E114" s="29">
        <f>VLOOKUP(C114,Active!C$21:E$968,3,FALSE)</f>
        <v>37468.472760149198</v>
      </c>
      <c r="F114" s="6" t="s">
        <v>94</v>
      </c>
      <c r="G114" s="17" t="str">
        <f t="shared" si="22"/>
        <v>53621.3176</v>
      </c>
      <c r="H114" s="16">
        <f t="shared" si="23"/>
        <v>37478.5</v>
      </c>
      <c r="I114" s="30" t="s">
        <v>435</v>
      </c>
      <c r="J114" s="31" t="s">
        <v>436</v>
      </c>
      <c r="K114" s="30" t="s">
        <v>437</v>
      </c>
      <c r="L114" s="30" t="s">
        <v>438</v>
      </c>
      <c r="M114" s="31" t="s">
        <v>99</v>
      </c>
      <c r="N114" s="31" t="s">
        <v>100</v>
      </c>
      <c r="O114" s="32" t="s">
        <v>326</v>
      </c>
      <c r="P114" s="33" t="s">
        <v>327</v>
      </c>
    </row>
    <row r="115" spans="1:16" ht="12.75" customHeight="1" thickBot="1" x14ac:dyDescent="0.25">
      <c r="A115" s="16" t="str">
        <f t="shared" si="18"/>
        <v>IBVS 5754 </v>
      </c>
      <c r="B115" s="6" t="str">
        <f t="shared" si="19"/>
        <v>I</v>
      </c>
      <c r="C115" s="16">
        <f t="shared" si="20"/>
        <v>53621.436199999996</v>
      </c>
      <c r="D115" s="17" t="str">
        <f t="shared" si="21"/>
        <v>vis</v>
      </c>
      <c r="E115" s="29">
        <f>VLOOKUP(C115,Active!C$21:E$968,3,FALSE)</f>
        <v>37468.926715559122</v>
      </c>
      <c r="F115" s="6" t="s">
        <v>94</v>
      </c>
      <c r="G115" s="17" t="str">
        <f t="shared" si="22"/>
        <v>53621.4362</v>
      </c>
      <c r="H115" s="16">
        <f t="shared" si="23"/>
        <v>37479</v>
      </c>
      <c r="I115" s="30" t="s">
        <v>439</v>
      </c>
      <c r="J115" s="31" t="s">
        <v>440</v>
      </c>
      <c r="K115" s="30" t="s">
        <v>441</v>
      </c>
      <c r="L115" s="30" t="s">
        <v>442</v>
      </c>
      <c r="M115" s="31" t="s">
        <v>99</v>
      </c>
      <c r="N115" s="31" t="s">
        <v>100</v>
      </c>
      <c r="O115" s="32" t="s">
        <v>326</v>
      </c>
      <c r="P115" s="33" t="s">
        <v>327</v>
      </c>
    </row>
    <row r="116" spans="1:16" ht="12.75" customHeight="1" thickBot="1" x14ac:dyDescent="0.25">
      <c r="A116" s="16" t="str">
        <f t="shared" si="18"/>
        <v>IBVS 5754 </v>
      </c>
      <c r="B116" s="6" t="str">
        <f t="shared" si="19"/>
        <v>II</v>
      </c>
      <c r="C116" s="16">
        <f t="shared" si="20"/>
        <v>53674.342900000003</v>
      </c>
      <c r="D116" s="17" t="str">
        <f t="shared" si="21"/>
        <v>vis</v>
      </c>
      <c r="E116" s="29">
        <f>VLOOKUP(C116,Active!C$21:E$968,3,FALSE)</f>
        <v>37671.433314945491</v>
      </c>
      <c r="F116" s="6" t="s">
        <v>94</v>
      </c>
      <c r="G116" s="17" t="str">
        <f t="shared" si="22"/>
        <v>53674.3429</v>
      </c>
      <c r="H116" s="16">
        <f t="shared" si="23"/>
        <v>37681.5</v>
      </c>
      <c r="I116" s="30" t="s">
        <v>453</v>
      </c>
      <c r="J116" s="31" t="s">
        <v>454</v>
      </c>
      <c r="K116" s="30" t="s">
        <v>450</v>
      </c>
      <c r="L116" s="30" t="s">
        <v>455</v>
      </c>
      <c r="M116" s="31" t="s">
        <v>99</v>
      </c>
      <c r="N116" s="31" t="s">
        <v>100</v>
      </c>
      <c r="O116" s="32" t="s">
        <v>326</v>
      </c>
      <c r="P116" s="33" t="s">
        <v>327</v>
      </c>
    </row>
    <row r="117" spans="1:16" ht="12.75" customHeight="1" thickBot="1" x14ac:dyDescent="0.25">
      <c r="A117" s="16" t="str">
        <f t="shared" si="18"/>
        <v>VSB 45 </v>
      </c>
      <c r="B117" s="6" t="str">
        <f t="shared" si="19"/>
        <v>I</v>
      </c>
      <c r="C117" s="16">
        <f t="shared" si="20"/>
        <v>53954.157500000001</v>
      </c>
      <c r="D117" s="17" t="str">
        <f t="shared" si="21"/>
        <v>vis</v>
      </c>
      <c r="E117" s="29">
        <f>VLOOKUP(C117,Active!C$21:E$968,3,FALSE)</f>
        <v>38742.456514363497</v>
      </c>
      <c r="F117" s="6" t="s">
        <v>94</v>
      </c>
      <c r="G117" s="17" t="str">
        <f t="shared" si="22"/>
        <v>53954.1575</v>
      </c>
      <c r="H117" s="16">
        <f t="shared" si="23"/>
        <v>38753</v>
      </c>
      <c r="I117" s="30" t="s">
        <v>456</v>
      </c>
      <c r="J117" s="31" t="s">
        <v>457</v>
      </c>
      <c r="K117" s="30" t="s">
        <v>458</v>
      </c>
      <c r="L117" s="30" t="s">
        <v>459</v>
      </c>
      <c r="M117" s="31" t="s">
        <v>99</v>
      </c>
      <c r="N117" s="31" t="s">
        <v>100</v>
      </c>
      <c r="O117" s="32" t="s">
        <v>460</v>
      </c>
      <c r="P117" s="33" t="s">
        <v>461</v>
      </c>
    </row>
    <row r="118" spans="1:16" ht="12.75" customHeight="1" thickBot="1" x14ac:dyDescent="0.25">
      <c r="A118" s="16" t="str">
        <f t="shared" si="18"/>
        <v>VSB 45 </v>
      </c>
      <c r="B118" s="6" t="str">
        <f t="shared" si="19"/>
        <v>I</v>
      </c>
      <c r="C118" s="16">
        <f t="shared" si="20"/>
        <v>53955.203200000004</v>
      </c>
      <c r="D118" s="17" t="str">
        <f t="shared" si="21"/>
        <v>vis</v>
      </c>
      <c r="E118" s="29">
        <f>VLOOKUP(C118,Active!C$21:E$968,3,FALSE)</f>
        <v>38746.459053757921</v>
      </c>
      <c r="F118" s="6" t="s">
        <v>94</v>
      </c>
      <c r="G118" s="17" t="str">
        <f t="shared" si="22"/>
        <v>53955.2032</v>
      </c>
      <c r="H118" s="16">
        <f t="shared" si="23"/>
        <v>38757</v>
      </c>
      <c r="I118" s="30" t="s">
        <v>462</v>
      </c>
      <c r="J118" s="31" t="s">
        <v>463</v>
      </c>
      <c r="K118" s="30" t="s">
        <v>464</v>
      </c>
      <c r="L118" s="30" t="s">
        <v>465</v>
      </c>
      <c r="M118" s="31" t="s">
        <v>99</v>
      </c>
      <c r="N118" s="31" t="s">
        <v>100</v>
      </c>
      <c r="O118" s="32" t="s">
        <v>460</v>
      </c>
      <c r="P118" s="33" t="s">
        <v>461</v>
      </c>
    </row>
    <row r="119" spans="1:16" ht="12.75" customHeight="1" thickBot="1" x14ac:dyDescent="0.25">
      <c r="A119" s="16" t="str">
        <f t="shared" si="18"/>
        <v>VSB 45 </v>
      </c>
      <c r="B119" s="6" t="str">
        <f t="shared" si="19"/>
        <v>I</v>
      </c>
      <c r="C119" s="16">
        <f t="shared" si="20"/>
        <v>54099.934300000001</v>
      </c>
      <c r="D119" s="17" t="str">
        <f t="shared" si="21"/>
        <v>vis</v>
      </c>
      <c r="E119" s="29">
        <f>VLOOKUP(C119,Active!C$21:E$968,3,FALSE)</f>
        <v>39300.434313723934</v>
      </c>
      <c r="F119" s="6" t="s">
        <v>94</v>
      </c>
      <c r="G119" s="17" t="str">
        <f t="shared" si="22"/>
        <v>54099.9343</v>
      </c>
      <c r="H119" s="16">
        <f t="shared" si="23"/>
        <v>39311</v>
      </c>
      <c r="I119" s="30" t="s">
        <v>508</v>
      </c>
      <c r="J119" s="31" t="s">
        <v>509</v>
      </c>
      <c r="K119" s="30" t="s">
        <v>510</v>
      </c>
      <c r="L119" s="30" t="s">
        <v>511</v>
      </c>
      <c r="M119" s="31" t="s">
        <v>99</v>
      </c>
      <c r="N119" s="31" t="s">
        <v>100</v>
      </c>
      <c r="O119" s="32" t="s">
        <v>460</v>
      </c>
      <c r="P119" s="33" t="s">
        <v>461</v>
      </c>
    </row>
    <row r="120" spans="1:16" ht="12.75" customHeight="1" thickBot="1" x14ac:dyDescent="0.25">
      <c r="A120" s="16" t="str">
        <f t="shared" si="18"/>
        <v>VSB 46 </v>
      </c>
      <c r="B120" s="6" t="str">
        <f t="shared" si="19"/>
        <v>I</v>
      </c>
      <c r="C120" s="16">
        <f t="shared" si="20"/>
        <v>54328.141000000003</v>
      </c>
      <c r="D120" s="17" t="str">
        <f t="shared" si="21"/>
        <v>vis</v>
      </c>
      <c r="E120" s="29">
        <f>VLOOKUP(C120,Active!C$21:E$968,3,FALSE)</f>
        <v>40173.922223084737</v>
      </c>
      <c r="F120" s="6" t="s">
        <v>94</v>
      </c>
      <c r="G120" s="17" t="str">
        <f t="shared" si="22"/>
        <v>54328.1410</v>
      </c>
      <c r="H120" s="16">
        <f t="shared" si="23"/>
        <v>40185</v>
      </c>
      <c r="I120" s="30" t="s">
        <v>512</v>
      </c>
      <c r="J120" s="31" t="s">
        <v>513</v>
      </c>
      <c r="K120" s="30" t="s">
        <v>514</v>
      </c>
      <c r="L120" s="30" t="s">
        <v>515</v>
      </c>
      <c r="M120" s="31" t="s">
        <v>236</v>
      </c>
      <c r="N120" s="31" t="s">
        <v>245</v>
      </c>
      <c r="O120" s="32" t="s">
        <v>237</v>
      </c>
      <c r="P120" s="33" t="s">
        <v>516</v>
      </c>
    </row>
    <row r="121" spans="1:16" ht="12.75" customHeight="1" thickBot="1" x14ac:dyDescent="0.25">
      <c r="A121" s="16" t="str">
        <f t="shared" si="18"/>
        <v>VSB 46 </v>
      </c>
      <c r="B121" s="6" t="str">
        <f t="shared" si="19"/>
        <v>I</v>
      </c>
      <c r="C121" s="16">
        <f t="shared" si="20"/>
        <v>54412.008900000001</v>
      </c>
      <c r="D121" s="17" t="str">
        <f t="shared" si="21"/>
        <v>vis</v>
      </c>
      <c r="E121" s="29">
        <f>VLOOKUP(C121,Active!C$21:E$968,3,FALSE)</f>
        <v>40494.936446740219</v>
      </c>
      <c r="F121" s="6" t="s">
        <v>94</v>
      </c>
      <c r="G121" s="17" t="str">
        <f t="shared" si="22"/>
        <v>54412.0089</v>
      </c>
      <c r="H121" s="16">
        <f t="shared" si="23"/>
        <v>40506</v>
      </c>
      <c r="I121" s="30" t="s">
        <v>517</v>
      </c>
      <c r="J121" s="31" t="s">
        <v>518</v>
      </c>
      <c r="K121" s="30" t="s">
        <v>519</v>
      </c>
      <c r="L121" s="30" t="s">
        <v>520</v>
      </c>
      <c r="M121" s="31" t="s">
        <v>236</v>
      </c>
      <c r="N121" s="31" t="s">
        <v>521</v>
      </c>
      <c r="O121" s="32" t="s">
        <v>522</v>
      </c>
      <c r="P121" s="33" t="s">
        <v>516</v>
      </c>
    </row>
    <row r="122" spans="1:16" ht="12.75" customHeight="1" thickBot="1" x14ac:dyDescent="0.25">
      <c r="A122" s="16" t="str">
        <f t="shared" si="18"/>
        <v>VSB 46 </v>
      </c>
      <c r="B122" s="6" t="str">
        <f t="shared" si="19"/>
        <v>II</v>
      </c>
      <c r="C122" s="16">
        <f t="shared" si="20"/>
        <v>54416.0628</v>
      </c>
      <c r="D122" s="17" t="str">
        <f t="shared" si="21"/>
        <v>vis</v>
      </c>
      <c r="E122" s="29">
        <f>VLOOKUP(C122,Active!C$21:E$968,3,FALSE)</f>
        <v>40510.453224449884</v>
      </c>
      <c r="F122" s="6" t="s">
        <v>94</v>
      </c>
      <c r="G122" s="17" t="str">
        <f t="shared" si="22"/>
        <v>54416.0628</v>
      </c>
      <c r="H122" s="16">
        <f t="shared" si="23"/>
        <v>40521.5</v>
      </c>
      <c r="I122" s="30" t="s">
        <v>523</v>
      </c>
      <c r="J122" s="31" t="s">
        <v>524</v>
      </c>
      <c r="K122" s="30" t="s">
        <v>525</v>
      </c>
      <c r="L122" s="30" t="s">
        <v>526</v>
      </c>
      <c r="M122" s="31" t="s">
        <v>236</v>
      </c>
      <c r="N122" s="31" t="s">
        <v>521</v>
      </c>
      <c r="O122" s="32" t="s">
        <v>522</v>
      </c>
      <c r="P122" s="33" t="s">
        <v>516</v>
      </c>
    </row>
    <row r="123" spans="1:16" ht="12.75" customHeight="1" thickBot="1" x14ac:dyDescent="0.25">
      <c r="A123" s="16" t="str">
        <f t="shared" si="18"/>
        <v>VSB 48 </v>
      </c>
      <c r="B123" s="6" t="str">
        <f t="shared" si="19"/>
        <v>I</v>
      </c>
      <c r="C123" s="16">
        <f t="shared" si="20"/>
        <v>54712.063399999999</v>
      </c>
      <c r="D123" s="17" t="str">
        <f t="shared" si="21"/>
        <v>vis</v>
      </c>
      <c r="E123" s="29">
        <f>VLOOKUP(C123,Active!C$21:E$968,3,FALSE)</f>
        <v>41643.430237234963</v>
      </c>
      <c r="F123" s="6" t="s">
        <v>94</v>
      </c>
      <c r="G123" s="17" t="str">
        <f t="shared" si="22"/>
        <v>54712.0634</v>
      </c>
      <c r="H123" s="16">
        <f t="shared" si="23"/>
        <v>41655</v>
      </c>
      <c r="I123" s="30" t="s">
        <v>527</v>
      </c>
      <c r="J123" s="31" t="s">
        <v>528</v>
      </c>
      <c r="K123" s="30" t="s">
        <v>529</v>
      </c>
      <c r="L123" s="30" t="s">
        <v>530</v>
      </c>
      <c r="M123" s="31" t="s">
        <v>236</v>
      </c>
      <c r="N123" s="31" t="s">
        <v>94</v>
      </c>
      <c r="O123" s="32" t="s">
        <v>246</v>
      </c>
      <c r="P123" s="33" t="s">
        <v>531</v>
      </c>
    </row>
    <row r="124" spans="1:16" ht="12.75" customHeight="1" thickBot="1" x14ac:dyDescent="0.25">
      <c r="A124" s="16" t="str">
        <f t="shared" si="18"/>
        <v>VSB 48 </v>
      </c>
      <c r="B124" s="6" t="str">
        <f t="shared" si="19"/>
        <v>I</v>
      </c>
      <c r="C124" s="16">
        <f t="shared" si="20"/>
        <v>54732.039599999996</v>
      </c>
      <c r="D124" s="17" t="str">
        <f t="shared" si="21"/>
        <v>vis</v>
      </c>
      <c r="E124" s="29">
        <f>VLOOKUP(C124,Active!C$21:E$968,3,FALSE)</f>
        <v>41719.891485633765</v>
      </c>
      <c r="F124" s="6" t="s">
        <v>94</v>
      </c>
      <c r="G124" s="17" t="str">
        <f t="shared" si="22"/>
        <v>54732.0396</v>
      </c>
      <c r="H124" s="16">
        <f t="shared" si="23"/>
        <v>41731</v>
      </c>
      <c r="I124" s="30" t="s">
        <v>532</v>
      </c>
      <c r="J124" s="31" t="s">
        <v>533</v>
      </c>
      <c r="K124" s="30" t="s">
        <v>534</v>
      </c>
      <c r="L124" s="30" t="s">
        <v>535</v>
      </c>
      <c r="M124" s="31" t="s">
        <v>236</v>
      </c>
      <c r="N124" s="31" t="s">
        <v>94</v>
      </c>
      <c r="O124" s="32" t="s">
        <v>246</v>
      </c>
      <c r="P124" s="33" t="s">
        <v>531</v>
      </c>
    </row>
    <row r="125" spans="1:16" ht="12.75" customHeight="1" thickBot="1" x14ac:dyDescent="0.25">
      <c r="A125" s="16" t="str">
        <f t="shared" si="18"/>
        <v>VSB 48 </v>
      </c>
      <c r="B125" s="6" t="str">
        <f t="shared" si="19"/>
        <v>II</v>
      </c>
      <c r="C125" s="16">
        <f t="shared" si="20"/>
        <v>54732.049700000003</v>
      </c>
      <c r="D125" s="17" t="str">
        <f t="shared" si="21"/>
        <v>vis</v>
      </c>
      <c r="E125" s="29">
        <f>VLOOKUP(C125,Active!C$21:E$968,3,FALSE)</f>
        <v>41719.930144568367</v>
      </c>
      <c r="F125" s="6" t="s">
        <v>94</v>
      </c>
      <c r="G125" s="17" t="str">
        <f t="shared" si="22"/>
        <v>54732.0497</v>
      </c>
      <c r="H125" s="16">
        <f t="shared" si="23"/>
        <v>41731.5</v>
      </c>
      <c r="I125" s="30" t="s">
        <v>536</v>
      </c>
      <c r="J125" s="31" t="s">
        <v>537</v>
      </c>
      <c r="K125" s="30" t="s">
        <v>538</v>
      </c>
      <c r="L125" s="30" t="s">
        <v>539</v>
      </c>
      <c r="M125" s="31" t="s">
        <v>236</v>
      </c>
      <c r="N125" s="31" t="s">
        <v>245</v>
      </c>
      <c r="O125" s="32" t="s">
        <v>237</v>
      </c>
      <c r="P125" s="33" t="s">
        <v>531</v>
      </c>
    </row>
    <row r="126" spans="1:16" ht="12.75" customHeight="1" thickBot="1" x14ac:dyDescent="0.25">
      <c r="A126" s="16" t="str">
        <f t="shared" si="18"/>
        <v>BAVM 203 </v>
      </c>
      <c r="B126" s="6" t="str">
        <f t="shared" si="19"/>
        <v>I</v>
      </c>
      <c r="C126" s="16">
        <f t="shared" si="20"/>
        <v>54763.273300000001</v>
      </c>
      <c r="D126" s="17" t="str">
        <f t="shared" si="21"/>
        <v>vis</v>
      </c>
      <c r="E126" s="29">
        <f>VLOOKUP(C126,Active!C$21:E$968,3,FALSE)</f>
        <v>41839.442135612961</v>
      </c>
      <c r="F126" s="6" t="s">
        <v>94</v>
      </c>
      <c r="G126" s="17" t="str">
        <f t="shared" si="22"/>
        <v>54763.2733</v>
      </c>
      <c r="H126" s="16">
        <f t="shared" si="23"/>
        <v>41851</v>
      </c>
      <c r="I126" s="30" t="s">
        <v>540</v>
      </c>
      <c r="J126" s="31" t="s">
        <v>541</v>
      </c>
      <c r="K126" s="30" t="s">
        <v>542</v>
      </c>
      <c r="L126" s="30" t="s">
        <v>543</v>
      </c>
      <c r="M126" s="31" t="s">
        <v>236</v>
      </c>
      <c r="N126" s="31" t="s">
        <v>94</v>
      </c>
      <c r="O126" s="32" t="s">
        <v>494</v>
      </c>
      <c r="P126" s="33" t="s">
        <v>544</v>
      </c>
    </row>
    <row r="127" spans="1:16" ht="12.75" customHeight="1" thickBot="1" x14ac:dyDescent="0.25">
      <c r="A127" s="16" t="str">
        <f t="shared" si="18"/>
        <v>BAVM 203 </v>
      </c>
      <c r="B127" s="6" t="str">
        <f t="shared" si="19"/>
        <v>II</v>
      </c>
      <c r="C127" s="16">
        <f t="shared" si="20"/>
        <v>54763.401299999998</v>
      </c>
      <c r="D127" s="17" t="str">
        <f t="shared" si="21"/>
        <v>vis</v>
      </c>
      <c r="E127" s="29">
        <f>VLOOKUP(C127,Active!C$21:E$968,3,FALSE)</f>
        <v>41839.932070625364</v>
      </c>
      <c r="F127" s="6" t="s">
        <v>94</v>
      </c>
      <c r="G127" s="17" t="str">
        <f t="shared" si="22"/>
        <v>54763.4013</v>
      </c>
      <c r="H127" s="16">
        <f t="shared" si="23"/>
        <v>41851.5</v>
      </c>
      <c r="I127" s="30" t="s">
        <v>545</v>
      </c>
      <c r="J127" s="31" t="s">
        <v>546</v>
      </c>
      <c r="K127" s="30" t="s">
        <v>547</v>
      </c>
      <c r="L127" s="30" t="s">
        <v>548</v>
      </c>
      <c r="M127" s="31" t="s">
        <v>236</v>
      </c>
      <c r="N127" s="31" t="s">
        <v>94</v>
      </c>
      <c r="O127" s="32" t="s">
        <v>494</v>
      </c>
      <c r="P127" s="33" t="s">
        <v>544</v>
      </c>
    </row>
    <row r="128" spans="1:16" ht="12.75" customHeight="1" thickBot="1" x14ac:dyDescent="0.25">
      <c r="A128" s="16" t="str">
        <f t="shared" si="18"/>
        <v>OEJV 0137 </v>
      </c>
      <c r="B128" s="6" t="str">
        <f t="shared" si="19"/>
        <v>II</v>
      </c>
      <c r="C128" s="16">
        <f t="shared" si="20"/>
        <v>55063.4588</v>
      </c>
      <c r="D128" s="17" t="str">
        <f t="shared" si="21"/>
        <v>vis</v>
      </c>
      <c r="E128" s="29">
        <f>VLOOKUP(C128,Active!C$21:E$968,3,FALSE)</f>
        <v>42988.437343971978</v>
      </c>
      <c r="F128" s="6" t="s">
        <v>94</v>
      </c>
      <c r="G128" s="17" t="str">
        <f t="shared" si="22"/>
        <v>55063.4588</v>
      </c>
      <c r="H128" s="16">
        <f t="shared" si="23"/>
        <v>43000.5</v>
      </c>
      <c r="I128" s="30" t="s">
        <v>549</v>
      </c>
      <c r="J128" s="31" t="s">
        <v>550</v>
      </c>
      <c r="K128" s="30" t="s">
        <v>551</v>
      </c>
      <c r="L128" s="30" t="s">
        <v>552</v>
      </c>
      <c r="M128" s="31" t="s">
        <v>236</v>
      </c>
      <c r="N128" s="31" t="s">
        <v>86</v>
      </c>
      <c r="O128" s="32" t="s">
        <v>553</v>
      </c>
      <c r="P128" s="33" t="s">
        <v>554</v>
      </c>
    </row>
    <row r="129" spans="1:16" ht="12.75" customHeight="1" thickBot="1" x14ac:dyDescent="0.25">
      <c r="A129" s="16" t="str">
        <f t="shared" si="18"/>
        <v>OEJV 0137 </v>
      </c>
      <c r="B129" s="6" t="str">
        <f t="shared" si="19"/>
        <v>I</v>
      </c>
      <c r="C129" s="16">
        <f t="shared" si="20"/>
        <v>55063.587099999997</v>
      </c>
      <c r="D129" s="17" t="str">
        <f t="shared" si="21"/>
        <v>vis</v>
      </c>
      <c r="E129" s="29">
        <f>VLOOKUP(C129,Active!C$21:E$968,3,FALSE)</f>
        <v>42988.928427269573</v>
      </c>
      <c r="F129" s="6" t="s">
        <v>94</v>
      </c>
      <c r="G129" s="17" t="str">
        <f t="shared" si="22"/>
        <v>55063.5871</v>
      </c>
      <c r="H129" s="16">
        <f t="shared" si="23"/>
        <v>43001</v>
      </c>
      <c r="I129" s="30" t="s">
        <v>555</v>
      </c>
      <c r="J129" s="31" t="s">
        <v>556</v>
      </c>
      <c r="K129" s="30" t="s">
        <v>557</v>
      </c>
      <c r="L129" s="30" t="s">
        <v>558</v>
      </c>
      <c r="M129" s="31" t="s">
        <v>236</v>
      </c>
      <c r="N129" s="31" t="s">
        <v>86</v>
      </c>
      <c r="O129" s="32" t="s">
        <v>553</v>
      </c>
      <c r="P129" s="33" t="s">
        <v>554</v>
      </c>
    </row>
    <row r="130" spans="1:16" ht="12.75" customHeight="1" thickBot="1" x14ac:dyDescent="0.25">
      <c r="A130" s="16" t="str">
        <f t="shared" si="18"/>
        <v>VSB 50 </v>
      </c>
      <c r="B130" s="6" t="str">
        <f t="shared" si="19"/>
        <v>II</v>
      </c>
      <c r="C130" s="16">
        <f t="shared" si="20"/>
        <v>55100.035400000001</v>
      </c>
      <c r="D130" s="17" t="str">
        <f t="shared" si="21"/>
        <v>vis</v>
      </c>
      <c r="E130" s="29">
        <f>VLOOKUP(C130,Active!C$21:E$968,3,FALSE)</f>
        <v>43128.438570340564</v>
      </c>
      <c r="F130" s="6" t="s">
        <v>94</v>
      </c>
      <c r="G130" s="17" t="str">
        <f t="shared" si="22"/>
        <v>55100.0354</v>
      </c>
      <c r="H130" s="16">
        <f t="shared" si="23"/>
        <v>43140.5</v>
      </c>
      <c r="I130" s="30" t="s">
        <v>559</v>
      </c>
      <c r="J130" s="31" t="s">
        <v>560</v>
      </c>
      <c r="K130" s="30" t="s">
        <v>561</v>
      </c>
      <c r="L130" s="30" t="s">
        <v>562</v>
      </c>
      <c r="M130" s="31" t="s">
        <v>236</v>
      </c>
      <c r="N130" s="31" t="s">
        <v>521</v>
      </c>
      <c r="O130" s="32" t="s">
        <v>237</v>
      </c>
      <c r="P130" s="33" t="s">
        <v>563</v>
      </c>
    </row>
    <row r="131" spans="1:16" ht="12.75" customHeight="1" thickBot="1" x14ac:dyDescent="0.25">
      <c r="A131" s="16" t="str">
        <f t="shared" si="18"/>
        <v>VSB 50 </v>
      </c>
      <c r="B131" s="6" t="str">
        <f t="shared" si="19"/>
        <v>II</v>
      </c>
      <c r="C131" s="16">
        <f t="shared" si="20"/>
        <v>55115.971799999999</v>
      </c>
      <c r="D131" s="17" t="str">
        <f t="shared" si="21"/>
        <v>vis</v>
      </c>
      <c r="E131" s="29">
        <f>VLOOKUP(C131,Active!C$21:E$968,3,FALSE)</f>
        <v>43189.437010433408</v>
      </c>
      <c r="F131" s="6" t="s">
        <v>94</v>
      </c>
      <c r="G131" s="17" t="str">
        <f t="shared" si="22"/>
        <v>55115.9718</v>
      </c>
      <c r="H131" s="16">
        <f t="shared" si="23"/>
        <v>43201.5</v>
      </c>
      <c r="I131" s="30" t="s">
        <v>564</v>
      </c>
      <c r="J131" s="31" t="s">
        <v>565</v>
      </c>
      <c r="K131" s="30" t="s">
        <v>566</v>
      </c>
      <c r="L131" s="30" t="s">
        <v>567</v>
      </c>
      <c r="M131" s="31" t="s">
        <v>236</v>
      </c>
      <c r="N131" s="31" t="s">
        <v>521</v>
      </c>
      <c r="O131" s="32" t="s">
        <v>237</v>
      </c>
      <c r="P131" s="33" t="s">
        <v>563</v>
      </c>
    </row>
    <row r="132" spans="1:16" ht="12.75" customHeight="1" thickBot="1" x14ac:dyDescent="0.25">
      <c r="A132" s="16" t="str">
        <f t="shared" si="18"/>
        <v>VSB 50 </v>
      </c>
      <c r="B132" s="6" t="str">
        <f t="shared" si="19"/>
        <v>I</v>
      </c>
      <c r="C132" s="16">
        <f t="shared" si="20"/>
        <v>55117.930999999997</v>
      </c>
      <c r="D132" s="17" t="str">
        <f t="shared" si="21"/>
        <v>vis</v>
      </c>
      <c r="E132" s="29">
        <f>VLOOKUP(C132,Active!C$21:E$968,3,FALSE)</f>
        <v>43196.936078217208</v>
      </c>
      <c r="F132" s="6" t="s">
        <v>94</v>
      </c>
      <c r="G132" s="17" t="str">
        <f t="shared" si="22"/>
        <v>55117.9310</v>
      </c>
      <c r="H132" s="16">
        <f t="shared" si="23"/>
        <v>43209</v>
      </c>
      <c r="I132" s="30" t="s">
        <v>568</v>
      </c>
      <c r="J132" s="31" t="s">
        <v>569</v>
      </c>
      <c r="K132" s="30" t="s">
        <v>570</v>
      </c>
      <c r="L132" s="30" t="s">
        <v>571</v>
      </c>
      <c r="M132" s="31" t="s">
        <v>236</v>
      </c>
      <c r="N132" s="31" t="s">
        <v>521</v>
      </c>
      <c r="O132" s="32" t="s">
        <v>237</v>
      </c>
      <c r="P132" s="33" t="s">
        <v>563</v>
      </c>
    </row>
    <row r="133" spans="1:16" ht="12.75" customHeight="1" thickBot="1" x14ac:dyDescent="0.25">
      <c r="A133" s="16" t="str">
        <f t="shared" si="18"/>
        <v>VSB 50 </v>
      </c>
      <c r="B133" s="6" t="str">
        <f t="shared" si="19"/>
        <v>II</v>
      </c>
      <c r="C133" s="16">
        <f t="shared" si="20"/>
        <v>55120.936999999998</v>
      </c>
      <c r="D133" s="17" t="str">
        <f t="shared" si="21"/>
        <v>vis</v>
      </c>
      <c r="E133" s="29">
        <f>VLOOKUP(C133,Active!C$21:E$968,3,FALSE)</f>
        <v>43208.441895774449</v>
      </c>
      <c r="F133" s="6" t="s">
        <v>94</v>
      </c>
      <c r="G133" s="17" t="str">
        <f t="shared" si="22"/>
        <v>55120.937</v>
      </c>
      <c r="H133" s="16">
        <f t="shared" si="23"/>
        <v>43220.5</v>
      </c>
      <c r="I133" s="30" t="s">
        <v>572</v>
      </c>
      <c r="J133" s="31" t="s">
        <v>573</v>
      </c>
      <c r="K133" s="30" t="s">
        <v>574</v>
      </c>
      <c r="L133" s="30" t="s">
        <v>575</v>
      </c>
      <c r="M133" s="31" t="s">
        <v>236</v>
      </c>
      <c r="N133" s="31" t="s">
        <v>521</v>
      </c>
      <c r="O133" s="32" t="s">
        <v>237</v>
      </c>
      <c r="P133" s="33" t="s">
        <v>563</v>
      </c>
    </row>
    <row r="134" spans="1:16" ht="12.75" customHeight="1" thickBot="1" x14ac:dyDescent="0.25">
      <c r="A134" s="16" t="str">
        <f t="shared" si="18"/>
        <v>VSB 50 </v>
      </c>
      <c r="B134" s="6" t="str">
        <f t="shared" si="19"/>
        <v>I</v>
      </c>
      <c r="C134" s="16">
        <f t="shared" si="20"/>
        <v>55122.894</v>
      </c>
      <c r="D134" s="17" t="str">
        <f t="shared" si="21"/>
        <v>vis</v>
      </c>
      <c r="E134" s="29">
        <f>VLOOKUP(C134,Active!C$21:E$968,3,FALSE)</f>
        <v>43215.932542800241</v>
      </c>
      <c r="F134" s="6" t="s">
        <v>94</v>
      </c>
      <c r="G134" s="17" t="str">
        <f t="shared" si="22"/>
        <v>55122.894</v>
      </c>
      <c r="H134" s="16">
        <f t="shared" si="23"/>
        <v>43228</v>
      </c>
      <c r="I134" s="30" t="s">
        <v>576</v>
      </c>
      <c r="J134" s="31" t="s">
        <v>577</v>
      </c>
      <c r="K134" s="30" t="s">
        <v>578</v>
      </c>
      <c r="L134" s="30" t="s">
        <v>579</v>
      </c>
      <c r="M134" s="31" t="s">
        <v>236</v>
      </c>
      <c r="N134" s="31" t="s">
        <v>521</v>
      </c>
      <c r="O134" s="32" t="s">
        <v>237</v>
      </c>
      <c r="P134" s="33" t="s">
        <v>563</v>
      </c>
    </row>
    <row r="135" spans="1:16" ht="12.75" customHeight="1" thickBot="1" x14ac:dyDescent="0.25">
      <c r="A135" s="16" t="str">
        <f t="shared" si="18"/>
        <v>VSB 50 </v>
      </c>
      <c r="B135" s="6" t="str">
        <f t="shared" si="19"/>
        <v>I</v>
      </c>
      <c r="C135" s="16">
        <f t="shared" si="20"/>
        <v>55123.936999999998</v>
      </c>
      <c r="D135" s="17" t="str">
        <f t="shared" si="21"/>
        <v>vis</v>
      </c>
      <c r="E135" s="29">
        <f>VLOOKUP(C135,Active!C$21:E$968,3,FALSE)</f>
        <v>43219.924747627978</v>
      </c>
      <c r="F135" s="6" t="s">
        <v>94</v>
      </c>
      <c r="G135" s="17" t="str">
        <f t="shared" si="22"/>
        <v>55123.937</v>
      </c>
      <c r="H135" s="16">
        <f t="shared" si="23"/>
        <v>43232</v>
      </c>
      <c r="I135" s="30" t="s">
        <v>580</v>
      </c>
      <c r="J135" s="31" t="s">
        <v>581</v>
      </c>
      <c r="K135" s="30" t="s">
        <v>582</v>
      </c>
      <c r="L135" s="30" t="s">
        <v>583</v>
      </c>
      <c r="M135" s="31" t="s">
        <v>236</v>
      </c>
      <c r="N135" s="31" t="s">
        <v>521</v>
      </c>
      <c r="O135" s="32" t="s">
        <v>237</v>
      </c>
      <c r="P135" s="33" t="s">
        <v>563</v>
      </c>
    </row>
    <row r="136" spans="1:16" ht="12.75" customHeight="1" thickBot="1" x14ac:dyDescent="0.25">
      <c r="A136" s="16" t="str">
        <f t="shared" si="18"/>
        <v>VSB 50 </v>
      </c>
      <c r="B136" s="6" t="str">
        <f t="shared" si="19"/>
        <v>II</v>
      </c>
      <c r="C136" s="16">
        <f t="shared" si="20"/>
        <v>55142.883000000002</v>
      </c>
      <c r="D136" s="17" t="str">
        <f t="shared" si="21"/>
        <v>vis</v>
      </c>
      <c r="E136" s="29">
        <f>VLOOKUP(C136,Active!C$21:E$968,3,FALSE)</f>
        <v>43292.442784700303</v>
      </c>
      <c r="F136" s="6" t="s">
        <v>94</v>
      </c>
      <c r="G136" s="17" t="str">
        <f t="shared" si="22"/>
        <v>55142.883</v>
      </c>
      <c r="H136" s="16">
        <f t="shared" si="23"/>
        <v>43304.5</v>
      </c>
      <c r="I136" s="30" t="s">
        <v>584</v>
      </c>
      <c r="J136" s="31" t="s">
        <v>585</v>
      </c>
      <c r="K136" s="30" t="s">
        <v>586</v>
      </c>
      <c r="L136" s="30" t="s">
        <v>587</v>
      </c>
      <c r="M136" s="31" t="s">
        <v>236</v>
      </c>
      <c r="N136" s="31" t="s">
        <v>521</v>
      </c>
      <c r="O136" s="32" t="s">
        <v>237</v>
      </c>
      <c r="P136" s="33" t="s">
        <v>563</v>
      </c>
    </row>
    <row r="137" spans="1:16" ht="12.75" customHeight="1" thickBot="1" x14ac:dyDescent="0.25">
      <c r="A137" s="16" t="str">
        <f t="shared" si="18"/>
        <v>VSB 51 </v>
      </c>
      <c r="B137" s="6" t="str">
        <f t="shared" si="19"/>
        <v>I</v>
      </c>
      <c r="C137" s="16">
        <f t="shared" si="20"/>
        <v>55396.170100000003</v>
      </c>
      <c r="D137" s="17" t="str">
        <f t="shared" si="21"/>
        <v>vis</v>
      </c>
      <c r="E137" s="29">
        <f>VLOOKUP(C137,Active!C$21:E$968,3,FALSE)</f>
        <v>44261.928866603506</v>
      </c>
      <c r="F137" s="6" t="s">
        <v>94</v>
      </c>
      <c r="G137" s="17" t="str">
        <f t="shared" si="22"/>
        <v>55396.1701</v>
      </c>
      <c r="H137" s="16">
        <f t="shared" si="23"/>
        <v>44274</v>
      </c>
      <c r="I137" s="30" t="s">
        <v>588</v>
      </c>
      <c r="J137" s="31" t="s">
        <v>589</v>
      </c>
      <c r="K137" s="30" t="s">
        <v>590</v>
      </c>
      <c r="L137" s="30" t="s">
        <v>591</v>
      </c>
      <c r="M137" s="31" t="s">
        <v>236</v>
      </c>
      <c r="N137" s="31" t="s">
        <v>94</v>
      </c>
      <c r="O137" s="32" t="s">
        <v>246</v>
      </c>
      <c r="P137" s="33" t="s">
        <v>592</v>
      </c>
    </row>
    <row r="138" spans="1:16" ht="12.75" customHeight="1" thickBot="1" x14ac:dyDescent="0.25">
      <c r="A138" s="16" t="str">
        <f t="shared" si="18"/>
        <v>VSB 51 </v>
      </c>
      <c r="B138" s="6" t="str">
        <f t="shared" si="19"/>
        <v>I</v>
      </c>
      <c r="C138" s="16">
        <f t="shared" si="20"/>
        <v>55413.151400000002</v>
      </c>
      <c r="D138" s="17" t="str">
        <f t="shared" si="21"/>
        <v>vis</v>
      </c>
      <c r="E138" s="29">
        <f>VLOOKUP(C138,Active!C$21:E$968,3,FALSE)</f>
        <v>44326.92678399694</v>
      </c>
      <c r="F138" s="6" t="s">
        <v>94</v>
      </c>
      <c r="G138" s="17" t="str">
        <f t="shared" si="22"/>
        <v>55413.1514</v>
      </c>
      <c r="H138" s="16">
        <f t="shared" si="23"/>
        <v>44339</v>
      </c>
      <c r="I138" s="30" t="s">
        <v>593</v>
      </c>
      <c r="J138" s="31" t="s">
        <v>594</v>
      </c>
      <c r="K138" s="30" t="s">
        <v>595</v>
      </c>
      <c r="L138" s="30" t="s">
        <v>596</v>
      </c>
      <c r="M138" s="31" t="s">
        <v>236</v>
      </c>
      <c r="N138" s="31" t="s">
        <v>94</v>
      </c>
      <c r="O138" s="32" t="s">
        <v>246</v>
      </c>
      <c r="P138" s="33" t="s">
        <v>592</v>
      </c>
    </row>
    <row r="139" spans="1:16" ht="12.75" customHeight="1" thickBot="1" x14ac:dyDescent="0.25">
      <c r="A139" s="16" t="str">
        <f t="shared" ref="A139:A173" si="24">P139</f>
        <v>VSB 51 </v>
      </c>
      <c r="B139" s="6" t="str">
        <f t="shared" ref="B139:B173" si="25">IF(H139=INT(H139),"I","II")</f>
        <v>I</v>
      </c>
      <c r="C139" s="16">
        <f t="shared" ref="C139:C173" si="26">1*G139</f>
        <v>55415.1109</v>
      </c>
      <c r="D139" s="17" t="str">
        <f t="shared" ref="D139:D173" si="27">VLOOKUP(F139,I$1:J$5,2,FALSE)</f>
        <v>vis</v>
      </c>
      <c r="E139" s="29">
        <f>VLOOKUP(C139,Active!C$21:E$968,3,FALSE)</f>
        <v>44334.427000065923</v>
      </c>
      <c r="F139" s="6" t="s">
        <v>94</v>
      </c>
      <c r="G139" s="17" t="str">
        <f t="shared" ref="G139:G173" si="28">MID(I139,3,LEN(I139)-3)</f>
        <v>55415.1109</v>
      </c>
      <c r="H139" s="16">
        <f t="shared" ref="H139:H173" si="29">1*K139</f>
        <v>44347</v>
      </c>
      <c r="I139" s="30" t="s">
        <v>597</v>
      </c>
      <c r="J139" s="31" t="s">
        <v>598</v>
      </c>
      <c r="K139" s="30" t="s">
        <v>599</v>
      </c>
      <c r="L139" s="30" t="s">
        <v>600</v>
      </c>
      <c r="M139" s="31" t="s">
        <v>236</v>
      </c>
      <c r="N139" s="31" t="s">
        <v>521</v>
      </c>
      <c r="O139" s="32" t="s">
        <v>246</v>
      </c>
      <c r="P139" s="33" t="s">
        <v>592</v>
      </c>
    </row>
    <row r="140" spans="1:16" ht="12.75" customHeight="1" thickBot="1" x14ac:dyDescent="0.25">
      <c r="A140" s="16" t="str">
        <f t="shared" si="24"/>
        <v>VSB 51 </v>
      </c>
      <c r="B140" s="6" t="str">
        <f t="shared" si="25"/>
        <v>II</v>
      </c>
      <c r="C140" s="16">
        <f t="shared" si="26"/>
        <v>55440.062599999997</v>
      </c>
      <c r="D140" s="17" t="str">
        <f t="shared" si="27"/>
        <v>vis</v>
      </c>
      <c r="E140" s="29">
        <f>VLOOKUP(C140,Active!C$21:E$968,3,FALSE)</f>
        <v>44429.932558263805</v>
      </c>
      <c r="F140" s="6" t="s">
        <v>94</v>
      </c>
      <c r="G140" s="17" t="str">
        <f t="shared" si="28"/>
        <v>55440.0626</v>
      </c>
      <c r="H140" s="16">
        <f t="shared" si="29"/>
        <v>44442.5</v>
      </c>
      <c r="I140" s="30" t="s">
        <v>601</v>
      </c>
      <c r="J140" s="31" t="s">
        <v>602</v>
      </c>
      <c r="K140" s="30" t="s">
        <v>603</v>
      </c>
      <c r="L140" s="30" t="s">
        <v>604</v>
      </c>
      <c r="M140" s="31" t="s">
        <v>236</v>
      </c>
      <c r="N140" s="31" t="s">
        <v>521</v>
      </c>
      <c r="O140" s="32" t="s">
        <v>246</v>
      </c>
      <c r="P140" s="33" t="s">
        <v>592</v>
      </c>
    </row>
    <row r="141" spans="1:16" ht="12.75" customHeight="1" thickBot="1" x14ac:dyDescent="0.25">
      <c r="A141" s="16" t="str">
        <f t="shared" si="24"/>
        <v>VSB 51 </v>
      </c>
      <c r="B141" s="6" t="str">
        <f t="shared" si="25"/>
        <v>I</v>
      </c>
      <c r="C141" s="16">
        <f t="shared" si="26"/>
        <v>55440.987099999998</v>
      </c>
      <c r="D141" s="17" t="str">
        <f t="shared" si="27"/>
        <v>vis</v>
      </c>
      <c r="E141" s="29">
        <f>VLOOKUP(C141,Active!C$21:E$968,3,FALSE)</f>
        <v>44433.471190443335</v>
      </c>
      <c r="F141" s="6" t="s">
        <v>94</v>
      </c>
      <c r="G141" s="17" t="str">
        <f t="shared" si="28"/>
        <v>55440.9871</v>
      </c>
      <c r="H141" s="16">
        <f t="shared" si="29"/>
        <v>44446</v>
      </c>
      <c r="I141" s="30" t="s">
        <v>605</v>
      </c>
      <c r="J141" s="31" t="s">
        <v>606</v>
      </c>
      <c r="K141" s="30" t="s">
        <v>607</v>
      </c>
      <c r="L141" s="30" t="s">
        <v>608</v>
      </c>
      <c r="M141" s="31" t="s">
        <v>236</v>
      </c>
      <c r="N141" s="31" t="s">
        <v>521</v>
      </c>
      <c r="O141" s="32" t="s">
        <v>246</v>
      </c>
      <c r="P141" s="33" t="s">
        <v>592</v>
      </c>
    </row>
    <row r="142" spans="1:16" ht="12.75" customHeight="1" thickBot="1" x14ac:dyDescent="0.25">
      <c r="A142" s="16" t="str">
        <f t="shared" si="24"/>
        <v>VSB 51 </v>
      </c>
      <c r="B142" s="6" t="str">
        <f t="shared" si="25"/>
        <v>I</v>
      </c>
      <c r="C142" s="16">
        <f t="shared" si="26"/>
        <v>55460.049800000001</v>
      </c>
      <c r="D142" s="17" t="str">
        <f t="shared" si="27"/>
        <v>vis</v>
      </c>
      <c r="E142" s="29">
        <f>VLOOKUP(C142,Active!C$21:E$968,3,FALSE)</f>
        <v>44506.435910452761</v>
      </c>
      <c r="F142" s="6" t="s">
        <v>94</v>
      </c>
      <c r="G142" s="17" t="str">
        <f t="shared" si="28"/>
        <v>55460.0498</v>
      </c>
      <c r="H142" s="16">
        <f t="shared" si="29"/>
        <v>44519</v>
      </c>
      <c r="I142" s="30" t="s">
        <v>609</v>
      </c>
      <c r="J142" s="31" t="s">
        <v>610</v>
      </c>
      <c r="K142" s="30" t="s">
        <v>611</v>
      </c>
      <c r="L142" s="30" t="s">
        <v>612</v>
      </c>
      <c r="M142" s="31" t="s">
        <v>236</v>
      </c>
      <c r="N142" s="31" t="s">
        <v>521</v>
      </c>
      <c r="O142" s="32" t="s">
        <v>237</v>
      </c>
      <c r="P142" s="33" t="s">
        <v>592</v>
      </c>
    </row>
    <row r="143" spans="1:16" ht="12.75" customHeight="1" thickBot="1" x14ac:dyDescent="0.25">
      <c r="A143" s="16" t="str">
        <f t="shared" si="24"/>
        <v>VSB 51 </v>
      </c>
      <c r="B143" s="6" t="str">
        <f t="shared" si="25"/>
        <v>I</v>
      </c>
      <c r="C143" s="16">
        <f t="shared" si="26"/>
        <v>55480.953399999999</v>
      </c>
      <c r="D143" s="17" t="str">
        <f t="shared" si="27"/>
        <v>vis</v>
      </c>
      <c r="E143" s="29">
        <f>VLOOKUP(C143,Active!C$21:E$968,3,FALSE)</f>
        <v>44586.446891121217</v>
      </c>
      <c r="F143" s="6" t="s">
        <v>94</v>
      </c>
      <c r="G143" s="17" t="str">
        <f t="shared" si="28"/>
        <v>55480.9534</v>
      </c>
      <c r="H143" s="16">
        <f t="shared" si="29"/>
        <v>44599</v>
      </c>
      <c r="I143" s="30" t="s">
        <v>613</v>
      </c>
      <c r="J143" s="31" t="s">
        <v>614</v>
      </c>
      <c r="K143" s="30" t="s">
        <v>615</v>
      </c>
      <c r="L143" s="30" t="s">
        <v>616</v>
      </c>
      <c r="M143" s="31" t="s">
        <v>236</v>
      </c>
      <c r="N143" s="31" t="s">
        <v>521</v>
      </c>
      <c r="O143" s="32" t="s">
        <v>237</v>
      </c>
      <c r="P143" s="33" t="s">
        <v>592</v>
      </c>
    </row>
    <row r="144" spans="1:16" ht="12.75" customHeight="1" thickBot="1" x14ac:dyDescent="0.25">
      <c r="A144" s="16" t="str">
        <f t="shared" si="24"/>
        <v>VSB 53 </v>
      </c>
      <c r="B144" s="6" t="str">
        <f t="shared" si="25"/>
        <v>II</v>
      </c>
      <c r="C144" s="16">
        <f t="shared" si="26"/>
        <v>55813.0095</v>
      </c>
      <c r="D144" s="17" t="str">
        <f t="shared" si="27"/>
        <v>vis</v>
      </c>
      <c r="E144" s="29">
        <f>VLOOKUP(C144,Active!C$21:E$968,3,FALSE)</f>
        <v>45857.430558907923</v>
      </c>
      <c r="F144" s="6" t="s">
        <v>94</v>
      </c>
      <c r="G144" s="17" t="str">
        <f t="shared" si="28"/>
        <v>55813.0095</v>
      </c>
      <c r="H144" s="16">
        <f t="shared" si="29"/>
        <v>45870.5</v>
      </c>
      <c r="I144" s="30" t="s">
        <v>622</v>
      </c>
      <c r="J144" s="31" t="s">
        <v>623</v>
      </c>
      <c r="K144" s="30" t="s">
        <v>624</v>
      </c>
      <c r="L144" s="30" t="s">
        <v>161</v>
      </c>
      <c r="M144" s="31" t="s">
        <v>236</v>
      </c>
      <c r="N144" s="31" t="s">
        <v>94</v>
      </c>
      <c r="O144" s="32" t="s">
        <v>246</v>
      </c>
      <c r="P144" s="33" t="s">
        <v>625</v>
      </c>
    </row>
    <row r="145" spans="1:16" ht="12.75" customHeight="1" thickBot="1" x14ac:dyDescent="0.25">
      <c r="A145" s="16" t="str">
        <f t="shared" si="24"/>
        <v>VSB 53 </v>
      </c>
      <c r="B145" s="6" t="str">
        <f t="shared" si="25"/>
        <v>II</v>
      </c>
      <c r="C145" s="16">
        <f t="shared" si="26"/>
        <v>55814.052300000003</v>
      </c>
      <c r="D145" s="17" t="str">
        <f t="shared" si="27"/>
        <v>vis</v>
      </c>
      <c r="E145" s="29">
        <f>VLOOKUP(C145,Active!C$21:E$968,3,FALSE)</f>
        <v>45861.421998212223</v>
      </c>
      <c r="F145" s="6" t="s">
        <v>94</v>
      </c>
      <c r="G145" s="17" t="str">
        <f t="shared" si="28"/>
        <v>55814.0523</v>
      </c>
      <c r="H145" s="16">
        <f t="shared" si="29"/>
        <v>45874.5</v>
      </c>
      <c r="I145" s="30" t="s">
        <v>626</v>
      </c>
      <c r="J145" s="31" t="s">
        <v>627</v>
      </c>
      <c r="K145" s="30" t="s">
        <v>628</v>
      </c>
      <c r="L145" s="30" t="s">
        <v>629</v>
      </c>
      <c r="M145" s="31" t="s">
        <v>236</v>
      </c>
      <c r="N145" s="31" t="s">
        <v>521</v>
      </c>
      <c r="O145" s="32" t="s">
        <v>237</v>
      </c>
      <c r="P145" s="33" t="s">
        <v>625</v>
      </c>
    </row>
    <row r="146" spans="1:16" ht="12.75" customHeight="1" thickBot="1" x14ac:dyDescent="0.25">
      <c r="A146" s="16" t="str">
        <f t="shared" si="24"/>
        <v>VSB 53 </v>
      </c>
      <c r="B146" s="6" t="str">
        <f t="shared" si="25"/>
        <v>II</v>
      </c>
      <c r="C146" s="16">
        <f t="shared" si="26"/>
        <v>55842.007899999997</v>
      </c>
      <c r="D146" s="17" t="str">
        <f t="shared" si="27"/>
        <v>vis</v>
      </c>
      <c r="E146" s="29">
        <f>VLOOKUP(C146,Active!C$21:E$968,3,FALSE)</f>
        <v>45968.42533597102</v>
      </c>
      <c r="F146" s="6" t="s">
        <v>94</v>
      </c>
      <c r="G146" s="17" t="str">
        <f t="shared" si="28"/>
        <v>55842.0079</v>
      </c>
      <c r="H146" s="16">
        <f t="shared" si="29"/>
        <v>45981.5</v>
      </c>
      <c r="I146" s="30" t="s">
        <v>636</v>
      </c>
      <c r="J146" s="31" t="s">
        <v>637</v>
      </c>
      <c r="K146" s="30" t="s">
        <v>638</v>
      </c>
      <c r="L146" s="30" t="s">
        <v>639</v>
      </c>
      <c r="M146" s="31" t="s">
        <v>236</v>
      </c>
      <c r="N146" s="31" t="s">
        <v>245</v>
      </c>
      <c r="O146" s="32" t="s">
        <v>237</v>
      </c>
      <c r="P146" s="33" t="s">
        <v>625</v>
      </c>
    </row>
    <row r="147" spans="1:16" ht="12.75" customHeight="1" thickBot="1" x14ac:dyDescent="0.25">
      <c r="A147" s="16" t="str">
        <f t="shared" si="24"/>
        <v>VSB 55 </v>
      </c>
      <c r="B147" s="6" t="str">
        <f t="shared" si="25"/>
        <v>I</v>
      </c>
      <c r="C147" s="16">
        <f t="shared" si="26"/>
        <v>56162.0383</v>
      </c>
      <c r="D147" s="17" t="str">
        <f t="shared" si="27"/>
        <v>vis</v>
      </c>
      <c r="E147" s="29">
        <f>VLOOKUP(C147,Active!C$21:E$968,3,FALSE)</f>
        <v>47193.379226579418</v>
      </c>
      <c r="F147" s="6" t="s">
        <v>94</v>
      </c>
      <c r="G147" s="17" t="str">
        <f t="shared" si="28"/>
        <v>56162.0383</v>
      </c>
      <c r="H147" s="16">
        <f t="shared" si="29"/>
        <v>47207</v>
      </c>
      <c r="I147" s="30" t="s">
        <v>649</v>
      </c>
      <c r="J147" s="31" t="s">
        <v>650</v>
      </c>
      <c r="K147" s="30" t="s">
        <v>651</v>
      </c>
      <c r="L147" s="30" t="s">
        <v>652</v>
      </c>
      <c r="M147" s="31" t="s">
        <v>236</v>
      </c>
      <c r="N147" s="31" t="s">
        <v>521</v>
      </c>
      <c r="O147" s="32" t="s">
        <v>246</v>
      </c>
      <c r="P147" s="33" t="s">
        <v>653</v>
      </c>
    </row>
    <row r="148" spans="1:16" ht="12.75" customHeight="1" thickBot="1" x14ac:dyDescent="0.25">
      <c r="A148" s="16" t="str">
        <f t="shared" si="24"/>
        <v>VSB 55 </v>
      </c>
      <c r="B148" s="6" t="str">
        <f t="shared" si="25"/>
        <v>II</v>
      </c>
      <c r="C148" s="16">
        <f t="shared" si="26"/>
        <v>56182.035600000003</v>
      </c>
      <c r="D148" s="17" t="str">
        <f t="shared" si="27"/>
        <v>vis</v>
      </c>
      <c r="E148" s="29">
        <f>VLOOKUP(C148,Active!C$21:E$968,3,FALSE)</f>
        <v>47269.921237702947</v>
      </c>
      <c r="F148" s="6" t="s">
        <v>94</v>
      </c>
      <c r="G148" s="17" t="str">
        <f t="shared" si="28"/>
        <v>56182.0356</v>
      </c>
      <c r="H148" s="16">
        <f t="shared" si="29"/>
        <v>47283.5</v>
      </c>
      <c r="I148" s="30" t="s">
        <v>654</v>
      </c>
      <c r="J148" s="31" t="s">
        <v>655</v>
      </c>
      <c r="K148" s="30" t="s">
        <v>656</v>
      </c>
      <c r="L148" s="30" t="s">
        <v>657</v>
      </c>
      <c r="M148" s="31" t="s">
        <v>236</v>
      </c>
      <c r="N148" s="31" t="s">
        <v>521</v>
      </c>
      <c r="O148" s="32" t="s">
        <v>246</v>
      </c>
      <c r="P148" s="33" t="s">
        <v>653</v>
      </c>
    </row>
    <row r="149" spans="1:16" ht="12.75" customHeight="1" thickBot="1" x14ac:dyDescent="0.25">
      <c r="A149" s="16" t="str">
        <f t="shared" si="24"/>
        <v>VSB 55 </v>
      </c>
      <c r="B149" s="6" t="str">
        <f t="shared" si="25"/>
        <v>I</v>
      </c>
      <c r="C149" s="16">
        <f t="shared" si="26"/>
        <v>56185.045899999997</v>
      </c>
      <c r="D149" s="17" t="str">
        <f t="shared" si="27"/>
        <v>vis</v>
      </c>
      <c r="E149" s="29">
        <f>VLOOKUP(C149,Active!C$21:E$968,3,FALSE)</f>
        <v>47281.443514014478</v>
      </c>
      <c r="F149" s="6" t="s">
        <v>94</v>
      </c>
      <c r="G149" s="17" t="str">
        <f t="shared" si="28"/>
        <v>56185.0459</v>
      </c>
      <c r="H149" s="16">
        <f t="shared" si="29"/>
        <v>47295</v>
      </c>
      <c r="I149" s="30" t="s">
        <v>658</v>
      </c>
      <c r="J149" s="31" t="s">
        <v>659</v>
      </c>
      <c r="K149" s="30" t="s">
        <v>660</v>
      </c>
      <c r="L149" s="30" t="s">
        <v>661</v>
      </c>
      <c r="M149" s="31" t="s">
        <v>236</v>
      </c>
      <c r="N149" s="31" t="s">
        <v>521</v>
      </c>
      <c r="O149" s="32" t="s">
        <v>237</v>
      </c>
      <c r="P149" s="33" t="s">
        <v>653</v>
      </c>
    </row>
    <row r="150" spans="1:16" ht="12.75" customHeight="1" thickBot="1" x14ac:dyDescent="0.25">
      <c r="A150" s="16" t="str">
        <f t="shared" si="24"/>
        <v>VSB 55 </v>
      </c>
      <c r="B150" s="6" t="str">
        <f t="shared" si="25"/>
        <v>II</v>
      </c>
      <c r="C150" s="16">
        <f t="shared" si="26"/>
        <v>56220.963100000001</v>
      </c>
      <c r="D150" s="17" t="str">
        <f t="shared" si="27"/>
        <v>vis</v>
      </c>
      <c r="E150" s="29">
        <f>VLOOKUP(C150,Active!C$21:E$968,3,FALSE)</f>
        <v>47418.920809545663</v>
      </c>
      <c r="F150" s="6" t="s">
        <v>94</v>
      </c>
      <c r="G150" s="17" t="str">
        <f t="shared" si="28"/>
        <v>56220.9631</v>
      </c>
      <c r="H150" s="16">
        <f t="shared" si="29"/>
        <v>47432.5</v>
      </c>
      <c r="I150" s="30" t="s">
        <v>662</v>
      </c>
      <c r="J150" s="31" t="s">
        <v>663</v>
      </c>
      <c r="K150" s="30" t="s">
        <v>664</v>
      </c>
      <c r="L150" s="30" t="s">
        <v>665</v>
      </c>
      <c r="M150" s="31" t="s">
        <v>236</v>
      </c>
      <c r="N150" s="31" t="s">
        <v>38</v>
      </c>
      <c r="O150" s="32" t="s">
        <v>237</v>
      </c>
      <c r="P150" s="33" t="s">
        <v>653</v>
      </c>
    </row>
    <row r="151" spans="1:16" ht="12.75" customHeight="1" thickBot="1" x14ac:dyDescent="0.25">
      <c r="A151" s="16" t="str">
        <f t="shared" si="24"/>
        <v>VSB 55 </v>
      </c>
      <c r="B151" s="6" t="str">
        <f t="shared" si="25"/>
        <v>II</v>
      </c>
      <c r="C151" s="16">
        <f t="shared" si="26"/>
        <v>56220.970200000003</v>
      </c>
      <c r="D151" s="17" t="str">
        <f t="shared" si="27"/>
        <v>vis</v>
      </c>
      <c r="E151" s="29">
        <f>VLOOKUP(C151,Active!C$21:E$968,3,FALSE)</f>
        <v>47418.947985628394</v>
      </c>
      <c r="F151" s="6" t="s">
        <v>94</v>
      </c>
      <c r="G151" s="17" t="str">
        <f t="shared" si="28"/>
        <v>56220.9702</v>
      </c>
      <c r="H151" s="16">
        <f t="shared" si="29"/>
        <v>47432.5</v>
      </c>
      <c r="I151" s="30" t="s">
        <v>666</v>
      </c>
      <c r="J151" s="31" t="s">
        <v>667</v>
      </c>
      <c r="K151" s="30" t="s">
        <v>664</v>
      </c>
      <c r="L151" s="30" t="s">
        <v>668</v>
      </c>
      <c r="M151" s="31" t="s">
        <v>236</v>
      </c>
      <c r="N151" s="31" t="s">
        <v>94</v>
      </c>
      <c r="O151" s="32" t="s">
        <v>237</v>
      </c>
      <c r="P151" s="33" t="s">
        <v>653</v>
      </c>
    </row>
    <row r="152" spans="1:16" ht="12.75" customHeight="1" thickBot="1" x14ac:dyDescent="0.25">
      <c r="A152" s="16" t="str">
        <f t="shared" si="24"/>
        <v>VSB 55 </v>
      </c>
      <c r="B152" s="6" t="str">
        <f t="shared" si="25"/>
        <v>II</v>
      </c>
      <c r="C152" s="16">
        <f t="shared" si="26"/>
        <v>56220.9761</v>
      </c>
      <c r="D152" s="17" t="str">
        <f t="shared" si="27"/>
        <v>vis</v>
      </c>
      <c r="E152" s="29">
        <f>VLOOKUP(C152,Active!C$21:E$968,3,FALSE)</f>
        <v>47418.970568570359</v>
      </c>
      <c r="F152" s="6" t="s">
        <v>94</v>
      </c>
      <c r="G152" s="17" t="str">
        <f t="shared" si="28"/>
        <v>56220.9761</v>
      </c>
      <c r="H152" s="16">
        <f t="shared" si="29"/>
        <v>47432.5</v>
      </c>
      <c r="I152" s="30" t="s">
        <v>669</v>
      </c>
      <c r="J152" s="31" t="s">
        <v>670</v>
      </c>
      <c r="K152" s="30" t="s">
        <v>664</v>
      </c>
      <c r="L152" s="30" t="s">
        <v>671</v>
      </c>
      <c r="M152" s="31" t="s">
        <v>236</v>
      </c>
      <c r="N152" s="31" t="s">
        <v>245</v>
      </c>
      <c r="O152" s="32" t="s">
        <v>237</v>
      </c>
      <c r="P152" s="33" t="s">
        <v>653</v>
      </c>
    </row>
    <row r="153" spans="1:16" ht="12.75" customHeight="1" thickBot="1" x14ac:dyDescent="0.25">
      <c r="A153" s="16" t="str">
        <f t="shared" si="24"/>
        <v>VSB 55 </v>
      </c>
      <c r="B153" s="6" t="str">
        <f t="shared" si="25"/>
        <v>I</v>
      </c>
      <c r="C153" s="16">
        <f t="shared" si="26"/>
        <v>56221.082699999999</v>
      </c>
      <c r="D153" s="17" t="str">
        <f t="shared" si="27"/>
        <v>vis</v>
      </c>
      <c r="E153" s="29">
        <f>VLOOKUP(C153,Active!C$21:E$968,3,FALSE)</f>
        <v>47419.378592572888</v>
      </c>
      <c r="F153" s="6" t="s">
        <v>94</v>
      </c>
      <c r="G153" s="17" t="str">
        <f t="shared" si="28"/>
        <v>56221.0827</v>
      </c>
      <c r="H153" s="16">
        <f t="shared" si="29"/>
        <v>47433</v>
      </c>
      <c r="I153" s="30" t="s">
        <v>672</v>
      </c>
      <c r="J153" s="31" t="s">
        <v>673</v>
      </c>
      <c r="K153" s="30" t="s">
        <v>674</v>
      </c>
      <c r="L153" s="30" t="s">
        <v>675</v>
      </c>
      <c r="M153" s="31" t="s">
        <v>236</v>
      </c>
      <c r="N153" s="31" t="s">
        <v>245</v>
      </c>
      <c r="O153" s="32" t="s">
        <v>237</v>
      </c>
      <c r="P153" s="33" t="s">
        <v>653</v>
      </c>
    </row>
    <row r="154" spans="1:16" ht="12.75" customHeight="1" thickBot="1" x14ac:dyDescent="0.25">
      <c r="A154" s="16" t="str">
        <f t="shared" si="24"/>
        <v>VSB 55 </v>
      </c>
      <c r="B154" s="6" t="str">
        <f t="shared" si="25"/>
        <v>I</v>
      </c>
      <c r="C154" s="16">
        <f t="shared" si="26"/>
        <v>56221.088300000003</v>
      </c>
      <c r="D154" s="17" t="str">
        <f t="shared" si="27"/>
        <v>vis</v>
      </c>
      <c r="E154" s="29">
        <f>VLOOKUP(C154,Active!C$21:E$968,3,FALSE)</f>
        <v>47419.400027229698</v>
      </c>
      <c r="F154" s="6" t="s">
        <v>94</v>
      </c>
      <c r="G154" s="17" t="str">
        <f t="shared" si="28"/>
        <v>56221.0883</v>
      </c>
      <c r="H154" s="16">
        <f t="shared" si="29"/>
        <v>47433</v>
      </c>
      <c r="I154" s="30" t="s">
        <v>676</v>
      </c>
      <c r="J154" s="31" t="s">
        <v>677</v>
      </c>
      <c r="K154" s="30" t="s">
        <v>674</v>
      </c>
      <c r="L154" s="30" t="s">
        <v>678</v>
      </c>
      <c r="M154" s="31" t="s">
        <v>236</v>
      </c>
      <c r="N154" s="31" t="s">
        <v>94</v>
      </c>
      <c r="O154" s="32" t="s">
        <v>237</v>
      </c>
      <c r="P154" s="33" t="s">
        <v>653</v>
      </c>
    </row>
    <row r="155" spans="1:16" ht="12.75" customHeight="1" thickBot="1" x14ac:dyDescent="0.25">
      <c r="A155" s="16" t="str">
        <f t="shared" si="24"/>
        <v>VSB 55 </v>
      </c>
      <c r="B155" s="6" t="str">
        <f t="shared" si="25"/>
        <v>I</v>
      </c>
      <c r="C155" s="16">
        <f t="shared" si="26"/>
        <v>56221.089</v>
      </c>
      <c r="D155" s="17" t="str">
        <f t="shared" si="27"/>
        <v>vis</v>
      </c>
      <c r="E155" s="29">
        <f>VLOOKUP(C155,Active!C$21:E$968,3,FALSE)</f>
        <v>47419.402706561785</v>
      </c>
      <c r="F155" s="6" t="s">
        <v>94</v>
      </c>
      <c r="G155" s="17" t="str">
        <f t="shared" si="28"/>
        <v>56221.0890</v>
      </c>
      <c r="H155" s="16">
        <f t="shared" si="29"/>
        <v>47433</v>
      </c>
      <c r="I155" s="30" t="s">
        <v>679</v>
      </c>
      <c r="J155" s="31" t="s">
        <v>680</v>
      </c>
      <c r="K155" s="30" t="s">
        <v>674</v>
      </c>
      <c r="L155" s="30" t="s">
        <v>681</v>
      </c>
      <c r="M155" s="31" t="s">
        <v>236</v>
      </c>
      <c r="N155" s="31" t="s">
        <v>38</v>
      </c>
      <c r="O155" s="32" t="s">
        <v>237</v>
      </c>
      <c r="P155" s="33" t="s">
        <v>653</v>
      </c>
    </row>
    <row r="156" spans="1:16" ht="12.75" customHeight="1" thickBot="1" x14ac:dyDescent="0.25">
      <c r="A156" s="16" t="str">
        <f t="shared" si="24"/>
        <v>VSB 55 </v>
      </c>
      <c r="B156" s="6" t="str">
        <f t="shared" si="25"/>
        <v>II</v>
      </c>
      <c r="C156" s="16">
        <f t="shared" si="26"/>
        <v>56221.993900000001</v>
      </c>
      <c r="D156" s="17" t="str">
        <f t="shared" si="27"/>
        <v>vis</v>
      </c>
      <c r="E156" s="29">
        <f>VLOOKUP(C156,Active!C$21:E$968,3,FALSE)</f>
        <v>47422.866317442538</v>
      </c>
      <c r="F156" s="6" t="s">
        <v>94</v>
      </c>
      <c r="G156" s="17" t="str">
        <f t="shared" si="28"/>
        <v>56221.9939</v>
      </c>
      <c r="H156" s="16">
        <f t="shared" si="29"/>
        <v>47436.5</v>
      </c>
      <c r="I156" s="30" t="s">
        <v>682</v>
      </c>
      <c r="J156" s="31" t="s">
        <v>683</v>
      </c>
      <c r="K156" s="30" t="s">
        <v>684</v>
      </c>
      <c r="L156" s="30" t="s">
        <v>685</v>
      </c>
      <c r="M156" s="31" t="s">
        <v>236</v>
      </c>
      <c r="N156" s="31" t="s">
        <v>94</v>
      </c>
      <c r="O156" s="32" t="s">
        <v>237</v>
      </c>
      <c r="P156" s="33" t="s">
        <v>653</v>
      </c>
    </row>
    <row r="157" spans="1:16" ht="12.75" customHeight="1" thickBot="1" x14ac:dyDescent="0.25">
      <c r="A157" s="16" t="str">
        <f t="shared" si="24"/>
        <v>VSB 55 </v>
      </c>
      <c r="B157" s="6" t="str">
        <f t="shared" si="25"/>
        <v>II</v>
      </c>
      <c r="C157" s="16">
        <f t="shared" si="26"/>
        <v>56221.998899999999</v>
      </c>
      <c r="D157" s="17" t="str">
        <f t="shared" si="27"/>
        <v>vis</v>
      </c>
      <c r="E157" s="29">
        <f>VLOOKUP(C157,Active!C$21:E$968,3,FALSE)</f>
        <v>47422.885455528951</v>
      </c>
      <c r="F157" s="6" t="s">
        <v>94</v>
      </c>
      <c r="G157" s="17" t="str">
        <f t="shared" si="28"/>
        <v>56221.9989</v>
      </c>
      <c r="H157" s="16">
        <f t="shared" si="29"/>
        <v>47436.5</v>
      </c>
      <c r="I157" s="30" t="s">
        <v>686</v>
      </c>
      <c r="J157" s="31" t="s">
        <v>687</v>
      </c>
      <c r="K157" s="30" t="s">
        <v>684</v>
      </c>
      <c r="L157" s="30" t="s">
        <v>688</v>
      </c>
      <c r="M157" s="31" t="s">
        <v>236</v>
      </c>
      <c r="N157" s="31" t="s">
        <v>245</v>
      </c>
      <c r="O157" s="32" t="s">
        <v>237</v>
      </c>
      <c r="P157" s="33" t="s">
        <v>653</v>
      </c>
    </row>
    <row r="158" spans="1:16" ht="12.75" customHeight="1" thickBot="1" x14ac:dyDescent="0.25">
      <c r="A158" s="16" t="str">
        <f t="shared" si="24"/>
        <v>VSB 55 </v>
      </c>
      <c r="B158" s="6" t="str">
        <f t="shared" si="25"/>
        <v>II</v>
      </c>
      <c r="C158" s="16">
        <f t="shared" si="26"/>
        <v>56221.999199999998</v>
      </c>
      <c r="D158" s="17" t="str">
        <f t="shared" si="27"/>
        <v>vis</v>
      </c>
      <c r="E158" s="29">
        <f>VLOOKUP(C158,Active!C$21:E$968,3,FALSE)</f>
        <v>47422.886603814135</v>
      </c>
      <c r="F158" s="6" t="s">
        <v>94</v>
      </c>
      <c r="G158" s="17" t="str">
        <f t="shared" si="28"/>
        <v>56221.9992</v>
      </c>
      <c r="H158" s="16">
        <f t="shared" si="29"/>
        <v>47436.5</v>
      </c>
      <c r="I158" s="30" t="s">
        <v>689</v>
      </c>
      <c r="J158" s="31" t="s">
        <v>687</v>
      </c>
      <c r="K158" s="30" t="s">
        <v>684</v>
      </c>
      <c r="L158" s="30" t="s">
        <v>690</v>
      </c>
      <c r="M158" s="31" t="s">
        <v>236</v>
      </c>
      <c r="N158" s="31" t="s">
        <v>38</v>
      </c>
      <c r="O158" s="32" t="s">
        <v>237</v>
      </c>
      <c r="P158" s="33" t="s">
        <v>653</v>
      </c>
    </row>
    <row r="159" spans="1:16" ht="12.75" customHeight="1" thickBot="1" x14ac:dyDescent="0.25">
      <c r="A159" s="16" t="str">
        <f t="shared" si="24"/>
        <v>OEJV 0160 </v>
      </c>
      <c r="B159" s="6" t="str">
        <f t="shared" si="25"/>
        <v>I</v>
      </c>
      <c r="C159" s="16">
        <f t="shared" si="26"/>
        <v>56521.542309999997</v>
      </c>
      <c r="D159" s="17" t="str">
        <f t="shared" si="27"/>
        <v>vis</v>
      </c>
      <c r="E159" s="29">
        <f>VLOOKUP(C159,Active!C$21:E$968,3,FALSE)</f>
        <v>48569.422989105762</v>
      </c>
      <c r="F159" s="6" t="s">
        <v>94</v>
      </c>
      <c r="G159" s="17" t="str">
        <f t="shared" si="28"/>
        <v>56521.54231</v>
      </c>
      <c r="H159" s="16">
        <f t="shared" si="29"/>
        <v>48583</v>
      </c>
      <c r="I159" s="30" t="s">
        <v>703</v>
      </c>
      <c r="J159" s="31" t="s">
        <v>704</v>
      </c>
      <c r="K159" s="30" t="s">
        <v>705</v>
      </c>
      <c r="L159" s="30" t="s">
        <v>706</v>
      </c>
      <c r="M159" s="31" t="s">
        <v>236</v>
      </c>
      <c r="N159" s="31" t="s">
        <v>86</v>
      </c>
      <c r="O159" s="32" t="s">
        <v>634</v>
      </c>
      <c r="P159" s="33" t="s">
        <v>635</v>
      </c>
    </row>
    <row r="160" spans="1:16" ht="12.75" customHeight="1" thickBot="1" x14ac:dyDescent="0.25">
      <c r="A160" s="16" t="str">
        <f t="shared" si="24"/>
        <v>VSB 56 </v>
      </c>
      <c r="B160" s="6" t="str">
        <f t="shared" si="25"/>
        <v>I</v>
      </c>
      <c r="C160" s="16">
        <f t="shared" si="26"/>
        <v>56548.065600000002</v>
      </c>
      <c r="D160" s="17" t="str">
        <f t="shared" si="27"/>
        <v>vis</v>
      </c>
      <c r="E160" s="29">
        <f>VLOOKUP(C160,Active!C$21:E$968,3,FALSE)</f>
        <v>48670.943992351829</v>
      </c>
      <c r="F160" s="6" t="s">
        <v>94</v>
      </c>
      <c r="G160" s="17" t="str">
        <f t="shared" si="28"/>
        <v>56548.0656</v>
      </c>
      <c r="H160" s="16">
        <f t="shared" si="29"/>
        <v>48685</v>
      </c>
      <c r="I160" s="30" t="s">
        <v>707</v>
      </c>
      <c r="J160" s="31" t="s">
        <v>708</v>
      </c>
      <c r="K160" s="30" t="s">
        <v>709</v>
      </c>
      <c r="L160" s="30" t="s">
        <v>710</v>
      </c>
      <c r="M160" s="31" t="s">
        <v>236</v>
      </c>
      <c r="N160" s="31" t="s">
        <v>521</v>
      </c>
      <c r="O160" s="32" t="s">
        <v>237</v>
      </c>
      <c r="P160" s="33" t="s">
        <v>711</v>
      </c>
    </row>
    <row r="161" spans="1:16" ht="12.75" customHeight="1" thickBot="1" x14ac:dyDescent="0.25">
      <c r="A161" s="16" t="str">
        <f t="shared" si="24"/>
        <v>VSB 56 </v>
      </c>
      <c r="B161" s="6" t="str">
        <f t="shared" si="25"/>
        <v>I</v>
      </c>
      <c r="C161" s="16">
        <f t="shared" si="26"/>
        <v>56553.025900000001</v>
      </c>
      <c r="D161" s="17" t="str">
        <f t="shared" si="27"/>
        <v>vis</v>
      </c>
      <c r="E161" s="29">
        <f>VLOOKUP(C161,Active!C$21:E$968,3,FALSE)</f>
        <v>48689.930122368176</v>
      </c>
      <c r="F161" s="6" t="s">
        <v>94</v>
      </c>
      <c r="G161" s="17" t="str">
        <f t="shared" si="28"/>
        <v>56553.0259</v>
      </c>
      <c r="H161" s="16">
        <f t="shared" si="29"/>
        <v>48704</v>
      </c>
      <c r="I161" s="30" t="s">
        <v>712</v>
      </c>
      <c r="J161" s="31" t="s">
        <v>713</v>
      </c>
      <c r="K161" s="30" t="s">
        <v>714</v>
      </c>
      <c r="L161" s="30" t="s">
        <v>715</v>
      </c>
      <c r="M161" s="31" t="s">
        <v>236</v>
      </c>
      <c r="N161" s="31" t="s">
        <v>94</v>
      </c>
      <c r="O161" s="32" t="s">
        <v>237</v>
      </c>
      <c r="P161" s="33" t="s">
        <v>711</v>
      </c>
    </row>
    <row r="162" spans="1:16" ht="12.75" customHeight="1" thickBot="1" x14ac:dyDescent="0.25">
      <c r="A162" s="16" t="str">
        <f t="shared" si="24"/>
        <v>VSB 56 </v>
      </c>
      <c r="B162" s="6" t="str">
        <f t="shared" si="25"/>
        <v>I</v>
      </c>
      <c r="C162" s="16">
        <f t="shared" si="26"/>
        <v>56553.026599999997</v>
      </c>
      <c r="D162" s="17" t="str">
        <f t="shared" si="27"/>
        <v>vis</v>
      </c>
      <c r="E162" s="29">
        <f>VLOOKUP(C162,Active!C$21:E$968,3,FALSE)</f>
        <v>48689.932801700263</v>
      </c>
      <c r="F162" s="6" t="s">
        <v>94</v>
      </c>
      <c r="G162" s="17" t="str">
        <f t="shared" si="28"/>
        <v>56553.0266</v>
      </c>
      <c r="H162" s="16">
        <f t="shared" si="29"/>
        <v>48704</v>
      </c>
      <c r="I162" s="30" t="s">
        <v>716</v>
      </c>
      <c r="J162" s="31" t="s">
        <v>717</v>
      </c>
      <c r="K162" s="30" t="s">
        <v>714</v>
      </c>
      <c r="L162" s="30" t="s">
        <v>718</v>
      </c>
      <c r="M162" s="31" t="s">
        <v>236</v>
      </c>
      <c r="N162" s="31" t="s">
        <v>521</v>
      </c>
      <c r="O162" s="32" t="s">
        <v>237</v>
      </c>
      <c r="P162" s="33" t="s">
        <v>711</v>
      </c>
    </row>
    <row r="163" spans="1:16" ht="12.75" customHeight="1" thickBot="1" x14ac:dyDescent="0.25">
      <c r="A163" s="16" t="str">
        <f t="shared" si="24"/>
        <v>VSB 56 </v>
      </c>
      <c r="B163" s="6" t="str">
        <f t="shared" si="25"/>
        <v>I</v>
      </c>
      <c r="C163" s="16">
        <f t="shared" si="26"/>
        <v>56553.027699999999</v>
      </c>
      <c r="D163" s="17" t="str">
        <f t="shared" si="27"/>
        <v>vis</v>
      </c>
      <c r="E163" s="29">
        <f>VLOOKUP(C163,Active!C$21:E$968,3,FALSE)</f>
        <v>48689.937012079281</v>
      </c>
      <c r="F163" s="6" t="s">
        <v>94</v>
      </c>
      <c r="G163" s="17" t="str">
        <f t="shared" si="28"/>
        <v>56553.0277</v>
      </c>
      <c r="H163" s="16">
        <f t="shared" si="29"/>
        <v>48704</v>
      </c>
      <c r="I163" s="30" t="s">
        <v>719</v>
      </c>
      <c r="J163" s="31" t="s">
        <v>720</v>
      </c>
      <c r="K163" s="30" t="s">
        <v>714</v>
      </c>
      <c r="L163" s="30" t="s">
        <v>721</v>
      </c>
      <c r="M163" s="31" t="s">
        <v>236</v>
      </c>
      <c r="N163" s="31" t="s">
        <v>38</v>
      </c>
      <c r="O163" s="32" t="s">
        <v>237</v>
      </c>
      <c r="P163" s="33" t="s">
        <v>711</v>
      </c>
    </row>
    <row r="164" spans="1:16" ht="12.75" customHeight="1" thickBot="1" x14ac:dyDescent="0.25">
      <c r="A164" s="16" t="str">
        <f t="shared" si="24"/>
        <v>VSB 56 </v>
      </c>
      <c r="B164" s="6" t="str">
        <f t="shared" si="25"/>
        <v>II</v>
      </c>
      <c r="C164" s="16">
        <f t="shared" si="26"/>
        <v>56553.152499999997</v>
      </c>
      <c r="D164" s="17" t="str">
        <f t="shared" si="27"/>
        <v>vis</v>
      </c>
      <c r="E164" s="29">
        <f>VLOOKUP(C164,Active!C$21:E$968,3,FALSE)</f>
        <v>48690.414698716377</v>
      </c>
      <c r="F164" s="6" t="s">
        <v>94</v>
      </c>
      <c r="G164" s="17" t="str">
        <f t="shared" si="28"/>
        <v>56553.1525</v>
      </c>
      <c r="H164" s="16">
        <f t="shared" si="29"/>
        <v>48704.5</v>
      </c>
      <c r="I164" s="30" t="s">
        <v>722</v>
      </c>
      <c r="J164" s="31" t="s">
        <v>723</v>
      </c>
      <c r="K164" s="30" t="s">
        <v>724</v>
      </c>
      <c r="L164" s="30" t="s">
        <v>725</v>
      </c>
      <c r="M164" s="31" t="s">
        <v>236</v>
      </c>
      <c r="N164" s="31" t="s">
        <v>38</v>
      </c>
      <c r="O164" s="32" t="s">
        <v>237</v>
      </c>
      <c r="P164" s="33" t="s">
        <v>711</v>
      </c>
    </row>
    <row r="165" spans="1:16" ht="12.75" customHeight="1" thickBot="1" x14ac:dyDescent="0.25">
      <c r="A165" s="16" t="str">
        <f t="shared" si="24"/>
        <v>VSB 56 </v>
      </c>
      <c r="B165" s="6" t="str">
        <f t="shared" si="25"/>
        <v>II</v>
      </c>
      <c r="C165" s="16">
        <f t="shared" si="26"/>
        <v>56553.156000000003</v>
      </c>
      <c r="D165" s="17" t="str">
        <f t="shared" si="27"/>
        <v>vis</v>
      </c>
      <c r="E165" s="29">
        <f>VLOOKUP(C165,Active!C$21:E$968,3,FALSE)</f>
        <v>48690.428095376898</v>
      </c>
      <c r="F165" s="6" t="s">
        <v>94</v>
      </c>
      <c r="G165" s="17" t="str">
        <f t="shared" si="28"/>
        <v>56553.1560</v>
      </c>
      <c r="H165" s="16">
        <f t="shared" si="29"/>
        <v>48704.5</v>
      </c>
      <c r="I165" s="30" t="s">
        <v>726</v>
      </c>
      <c r="J165" s="31" t="s">
        <v>727</v>
      </c>
      <c r="K165" s="30" t="s">
        <v>724</v>
      </c>
      <c r="L165" s="30" t="s">
        <v>728</v>
      </c>
      <c r="M165" s="31" t="s">
        <v>236</v>
      </c>
      <c r="N165" s="31" t="s">
        <v>521</v>
      </c>
      <c r="O165" s="32" t="s">
        <v>237</v>
      </c>
      <c r="P165" s="33" t="s">
        <v>711</v>
      </c>
    </row>
    <row r="166" spans="1:16" ht="12.75" customHeight="1" thickBot="1" x14ac:dyDescent="0.25">
      <c r="A166" s="16" t="str">
        <f t="shared" si="24"/>
        <v>VSB 56 </v>
      </c>
      <c r="B166" s="6" t="str">
        <f t="shared" si="25"/>
        <v>II</v>
      </c>
      <c r="C166" s="16">
        <f t="shared" si="26"/>
        <v>56553.156900000002</v>
      </c>
      <c r="D166" s="17" t="str">
        <f t="shared" si="27"/>
        <v>vis</v>
      </c>
      <c r="E166" s="29">
        <f>VLOOKUP(C166,Active!C$21:E$968,3,FALSE)</f>
        <v>48690.43154023245</v>
      </c>
      <c r="F166" s="6" t="s">
        <v>94</v>
      </c>
      <c r="G166" s="17" t="str">
        <f t="shared" si="28"/>
        <v>56553.1569</v>
      </c>
      <c r="H166" s="16">
        <f t="shared" si="29"/>
        <v>48704.5</v>
      </c>
      <c r="I166" s="30" t="s">
        <v>729</v>
      </c>
      <c r="J166" s="31" t="s">
        <v>730</v>
      </c>
      <c r="K166" s="30" t="s">
        <v>724</v>
      </c>
      <c r="L166" s="30" t="s">
        <v>731</v>
      </c>
      <c r="M166" s="31" t="s">
        <v>236</v>
      </c>
      <c r="N166" s="31" t="s">
        <v>94</v>
      </c>
      <c r="O166" s="32" t="s">
        <v>237</v>
      </c>
      <c r="P166" s="33" t="s">
        <v>711</v>
      </c>
    </row>
    <row r="167" spans="1:16" ht="12.75" customHeight="1" thickBot="1" x14ac:dyDescent="0.25">
      <c r="A167" s="16" t="str">
        <f t="shared" si="24"/>
        <v>VSB 59 </v>
      </c>
      <c r="B167" s="6" t="str">
        <f t="shared" si="25"/>
        <v>II</v>
      </c>
      <c r="C167" s="16">
        <f t="shared" si="26"/>
        <v>56891.0942</v>
      </c>
      <c r="D167" s="17" t="str">
        <f t="shared" si="27"/>
        <v>vis</v>
      </c>
      <c r="E167" s="29">
        <f>VLOOKUP(C167,Active!C$21:E$968,3,FALSE)</f>
        <v>49983.926190792801</v>
      </c>
      <c r="F167" s="6" t="s">
        <v>94</v>
      </c>
      <c r="G167" s="17" t="str">
        <f t="shared" si="28"/>
        <v>56891.0942</v>
      </c>
      <c r="H167" s="16">
        <f t="shared" si="29"/>
        <v>49998.5</v>
      </c>
      <c r="I167" s="30" t="s">
        <v>732</v>
      </c>
      <c r="J167" s="31" t="s">
        <v>733</v>
      </c>
      <c r="K167" s="30" t="s">
        <v>734</v>
      </c>
      <c r="L167" s="30" t="s">
        <v>735</v>
      </c>
      <c r="M167" s="31" t="s">
        <v>236</v>
      </c>
      <c r="N167" s="31" t="s">
        <v>521</v>
      </c>
      <c r="O167" s="32" t="s">
        <v>237</v>
      </c>
      <c r="P167" s="33" t="s">
        <v>736</v>
      </c>
    </row>
    <row r="168" spans="1:16" ht="12.75" customHeight="1" thickBot="1" x14ac:dyDescent="0.25">
      <c r="A168" s="16" t="str">
        <f t="shared" si="24"/>
        <v>VSB 59 </v>
      </c>
      <c r="B168" s="6" t="str">
        <f t="shared" si="25"/>
        <v>II</v>
      </c>
      <c r="C168" s="16">
        <f t="shared" si="26"/>
        <v>56928.976999999999</v>
      </c>
      <c r="D168" s="17" t="str">
        <f t="shared" si="27"/>
        <v>vis</v>
      </c>
      <c r="E168" s="29">
        <f>VLOOKUP(C168,Active!C$21:E$968,3,FALSE)</f>
        <v>50128.927050858401</v>
      </c>
      <c r="F168" s="6" t="s">
        <v>94</v>
      </c>
      <c r="G168" s="17" t="str">
        <f t="shared" si="28"/>
        <v>56928.9770</v>
      </c>
      <c r="H168" s="16">
        <f t="shared" si="29"/>
        <v>50143.5</v>
      </c>
      <c r="I168" s="30" t="s">
        <v>737</v>
      </c>
      <c r="J168" s="31" t="s">
        <v>738</v>
      </c>
      <c r="K168" s="30" t="s">
        <v>739</v>
      </c>
      <c r="L168" s="30" t="s">
        <v>740</v>
      </c>
      <c r="M168" s="31" t="s">
        <v>236</v>
      </c>
      <c r="N168" s="31" t="s">
        <v>521</v>
      </c>
      <c r="O168" s="32" t="s">
        <v>237</v>
      </c>
      <c r="P168" s="33" t="s">
        <v>736</v>
      </c>
    </row>
    <row r="169" spans="1:16" ht="12.75" customHeight="1" thickBot="1" x14ac:dyDescent="0.25">
      <c r="A169" s="16" t="str">
        <f t="shared" si="24"/>
        <v>VSB 59 </v>
      </c>
      <c r="B169" s="6" t="str">
        <f t="shared" si="25"/>
        <v>II</v>
      </c>
      <c r="C169" s="16">
        <f t="shared" si="26"/>
        <v>56928.977200000001</v>
      </c>
      <c r="D169" s="17" t="str">
        <f t="shared" si="27"/>
        <v>vis</v>
      </c>
      <c r="E169" s="29">
        <f>VLOOKUP(C169,Active!C$21:E$968,3,FALSE)</f>
        <v>50128.927816381867</v>
      </c>
      <c r="F169" s="6" t="s">
        <v>94</v>
      </c>
      <c r="G169" s="17" t="str">
        <f t="shared" si="28"/>
        <v>56928.9772</v>
      </c>
      <c r="H169" s="16">
        <f t="shared" si="29"/>
        <v>50143.5</v>
      </c>
      <c r="I169" s="30" t="s">
        <v>741</v>
      </c>
      <c r="J169" s="31" t="s">
        <v>742</v>
      </c>
      <c r="K169" s="30" t="s">
        <v>739</v>
      </c>
      <c r="L169" s="30" t="s">
        <v>743</v>
      </c>
      <c r="M169" s="31" t="s">
        <v>236</v>
      </c>
      <c r="N169" s="31" t="s">
        <v>94</v>
      </c>
      <c r="O169" s="32" t="s">
        <v>237</v>
      </c>
      <c r="P169" s="33" t="s">
        <v>736</v>
      </c>
    </row>
    <row r="170" spans="1:16" ht="12.75" customHeight="1" thickBot="1" x14ac:dyDescent="0.25">
      <c r="A170" s="16" t="str">
        <f t="shared" si="24"/>
        <v>VSB 59 </v>
      </c>
      <c r="B170" s="6" t="str">
        <f t="shared" si="25"/>
        <v>II</v>
      </c>
      <c r="C170" s="16">
        <f t="shared" si="26"/>
        <v>56928.978000000003</v>
      </c>
      <c r="D170" s="17" t="str">
        <f t="shared" si="27"/>
        <v>vis</v>
      </c>
      <c r="E170" s="29">
        <f>VLOOKUP(C170,Active!C$21:E$968,3,FALSE)</f>
        <v>50128.930878475701</v>
      </c>
      <c r="F170" s="6" t="s">
        <v>94</v>
      </c>
      <c r="G170" s="17" t="str">
        <f t="shared" si="28"/>
        <v>56928.9780</v>
      </c>
      <c r="H170" s="16">
        <f t="shared" si="29"/>
        <v>50143.5</v>
      </c>
      <c r="I170" s="30" t="s">
        <v>744</v>
      </c>
      <c r="J170" s="31" t="s">
        <v>745</v>
      </c>
      <c r="K170" s="30" t="s">
        <v>739</v>
      </c>
      <c r="L170" s="30" t="s">
        <v>746</v>
      </c>
      <c r="M170" s="31" t="s">
        <v>236</v>
      </c>
      <c r="N170" s="31" t="s">
        <v>38</v>
      </c>
      <c r="O170" s="32" t="s">
        <v>237</v>
      </c>
      <c r="P170" s="33" t="s">
        <v>736</v>
      </c>
    </row>
    <row r="171" spans="1:16" ht="12.75" customHeight="1" thickBot="1" x14ac:dyDescent="0.25">
      <c r="A171" s="16" t="str">
        <f t="shared" si="24"/>
        <v>VSB 59 </v>
      </c>
      <c r="B171" s="6" t="str">
        <f t="shared" si="25"/>
        <v>I</v>
      </c>
      <c r="C171" s="16">
        <f t="shared" si="26"/>
        <v>56929.104800000001</v>
      </c>
      <c r="D171" s="17" t="str">
        <f t="shared" si="27"/>
        <v>vis</v>
      </c>
      <c r="E171" s="29">
        <f>VLOOKUP(C171,Active!C$21:E$968,3,FALSE)</f>
        <v>50129.416220347368</v>
      </c>
      <c r="F171" s="6" t="s">
        <v>94</v>
      </c>
      <c r="G171" s="17" t="str">
        <f t="shared" si="28"/>
        <v>56929.1048</v>
      </c>
      <c r="H171" s="16">
        <f t="shared" si="29"/>
        <v>50144</v>
      </c>
      <c r="I171" s="30" t="s">
        <v>747</v>
      </c>
      <c r="J171" s="31" t="s">
        <v>748</v>
      </c>
      <c r="K171" s="30" t="s">
        <v>749</v>
      </c>
      <c r="L171" s="30" t="s">
        <v>750</v>
      </c>
      <c r="M171" s="31" t="s">
        <v>236</v>
      </c>
      <c r="N171" s="31" t="s">
        <v>94</v>
      </c>
      <c r="O171" s="32" t="s">
        <v>237</v>
      </c>
      <c r="P171" s="33" t="s">
        <v>736</v>
      </c>
    </row>
    <row r="172" spans="1:16" ht="12.75" customHeight="1" thickBot="1" x14ac:dyDescent="0.25">
      <c r="A172" s="16" t="str">
        <f t="shared" si="24"/>
        <v>VSB 59 </v>
      </c>
      <c r="B172" s="6" t="str">
        <f t="shared" si="25"/>
        <v>I</v>
      </c>
      <c r="C172" s="16">
        <f t="shared" si="26"/>
        <v>56929.1057</v>
      </c>
      <c r="D172" s="17" t="str">
        <f t="shared" si="27"/>
        <v>vis</v>
      </c>
      <c r="E172" s="29">
        <f>VLOOKUP(C172,Active!C$21:E$968,3,FALSE)</f>
        <v>50129.419665202928</v>
      </c>
      <c r="F172" s="6" t="s">
        <v>94</v>
      </c>
      <c r="G172" s="17" t="str">
        <f t="shared" si="28"/>
        <v>56929.1057</v>
      </c>
      <c r="H172" s="16">
        <f t="shared" si="29"/>
        <v>50144</v>
      </c>
      <c r="I172" s="30" t="s">
        <v>751</v>
      </c>
      <c r="J172" s="31" t="s">
        <v>752</v>
      </c>
      <c r="K172" s="30" t="s">
        <v>749</v>
      </c>
      <c r="L172" s="30" t="s">
        <v>753</v>
      </c>
      <c r="M172" s="31" t="s">
        <v>236</v>
      </c>
      <c r="N172" s="31" t="s">
        <v>38</v>
      </c>
      <c r="O172" s="32" t="s">
        <v>237</v>
      </c>
      <c r="P172" s="33" t="s">
        <v>736</v>
      </c>
    </row>
    <row r="173" spans="1:16" ht="12.75" customHeight="1" thickBot="1" x14ac:dyDescent="0.25">
      <c r="A173" s="16" t="str">
        <f t="shared" si="24"/>
        <v>VSB 59 </v>
      </c>
      <c r="B173" s="6" t="str">
        <f t="shared" si="25"/>
        <v>I</v>
      </c>
      <c r="C173" s="16">
        <f t="shared" si="26"/>
        <v>56929.106500000002</v>
      </c>
      <c r="D173" s="17" t="str">
        <f t="shared" si="27"/>
        <v>vis</v>
      </c>
      <c r="E173" s="29">
        <f>VLOOKUP(C173,Active!C$21:E$968,3,FALSE)</f>
        <v>50129.422727296755</v>
      </c>
      <c r="F173" s="6" t="s">
        <v>94</v>
      </c>
      <c r="G173" s="17" t="str">
        <f t="shared" si="28"/>
        <v>56929.1065</v>
      </c>
      <c r="H173" s="16">
        <f t="shared" si="29"/>
        <v>50144</v>
      </c>
      <c r="I173" s="30" t="s">
        <v>754</v>
      </c>
      <c r="J173" s="31" t="s">
        <v>755</v>
      </c>
      <c r="K173" s="30" t="s">
        <v>749</v>
      </c>
      <c r="L173" s="30" t="s">
        <v>756</v>
      </c>
      <c r="M173" s="31" t="s">
        <v>236</v>
      </c>
      <c r="N173" s="31" t="s">
        <v>521</v>
      </c>
      <c r="O173" s="32" t="s">
        <v>237</v>
      </c>
      <c r="P173" s="33" t="s">
        <v>736</v>
      </c>
    </row>
    <row r="174" spans="1:16" x14ac:dyDescent="0.2">
      <c r="B174" s="6"/>
      <c r="E174" s="29"/>
      <c r="F174" s="6"/>
    </row>
    <row r="175" spans="1:16" x14ac:dyDescent="0.2">
      <c r="B175" s="6"/>
      <c r="E175" s="29"/>
      <c r="F175" s="6"/>
    </row>
    <row r="176" spans="1:16" x14ac:dyDescent="0.2">
      <c r="B176" s="6"/>
      <c r="E176" s="29"/>
      <c r="F176" s="6"/>
    </row>
    <row r="177" spans="2:6" x14ac:dyDescent="0.2">
      <c r="B177" s="6"/>
      <c r="E177" s="29"/>
      <c r="F177" s="6"/>
    </row>
    <row r="178" spans="2:6" x14ac:dyDescent="0.2">
      <c r="B178" s="6"/>
      <c r="E178" s="29"/>
      <c r="F178" s="6"/>
    </row>
    <row r="179" spans="2:6" x14ac:dyDescent="0.2">
      <c r="B179" s="6"/>
      <c r="E179" s="29"/>
      <c r="F179" s="6"/>
    </row>
    <row r="180" spans="2:6" x14ac:dyDescent="0.2">
      <c r="B180" s="6"/>
      <c r="E180" s="29"/>
      <c r="F180" s="6"/>
    </row>
    <row r="181" spans="2:6" x14ac:dyDescent="0.2">
      <c r="B181" s="6"/>
      <c r="E181" s="29"/>
      <c r="F181" s="6"/>
    </row>
    <row r="182" spans="2:6" x14ac:dyDescent="0.2">
      <c r="B182" s="6"/>
      <c r="E182" s="29"/>
      <c r="F182" s="6"/>
    </row>
    <row r="183" spans="2:6" x14ac:dyDescent="0.2">
      <c r="B183" s="6"/>
      <c r="E183" s="29"/>
      <c r="F183" s="6"/>
    </row>
    <row r="184" spans="2:6" x14ac:dyDescent="0.2">
      <c r="B184" s="6"/>
      <c r="E184" s="29"/>
      <c r="F184" s="6"/>
    </row>
    <row r="185" spans="2:6" x14ac:dyDescent="0.2">
      <c r="B185" s="6"/>
      <c r="E185" s="29"/>
      <c r="F185" s="6"/>
    </row>
    <row r="186" spans="2:6" x14ac:dyDescent="0.2">
      <c r="B186" s="6"/>
      <c r="E186" s="29"/>
      <c r="F186" s="6"/>
    </row>
    <row r="187" spans="2:6" x14ac:dyDescent="0.2">
      <c r="B187" s="6"/>
      <c r="E187" s="29"/>
      <c r="F187" s="6"/>
    </row>
    <row r="188" spans="2:6" x14ac:dyDescent="0.2">
      <c r="B188" s="6"/>
      <c r="E188" s="29"/>
      <c r="F188" s="6"/>
    </row>
    <row r="189" spans="2:6" x14ac:dyDescent="0.2">
      <c r="B189" s="6"/>
      <c r="E189" s="29"/>
      <c r="F189" s="6"/>
    </row>
    <row r="190" spans="2:6" x14ac:dyDescent="0.2">
      <c r="B190" s="6"/>
      <c r="E190" s="29"/>
      <c r="F190" s="6"/>
    </row>
    <row r="191" spans="2:6" x14ac:dyDescent="0.2">
      <c r="B191" s="6"/>
      <c r="E191" s="29"/>
      <c r="F191" s="6"/>
    </row>
    <row r="192" spans="2:6" x14ac:dyDescent="0.2">
      <c r="B192" s="6"/>
      <c r="E192" s="29"/>
      <c r="F192" s="6"/>
    </row>
    <row r="193" spans="2:6" x14ac:dyDescent="0.2">
      <c r="B193" s="6"/>
      <c r="E193" s="29"/>
      <c r="F193" s="6"/>
    </row>
    <row r="194" spans="2:6" x14ac:dyDescent="0.2">
      <c r="B194" s="6"/>
      <c r="E194" s="29"/>
      <c r="F194" s="6"/>
    </row>
    <row r="195" spans="2:6" x14ac:dyDescent="0.2">
      <c r="B195" s="6"/>
      <c r="E195" s="29"/>
      <c r="F195" s="6"/>
    </row>
    <row r="196" spans="2:6" x14ac:dyDescent="0.2">
      <c r="B196" s="6"/>
      <c r="E196" s="29"/>
      <c r="F196" s="6"/>
    </row>
    <row r="197" spans="2:6" x14ac:dyDescent="0.2">
      <c r="B197" s="6"/>
      <c r="E197" s="29"/>
      <c r="F197" s="6"/>
    </row>
    <row r="198" spans="2:6" x14ac:dyDescent="0.2">
      <c r="B198" s="6"/>
      <c r="E198" s="29"/>
      <c r="F198" s="6"/>
    </row>
    <row r="199" spans="2:6" x14ac:dyDescent="0.2">
      <c r="B199" s="6"/>
      <c r="E199" s="29"/>
      <c r="F199" s="6"/>
    </row>
    <row r="200" spans="2:6" x14ac:dyDescent="0.2">
      <c r="B200" s="6"/>
      <c r="E200" s="29"/>
      <c r="F200" s="6"/>
    </row>
    <row r="201" spans="2:6" x14ac:dyDescent="0.2">
      <c r="B201" s="6"/>
      <c r="E201" s="29"/>
      <c r="F201" s="6"/>
    </row>
    <row r="202" spans="2:6" x14ac:dyDescent="0.2">
      <c r="B202" s="6"/>
      <c r="E202" s="29"/>
      <c r="F202" s="6"/>
    </row>
    <row r="203" spans="2:6" x14ac:dyDescent="0.2">
      <c r="B203" s="6"/>
      <c r="E203" s="29"/>
      <c r="F203" s="6"/>
    </row>
    <row r="204" spans="2:6" x14ac:dyDescent="0.2">
      <c r="B204" s="6"/>
      <c r="E204" s="29"/>
      <c r="F204" s="6"/>
    </row>
    <row r="205" spans="2:6" x14ac:dyDescent="0.2">
      <c r="B205" s="6"/>
      <c r="E205" s="29"/>
      <c r="F205" s="6"/>
    </row>
    <row r="206" spans="2:6" x14ac:dyDescent="0.2">
      <c r="B206" s="6"/>
      <c r="E206" s="29"/>
      <c r="F206" s="6"/>
    </row>
    <row r="207" spans="2:6" x14ac:dyDescent="0.2">
      <c r="B207" s="6"/>
      <c r="E207" s="29"/>
      <c r="F207" s="6"/>
    </row>
    <row r="208" spans="2:6" x14ac:dyDescent="0.2">
      <c r="B208" s="6"/>
      <c r="E208" s="29"/>
      <c r="F208" s="6"/>
    </row>
    <row r="209" spans="2:6" x14ac:dyDescent="0.2">
      <c r="B209" s="6"/>
      <c r="E209" s="29"/>
      <c r="F209" s="6"/>
    </row>
    <row r="210" spans="2:6" x14ac:dyDescent="0.2">
      <c r="B210" s="6"/>
      <c r="E210" s="29"/>
      <c r="F210" s="6"/>
    </row>
    <row r="211" spans="2:6" x14ac:dyDescent="0.2">
      <c r="B211" s="6"/>
      <c r="E211" s="29"/>
      <c r="F211" s="6"/>
    </row>
    <row r="212" spans="2:6" x14ac:dyDescent="0.2">
      <c r="B212" s="6"/>
      <c r="E212" s="29"/>
      <c r="F212" s="6"/>
    </row>
    <row r="213" spans="2:6" x14ac:dyDescent="0.2">
      <c r="B213" s="6"/>
      <c r="E213" s="29"/>
      <c r="F213" s="6"/>
    </row>
    <row r="214" spans="2:6" x14ac:dyDescent="0.2">
      <c r="B214" s="6"/>
      <c r="E214" s="29"/>
      <c r="F214" s="6"/>
    </row>
    <row r="215" spans="2:6" x14ac:dyDescent="0.2">
      <c r="B215" s="6"/>
      <c r="E215" s="29"/>
      <c r="F215" s="6"/>
    </row>
    <row r="216" spans="2:6" x14ac:dyDescent="0.2">
      <c r="B216" s="6"/>
      <c r="E216" s="29"/>
      <c r="F216" s="6"/>
    </row>
    <row r="217" spans="2:6" x14ac:dyDescent="0.2">
      <c r="B217" s="6"/>
      <c r="E217" s="29"/>
      <c r="F217" s="6"/>
    </row>
    <row r="218" spans="2:6" x14ac:dyDescent="0.2">
      <c r="B218" s="6"/>
      <c r="E218" s="29"/>
      <c r="F218" s="6"/>
    </row>
    <row r="219" spans="2:6" x14ac:dyDescent="0.2">
      <c r="B219" s="6"/>
      <c r="E219" s="29"/>
      <c r="F219" s="6"/>
    </row>
    <row r="220" spans="2:6" x14ac:dyDescent="0.2">
      <c r="B220" s="6"/>
      <c r="E220" s="29"/>
      <c r="F220" s="6"/>
    </row>
    <row r="221" spans="2:6" x14ac:dyDescent="0.2">
      <c r="B221" s="6"/>
      <c r="E221" s="29"/>
      <c r="F221" s="6"/>
    </row>
    <row r="222" spans="2:6" x14ac:dyDescent="0.2">
      <c r="B222" s="6"/>
      <c r="E222" s="29"/>
      <c r="F222" s="6"/>
    </row>
    <row r="223" spans="2:6" x14ac:dyDescent="0.2">
      <c r="B223" s="6"/>
      <c r="E223" s="29"/>
      <c r="F223" s="6"/>
    </row>
    <row r="224" spans="2:6" x14ac:dyDescent="0.2">
      <c r="B224" s="6"/>
      <c r="E224" s="29"/>
      <c r="F224" s="6"/>
    </row>
    <row r="225" spans="2:6" x14ac:dyDescent="0.2">
      <c r="B225" s="6"/>
      <c r="E225" s="29"/>
      <c r="F225" s="6"/>
    </row>
    <row r="226" spans="2:6" x14ac:dyDescent="0.2">
      <c r="B226" s="6"/>
      <c r="E226" s="29"/>
      <c r="F226" s="6"/>
    </row>
    <row r="227" spans="2:6" x14ac:dyDescent="0.2">
      <c r="B227" s="6"/>
      <c r="E227" s="29"/>
      <c r="F227" s="6"/>
    </row>
    <row r="228" spans="2:6" x14ac:dyDescent="0.2">
      <c r="B228" s="6"/>
      <c r="E228" s="29"/>
      <c r="F228" s="6"/>
    </row>
    <row r="229" spans="2:6" x14ac:dyDescent="0.2">
      <c r="B229" s="6"/>
      <c r="E229" s="29"/>
      <c r="F229" s="6"/>
    </row>
    <row r="230" spans="2:6" x14ac:dyDescent="0.2">
      <c r="B230" s="6"/>
      <c r="E230" s="29"/>
      <c r="F230" s="6"/>
    </row>
    <row r="231" spans="2:6" x14ac:dyDescent="0.2">
      <c r="B231" s="6"/>
      <c r="E231" s="29"/>
      <c r="F231" s="6"/>
    </row>
    <row r="232" spans="2:6" x14ac:dyDescent="0.2">
      <c r="B232" s="6"/>
      <c r="E232" s="29"/>
      <c r="F232" s="6"/>
    </row>
    <row r="233" spans="2:6" x14ac:dyDescent="0.2">
      <c r="B233" s="6"/>
      <c r="E233" s="29"/>
      <c r="F233" s="6"/>
    </row>
    <row r="234" spans="2:6" x14ac:dyDescent="0.2">
      <c r="B234" s="6"/>
      <c r="E234" s="29"/>
      <c r="F234" s="6"/>
    </row>
    <row r="235" spans="2:6" x14ac:dyDescent="0.2">
      <c r="B235" s="6"/>
      <c r="E235" s="29"/>
      <c r="F235" s="6"/>
    </row>
    <row r="236" spans="2:6" x14ac:dyDescent="0.2">
      <c r="B236" s="6"/>
      <c r="E236" s="29"/>
      <c r="F236" s="6"/>
    </row>
    <row r="237" spans="2:6" x14ac:dyDescent="0.2">
      <c r="B237" s="6"/>
      <c r="E237" s="29"/>
      <c r="F237" s="6"/>
    </row>
    <row r="238" spans="2:6" x14ac:dyDescent="0.2">
      <c r="B238" s="6"/>
      <c r="E238" s="29"/>
      <c r="F238" s="6"/>
    </row>
    <row r="239" spans="2:6" x14ac:dyDescent="0.2">
      <c r="B239" s="6"/>
      <c r="E239" s="29"/>
      <c r="F239" s="6"/>
    </row>
    <row r="240" spans="2:6" x14ac:dyDescent="0.2">
      <c r="B240" s="6"/>
      <c r="E240" s="29"/>
      <c r="F240" s="6"/>
    </row>
    <row r="241" spans="2:6" x14ac:dyDescent="0.2">
      <c r="B241" s="6"/>
      <c r="E241" s="29"/>
      <c r="F241" s="6"/>
    </row>
    <row r="242" spans="2:6" x14ac:dyDescent="0.2">
      <c r="B242" s="6"/>
      <c r="E242" s="29"/>
      <c r="F242" s="6"/>
    </row>
    <row r="243" spans="2:6" x14ac:dyDescent="0.2">
      <c r="B243" s="6"/>
      <c r="E243" s="29"/>
      <c r="F243" s="6"/>
    </row>
    <row r="244" spans="2:6" x14ac:dyDescent="0.2">
      <c r="B244" s="6"/>
      <c r="E244" s="29"/>
      <c r="F244" s="6"/>
    </row>
    <row r="245" spans="2:6" x14ac:dyDescent="0.2">
      <c r="B245" s="6"/>
      <c r="E245" s="29"/>
      <c r="F245" s="6"/>
    </row>
    <row r="246" spans="2:6" x14ac:dyDescent="0.2">
      <c r="B246" s="6"/>
      <c r="E246" s="29"/>
      <c r="F246" s="6"/>
    </row>
    <row r="247" spans="2:6" x14ac:dyDescent="0.2">
      <c r="B247" s="6"/>
      <c r="E247" s="29"/>
      <c r="F247" s="6"/>
    </row>
    <row r="248" spans="2:6" x14ac:dyDescent="0.2">
      <c r="B248" s="6"/>
      <c r="E248" s="29"/>
      <c r="F248" s="6"/>
    </row>
    <row r="249" spans="2:6" x14ac:dyDescent="0.2">
      <c r="B249" s="6"/>
      <c r="E249" s="29"/>
      <c r="F249" s="6"/>
    </row>
    <row r="250" spans="2:6" x14ac:dyDescent="0.2">
      <c r="B250" s="6"/>
      <c r="E250" s="29"/>
      <c r="F250" s="6"/>
    </row>
    <row r="251" spans="2:6" x14ac:dyDescent="0.2">
      <c r="B251" s="6"/>
      <c r="E251" s="29"/>
      <c r="F251" s="6"/>
    </row>
    <row r="252" spans="2:6" x14ac:dyDescent="0.2">
      <c r="B252" s="6"/>
      <c r="E252" s="29"/>
      <c r="F252" s="6"/>
    </row>
    <row r="253" spans="2:6" x14ac:dyDescent="0.2">
      <c r="B253" s="6"/>
      <c r="E253" s="29"/>
      <c r="F253" s="6"/>
    </row>
    <row r="254" spans="2:6" x14ac:dyDescent="0.2">
      <c r="B254" s="6"/>
      <c r="E254" s="29"/>
      <c r="F254" s="6"/>
    </row>
    <row r="255" spans="2:6" x14ac:dyDescent="0.2">
      <c r="B255" s="6"/>
      <c r="E255" s="29"/>
      <c r="F255" s="6"/>
    </row>
    <row r="256" spans="2:6" x14ac:dyDescent="0.2">
      <c r="B256" s="6"/>
      <c r="E256" s="29"/>
      <c r="F256" s="6"/>
    </row>
    <row r="257" spans="2:6" x14ac:dyDescent="0.2">
      <c r="B257" s="6"/>
      <c r="E257" s="29"/>
      <c r="F257" s="6"/>
    </row>
    <row r="258" spans="2:6" x14ac:dyDescent="0.2">
      <c r="B258" s="6"/>
      <c r="E258" s="29"/>
      <c r="F258" s="6"/>
    </row>
    <row r="259" spans="2:6" x14ac:dyDescent="0.2">
      <c r="B259" s="6"/>
      <c r="E259" s="29"/>
      <c r="F259" s="6"/>
    </row>
    <row r="260" spans="2:6" x14ac:dyDescent="0.2">
      <c r="B260" s="6"/>
      <c r="E260" s="29"/>
      <c r="F260" s="6"/>
    </row>
    <row r="261" spans="2:6" x14ac:dyDescent="0.2">
      <c r="B261" s="6"/>
      <c r="E261" s="29"/>
      <c r="F261" s="6"/>
    </row>
    <row r="262" spans="2:6" x14ac:dyDescent="0.2">
      <c r="B262" s="6"/>
      <c r="E262" s="29"/>
      <c r="F262" s="6"/>
    </row>
    <row r="263" spans="2:6" x14ac:dyDescent="0.2">
      <c r="B263" s="6"/>
      <c r="E263" s="29"/>
      <c r="F263" s="6"/>
    </row>
    <row r="264" spans="2:6" x14ac:dyDescent="0.2">
      <c r="B264" s="6"/>
      <c r="E264" s="29"/>
      <c r="F264" s="6"/>
    </row>
    <row r="265" spans="2:6" x14ac:dyDescent="0.2">
      <c r="B265" s="6"/>
      <c r="E265" s="29"/>
      <c r="F265" s="6"/>
    </row>
    <row r="266" spans="2:6" x14ac:dyDescent="0.2">
      <c r="B266" s="6"/>
      <c r="E266" s="29"/>
      <c r="F266" s="6"/>
    </row>
    <row r="267" spans="2:6" x14ac:dyDescent="0.2">
      <c r="B267" s="6"/>
      <c r="E267" s="29"/>
      <c r="F267" s="6"/>
    </row>
    <row r="268" spans="2:6" x14ac:dyDescent="0.2">
      <c r="B268" s="6"/>
      <c r="E268" s="29"/>
      <c r="F268" s="6"/>
    </row>
    <row r="269" spans="2:6" x14ac:dyDescent="0.2">
      <c r="B269" s="6"/>
      <c r="E269" s="29"/>
      <c r="F269" s="6"/>
    </row>
    <row r="270" spans="2:6" x14ac:dyDescent="0.2">
      <c r="B270" s="6"/>
      <c r="E270" s="29"/>
      <c r="F270" s="6"/>
    </row>
    <row r="271" spans="2:6" x14ac:dyDescent="0.2">
      <c r="B271" s="6"/>
      <c r="E271" s="29"/>
      <c r="F271" s="6"/>
    </row>
    <row r="272" spans="2:6" x14ac:dyDescent="0.2">
      <c r="B272" s="6"/>
      <c r="E272" s="29"/>
      <c r="F272" s="6"/>
    </row>
    <row r="273" spans="2:6" x14ac:dyDescent="0.2">
      <c r="B273" s="6"/>
      <c r="E273" s="29"/>
      <c r="F273" s="6"/>
    </row>
    <row r="274" spans="2:6" x14ac:dyDescent="0.2">
      <c r="B274" s="6"/>
      <c r="E274" s="29"/>
      <c r="F274" s="6"/>
    </row>
    <row r="275" spans="2:6" x14ac:dyDescent="0.2">
      <c r="B275" s="6"/>
      <c r="E275" s="29"/>
      <c r="F275" s="6"/>
    </row>
    <row r="276" spans="2:6" x14ac:dyDescent="0.2">
      <c r="B276" s="6"/>
      <c r="E276" s="29"/>
      <c r="F276" s="6"/>
    </row>
    <row r="277" spans="2:6" x14ac:dyDescent="0.2">
      <c r="B277" s="6"/>
      <c r="E277" s="29"/>
      <c r="F277" s="6"/>
    </row>
    <row r="278" spans="2:6" x14ac:dyDescent="0.2">
      <c r="B278" s="6"/>
      <c r="E278" s="29"/>
      <c r="F278" s="6"/>
    </row>
    <row r="279" spans="2:6" x14ac:dyDescent="0.2">
      <c r="B279" s="6"/>
      <c r="E279" s="29"/>
      <c r="F279" s="6"/>
    </row>
    <row r="280" spans="2:6" x14ac:dyDescent="0.2">
      <c r="B280" s="6"/>
      <c r="E280" s="29"/>
      <c r="F280" s="6"/>
    </row>
    <row r="281" spans="2:6" x14ac:dyDescent="0.2">
      <c r="B281" s="6"/>
      <c r="E281" s="29"/>
      <c r="F281" s="6"/>
    </row>
    <row r="282" spans="2:6" x14ac:dyDescent="0.2">
      <c r="B282" s="6"/>
      <c r="E282" s="29"/>
      <c r="F282" s="6"/>
    </row>
    <row r="283" spans="2:6" x14ac:dyDescent="0.2">
      <c r="B283" s="6"/>
      <c r="E283" s="29"/>
      <c r="F283" s="6"/>
    </row>
    <row r="284" spans="2:6" x14ac:dyDescent="0.2">
      <c r="B284" s="6"/>
      <c r="E284" s="29"/>
      <c r="F284" s="6"/>
    </row>
    <row r="285" spans="2:6" x14ac:dyDescent="0.2">
      <c r="B285" s="6"/>
      <c r="E285" s="29"/>
      <c r="F285" s="6"/>
    </row>
    <row r="286" spans="2:6" x14ac:dyDescent="0.2">
      <c r="B286" s="6"/>
      <c r="E286" s="29"/>
      <c r="F286" s="6"/>
    </row>
    <row r="287" spans="2:6" x14ac:dyDescent="0.2">
      <c r="B287" s="6"/>
      <c r="E287" s="29"/>
      <c r="F287" s="6"/>
    </row>
    <row r="288" spans="2:6" x14ac:dyDescent="0.2">
      <c r="B288" s="6"/>
      <c r="E288" s="29"/>
      <c r="F288" s="6"/>
    </row>
    <row r="289" spans="2:6" x14ac:dyDescent="0.2">
      <c r="B289" s="6"/>
      <c r="E289" s="29"/>
      <c r="F289" s="6"/>
    </row>
    <row r="290" spans="2:6" x14ac:dyDescent="0.2">
      <c r="B290" s="6"/>
      <c r="E290" s="29"/>
      <c r="F290" s="6"/>
    </row>
    <row r="291" spans="2:6" x14ac:dyDescent="0.2">
      <c r="B291" s="6"/>
      <c r="E291" s="29"/>
      <c r="F291" s="6"/>
    </row>
    <row r="292" spans="2:6" x14ac:dyDescent="0.2">
      <c r="B292" s="6"/>
      <c r="E292" s="29"/>
      <c r="F292" s="6"/>
    </row>
    <row r="293" spans="2:6" x14ac:dyDescent="0.2">
      <c r="B293" s="6"/>
      <c r="E293" s="29"/>
      <c r="F293" s="6"/>
    </row>
    <row r="294" spans="2:6" x14ac:dyDescent="0.2">
      <c r="B294" s="6"/>
      <c r="E294" s="29"/>
      <c r="F294" s="6"/>
    </row>
    <row r="295" spans="2:6" x14ac:dyDescent="0.2">
      <c r="B295" s="6"/>
      <c r="E295" s="29"/>
      <c r="F295" s="6"/>
    </row>
    <row r="296" spans="2:6" x14ac:dyDescent="0.2">
      <c r="B296" s="6"/>
      <c r="E296" s="29"/>
      <c r="F296" s="6"/>
    </row>
    <row r="297" spans="2:6" x14ac:dyDescent="0.2">
      <c r="B297" s="6"/>
      <c r="E297" s="29"/>
      <c r="F297" s="6"/>
    </row>
    <row r="298" spans="2:6" x14ac:dyDescent="0.2">
      <c r="B298" s="6"/>
      <c r="E298" s="29"/>
      <c r="F298" s="6"/>
    </row>
    <row r="299" spans="2:6" x14ac:dyDescent="0.2">
      <c r="B299" s="6"/>
      <c r="E299" s="29"/>
      <c r="F299" s="6"/>
    </row>
    <row r="300" spans="2:6" x14ac:dyDescent="0.2">
      <c r="B300" s="6"/>
      <c r="E300" s="29"/>
      <c r="F300" s="6"/>
    </row>
    <row r="301" spans="2:6" x14ac:dyDescent="0.2">
      <c r="B301" s="6"/>
      <c r="E301" s="29"/>
      <c r="F301" s="6"/>
    </row>
    <row r="302" spans="2:6" x14ac:dyDescent="0.2">
      <c r="B302" s="6"/>
      <c r="E302" s="29"/>
      <c r="F302" s="6"/>
    </row>
    <row r="303" spans="2:6" x14ac:dyDescent="0.2">
      <c r="B303" s="6"/>
      <c r="E303" s="29"/>
      <c r="F303" s="6"/>
    </row>
    <row r="304" spans="2:6" x14ac:dyDescent="0.2">
      <c r="B304" s="6"/>
      <c r="E304" s="29"/>
      <c r="F304" s="6"/>
    </row>
    <row r="305" spans="2:6" x14ac:dyDescent="0.2">
      <c r="B305" s="6"/>
      <c r="E305" s="29"/>
      <c r="F305" s="6"/>
    </row>
    <row r="306" spans="2:6" x14ac:dyDescent="0.2">
      <c r="B306" s="6"/>
      <c r="E306" s="29"/>
      <c r="F306" s="6"/>
    </row>
    <row r="307" spans="2:6" x14ac:dyDescent="0.2">
      <c r="B307" s="6"/>
      <c r="E307" s="29"/>
      <c r="F307" s="6"/>
    </row>
    <row r="308" spans="2:6" x14ac:dyDescent="0.2">
      <c r="B308" s="6"/>
      <c r="E308" s="29"/>
      <c r="F308" s="6"/>
    </row>
    <row r="309" spans="2:6" x14ac:dyDescent="0.2">
      <c r="B309" s="6"/>
      <c r="E309" s="29"/>
      <c r="F309" s="6"/>
    </row>
    <row r="310" spans="2:6" x14ac:dyDescent="0.2">
      <c r="B310" s="6"/>
      <c r="E310" s="29"/>
      <c r="F310" s="6"/>
    </row>
    <row r="311" spans="2:6" x14ac:dyDescent="0.2">
      <c r="B311" s="6"/>
      <c r="E311" s="29"/>
      <c r="F311" s="6"/>
    </row>
    <row r="312" spans="2:6" x14ac:dyDescent="0.2">
      <c r="B312" s="6"/>
      <c r="E312" s="29"/>
      <c r="F312" s="6"/>
    </row>
    <row r="313" spans="2:6" x14ac:dyDescent="0.2">
      <c r="B313" s="6"/>
      <c r="E313" s="29"/>
      <c r="F313" s="6"/>
    </row>
    <row r="314" spans="2:6" x14ac:dyDescent="0.2">
      <c r="B314" s="6"/>
      <c r="E314" s="29"/>
      <c r="F314" s="6"/>
    </row>
    <row r="315" spans="2:6" x14ac:dyDescent="0.2">
      <c r="B315" s="6"/>
      <c r="F315" s="6"/>
    </row>
    <row r="316" spans="2:6" x14ac:dyDescent="0.2">
      <c r="B316" s="6"/>
      <c r="F316" s="6"/>
    </row>
    <row r="317" spans="2:6" x14ac:dyDescent="0.2">
      <c r="B317" s="6"/>
      <c r="F317" s="6"/>
    </row>
    <row r="318" spans="2:6" x14ac:dyDescent="0.2">
      <c r="B318" s="6"/>
      <c r="F318" s="6"/>
    </row>
    <row r="319" spans="2:6" x14ac:dyDescent="0.2">
      <c r="B319" s="6"/>
      <c r="F319" s="6"/>
    </row>
    <row r="320" spans="2:6" x14ac:dyDescent="0.2">
      <c r="B320" s="6"/>
      <c r="F320" s="6"/>
    </row>
    <row r="321" spans="2:6" x14ac:dyDescent="0.2">
      <c r="B321" s="6"/>
      <c r="F321" s="6"/>
    </row>
    <row r="322" spans="2:6" x14ac:dyDescent="0.2">
      <c r="B322" s="6"/>
      <c r="F322" s="6"/>
    </row>
    <row r="323" spans="2:6" x14ac:dyDescent="0.2">
      <c r="B323" s="6"/>
      <c r="F323" s="6"/>
    </row>
    <row r="324" spans="2:6" x14ac:dyDescent="0.2">
      <c r="B324" s="6"/>
      <c r="F324" s="6"/>
    </row>
    <row r="325" spans="2:6" x14ac:dyDescent="0.2">
      <c r="B325" s="6"/>
      <c r="F325" s="6"/>
    </row>
    <row r="326" spans="2:6" x14ac:dyDescent="0.2">
      <c r="B326" s="6"/>
      <c r="F326" s="6"/>
    </row>
    <row r="327" spans="2:6" x14ac:dyDescent="0.2">
      <c r="B327" s="6"/>
      <c r="F327" s="6"/>
    </row>
    <row r="328" spans="2:6" x14ac:dyDescent="0.2">
      <c r="B328" s="6"/>
      <c r="F328" s="6"/>
    </row>
    <row r="329" spans="2:6" x14ac:dyDescent="0.2">
      <c r="B329" s="6"/>
      <c r="F329" s="6"/>
    </row>
    <row r="330" spans="2:6" x14ac:dyDescent="0.2">
      <c r="B330" s="6"/>
      <c r="F330" s="6"/>
    </row>
    <row r="331" spans="2:6" x14ac:dyDescent="0.2">
      <c r="B331" s="6"/>
      <c r="F331" s="6"/>
    </row>
    <row r="332" spans="2:6" x14ac:dyDescent="0.2">
      <c r="B332" s="6"/>
      <c r="F332" s="6"/>
    </row>
    <row r="333" spans="2:6" x14ac:dyDescent="0.2">
      <c r="B333" s="6"/>
      <c r="F333" s="6"/>
    </row>
    <row r="334" spans="2:6" x14ac:dyDescent="0.2">
      <c r="B334" s="6"/>
      <c r="F334" s="6"/>
    </row>
    <row r="335" spans="2:6" x14ac:dyDescent="0.2">
      <c r="B335" s="6"/>
      <c r="F335" s="6"/>
    </row>
    <row r="336" spans="2:6" x14ac:dyDescent="0.2">
      <c r="B336" s="6"/>
      <c r="F336" s="6"/>
    </row>
    <row r="337" spans="2:6" x14ac:dyDescent="0.2">
      <c r="B337" s="6"/>
      <c r="F337" s="6"/>
    </row>
    <row r="338" spans="2:6" x14ac:dyDescent="0.2">
      <c r="B338" s="6"/>
      <c r="F338" s="6"/>
    </row>
    <row r="339" spans="2:6" x14ac:dyDescent="0.2">
      <c r="B339" s="6"/>
      <c r="F339" s="6"/>
    </row>
    <row r="340" spans="2:6" x14ac:dyDescent="0.2">
      <c r="B340" s="6"/>
      <c r="F340" s="6"/>
    </row>
    <row r="341" spans="2:6" x14ac:dyDescent="0.2">
      <c r="B341" s="6"/>
      <c r="F341" s="6"/>
    </row>
    <row r="342" spans="2:6" x14ac:dyDescent="0.2">
      <c r="B342" s="6"/>
      <c r="F342" s="6"/>
    </row>
    <row r="343" spans="2:6" x14ac:dyDescent="0.2">
      <c r="B343" s="6"/>
      <c r="F343" s="6"/>
    </row>
    <row r="344" spans="2:6" x14ac:dyDescent="0.2">
      <c r="B344" s="6"/>
      <c r="F344" s="6"/>
    </row>
    <row r="345" spans="2:6" x14ac:dyDescent="0.2">
      <c r="B345" s="6"/>
      <c r="F345" s="6"/>
    </row>
    <row r="346" spans="2:6" x14ac:dyDescent="0.2">
      <c r="B346" s="6"/>
      <c r="F346" s="6"/>
    </row>
    <row r="347" spans="2:6" x14ac:dyDescent="0.2">
      <c r="B347" s="6"/>
      <c r="F347" s="6"/>
    </row>
    <row r="348" spans="2:6" x14ac:dyDescent="0.2">
      <c r="B348" s="6"/>
      <c r="F348" s="6"/>
    </row>
    <row r="349" spans="2:6" x14ac:dyDescent="0.2">
      <c r="B349" s="6"/>
      <c r="F349" s="6"/>
    </row>
    <row r="350" spans="2:6" x14ac:dyDescent="0.2">
      <c r="B350" s="6"/>
      <c r="F350" s="6"/>
    </row>
    <row r="351" spans="2:6" x14ac:dyDescent="0.2">
      <c r="B351" s="6"/>
      <c r="F351" s="6"/>
    </row>
    <row r="352" spans="2:6" x14ac:dyDescent="0.2">
      <c r="B352" s="6"/>
      <c r="F352" s="6"/>
    </row>
    <row r="353" spans="2:6" x14ac:dyDescent="0.2">
      <c r="B353" s="6"/>
      <c r="F353" s="6"/>
    </row>
    <row r="354" spans="2:6" x14ac:dyDescent="0.2">
      <c r="B354" s="6"/>
      <c r="F354" s="6"/>
    </row>
    <row r="355" spans="2:6" x14ac:dyDescent="0.2">
      <c r="B355" s="6"/>
      <c r="F355" s="6"/>
    </row>
    <row r="356" spans="2:6" x14ac:dyDescent="0.2">
      <c r="B356" s="6"/>
      <c r="F356" s="6"/>
    </row>
    <row r="357" spans="2:6" x14ac:dyDescent="0.2">
      <c r="B357" s="6"/>
      <c r="F357" s="6"/>
    </row>
    <row r="358" spans="2:6" x14ac:dyDescent="0.2">
      <c r="B358" s="6"/>
      <c r="F358" s="6"/>
    </row>
    <row r="359" spans="2:6" x14ac:dyDescent="0.2">
      <c r="B359" s="6"/>
      <c r="F359" s="6"/>
    </row>
    <row r="360" spans="2:6" x14ac:dyDescent="0.2">
      <c r="B360" s="6"/>
      <c r="F360" s="6"/>
    </row>
    <row r="361" spans="2:6" x14ac:dyDescent="0.2">
      <c r="B361" s="6"/>
      <c r="F361" s="6"/>
    </row>
    <row r="362" spans="2:6" x14ac:dyDescent="0.2">
      <c r="B362" s="6"/>
      <c r="F362" s="6"/>
    </row>
    <row r="363" spans="2:6" x14ac:dyDescent="0.2">
      <c r="B363" s="6"/>
      <c r="F363" s="6"/>
    </row>
    <row r="364" spans="2:6" x14ac:dyDescent="0.2">
      <c r="B364" s="6"/>
      <c r="F364" s="6"/>
    </row>
    <row r="365" spans="2:6" x14ac:dyDescent="0.2">
      <c r="B365" s="6"/>
      <c r="F365" s="6"/>
    </row>
    <row r="366" spans="2:6" x14ac:dyDescent="0.2">
      <c r="B366" s="6"/>
      <c r="F366" s="6"/>
    </row>
    <row r="367" spans="2:6" x14ac:dyDescent="0.2">
      <c r="B367" s="6"/>
      <c r="F367" s="6"/>
    </row>
    <row r="368" spans="2:6" x14ac:dyDescent="0.2">
      <c r="B368" s="6"/>
      <c r="F368" s="6"/>
    </row>
    <row r="369" spans="2:6" x14ac:dyDescent="0.2">
      <c r="B369" s="6"/>
      <c r="F369" s="6"/>
    </row>
    <row r="370" spans="2:6" x14ac:dyDescent="0.2">
      <c r="B370" s="6"/>
      <c r="F370" s="6"/>
    </row>
    <row r="371" spans="2:6" x14ac:dyDescent="0.2">
      <c r="B371" s="6"/>
      <c r="F371" s="6"/>
    </row>
    <row r="372" spans="2:6" x14ac:dyDescent="0.2">
      <c r="B372" s="6"/>
      <c r="F372" s="6"/>
    </row>
    <row r="373" spans="2:6" x14ac:dyDescent="0.2">
      <c r="B373" s="6"/>
      <c r="F373" s="6"/>
    </row>
    <row r="374" spans="2:6" x14ac:dyDescent="0.2">
      <c r="B374" s="6"/>
      <c r="F374" s="6"/>
    </row>
    <row r="375" spans="2:6" x14ac:dyDescent="0.2">
      <c r="B375" s="6"/>
      <c r="F375" s="6"/>
    </row>
    <row r="376" spans="2:6" x14ac:dyDescent="0.2">
      <c r="B376" s="6"/>
      <c r="F376" s="6"/>
    </row>
    <row r="377" spans="2:6" x14ac:dyDescent="0.2">
      <c r="B377" s="6"/>
      <c r="F377" s="6"/>
    </row>
    <row r="378" spans="2:6" x14ac:dyDescent="0.2">
      <c r="B378" s="6"/>
      <c r="F378" s="6"/>
    </row>
    <row r="379" spans="2:6" x14ac:dyDescent="0.2">
      <c r="B379" s="6"/>
      <c r="F379" s="6"/>
    </row>
    <row r="380" spans="2:6" x14ac:dyDescent="0.2">
      <c r="B380" s="6"/>
      <c r="F380" s="6"/>
    </row>
    <row r="381" spans="2:6" x14ac:dyDescent="0.2">
      <c r="B381" s="6"/>
      <c r="F381" s="6"/>
    </row>
    <row r="382" spans="2:6" x14ac:dyDescent="0.2">
      <c r="B382" s="6"/>
      <c r="F382" s="6"/>
    </row>
    <row r="383" spans="2:6" x14ac:dyDescent="0.2">
      <c r="B383" s="6"/>
      <c r="F383" s="6"/>
    </row>
    <row r="384" spans="2:6" x14ac:dyDescent="0.2">
      <c r="B384" s="6"/>
      <c r="F384" s="6"/>
    </row>
    <row r="385" spans="2:6" x14ac:dyDescent="0.2">
      <c r="B385" s="6"/>
      <c r="F385" s="6"/>
    </row>
    <row r="386" spans="2:6" x14ac:dyDescent="0.2">
      <c r="B386" s="6"/>
      <c r="F386" s="6"/>
    </row>
    <row r="387" spans="2:6" x14ac:dyDescent="0.2">
      <c r="B387" s="6"/>
      <c r="F387" s="6"/>
    </row>
    <row r="388" spans="2:6" x14ac:dyDescent="0.2">
      <c r="B388" s="6"/>
      <c r="F388" s="6"/>
    </row>
    <row r="389" spans="2:6" x14ac:dyDescent="0.2">
      <c r="B389" s="6"/>
      <c r="F389" s="6"/>
    </row>
    <row r="390" spans="2:6" x14ac:dyDescent="0.2">
      <c r="B390" s="6"/>
      <c r="F390" s="6"/>
    </row>
    <row r="391" spans="2:6" x14ac:dyDescent="0.2">
      <c r="B391" s="6"/>
      <c r="F391" s="6"/>
    </row>
    <row r="392" spans="2:6" x14ac:dyDescent="0.2">
      <c r="B392" s="6"/>
      <c r="F392" s="6"/>
    </row>
    <row r="393" spans="2:6" x14ac:dyDescent="0.2">
      <c r="B393" s="6"/>
      <c r="F393" s="6"/>
    </row>
    <row r="394" spans="2:6" x14ac:dyDescent="0.2">
      <c r="B394" s="6"/>
      <c r="F394" s="6"/>
    </row>
    <row r="395" spans="2:6" x14ac:dyDescent="0.2">
      <c r="B395" s="6"/>
      <c r="F395" s="6"/>
    </row>
    <row r="396" spans="2:6" x14ac:dyDescent="0.2">
      <c r="B396" s="6"/>
      <c r="F396" s="6"/>
    </row>
    <row r="397" spans="2:6" x14ac:dyDescent="0.2">
      <c r="B397" s="6"/>
      <c r="F397" s="6"/>
    </row>
    <row r="398" spans="2:6" x14ac:dyDescent="0.2">
      <c r="B398" s="6"/>
      <c r="F398" s="6"/>
    </row>
    <row r="399" spans="2:6" x14ac:dyDescent="0.2">
      <c r="B399" s="6"/>
      <c r="F399" s="6"/>
    </row>
    <row r="400" spans="2:6" x14ac:dyDescent="0.2">
      <c r="B400" s="6"/>
      <c r="F400" s="6"/>
    </row>
    <row r="401" spans="2:6" x14ac:dyDescent="0.2">
      <c r="B401" s="6"/>
      <c r="F401" s="6"/>
    </row>
    <row r="402" spans="2:6" x14ac:dyDescent="0.2">
      <c r="B402" s="6"/>
      <c r="F402" s="6"/>
    </row>
    <row r="403" spans="2:6" x14ac:dyDescent="0.2">
      <c r="B403" s="6"/>
      <c r="F403" s="6"/>
    </row>
    <row r="404" spans="2:6" x14ac:dyDescent="0.2">
      <c r="B404" s="6"/>
      <c r="F404" s="6"/>
    </row>
    <row r="405" spans="2:6" x14ac:dyDescent="0.2">
      <c r="B405" s="6"/>
      <c r="F405" s="6"/>
    </row>
    <row r="406" spans="2:6" x14ac:dyDescent="0.2">
      <c r="B406" s="6"/>
      <c r="F406" s="6"/>
    </row>
    <row r="407" spans="2:6" x14ac:dyDescent="0.2">
      <c r="B407" s="6"/>
      <c r="F407" s="6"/>
    </row>
    <row r="408" spans="2:6" x14ac:dyDescent="0.2">
      <c r="B408" s="6"/>
      <c r="F408" s="6"/>
    </row>
    <row r="409" spans="2:6" x14ac:dyDescent="0.2">
      <c r="B409" s="6"/>
      <c r="F409" s="6"/>
    </row>
    <row r="410" spans="2:6" x14ac:dyDescent="0.2">
      <c r="B410" s="6"/>
      <c r="F410" s="6"/>
    </row>
    <row r="411" spans="2:6" x14ac:dyDescent="0.2">
      <c r="B411" s="6"/>
      <c r="F411" s="6"/>
    </row>
    <row r="412" spans="2:6" x14ac:dyDescent="0.2">
      <c r="B412" s="6"/>
      <c r="F412" s="6"/>
    </row>
    <row r="413" spans="2:6" x14ac:dyDescent="0.2">
      <c r="B413" s="6"/>
      <c r="F413" s="6"/>
    </row>
    <row r="414" spans="2:6" x14ac:dyDescent="0.2">
      <c r="B414" s="6"/>
      <c r="F414" s="6"/>
    </row>
    <row r="415" spans="2:6" x14ac:dyDescent="0.2">
      <c r="B415" s="6"/>
      <c r="F415" s="6"/>
    </row>
    <row r="416" spans="2:6" x14ac:dyDescent="0.2">
      <c r="B416" s="6"/>
      <c r="F416" s="6"/>
    </row>
    <row r="417" spans="2:6" x14ac:dyDescent="0.2">
      <c r="B417" s="6"/>
      <c r="F417" s="6"/>
    </row>
    <row r="418" spans="2:6" x14ac:dyDescent="0.2">
      <c r="B418" s="6"/>
      <c r="F418" s="6"/>
    </row>
    <row r="419" spans="2:6" x14ac:dyDescent="0.2">
      <c r="B419" s="6"/>
      <c r="F419" s="6"/>
    </row>
    <row r="420" spans="2:6" x14ac:dyDescent="0.2">
      <c r="B420" s="6"/>
      <c r="F420" s="6"/>
    </row>
    <row r="421" spans="2:6" x14ac:dyDescent="0.2">
      <c r="B421" s="6"/>
      <c r="F421" s="6"/>
    </row>
    <row r="422" spans="2:6" x14ac:dyDescent="0.2">
      <c r="B422" s="6"/>
      <c r="F422" s="6"/>
    </row>
    <row r="423" spans="2:6" x14ac:dyDescent="0.2">
      <c r="B423" s="6"/>
      <c r="F423" s="6"/>
    </row>
    <row r="424" spans="2:6" x14ac:dyDescent="0.2">
      <c r="B424" s="6"/>
      <c r="F424" s="6"/>
    </row>
    <row r="425" spans="2:6" x14ac:dyDescent="0.2">
      <c r="B425" s="6"/>
      <c r="F425" s="6"/>
    </row>
    <row r="426" spans="2:6" x14ac:dyDescent="0.2">
      <c r="B426" s="6"/>
      <c r="F426" s="6"/>
    </row>
    <row r="427" spans="2:6" x14ac:dyDescent="0.2">
      <c r="B427" s="6"/>
      <c r="F427" s="6"/>
    </row>
    <row r="428" spans="2:6" x14ac:dyDescent="0.2">
      <c r="B428" s="6"/>
      <c r="F428" s="6"/>
    </row>
    <row r="429" spans="2:6" x14ac:dyDescent="0.2">
      <c r="B429" s="6"/>
      <c r="F429" s="6"/>
    </row>
    <row r="430" spans="2:6" x14ac:dyDescent="0.2">
      <c r="B430" s="6"/>
      <c r="F430" s="6"/>
    </row>
    <row r="431" spans="2:6" x14ac:dyDescent="0.2">
      <c r="B431" s="6"/>
      <c r="F431" s="6"/>
    </row>
    <row r="432" spans="2:6" x14ac:dyDescent="0.2">
      <c r="B432" s="6"/>
      <c r="F432" s="6"/>
    </row>
    <row r="433" spans="2:6" x14ac:dyDescent="0.2">
      <c r="B433" s="6"/>
      <c r="F433" s="6"/>
    </row>
    <row r="434" spans="2:6" x14ac:dyDescent="0.2">
      <c r="B434" s="6"/>
      <c r="F434" s="6"/>
    </row>
    <row r="435" spans="2:6" x14ac:dyDescent="0.2">
      <c r="B435" s="6"/>
      <c r="F435" s="6"/>
    </row>
    <row r="436" spans="2:6" x14ac:dyDescent="0.2">
      <c r="B436" s="6"/>
      <c r="F436" s="6"/>
    </row>
    <row r="437" spans="2:6" x14ac:dyDescent="0.2">
      <c r="B437" s="6"/>
      <c r="F437" s="6"/>
    </row>
    <row r="438" spans="2:6" x14ac:dyDescent="0.2">
      <c r="B438" s="6"/>
      <c r="F438" s="6"/>
    </row>
    <row r="439" spans="2:6" x14ac:dyDescent="0.2">
      <c r="B439" s="6"/>
      <c r="F439" s="6"/>
    </row>
    <row r="440" spans="2:6" x14ac:dyDescent="0.2">
      <c r="B440" s="6"/>
      <c r="F440" s="6"/>
    </row>
    <row r="441" spans="2:6" x14ac:dyDescent="0.2">
      <c r="B441" s="6"/>
      <c r="F441" s="6"/>
    </row>
    <row r="442" spans="2:6" x14ac:dyDescent="0.2">
      <c r="B442" s="6"/>
      <c r="F442" s="6"/>
    </row>
    <row r="443" spans="2:6" x14ac:dyDescent="0.2">
      <c r="B443" s="6"/>
      <c r="F443" s="6"/>
    </row>
    <row r="444" spans="2:6" x14ac:dyDescent="0.2">
      <c r="B444" s="6"/>
      <c r="F444" s="6"/>
    </row>
    <row r="445" spans="2:6" x14ac:dyDescent="0.2">
      <c r="B445" s="6"/>
      <c r="F445" s="6"/>
    </row>
    <row r="446" spans="2:6" x14ac:dyDescent="0.2">
      <c r="B446" s="6"/>
      <c r="F446" s="6"/>
    </row>
    <row r="447" spans="2:6" x14ac:dyDescent="0.2">
      <c r="B447" s="6"/>
      <c r="F447" s="6"/>
    </row>
    <row r="448" spans="2:6" x14ac:dyDescent="0.2">
      <c r="B448" s="6"/>
      <c r="F448" s="6"/>
    </row>
    <row r="449" spans="2:6" x14ac:dyDescent="0.2">
      <c r="B449" s="6"/>
      <c r="F449" s="6"/>
    </row>
    <row r="450" spans="2:6" x14ac:dyDescent="0.2">
      <c r="B450" s="6"/>
      <c r="F450" s="6"/>
    </row>
    <row r="451" spans="2:6" x14ac:dyDescent="0.2">
      <c r="B451" s="6"/>
      <c r="F451" s="6"/>
    </row>
    <row r="452" spans="2:6" x14ac:dyDescent="0.2">
      <c r="B452" s="6"/>
      <c r="F452" s="6"/>
    </row>
    <row r="453" spans="2:6" x14ac:dyDescent="0.2">
      <c r="B453" s="6"/>
      <c r="F453" s="6"/>
    </row>
    <row r="454" spans="2:6" x14ac:dyDescent="0.2">
      <c r="B454" s="6"/>
      <c r="F454" s="6"/>
    </row>
    <row r="455" spans="2:6" x14ac:dyDescent="0.2">
      <c r="B455" s="6"/>
      <c r="F455" s="6"/>
    </row>
    <row r="456" spans="2:6" x14ac:dyDescent="0.2">
      <c r="B456" s="6"/>
      <c r="F456" s="6"/>
    </row>
    <row r="457" spans="2:6" x14ac:dyDescent="0.2">
      <c r="B457" s="6"/>
      <c r="F457" s="6"/>
    </row>
    <row r="458" spans="2:6" x14ac:dyDescent="0.2">
      <c r="B458" s="6"/>
      <c r="F458" s="6"/>
    </row>
    <row r="459" spans="2:6" x14ac:dyDescent="0.2">
      <c r="B459" s="6"/>
      <c r="F459" s="6"/>
    </row>
    <row r="460" spans="2:6" x14ac:dyDescent="0.2">
      <c r="B460" s="6"/>
      <c r="F460" s="6"/>
    </row>
    <row r="461" spans="2:6" x14ac:dyDescent="0.2">
      <c r="B461" s="6"/>
      <c r="F461" s="6"/>
    </row>
    <row r="462" spans="2:6" x14ac:dyDescent="0.2">
      <c r="B462" s="6"/>
      <c r="F462" s="6"/>
    </row>
    <row r="463" spans="2:6" x14ac:dyDescent="0.2">
      <c r="B463" s="6"/>
      <c r="F463" s="6"/>
    </row>
    <row r="464" spans="2:6" x14ac:dyDescent="0.2">
      <c r="B464" s="6"/>
      <c r="F464" s="6"/>
    </row>
    <row r="465" spans="2:6" x14ac:dyDescent="0.2">
      <c r="B465" s="6"/>
      <c r="F465" s="6"/>
    </row>
    <row r="466" spans="2:6" x14ac:dyDescent="0.2">
      <c r="B466" s="6"/>
      <c r="F466" s="6"/>
    </row>
    <row r="467" spans="2:6" x14ac:dyDescent="0.2">
      <c r="B467" s="6"/>
      <c r="F467" s="6"/>
    </row>
    <row r="468" spans="2:6" x14ac:dyDescent="0.2">
      <c r="B468" s="6"/>
      <c r="F468" s="6"/>
    </row>
    <row r="469" spans="2:6" x14ac:dyDescent="0.2">
      <c r="B469" s="6"/>
      <c r="F469" s="6"/>
    </row>
    <row r="470" spans="2:6" x14ac:dyDescent="0.2">
      <c r="B470" s="6"/>
      <c r="F470" s="6"/>
    </row>
    <row r="471" spans="2:6" x14ac:dyDescent="0.2">
      <c r="B471" s="6"/>
      <c r="F471" s="6"/>
    </row>
    <row r="472" spans="2:6" x14ac:dyDescent="0.2">
      <c r="B472" s="6"/>
      <c r="F472" s="6"/>
    </row>
    <row r="473" spans="2:6" x14ac:dyDescent="0.2">
      <c r="B473" s="6"/>
      <c r="F473" s="6"/>
    </row>
    <row r="474" spans="2:6" x14ac:dyDescent="0.2">
      <c r="B474" s="6"/>
      <c r="F474" s="6"/>
    </row>
    <row r="475" spans="2:6" x14ac:dyDescent="0.2">
      <c r="B475" s="6"/>
      <c r="F475" s="6"/>
    </row>
    <row r="476" spans="2:6" x14ac:dyDescent="0.2">
      <c r="B476" s="6"/>
      <c r="F476" s="6"/>
    </row>
    <row r="477" spans="2:6" x14ac:dyDescent="0.2">
      <c r="B477" s="6"/>
      <c r="F477" s="6"/>
    </row>
    <row r="478" spans="2:6" x14ac:dyDescent="0.2">
      <c r="B478" s="6"/>
      <c r="F478" s="6"/>
    </row>
    <row r="479" spans="2:6" x14ac:dyDescent="0.2">
      <c r="B479" s="6"/>
      <c r="F479" s="6"/>
    </row>
    <row r="480" spans="2:6" x14ac:dyDescent="0.2">
      <c r="B480" s="6"/>
      <c r="F480" s="6"/>
    </row>
    <row r="481" spans="2:6" x14ac:dyDescent="0.2">
      <c r="B481" s="6"/>
      <c r="F481" s="6"/>
    </row>
    <row r="482" spans="2:6" x14ac:dyDescent="0.2">
      <c r="B482" s="6"/>
      <c r="F482" s="6"/>
    </row>
    <row r="483" spans="2:6" x14ac:dyDescent="0.2">
      <c r="B483" s="6"/>
      <c r="F483" s="6"/>
    </row>
    <row r="484" spans="2:6" x14ac:dyDescent="0.2">
      <c r="B484" s="6"/>
      <c r="F484" s="6"/>
    </row>
    <row r="485" spans="2:6" x14ac:dyDescent="0.2">
      <c r="B485" s="6"/>
      <c r="F485" s="6"/>
    </row>
    <row r="486" spans="2:6" x14ac:dyDescent="0.2">
      <c r="B486" s="6"/>
      <c r="F486" s="6"/>
    </row>
    <row r="487" spans="2:6" x14ac:dyDescent="0.2">
      <c r="B487" s="6"/>
      <c r="F487" s="6"/>
    </row>
    <row r="488" spans="2:6" x14ac:dyDescent="0.2">
      <c r="B488" s="6"/>
      <c r="F488" s="6"/>
    </row>
    <row r="489" spans="2:6" x14ac:dyDescent="0.2">
      <c r="B489" s="6"/>
      <c r="F489" s="6"/>
    </row>
    <row r="490" spans="2:6" x14ac:dyDescent="0.2">
      <c r="B490" s="6"/>
      <c r="F490" s="6"/>
    </row>
    <row r="491" spans="2:6" x14ac:dyDescent="0.2">
      <c r="B491" s="6"/>
      <c r="F491" s="6"/>
    </row>
    <row r="492" spans="2:6" x14ac:dyDescent="0.2">
      <c r="B492" s="6"/>
      <c r="F492" s="6"/>
    </row>
    <row r="493" spans="2:6" x14ac:dyDescent="0.2">
      <c r="B493" s="6"/>
      <c r="F493" s="6"/>
    </row>
    <row r="494" spans="2:6" x14ac:dyDescent="0.2">
      <c r="B494" s="6"/>
      <c r="F494" s="6"/>
    </row>
    <row r="495" spans="2:6" x14ac:dyDescent="0.2">
      <c r="B495" s="6"/>
      <c r="F495" s="6"/>
    </row>
    <row r="496" spans="2:6" x14ac:dyDescent="0.2">
      <c r="B496" s="6"/>
      <c r="F496" s="6"/>
    </row>
    <row r="497" spans="2:6" x14ac:dyDescent="0.2">
      <c r="B497" s="6"/>
      <c r="F497" s="6"/>
    </row>
    <row r="498" spans="2:6" x14ac:dyDescent="0.2">
      <c r="B498" s="6"/>
      <c r="F498" s="6"/>
    </row>
    <row r="499" spans="2:6" x14ac:dyDescent="0.2">
      <c r="B499" s="6"/>
      <c r="F499" s="6"/>
    </row>
    <row r="500" spans="2:6" x14ac:dyDescent="0.2">
      <c r="B500" s="6"/>
      <c r="F500" s="6"/>
    </row>
    <row r="501" spans="2:6" x14ac:dyDescent="0.2">
      <c r="B501" s="6"/>
      <c r="F501" s="6"/>
    </row>
    <row r="502" spans="2:6" x14ac:dyDescent="0.2">
      <c r="B502" s="6"/>
      <c r="F502" s="6"/>
    </row>
    <row r="503" spans="2:6" x14ac:dyDescent="0.2">
      <c r="B503" s="6"/>
      <c r="F503" s="6"/>
    </row>
    <row r="504" spans="2:6" x14ac:dyDescent="0.2">
      <c r="B504" s="6"/>
      <c r="F504" s="6"/>
    </row>
    <row r="505" spans="2:6" x14ac:dyDescent="0.2">
      <c r="B505" s="6"/>
      <c r="F505" s="6"/>
    </row>
    <row r="506" spans="2:6" x14ac:dyDescent="0.2">
      <c r="B506" s="6"/>
      <c r="F506" s="6"/>
    </row>
    <row r="507" spans="2:6" x14ac:dyDescent="0.2">
      <c r="B507" s="6"/>
      <c r="F507" s="6"/>
    </row>
    <row r="508" spans="2:6" x14ac:dyDescent="0.2">
      <c r="B508" s="6"/>
      <c r="F508" s="6"/>
    </row>
    <row r="509" spans="2:6" x14ac:dyDescent="0.2">
      <c r="B509" s="6"/>
      <c r="F509" s="6"/>
    </row>
    <row r="510" spans="2:6" x14ac:dyDescent="0.2">
      <c r="B510" s="6"/>
      <c r="F510" s="6"/>
    </row>
    <row r="511" spans="2:6" x14ac:dyDescent="0.2">
      <c r="B511" s="6"/>
      <c r="F511" s="6"/>
    </row>
    <row r="512" spans="2:6" x14ac:dyDescent="0.2">
      <c r="B512" s="6"/>
      <c r="F512" s="6"/>
    </row>
    <row r="513" spans="2:6" x14ac:dyDescent="0.2">
      <c r="B513" s="6"/>
      <c r="F513" s="6"/>
    </row>
    <row r="514" spans="2:6" x14ac:dyDescent="0.2">
      <c r="B514" s="6"/>
      <c r="F514" s="6"/>
    </row>
    <row r="515" spans="2:6" x14ac:dyDescent="0.2">
      <c r="B515" s="6"/>
      <c r="F515" s="6"/>
    </row>
    <row r="516" spans="2:6" x14ac:dyDescent="0.2">
      <c r="B516" s="6"/>
      <c r="F516" s="6"/>
    </row>
    <row r="517" spans="2:6" x14ac:dyDescent="0.2">
      <c r="B517" s="6"/>
      <c r="F517" s="6"/>
    </row>
    <row r="518" spans="2:6" x14ac:dyDescent="0.2">
      <c r="B518" s="6"/>
      <c r="F518" s="6"/>
    </row>
    <row r="519" spans="2:6" x14ac:dyDescent="0.2">
      <c r="B519" s="6"/>
      <c r="F519" s="6"/>
    </row>
    <row r="520" spans="2:6" x14ac:dyDescent="0.2">
      <c r="B520" s="6"/>
      <c r="F520" s="6"/>
    </row>
    <row r="521" spans="2:6" x14ac:dyDescent="0.2">
      <c r="B521" s="6"/>
      <c r="F521" s="6"/>
    </row>
    <row r="522" spans="2:6" x14ac:dyDescent="0.2">
      <c r="B522" s="6"/>
      <c r="F522" s="6"/>
    </row>
    <row r="523" spans="2:6" x14ac:dyDescent="0.2">
      <c r="B523" s="6"/>
      <c r="F523" s="6"/>
    </row>
    <row r="524" spans="2:6" x14ac:dyDescent="0.2">
      <c r="B524" s="6"/>
      <c r="F524" s="6"/>
    </row>
    <row r="525" spans="2:6" x14ac:dyDescent="0.2">
      <c r="B525" s="6"/>
      <c r="F525" s="6"/>
    </row>
    <row r="526" spans="2:6" x14ac:dyDescent="0.2">
      <c r="B526" s="6"/>
      <c r="F526" s="6"/>
    </row>
    <row r="527" spans="2:6" x14ac:dyDescent="0.2">
      <c r="B527" s="6"/>
      <c r="F527" s="6"/>
    </row>
    <row r="528" spans="2:6" x14ac:dyDescent="0.2">
      <c r="B528" s="6"/>
      <c r="F528" s="6"/>
    </row>
    <row r="529" spans="2:6" x14ac:dyDescent="0.2">
      <c r="B529" s="6"/>
      <c r="F529" s="6"/>
    </row>
    <row r="530" spans="2:6" x14ac:dyDescent="0.2">
      <c r="B530" s="6"/>
      <c r="F530" s="6"/>
    </row>
    <row r="531" spans="2:6" x14ac:dyDescent="0.2">
      <c r="B531" s="6"/>
      <c r="F531" s="6"/>
    </row>
    <row r="532" spans="2:6" x14ac:dyDescent="0.2">
      <c r="B532" s="6"/>
      <c r="F532" s="6"/>
    </row>
    <row r="533" spans="2:6" x14ac:dyDescent="0.2">
      <c r="B533" s="6"/>
      <c r="F533" s="6"/>
    </row>
    <row r="534" spans="2:6" x14ac:dyDescent="0.2">
      <c r="B534" s="6"/>
      <c r="F534" s="6"/>
    </row>
    <row r="535" spans="2:6" x14ac:dyDescent="0.2">
      <c r="B535" s="6"/>
      <c r="F535" s="6"/>
    </row>
    <row r="536" spans="2:6" x14ac:dyDescent="0.2">
      <c r="B536" s="6"/>
      <c r="F536" s="6"/>
    </row>
    <row r="537" spans="2:6" x14ac:dyDescent="0.2">
      <c r="B537" s="6"/>
      <c r="F537" s="6"/>
    </row>
    <row r="538" spans="2:6" x14ac:dyDescent="0.2">
      <c r="B538" s="6"/>
      <c r="F538" s="6"/>
    </row>
    <row r="539" spans="2:6" x14ac:dyDescent="0.2">
      <c r="B539" s="6"/>
      <c r="F539" s="6"/>
    </row>
    <row r="540" spans="2:6" x14ac:dyDescent="0.2">
      <c r="B540" s="6"/>
      <c r="F540" s="6"/>
    </row>
    <row r="541" spans="2:6" x14ac:dyDescent="0.2">
      <c r="B541" s="6"/>
      <c r="F541" s="6"/>
    </row>
    <row r="542" spans="2:6" x14ac:dyDescent="0.2">
      <c r="B542" s="6"/>
      <c r="F542" s="6"/>
    </row>
    <row r="543" spans="2:6" x14ac:dyDescent="0.2">
      <c r="B543" s="6"/>
      <c r="F543" s="6"/>
    </row>
    <row r="544" spans="2:6" x14ac:dyDescent="0.2">
      <c r="B544" s="6"/>
      <c r="F544" s="6"/>
    </row>
    <row r="545" spans="2:6" x14ac:dyDescent="0.2">
      <c r="B545" s="6"/>
      <c r="F545" s="6"/>
    </row>
    <row r="546" spans="2:6" x14ac:dyDescent="0.2">
      <c r="B546" s="6"/>
      <c r="F546" s="6"/>
    </row>
    <row r="547" spans="2:6" x14ac:dyDescent="0.2">
      <c r="B547" s="6"/>
      <c r="F547" s="6"/>
    </row>
    <row r="548" spans="2:6" x14ac:dyDescent="0.2">
      <c r="B548" s="6"/>
      <c r="F548" s="6"/>
    </row>
    <row r="549" spans="2:6" x14ac:dyDescent="0.2">
      <c r="B549" s="6"/>
      <c r="F549" s="6"/>
    </row>
    <row r="550" spans="2:6" x14ac:dyDescent="0.2">
      <c r="B550" s="6"/>
      <c r="F550" s="6"/>
    </row>
    <row r="551" spans="2:6" x14ac:dyDescent="0.2">
      <c r="B551" s="6"/>
      <c r="F551" s="6"/>
    </row>
    <row r="552" spans="2:6" x14ac:dyDescent="0.2">
      <c r="B552" s="6"/>
      <c r="F552" s="6"/>
    </row>
    <row r="553" spans="2:6" x14ac:dyDescent="0.2">
      <c r="B553" s="6"/>
      <c r="F553" s="6"/>
    </row>
    <row r="554" spans="2:6" x14ac:dyDescent="0.2">
      <c r="B554" s="6"/>
      <c r="F554" s="6"/>
    </row>
    <row r="555" spans="2:6" x14ac:dyDescent="0.2">
      <c r="B555" s="6"/>
      <c r="F555" s="6"/>
    </row>
    <row r="556" spans="2:6" x14ac:dyDescent="0.2">
      <c r="B556" s="6"/>
      <c r="F556" s="6"/>
    </row>
    <row r="557" spans="2:6" x14ac:dyDescent="0.2">
      <c r="B557" s="6"/>
      <c r="F557" s="6"/>
    </row>
    <row r="558" spans="2:6" x14ac:dyDescent="0.2">
      <c r="B558" s="6"/>
      <c r="F558" s="6"/>
    </row>
    <row r="559" spans="2:6" x14ac:dyDescent="0.2">
      <c r="B559" s="6"/>
      <c r="F559" s="6"/>
    </row>
    <row r="560" spans="2:6" x14ac:dyDescent="0.2">
      <c r="B560" s="6"/>
      <c r="F560" s="6"/>
    </row>
    <row r="561" spans="2:6" x14ac:dyDescent="0.2">
      <c r="B561" s="6"/>
      <c r="F561" s="6"/>
    </row>
    <row r="562" spans="2:6" x14ac:dyDescent="0.2">
      <c r="B562" s="6"/>
      <c r="F562" s="6"/>
    </row>
    <row r="563" spans="2:6" x14ac:dyDescent="0.2">
      <c r="B563" s="6"/>
      <c r="F563" s="6"/>
    </row>
    <row r="564" spans="2:6" x14ac:dyDescent="0.2">
      <c r="B564" s="6"/>
      <c r="F564" s="6"/>
    </row>
    <row r="565" spans="2:6" x14ac:dyDescent="0.2">
      <c r="B565" s="6"/>
      <c r="F565" s="6"/>
    </row>
    <row r="566" spans="2:6" x14ac:dyDescent="0.2">
      <c r="B566" s="6"/>
      <c r="F566" s="6"/>
    </row>
    <row r="567" spans="2:6" x14ac:dyDescent="0.2">
      <c r="B567" s="6"/>
      <c r="F567" s="6"/>
    </row>
    <row r="568" spans="2:6" x14ac:dyDescent="0.2">
      <c r="B568" s="6"/>
      <c r="F568" s="6"/>
    </row>
    <row r="569" spans="2:6" x14ac:dyDescent="0.2">
      <c r="B569" s="6"/>
      <c r="F569" s="6"/>
    </row>
    <row r="570" spans="2:6" x14ac:dyDescent="0.2">
      <c r="B570" s="6"/>
      <c r="F570" s="6"/>
    </row>
    <row r="571" spans="2:6" x14ac:dyDescent="0.2">
      <c r="B571" s="6"/>
      <c r="F571" s="6"/>
    </row>
    <row r="572" spans="2:6" x14ac:dyDescent="0.2">
      <c r="B572" s="6"/>
      <c r="F572" s="6"/>
    </row>
    <row r="573" spans="2:6" x14ac:dyDescent="0.2">
      <c r="B573" s="6"/>
      <c r="F573" s="6"/>
    </row>
    <row r="574" spans="2:6" x14ac:dyDescent="0.2">
      <c r="B574" s="6"/>
      <c r="F574" s="6"/>
    </row>
    <row r="575" spans="2:6" x14ac:dyDescent="0.2">
      <c r="B575" s="6"/>
      <c r="F575" s="6"/>
    </row>
    <row r="576" spans="2:6" x14ac:dyDescent="0.2">
      <c r="B576" s="6"/>
      <c r="F576" s="6"/>
    </row>
    <row r="577" spans="2:6" x14ac:dyDescent="0.2">
      <c r="B577" s="6"/>
      <c r="F577" s="6"/>
    </row>
    <row r="578" spans="2:6" x14ac:dyDescent="0.2">
      <c r="B578" s="6"/>
      <c r="F578" s="6"/>
    </row>
    <row r="579" spans="2:6" x14ac:dyDescent="0.2">
      <c r="B579" s="6"/>
      <c r="F579" s="6"/>
    </row>
    <row r="580" spans="2:6" x14ac:dyDescent="0.2">
      <c r="B580" s="6"/>
      <c r="F580" s="6"/>
    </row>
    <row r="581" spans="2:6" x14ac:dyDescent="0.2">
      <c r="B581" s="6"/>
      <c r="F581" s="6"/>
    </row>
    <row r="582" spans="2:6" x14ac:dyDescent="0.2">
      <c r="B582" s="6"/>
      <c r="F582" s="6"/>
    </row>
    <row r="583" spans="2:6" x14ac:dyDescent="0.2">
      <c r="B583" s="6"/>
      <c r="F583" s="6"/>
    </row>
    <row r="584" spans="2:6" x14ac:dyDescent="0.2">
      <c r="B584" s="6"/>
      <c r="F584" s="6"/>
    </row>
    <row r="585" spans="2:6" x14ac:dyDescent="0.2">
      <c r="B585" s="6"/>
      <c r="F585" s="6"/>
    </row>
    <row r="586" spans="2:6" x14ac:dyDescent="0.2">
      <c r="B586" s="6"/>
      <c r="F586" s="6"/>
    </row>
    <row r="587" spans="2:6" x14ac:dyDescent="0.2">
      <c r="B587" s="6"/>
      <c r="F587" s="6"/>
    </row>
    <row r="588" spans="2:6" x14ac:dyDescent="0.2">
      <c r="B588" s="6"/>
      <c r="F588" s="6"/>
    </row>
    <row r="589" spans="2:6" x14ac:dyDescent="0.2">
      <c r="B589" s="6"/>
      <c r="F589" s="6"/>
    </row>
    <row r="590" spans="2:6" x14ac:dyDescent="0.2">
      <c r="B590" s="6"/>
      <c r="F590" s="6"/>
    </row>
    <row r="591" spans="2:6" x14ac:dyDescent="0.2">
      <c r="B591" s="6"/>
      <c r="F591" s="6"/>
    </row>
    <row r="592" spans="2:6" x14ac:dyDescent="0.2">
      <c r="B592" s="6"/>
      <c r="F592" s="6"/>
    </row>
    <row r="593" spans="2:6" x14ac:dyDescent="0.2">
      <c r="B593" s="6"/>
      <c r="F593" s="6"/>
    </row>
    <row r="594" spans="2:6" x14ac:dyDescent="0.2">
      <c r="B594" s="6"/>
      <c r="F594" s="6"/>
    </row>
    <row r="595" spans="2:6" x14ac:dyDescent="0.2">
      <c r="B595" s="6"/>
      <c r="F595" s="6"/>
    </row>
    <row r="596" spans="2:6" x14ac:dyDescent="0.2">
      <c r="B596" s="6"/>
      <c r="F596" s="6"/>
    </row>
    <row r="597" spans="2:6" x14ac:dyDescent="0.2">
      <c r="B597" s="6"/>
      <c r="F597" s="6"/>
    </row>
    <row r="598" spans="2:6" x14ac:dyDescent="0.2">
      <c r="B598" s="6"/>
      <c r="F598" s="6"/>
    </row>
    <row r="599" spans="2:6" x14ac:dyDescent="0.2">
      <c r="B599" s="6"/>
      <c r="F599" s="6"/>
    </row>
    <row r="600" spans="2:6" x14ac:dyDescent="0.2">
      <c r="B600" s="6"/>
      <c r="F600" s="6"/>
    </row>
    <row r="601" spans="2:6" x14ac:dyDescent="0.2">
      <c r="B601" s="6"/>
      <c r="F601" s="6"/>
    </row>
    <row r="602" spans="2:6" x14ac:dyDescent="0.2">
      <c r="B602" s="6"/>
      <c r="F602" s="6"/>
    </row>
    <row r="603" spans="2:6" x14ac:dyDescent="0.2">
      <c r="B603" s="6"/>
      <c r="F603" s="6"/>
    </row>
    <row r="604" spans="2:6" x14ac:dyDescent="0.2">
      <c r="B604" s="6"/>
      <c r="F604" s="6"/>
    </row>
    <row r="605" spans="2:6" x14ac:dyDescent="0.2">
      <c r="B605" s="6"/>
      <c r="F605" s="6"/>
    </row>
    <row r="606" spans="2:6" x14ac:dyDescent="0.2">
      <c r="B606" s="6"/>
      <c r="F606" s="6"/>
    </row>
    <row r="607" spans="2:6" x14ac:dyDescent="0.2">
      <c r="B607" s="6"/>
      <c r="F607" s="6"/>
    </row>
    <row r="608" spans="2:6" x14ac:dyDescent="0.2">
      <c r="B608" s="6"/>
      <c r="F608" s="6"/>
    </row>
    <row r="609" spans="2:6" x14ac:dyDescent="0.2">
      <c r="B609" s="6"/>
      <c r="F609" s="6"/>
    </row>
    <row r="610" spans="2:6" x14ac:dyDescent="0.2">
      <c r="B610" s="6"/>
      <c r="F610" s="6"/>
    </row>
    <row r="611" spans="2:6" x14ac:dyDescent="0.2">
      <c r="B611" s="6"/>
      <c r="F611" s="6"/>
    </row>
    <row r="612" spans="2:6" x14ac:dyDescent="0.2">
      <c r="B612" s="6"/>
      <c r="F612" s="6"/>
    </row>
    <row r="613" spans="2:6" x14ac:dyDescent="0.2">
      <c r="B613" s="6"/>
      <c r="F613" s="6"/>
    </row>
    <row r="614" spans="2:6" x14ac:dyDescent="0.2">
      <c r="B614" s="6"/>
      <c r="F614" s="6"/>
    </row>
    <row r="615" spans="2:6" x14ac:dyDescent="0.2">
      <c r="B615" s="6"/>
      <c r="F615" s="6"/>
    </row>
    <row r="616" spans="2:6" x14ac:dyDescent="0.2">
      <c r="B616" s="6"/>
      <c r="F616" s="6"/>
    </row>
    <row r="617" spans="2:6" x14ac:dyDescent="0.2">
      <c r="B617" s="6"/>
      <c r="F617" s="6"/>
    </row>
    <row r="618" spans="2:6" x14ac:dyDescent="0.2">
      <c r="B618" s="6"/>
      <c r="F618" s="6"/>
    </row>
    <row r="619" spans="2:6" x14ac:dyDescent="0.2">
      <c r="B619" s="6"/>
      <c r="F619" s="6"/>
    </row>
    <row r="620" spans="2:6" x14ac:dyDescent="0.2">
      <c r="B620" s="6"/>
      <c r="F620" s="6"/>
    </row>
    <row r="621" spans="2:6" x14ac:dyDescent="0.2">
      <c r="B621" s="6"/>
      <c r="F621" s="6"/>
    </row>
    <row r="622" spans="2:6" x14ac:dyDescent="0.2">
      <c r="B622" s="6"/>
      <c r="F622" s="6"/>
    </row>
    <row r="623" spans="2:6" x14ac:dyDescent="0.2">
      <c r="B623" s="6"/>
      <c r="F623" s="6"/>
    </row>
    <row r="624" spans="2:6" x14ac:dyDescent="0.2">
      <c r="B624" s="6"/>
      <c r="F624" s="6"/>
    </row>
    <row r="625" spans="2:6" x14ac:dyDescent="0.2">
      <c r="B625" s="6"/>
      <c r="F625" s="6"/>
    </row>
    <row r="626" spans="2:6" x14ac:dyDescent="0.2">
      <c r="B626" s="6"/>
      <c r="F626" s="6"/>
    </row>
    <row r="627" spans="2:6" x14ac:dyDescent="0.2">
      <c r="B627" s="6"/>
      <c r="F627" s="6"/>
    </row>
    <row r="628" spans="2:6" x14ac:dyDescent="0.2">
      <c r="B628" s="6"/>
      <c r="F628" s="6"/>
    </row>
    <row r="629" spans="2:6" x14ac:dyDescent="0.2">
      <c r="B629" s="6"/>
      <c r="F629" s="6"/>
    </row>
    <row r="630" spans="2:6" x14ac:dyDescent="0.2">
      <c r="B630" s="6"/>
      <c r="F630" s="6"/>
    </row>
    <row r="631" spans="2:6" x14ac:dyDescent="0.2">
      <c r="B631" s="6"/>
      <c r="F631" s="6"/>
    </row>
    <row r="632" spans="2:6" x14ac:dyDescent="0.2">
      <c r="B632" s="6"/>
      <c r="F632" s="6"/>
    </row>
    <row r="633" spans="2:6" x14ac:dyDescent="0.2">
      <c r="B633" s="6"/>
      <c r="F633" s="6"/>
    </row>
    <row r="634" spans="2:6" x14ac:dyDescent="0.2">
      <c r="B634" s="6"/>
      <c r="F634" s="6"/>
    </row>
    <row r="635" spans="2:6" x14ac:dyDescent="0.2">
      <c r="B635" s="6"/>
      <c r="F635" s="6"/>
    </row>
    <row r="636" spans="2:6" x14ac:dyDescent="0.2">
      <c r="B636" s="6"/>
      <c r="F636" s="6"/>
    </row>
    <row r="637" spans="2:6" x14ac:dyDescent="0.2">
      <c r="B637" s="6"/>
      <c r="F637" s="6"/>
    </row>
    <row r="638" spans="2:6" x14ac:dyDescent="0.2">
      <c r="B638" s="6"/>
      <c r="F638" s="6"/>
    </row>
    <row r="639" spans="2:6" x14ac:dyDescent="0.2">
      <c r="B639" s="6"/>
      <c r="F639" s="6"/>
    </row>
    <row r="640" spans="2:6" x14ac:dyDescent="0.2">
      <c r="B640" s="6"/>
      <c r="F640" s="6"/>
    </row>
    <row r="641" spans="2:6" x14ac:dyDescent="0.2">
      <c r="B641" s="6"/>
      <c r="F641" s="6"/>
    </row>
    <row r="642" spans="2:6" x14ac:dyDescent="0.2">
      <c r="B642" s="6"/>
      <c r="F642" s="6"/>
    </row>
    <row r="643" spans="2:6" x14ac:dyDescent="0.2">
      <c r="B643" s="6"/>
      <c r="F643" s="6"/>
    </row>
    <row r="644" spans="2:6" x14ac:dyDescent="0.2">
      <c r="B644" s="6"/>
      <c r="F644" s="6"/>
    </row>
    <row r="645" spans="2:6" x14ac:dyDescent="0.2">
      <c r="B645" s="6"/>
      <c r="F645" s="6"/>
    </row>
    <row r="646" spans="2:6" x14ac:dyDescent="0.2">
      <c r="B646" s="6"/>
      <c r="F646" s="6"/>
    </row>
    <row r="647" spans="2:6" x14ac:dyDescent="0.2">
      <c r="B647" s="6"/>
      <c r="F647" s="6"/>
    </row>
    <row r="648" spans="2:6" x14ac:dyDescent="0.2">
      <c r="B648" s="6"/>
      <c r="F648" s="6"/>
    </row>
    <row r="649" spans="2:6" x14ac:dyDescent="0.2">
      <c r="B649" s="6"/>
      <c r="F649" s="6"/>
    </row>
    <row r="650" spans="2:6" x14ac:dyDescent="0.2">
      <c r="B650" s="6"/>
      <c r="F650" s="6"/>
    </row>
    <row r="651" spans="2:6" x14ac:dyDescent="0.2">
      <c r="B651" s="6"/>
      <c r="F651" s="6"/>
    </row>
    <row r="652" spans="2:6" x14ac:dyDescent="0.2">
      <c r="B652" s="6"/>
      <c r="F652" s="6"/>
    </row>
    <row r="653" spans="2:6" x14ac:dyDescent="0.2">
      <c r="B653" s="6"/>
      <c r="F653" s="6"/>
    </row>
    <row r="654" spans="2:6" x14ac:dyDescent="0.2">
      <c r="B654" s="6"/>
      <c r="F654" s="6"/>
    </row>
    <row r="655" spans="2:6" x14ac:dyDescent="0.2">
      <c r="B655" s="6"/>
      <c r="F655" s="6"/>
    </row>
    <row r="656" spans="2:6" x14ac:dyDescent="0.2">
      <c r="B656" s="6"/>
      <c r="F656" s="6"/>
    </row>
    <row r="657" spans="2:6" x14ac:dyDescent="0.2">
      <c r="B657" s="6"/>
      <c r="F657" s="6"/>
    </row>
    <row r="658" spans="2:6" x14ac:dyDescent="0.2">
      <c r="B658" s="6"/>
      <c r="F658" s="6"/>
    </row>
    <row r="659" spans="2:6" x14ac:dyDescent="0.2">
      <c r="B659" s="6"/>
      <c r="F659" s="6"/>
    </row>
    <row r="660" spans="2:6" x14ac:dyDescent="0.2">
      <c r="B660" s="6"/>
      <c r="F660" s="6"/>
    </row>
    <row r="661" spans="2:6" x14ac:dyDescent="0.2">
      <c r="B661" s="6"/>
      <c r="F661" s="6"/>
    </row>
    <row r="662" spans="2:6" x14ac:dyDescent="0.2">
      <c r="B662" s="6"/>
      <c r="F662" s="6"/>
    </row>
    <row r="663" spans="2:6" x14ac:dyDescent="0.2">
      <c r="B663" s="6"/>
      <c r="F663" s="6"/>
    </row>
    <row r="664" spans="2:6" x14ac:dyDescent="0.2">
      <c r="B664" s="6"/>
      <c r="F664" s="6"/>
    </row>
    <row r="665" spans="2:6" x14ac:dyDescent="0.2">
      <c r="B665" s="6"/>
      <c r="F665" s="6"/>
    </row>
    <row r="666" spans="2:6" x14ac:dyDescent="0.2">
      <c r="B666" s="6"/>
      <c r="F666" s="6"/>
    </row>
    <row r="667" spans="2:6" x14ac:dyDescent="0.2">
      <c r="B667" s="6"/>
      <c r="F667" s="6"/>
    </row>
    <row r="668" spans="2:6" x14ac:dyDescent="0.2">
      <c r="B668" s="6"/>
      <c r="F668" s="6"/>
    </row>
    <row r="669" spans="2:6" x14ac:dyDescent="0.2">
      <c r="B669" s="6"/>
      <c r="F669" s="6"/>
    </row>
    <row r="670" spans="2:6" x14ac:dyDescent="0.2">
      <c r="B670" s="6"/>
      <c r="F670" s="6"/>
    </row>
    <row r="671" spans="2:6" x14ac:dyDescent="0.2">
      <c r="B671" s="6"/>
      <c r="F671" s="6"/>
    </row>
    <row r="672" spans="2:6" x14ac:dyDescent="0.2">
      <c r="B672" s="6"/>
      <c r="F672" s="6"/>
    </row>
    <row r="673" spans="2:6" x14ac:dyDescent="0.2">
      <c r="B673" s="6"/>
      <c r="F673" s="6"/>
    </row>
    <row r="674" spans="2:6" x14ac:dyDescent="0.2">
      <c r="B674" s="6"/>
      <c r="F674" s="6"/>
    </row>
    <row r="675" spans="2:6" x14ac:dyDescent="0.2">
      <c r="B675" s="6"/>
      <c r="F675" s="6"/>
    </row>
    <row r="676" spans="2:6" x14ac:dyDescent="0.2">
      <c r="B676" s="6"/>
      <c r="F676" s="6"/>
    </row>
    <row r="677" spans="2:6" x14ac:dyDescent="0.2">
      <c r="B677" s="6"/>
      <c r="F677" s="6"/>
    </row>
    <row r="678" spans="2:6" x14ac:dyDescent="0.2">
      <c r="B678" s="6"/>
      <c r="F678" s="6"/>
    </row>
    <row r="679" spans="2:6" x14ac:dyDescent="0.2">
      <c r="B679" s="6"/>
      <c r="F679" s="6"/>
    </row>
    <row r="680" spans="2:6" x14ac:dyDescent="0.2">
      <c r="B680" s="6"/>
      <c r="F680" s="6"/>
    </row>
    <row r="681" spans="2:6" x14ac:dyDescent="0.2">
      <c r="B681" s="6"/>
      <c r="F681" s="6"/>
    </row>
    <row r="682" spans="2:6" x14ac:dyDescent="0.2">
      <c r="B682" s="6"/>
      <c r="F682" s="6"/>
    </row>
    <row r="683" spans="2:6" x14ac:dyDescent="0.2">
      <c r="B683" s="6"/>
      <c r="F683" s="6"/>
    </row>
    <row r="684" spans="2:6" x14ac:dyDescent="0.2">
      <c r="B684" s="6"/>
      <c r="F684" s="6"/>
    </row>
    <row r="685" spans="2:6" x14ac:dyDescent="0.2">
      <c r="B685" s="6"/>
      <c r="F685" s="6"/>
    </row>
    <row r="686" spans="2:6" x14ac:dyDescent="0.2">
      <c r="B686" s="6"/>
      <c r="F686" s="6"/>
    </row>
    <row r="687" spans="2:6" x14ac:dyDescent="0.2">
      <c r="B687" s="6"/>
      <c r="F687" s="6"/>
    </row>
    <row r="688" spans="2:6" x14ac:dyDescent="0.2">
      <c r="B688" s="6"/>
      <c r="F688" s="6"/>
    </row>
    <row r="689" spans="2:6" x14ac:dyDescent="0.2">
      <c r="B689" s="6"/>
      <c r="F689" s="6"/>
    </row>
    <row r="690" spans="2:6" x14ac:dyDescent="0.2">
      <c r="B690" s="6"/>
      <c r="F690" s="6"/>
    </row>
    <row r="691" spans="2:6" x14ac:dyDescent="0.2">
      <c r="B691" s="6"/>
      <c r="F691" s="6"/>
    </row>
    <row r="692" spans="2:6" x14ac:dyDescent="0.2">
      <c r="B692" s="6"/>
      <c r="F692" s="6"/>
    </row>
    <row r="693" spans="2:6" x14ac:dyDescent="0.2">
      <c r="B693" s="6"/>
      <c r="F693" s="6"/>
    </row>
    <row r="694" spans="2:6" x14ac:dyDescent="0.2">
      <c r="B694" s="6"/>
      <c r="F694" s="6"/>
    </row>
    <row r="695" spans="2:6" x14ac:dyDescent="0.2">
      <c r="B695" s="6"/>
      <c r="F695" s="6"/>
    </row>
    <row r="696" spans="2:6" x14ac:dyDescent="0.2">
      <c r="B696" s="6"/>
      <c r="F696" s="6"/>
    </row>
    <row r="697" spans="2:6" x14ac:dyDescent="0.2">
      <c r="B697" s="6"/>
      <c r="F697" s="6"/>
    </row>
    <row r="698" spans="2:6" x14ac:dyDescent="0.2">
      <c r="B698" s="6"/>
      <c r="F698" s="6"/>
    </row>
    <row r="699" spans="2:6" x14ac:dyDescent="0.2">
      <c r="B699" s="6"/>
      <c r="F699" s="6"/>
    </row>
    <row r="700" spans="2:6" x14ac:dyDescent="0.2">
      <c r="B700" s="6"/>
      <c r="F700" s="6"/>
    </row>
    <row r="701" spans="2:6" x14ac:dyDescent="0.2">
      <c r="B701" s="6"/>
      <c r="F701" s="6"/>
    </row>
    <row r="702" spans="2:6" x14ac:dyDescent="0.2">
      <c r="B702" s="6"/>
      <c r="F702" s="6"/>
    </row>
    <row r="703" spans="2:6" x14ac:dyDescent="0.2">
      <c r="B703" s="6"/>
      <c r="F703" s="6"/>
    </row>
    <row r="704" spans="2:6" x14ac:dyDescent="0.2">
      <c r="B704" s="6"/>
      <c r="F704" s="6"/>
    </row>
    <row r="705" spans="2:6" x14ac:dyDescent="0.2">
      <c r="B705" s="6"/>
      <c r="F705" s="6"/>
    </row>
    <row r="706" spans="2:6" x14ac:dyDescent="0.2">
      <c r="B706" s="6"/>
      <c r="F706" s="6"/>
    </row>
    <row r="707" spans="2:6" x14ac:dyDescent="0.2">
      <c r="B707" s="6"/>
      <c r="F707" s="6"/>
    </row>
    <row r="708" spans="2:6" x14ac:dyDescent="0.2">
      <c r="B708" s="6"/>
      <c r="F708" s="6"/>
    </row>
    <row r="709" spans="2:6" x14ac:dyDescent="0.2">
      <c r="B709" s="6"/>
      <c r="F709" s="6"/>
    </row>
    <row r="710" spans="2:6" x14ac:dyDescent="0.2">
      <c r="B710" s="6"/>
      <c r="F710" s="6"/>
    </row>
    <row r="711" spans="2:6" x14ac:dyDescent="0.2">
      <c r="B711" s="6"/>
      <c r="F711" s="6"/>
    </row>
    <row r="712" spans="2:6" x14ac:dyDescent="0.2">
      <c r="B712" s="6"/>
      <c r="F712" s="6"/>
    </row>
    <row r="713" spans="2:6" x14ac:dyDescent="0.2">
      <c r="B713" s="6"/>
      <c r="F713" s="6"/>
    </row>
    <row r="714" spans="2:6" x14ac:dyDescent="0.2">
      <c r="B714" s="6"/>
      <c r="F714" s="6"/>
    </row>
    <row r="715" spans="2:6" x14ac:dyDescent="0.2">
      <c r="B715" s="6"/>
      <c r="F715" s="6"/>
    </row>
    <row r="716" spans="2:6" x14ac:dyDescent="0.2">
      <c r="B716" s="6"/>
      <c r="F716" s="6"/>
    </row>
    <row r="717" spans="2:6" x14ac:dyDescent="0.2">
      <c r="B717" s="6"/>
      <c r="F717" s="6"/>
    </row>
    <row r="718" spans="2:6" x14ac:dyDescent="0.2">
      <c r="B718" s="6"/>
      <c r="F718" s="6"/>
    </row>
    <row r="719" spans="2:6" x14ac:dyDescent="0.2">
      <c r="B719" s="6"/>
      <c r="F719" s="6"/>
    </row>
    <row r="720" spans="2:6" x14ac:dyDescent="0.2">
      <c r="B720" s="6"/>
      <c r="F720" s="6"/>
    </row>
    <row r="721" spans="2:6" x14ac:dyDescent="0.2">
      <c r="B721" s="6"/>
      <c r="F721" s="6"/>
    </row>
    <row r="722" spans="2:6" x14ac:dyDescent="0.2">
      <c r="B722" s="6"/>
      <c r="F722" s="6"/>
    </row>
    <row r="723" spans="2:6" x14ac:dyDescent="0.2">
      <c r="B723" s="6"/>
      <c r="F723" s="6"/>
    </row>
    <row r="724" spans="2:6" x14ac:dyDescent="0.2">
      <c r="B724" s="6"/>
      <c r="F724" s="6"/>
    </row>
    <row r="725" spans="2:6" x14ac:dyDescent="0.2">
      <c r="B725" s="6"/>
      <c r="F725" s="6"/>
    </row>
    <row r="726" spans="2:6" x14ac:dyDescent="0.2">
      <c r="B726" s="6"/>
      <c r="F726" s="6"/>
    </row>
    <row r="727" spans="2:6" x14ac:dyDescent="0.2">
      <c r="B727" s="6"/>
      <c r="F727" s="6"/>
    </row>
    <row r="728" spans="2:6" x14ac:dyDescent="0.2">
      <c r="B728" s="6"/>
      <c r="F728" s="6"/>
    </row>
    <row r="729" spans="2:6" x14ac:dyDescent="0.2">
      <c r="B729" s="6"/>
      <c r="F729" s="6"/>
    </row>
    <row r="730" spans="2:6" x14ac:dyDescent="0.2">
      <c r="B730" s="6"/>
      <c r="F730" s="6"/>
    </row>
    <row r="731" spans="2:6" x14ac:dyDescent="0.2">
      <c r="B731" s="6"/>
      <c r="F731" s="6"/>
    </row>
    <row r="732" spans="2:6" x14ac:dyDescent="0.2">
      <c r="B732" s="6"/>
      <c r="F732" s="6"/>
    </row>
    <row r="733" spans="2:6" x14ac:dyDescent="0.2">
      <c r="B733" s="6"/>
      <c r="F733" s="6"/>
    </row>
    <row r="734" spans="2:6" x14ac:dyDescent="0.2">
      <c r="B734" s="6"/>
      <c r="F734" s="6"/>
    </row>
    <row r="735" spans="2:6" x14ac:dyDescent="0.2">
      <c r="B735" s="6"/>
      <c r="F735" s="6"/>
    </row>
    <row r="736" spans="2:6" x14ac:dyDescent="0.2">
      <c r="B736" s="6"/>
      <c r="F736" s="6"/>
    </row>
    <row r="737" spans="2:6" x14ac:dyDescent="0.2">
      <c r="B737" s="6"/>
      <c r="F737" s="6"/>
    </row>
    <row r="738" spans="2:6" x14ac:dyDescent="0.2">
      <c r="B738" s="6"/>
      <c r="F738" s="6"/>
    </row>
    <row r="739" spans="2:6" x14ac:dyDescent="0.2">
      <c r="B739" s="6"/>
      <c r="F739" s="6"/>
    </row>
    <row r="740" spans="2:6" x14ac:dyDescent="0.2">
      <c r="B740" s="6"/>
      <c r="F740" s="6"/>
    </row>
    <row r="741" spans="2:6" x14ac:dyDescent="0.2">
      <c r="B741" s="6"/>
      <c r="F741" s="6"/>
    </row>
    <row r="742" spans="2:6" x14ac:dyDescent="0.2">
      <c r="B742" s="6"/>
      <c r="F742" s="6"/>
    </row>
    <row r="743" spans="2:6" x14ac:dyDescent="0.2">
      <c r="B743" s="6"/>
      <c r="F743" s="6"/>
    </row>
    <row r="744" spans="2:6" x14ac:dyDescent="0.2">
      <c r="B744" s="6"/>
      <c r="F744" s="6"/>
    </row>
    <row r="745" spans="2:6" x14ac:dyDescent="0.2">
      <c r="B745" s="6"/>
      <c r="F745" s="6"/>
    </row>
    <row r="746" spans="2:6" x14ac:dyDescent="0.2">
      <c r="B746" s="6"/>
      <c r="F746" s="6"/>
    </row>
    <row r="747" spans="2:6" x14ac:dyDescent="0.2">
      <c r="B747" s="6"/>
      <c r="F747" s="6"/>
    </row>
    <row r="748" spans="2:6" x14ac:dyDescent="0.2">
      <c r="B748" s="6"/>
      <c r="F748" s="6"/>
    </row>
    <row r="749" spans="2:6" x14ac:dyDescent="0.2">
      <c r="B749" s="6"/>
      <c r="F749" s="6"/>
    </row>
    <row r="750" spans="2:6" x14ac:dyDescent="0.2">
      <c r="B750" s="6"/>
      <c r="F750" s="6"/>
    </row>
    <row r="751" spans="2:6" x14ac:dyDescent="0.2">
      <c r="B751" s="6"/>
      <c r="F751" s="6"/>
    </row>
    <row r="752" spans="2:6" x14ac:dyDescent="0.2">
      <c r="B752" s="6"/>
      <c r="F752" s="6"/>
    </row>
    <row r="753" spans="2:6" x14ac:dyDescent="0.2">
      <c r="B753" s="6"/>
      <c r="F753" s="6"/>
    </row>
    <row r="754" spans="2:6" x14ac:dyDescent="0.2">
      <c r="B754" s="6"/>
      <c r="F754" s="6"/>
    </row>
    <row r="755" spans="2:6" x14ac:dyDescent="0.2">
      <c r="B755" s="6"/>
      <c r="F755" s="6"/>
    </row>
    <row r="756" spans="2:6" x14ac:dyDescent="0.2">
      <c r="B756" s="6"/>
      <c r="F756" s="6"/>
    </row>
    <row r="757" spans="2:6" x14ac:dyDescent="0.2">
      <c r="B757" s="6"/>
      <c r="F757" s="6"/>
    </row>
    <row r="758" spans="2:6" x14ac:dyDescent="0.2">
      <c r="B758" s="6"/>
      <c r="F758" s="6"/>
    </row>
    <row r="759" spans="2:6" x14ac:dyDescent="0.2">
      <c r="B759" s="6"/>
      <c r="F759" s="6"/>
    </row>
    <row r="760" spans="2:6" x14ac:dyDescent="0.2">
      <c r="B760" s="6"/>
      <c r="F760" s="6"/>
    </row>
    <row r="761" spans="2:6" x14ac:dyDescent="0.2">
      <c r="B761" s="6"/>
      <c r="F761" s="6"/>
    </row>
    <row r="762" spans="2:6" x14ac:dyDescent="0.2">
      <c r="B762" s="6"/>
      <c r="F762" s="6"/>
    </row>
    <row r="763" spans="2:6" x14ac:dyDescent="0.2">
      <c r="B763" s="6"/>
      <c r="F763" s="6"/>
    </row>
    <row r="764" spans="2:6" x14ac:dyDescent="0.2">
      <c r="B764" s="6"/>
      <c r="F764" s="6"/>
    </row>
    <row r="765" spans="2:6" x14ac:dyDescent="0.2">
      <c r="B765" s="6"/>
      <c r="F765" s="6"/>
    </row>
    <row r="766" spans="2:6" x14ac:dyDescent="0.2">
      <c r="B766" s="6"/>
      <c r="F766" s="6"/>
    </row>
    <row r="767" spans="2:6" x14ac:dyDescent="0.2">
      <c r="B767" s="6"/>
      <c r="F767" s="6"/>
    </row>
    <row r="768" spans="2:6" x14ac:dyDescent="0.2">
      <c r="B768" s="6"/>
      <c r="F768" s="6"/>
    </row>
    <row r="769" spans="2:6" x14ac:dyDescent="0.2">
      <c r="B769" s="6"/>
      <c r="F769" s="6"/>
    </row>
    <row r="770" spans="2:6" x14ac:dyDescent="0.2">
      <c r="B770" s="6"/>
      <c r="F770" s="6"/>
    </row>
    <row r="771" spans="2:6" x14ac:dyDescent="0.2">
      <c r="B771" s="6"/>
      <c r="F771" s="6"/>
    </row>
    <row r="772" spans="2:6" x14ac:dyDescent="0.2">
      <c r="B772" s="6"/>
      <c r="F772" s="6"/>
    </row>
    <row r="773" spans="2:6" x14ac:dyDescent="0.2">
      <c r="B773" s="6"/>
      <c r="F773" s="6"/>
    </row>
    <row r="774" spans="2:6" x14ac:dyDescent="0.2">
      <c r="B774" s="6"/>
      <c r="F774" s="6"/>
    </row>
    <row r="775" spans="2:6" x14ac:dyDescent="0.2">
      <c r="B775" s="6"/>
      <c r="F775" s="6"/>
    </row>
    <row r="776" spans="2:6" x14ac:dyDescent="0.2">
      <c r="B776" s="6"/>
      <c r="F776" s="6"/>
    </row>
    <row r="777" spans="2:6" x14ac:dyDescent="0.2">
      <c r="B777" s="6"/>
      <c r="F777" s="6"/>
    </row>
    <row r="778" spans="2:6" x14ac:dyDescent="0.2">
      <c r="B778" s="6"/>
      <c r="F778" s="6"/>
    </row>
    <row r="779" spans="2:6" x14ac:dyDescent="0.2">
      <c r="B779" s="6"/>
      <c r="F779" s="6"/>
    </row>
    <row r="780" spans="2:6" x14ac:dyDescent="0.2">
      <c r="B780" s="6"/>
      <c r="F780" s="6"/>
    </row>
    <row r="781" spans="2:6" x14ac:dyDescent="0.2">
      <c r="B781" s="6"/>
      <c r="F781" s="6"/>
    </row>
    <row r="782" spans="2:6" x14ac:dyDescent="0.2">
      <c r="B782" s="6"/>
      <c r="F782" s="6"/>
    </row>
    <row r="783" spans="2:6" x14ac:dyDescent="0.2">
      <c r="B783" s="6"/>
      <c r="F783" s="6"/>
    </row>
    <row r="784" spans="2:6" x14ac:dyDescent="0.2">
      <c r="B784" s="6"/>
      <c r="F784" s="6"/>
    </row>
    <row r="785" spans="2:6" x14ac:dyDescent="0.2">
      <c r="B785" s="6"/>
      <c r="F785" s="6"/>
    </row>
    <row r="786" spans="2:6" x14ac:dyDescent="0.2">
      <c r="B786" s="6"/>
      <c r="F786" s="6"/>
    </row>
    <row r="787" spans="2:6" x14ac:dyDescent="0.2">
      <c r="B787" s="6"/>
      <c r="F787" s="6"/>
    </row>
    <row r="788" spans="2:6" x14ac:dyDescent="0.2">
      <c r="B788" s="6"/>
      <c r="F788" s="6"/>
    </row>
    <row r="789" spans="2:6" x14ac:dyDescent="0.2">
      <c r="B789" s="6"/>
      <c r="F789" s="6"/>
    </row>
    <row r="790" spans="2:6" x14ac:dyDescent="0.2">
      <c r="B790" s="6"/>
      <c r="F790" s="6"/>
    </row>
    <row r="791" spans="2:6" x14ac:dyDescent="0.2">
      <c r="B791" s="6"/>
      <c r="F791" s="6"/>
    </row>
    <row r="792" spans="2:6" x14ac:dyDescent="0.2">
      <c r="B792" s="6"/>
      <c r="F792" s="6"/>
    </row>
    <row r="793" spans="2:6" x14ac:dyDescent="0.2">
      <c r="B793" s="6"/>
      <c r="F793" s="6"/>
    </row>
    <row r="794" spans="2:6" x14ac:dyDescent="0.2">
      <c r="B794" s="6"/>
      <c r="F794" s="6"/>
    </row>
    <row r="795" spans="2:6" x14ac:dyDescent="0.2">
      <c r="B795" s="6"/>
      <c r="F795" s="6"/>
    </row>
    <row r="796" spans="2:6" x14ac:dyDescent="0.2">
      <c r="B796" s="6"/>
      <c r="F796" s="6"/>
    </row>
    <row r="797" spans="2:6" x14ac:dyDescent="0.2">
      <c r="B797" s="6"/>
      <c r="F797" s="6"/>
    </row>
    <row r="798" spans="2:6" x14ac:dyDescent="0.2">
      <c r="B798" s="6"/>
      <c r="F798" s="6"/>
    </row>
    <row r="799" spans="2:6" x14ac:dyDescent="0.2">
      <c r="B799" s="6"/>
      <c r="F799" s="6"/>
    </row>
    <row r="800" spans="2:6" x14ac:dyDescent="0.2">
      <c r="B800" s="6"/>
      <c r="F800" s="6"/>
    </row>
    <row r="801" spans="2:6" x14ac:dyDescent="0.2">
      <c r="B801" s="6"/>
      <c r="F801" s="6"/>
    </row>
    <row r="802" spans="2:6" x14ac:dyDescent="0.2">
      <c r="B802" s="6"/>
      <c r="F802" s="6"/>
    </row>
    <row r="803" spans="2:6" x14ac:dyDescent="0.2">
      <c r="B803" s="6"/>
      <c r="F803" s="6"/>
    </row>
    <row r="804" spans="2:6" x14ac:dyDescent="0.2">
      <c r="B804" s="6"/>
      <c r="F804" s="6"/>
    </row>
    <row r="805" spans="2:6" x14ac:dyDescent="0.2">
      <c r="B805" s="6"/>
      <c r="F805" s="6"/>
    </row>
    <row r="806" spans="2:6" x14ac:dyDescent="0.2">
      <c r="B806" s="6"/>
      <c r="F806" s="6"/>
    </row>
    <row r="807" spans="2:6" x14ac:dyDescent="0.2">
      <c r="B807" s="6"/>
      <c r="F807" s="6"/>
    </row>
    <row r="808" spans="2:6" x14ac:dyDescent="0.2">
      <c r="B808" s="6"/>
      <c r="F808" s="6"/>
    </row>
    <row r="809" spans="2:6" x14ac:dyDescent="0.2">
      <c r="B809" s="6"/>
      <c r="F809" s="6"/>
    </row>
    <row r="810" spans="2:6" x14ac:dyDescent="0.2">
      <c r="B810" s="6"/>
      <c r="F810" s="6"/>
    </row>
    <row r="811" spans="2:6" x14ac:dyDescent="0.2">
      <c r="B811" s="6"/>
      <c r="F811" s="6"/>
    </row>
    <row r="812" spans="2:6" x14ac:dyDescent="0.2">
      <c r="B812" s="6"/>
      <c r="F812" s="6"/>
    </row>
    <row r="813" spans="2:6" x14ac:dyDescent="0.2">
      <c r="B813" s="6"/>
      <c r="F813" s="6"/>
    </row>
    <row r="814" spans="2:6" x14ac:dyDescent="0.2">
      <c r="B814" s="6"/>
      <c r="F814" s="6"/>
    </row>
    <row r="815" spans="2:6" x14ac:dyDescent="0.2">
      <c r="B815" s="6"/>
      <c r="F815" s="6"/>
    </row>
    <row r="816" spans="2:6" x14ac:dyDescent="0.2">
      <c r="B816" s="6"/>
      <c r="F816" s="6"/>
    </row>
    <row r="817" spans="2:6" x14ac:dyDescent="0.2">
      <c r="B817" s="6"/>
      <c r="F817" s="6"/>
    </row>
    <row r="818" spans="2:6" x14ac:dyDescent="0.2">
      <c r="B818" s="6"/>
      <c r="F818" s="6"/>
    </row>
    <row r="819" spans="2:6" x14ac:dyDescent="0.2">
      <c r="B819" s="6"/>
      <c r="F819" s="6"/>
    </row>
    <row r="820" spans="2:6" x14ac:dyDescent="0.2">
      <c r="B820" s="6"/>
      <c r="F820" s="6"/>
    </row>
    <row r="821" spans="2:6" x14ac:dyDescent="0.2">
      <c r="B821" s="6"/>
      <c r="F821" s="6"/>
    </row>
    <row r="822" spans="2:6" x14ac:dyDescent="0.2">
      <c r="B822" s="6"/>
      <c r="F822" s="6"/>
    </row>
    <row r="823" spans="2:6" x14ac:dyDescent="0.2">
      <c r="B823" s="6"/>
      <c r="F823" s="6"/>
    </row>
    <row r="824" spans="2:6" x14ac:dyDescent="0.2">
      <c r="B824" s="6"/>
      <c r="F824" s="6"/>
    </row>
    <row r="825" spans="2:6" x14ac:dyDescent="0.2">
      <c r="B825" s="6"/>
      <c r="F825" s="6"/>
    </row>
    <row r="826" spans="2:6" x14ac:dyDescent="0.2">
      <c r="B826" s="6"/>
      <c r="F826" s="6"/>
    </row>
    <row r="827" spans="2:6" x14ac:dyDescent="0.2">
      <c r="B827" s="6"/>
      <c r="F827" s="6"/>
    </row>
    <row r="828" spans="2:6" x14ac:dyDescent="0.2">
      <c r="B828" s="6"/>
      <c r="F828" s="6"/>
    </row>
    <row r="829" spans="2:6" x14ac:dyDescent="0.2">
      <c r="B829" s="6"/>
      <c r="F829" s="6"/>
    </row>
    <row r="830" spans="2:6" x14ac:dyDescent="0.2">
      <c r="B830" s="6"/>
      <c r="F830" s="6"/>
    </row>
    <row r="831" spans="2:6" x14ac:dyDescent="0.2">
      <c r="B831" s="6"/>
      <c r="F831" s="6"/>
    </row>
    <row r="832" spans="2:6" x14ac:dyDescent="0.2">
      <c r="B832" s="6"/>
      <c r="F832" s="6"/>
    </row>
    <row r="833" spans="2:6" x14ac:dyDescent="0.2">
      <c r="B833" s="6"/>
      <c r="F833" s="6"/>
    </row>
    <row r="834" spans="2:6" x14ac:dyDescent="0.2">
      <c r="B834" s="6"/>
      <c r="F834" s="6"/>
    </row>
    <row r="835" spans="2:6" x14ac:dyDescent="0.2">
      <c r="B835" s="6"/>
      <c r="F835" s="6"/>
    </row>
    <row r="836" spans="2:6" x14ac:dyDescent="0.2">
      <c r="B836" s="6"/>
      <c r="F836" s="6"/>
    </row>
    <row r="837" spans="2:6" x14ac:dyDescent="0.2">
      <c r="B837" s="6"/>
      <c r="F837" s="6"/>
    </row>
    <row r="838" spans="2:6" x14ac:dyDescent="0.2">
      <c r="B838" s="6"/>
      <c r="F838" s="6"/>
    </row>
    <row r="839" spans="2:6" x14ac:dyDescent="0.2">
      <c r="B839" s="6"/>
      <c r="F839" s="6"/>
    </row>
    <row r="840" spans="2:6" x14ac:dyDescent="0.2">
      <c r="B840" s="6"/>
      <c r="F840" s="6"/>
    </row>
    <row r="841" spans="2:6" x14ac:dyDescent="0.2">
      <c r="B841" s="6"/>
      <c r="F841" s="6"/>
    </row>
    <row r="842" spans="2:6" x14ac:dyDescent="0.2">
      <c r="B842" s="6"/>
      <c r="F842" s="6"/>
    </row>
    <row r="843" spans="2:6" x14ac:dyDescent="0.2">
      <c r="B843" s="6"/>
      <c r="F843" s="6"/>
    </row>
    <row r="844" spans="2:6" x14ac:dyDescent="0.2">
      <c r="B844" s="6"/>
      <c r="F844" s="6"/>
    </row>
    <row r="845" spans="2:6" x14ac:dyDescent="0.2">
      <c r="B845" s="6"/>
      <c r="F845" s="6"/>
    </row>
    <row r="846" spans="2:6" x14ac:dyDescent="0.2">
      <c r="B846" s="6"/>
      <c r="F846" s="6"/>
    </row>
    <row r="847" spans="2:6" x14ac:dyDescent="0.2">
      <c r="B847" s="6"/>
      <c r="F847" s="6"/>
    </row>
    <row r="848" spans="2:6" x14ac:dyDescent="0.2">
      <c r="B848" s="6"/>
      <c r="F848" s="6"/>
    </row>
    <row r="849" spans="2:6" x14ac:dyDescent="0.2">
      <c r="B849" s="6"/>
      <c r="F849" s="6"/>
    </row>
    <row r="850" spans="2:6" x14ac:dyDescent="0.2">
      <c r="B850" s="6"/>
      <c r="F850" s="6"/>
    </row>
    <row r="851" spans="2:6" x14ac:dyDescent="0.2">
      <c r="B851" s="6"/>
      <c r="F851" s="6"/>
    </row>
    <row r="852" spans="2:6" x14ac:dyDescent="0.2">
      <c r="B852" s="6"/>
      <c r="F852" s="6"/>
    </row>
    <row r="853" spans="2:6" x14ac:dyDescent="0.2">
      <c r="B853" s="6"/>
      <c r="F853" s="6"/>
    </row>
    <row r="854" spans="2:6" x14ac:dyDescent="0.2">
      <c r="B854" s="6"/>
      <c r="F854" s="6"/>
    </row>
    <row r="855" spans="2:6" x14ac:dyDescent="0.2">
      <c r="B855" s="6"/>
      <c r="F855" s="6"/>
    </row>
    <row r="856" spans="2:6" x14ac:dyDescent="0.2">
      <c r="B856" s="6"/>
      <c r="F856" s="6"/>
    </row>
    <row r="857" spans="2:6" x14ac:dyDescent="0.2">
      <c r="B857" s="6"/>
      <c r="F857" s="6"/>
    </row>
    <row r="858" spans="2:6" x14ac:dyDescent="0.2">
      <c r="B858" s="6"/>
      <c r="F858" s="6"/>
    </row>
    <row r="859" spans="2:6" x14ac:dyDescent="0.2">
      <c r="B859" s="6"/>
      <c r="F859" s="6"/>
    </row>
    <row r="860" spans="2:6" x14ac:dyDescent="0.2">
      <c r="B860" s="6"/>
      <c r="F860" s="6"/>
    </row>
    <row r="861" spans="2:6" x14ac:dyDescent="0.2">
      <c r="B861" s="6"/>
      <c r="F861" s="6"/>
    </row>
    <row r="862" spans="2:6" x14ac:dyDescent="0.2">
      <c r="B862" s="6"/>
      <c r="F862" s="6"/>
    </row>
    <row r="863" spans="2:6" x14ac:dyDescent="0.2">
      <c r="B863" s="6"/>
      <c r="F863" s="6"/>
    </row>
    <row r="864" spans="2:6" x14ac:dyDescent="0.2">
      <c r="B864" s="6"/>
      <c r="F864" s="6"/>
    </row>
    <row r="865" spans="2:6" x14ac:dyDescent="0.2">
      <c r="B865" s="6"/>
      <c r="F865" s="6"/>
    </row>
    <row r="866" spans="2:6" x14ac:dyDescent="0.2">
      <c r="B866" s="6"/>
      <c r="F866" s="6"/>
    </row>
    <row r="867" spans="2:6" x14ac:dyDescent="0.2">
      <c r="B867" s="6"/>
      <c r="F867" s="6"/>
    </row>
    <row r="868" spans="2:6" x14ac:dyDescent="0.2">
      <c r="B868" s="6"/>
      <c r="F868" s="6"/>
    </row>
    <row r="869" spans="2:6" x14ac:dyDescent="0.2">
      <c r="B869" s="6"/>
      <c r="F869" s="6"/>
    </row>
    <row r="870" spans="2:6" x14ac:dyDescent="0.2">
      <c r="B870" s="6"/>
      <c r="F870" s="6"/>
    </row>
    <row r="871" spans="2:6" x14ac:dyDescent="0.2">
      <c r="B871" s="6"/>
      <c r="F871" s="6"/>
    </row>
    <row r="872" spans="2:6" x14ac:dyDescent="0.2">
      <c r="B872" s="6"/>
      <c r="F872" s="6"/>
    </row>
    <row r="873" spans="2:6" x14ac:dyDescent="0.2">
      <c r="B873" s="6"/>
      <c r="F873" s="6"/>
    </row>
    <row r="874" spans="2:6" x14ac:dyDescent="0.2">
      <c r="B874" s="6"/>
      <c r="F874" s="6"/>
    </row>
    <row r="875" spans="2:6" x14ac:dyDescent="0.2">
      <c r="B875" s="6"/>
      <c r="F875" s="6"/>
    </row>
    <row r="876" spans="2:6" x14ac:dyDescent="0.2">
      <c r="B876" s="6"/>
      <c r="F876" s="6"/>
    </row>
    <row r="877" spans="2:6" x14ac:dyDescent="0.2">
      <c r="B877" s="6"/>
      <c r="F877" s="6"/>
    </row>
    <row r="878" spans="2:6" x14ac:dyDescent="0.2">
      <c r="B878" s="6"/>
      <c r="F878" s="6"/>
    </row>
    <row r="879" spans="2:6" x14ac:dyDescent="0.2">
      <c r="B879" s="6"/>
      <c r="F879" s="6"/>
    </row>
    <row r="880" spans="2:6" x14ac:dyDescent="0.2">
      <c r="B880" s="6"/>
      <c r="F880" s="6"/>
    </row>
    <row r="881" spans="2:6" x14ac:dyDescent="0.2">
      <c r="B881" s="6"/>
      <c r="F881" s="6"/>
    </row>
    <row r="882" spans="2:6" x14ac:dyDescent="0.2">
      <c r="B882" s="6"/>
      <c r="F882" s="6"/>
    </row>
    <row r="883" spans="2:6" x14ac:dyDescent="0.2">
      <c r="B883" s="6"/>
      <c r="F883" s="6"/>
    </row>
    <row r="884" spans="2:6" x14ac:dyDescent="0.2">
      <c r="B884" s="6"/>
      <c r="F884" s="6"/>
    </row>
    <row r="885" spans="2:6" x14ac:dyDescent="0.2">
      <c r="B885" s="6"/>
      <c r="F885" s="6"/>
    </row>
    <row r="886" spans="2:6" x14ac:dyDescent="0.2">
      <c r="B886" s="6"/>
      <c r="F886" s="6"/>
    </row>
    <row r="887" spans="2:6" x14ac:dyDescent="0.2">
      <c r="B887" s="6"/>
      <c r="F887" s="6"/>
    </row>
    <row r="888" spans="2:6" x14ac:dyDescent="0.2">
      <c r="B888" s="6"/>
      <c r="F888" s="6"/>
    </row>
    <row r="889" spans="2:6" x14ac:dyDescent="0.2">
      <c r="B889" s="6"/>
      <c r="F889" s="6"/>
    </row>
    <row r="890" spans="2:6" x14ac:dyDescent="0.2">
      <c r="B890" s="6"/>
      <c r="F890" s="6"/>
    </row>
    <row r="891" spans="2:6" x14ac:dyDescent="0.2">
      <c r="B891" s="6"/>
      <c r="F891" s="6"/>
    </row>
    <row r="892" spans="2:6" x14ac:dyDescent="0.2">
      <c r="B892" s="6"/>
      <c r="F892" s="6"/>
    </row>
    <row r="893" spans="2:6" x14ac:dyDescent="0.2">
      <c r="B893" s="6"/>
      <c r="F893" s="6"/>
    </row>
    <row r="894" spans="2:6" x14ac:dyDescent="0.2">
      <c r="B894" s="6"/>
      <c r="F894" s="6"/>
    </row>
    <row r="895" spans="2:6" x14ac:dyDescent="0.2">
      <c r="B895" s="6"/>
      <c r="F895" s="6"/>
    </row>
    <row r="896" spans="2:6" x14ac:dyDescent="0.2">
      <c r="B896" s="6"/>
      <c r="F896" s="6"/>
    </row>
    <row r="897" spans="2:6" x14ac:dyDescent="0.2">
      <c r="B897" s="6"/>
      <c r="F897" s="6"/>
    </row>
    <row r="898" spans="2:6" x14ac:dyDescent="0.2">
      <c r="B898" s="6"/>
      <c r="F898" s="6"/>
    </row>
    <row r="899" spans="2:6" x14ac:dyDescent="0.2">
      <c r="B899" s="6"/>
      <c r="F899" s="6"/>
    </row>
    <row r="900" spans="2:6" x14ac:dyDescent="0.2">
      <c r="B900" s="6"/>
      <c r="F900" s="6"/>
    </row>
    <row r="901" spans="2:6" x14ac:dyDescent="0.2">
      <c r="B901" s="6"/>
      <c r="F901" s="6"/>
    </row>
    <row r="902" spans="2:6" x14ac:dyDescent="0.2">
      <c r="B902" s="6"/>
      <c r="F902" s="6"/>
    </row>
    <row r="903" spans="2:6" x14ac:dyDescent="0.2">
      <c r="B903" s="6"/>
      <c r="F903" s="6"/>
    </row>
    <row r="904" spans="2:6" x14ac:dyDescent="0.2">
      <c r="B904" s="6"/>
      <c r="F904" s="6"/>
    </row>
    <row r="905" spans="2:6" x14ac:dyDescent="0.2">
      <c r="B905" s="6"/>
      <c r="F905" s="6"/>
    </row>
    <row r="906" spans="2:6" x14ac:dyDescent="0.2">
      <c r="B906" s="6"/>
      <c r="F906" s="6"/>
    </row>
    <row r="907" spans="2:6" x14ac:dyDescent="0.2">
      <c r="B907" s="6"/>
      <c r="F907" s="6"/>
    </row>
    <row r="908" spans="2:6" x14ac:dyDescent="0.2">
      <c r="B908" s="6"/>
      <c r="F908" s="6"/>
    </row>
    <row r="909" spans="2:6" x14ac:dyDescent="0.2">
      <c r="B909" s="6"/>
      <c r="F909" s="6"/>
    </row>
    <row r="910" spans="2:6" x14ac:dyDescent="0.2">
      <c r="B910" s="6"/>
      <c r="F910" s="6"/>
    </row>
    <row r="911" spans="2:6" x14ac:dyDescent="0.2">
      <c r="B911" s="6"/>
      <c r="F911" s="6"/>
    </row>
    <row r="912" spans="2:6" x14ac:dyDescent="0.2">
      <c r="B912" s="6"/>
      <c r="F912" s="6"/>
    </row>
    <row r="913" spans="2:6" x14ac:dyDescent="0.2">
      <c r="B913" s="6"/>
      <c r="F913" s="6"/>
    </row>
    <row r="914" spans="2:6" x14ac:dyDescent="0.2">
      <c r="B914" s="6"/>
      <c r="F914" s="6"/>
    </row>
    <row r="915" spans="2:6" x14ac:dyDescent="0.2">
      <c r="B915" s="6"/>
      <c r="F915" s="6"/>
    </row>
    <row r="916" spans="2:6" x14ac:dyDescent="0.2">
      <c r="B916" s="6"/>
      <c r="F916" s="6"/>
    </row>
    <row r="917" spans="2:6" x14ac:dyDescent="0.2">
      <c r="B917" s="6"/>
      <c r="F917" s="6"/>
    </row>
    <row r="918" spans="2:6" x14ac:dyDescent="0.2">
      <c r="B918" s="6"/>
      <c r="F918" s="6"/>
    </row>
    <row r="919" spans="2:6" x14ac:dyDescent="0.2">
      <c r="B919" s="6"/>
      <c r="F919" s="6"/>
    </row>
    <row r="920" spans="2:6" x14ac:dyDescent="0.2">
      <c r="B920" s="6"/>
      <c r="F920" s="6"/>
    </row>
    <row r="921" spans="2:6" x14ac:dyDescent="0.2">
      <c r="B921" s="6"/>
      <c r="F921" s="6"/>
    </row>
    <row r="922" spans="2:6" x14ac:dyDescent="0.2">
      <c r="B922" s="6"/>
      <c r="F922" s="6"/>
    </row>
    <row r="923" spans="2:6" x14ac:dyDescent="0.2">
      <c r="B923" s="6"/>
      <c r="F923" s="6"/>
    </row>
    <row r="924" spans="2:6" x14ac:dyDescent="0.2">
      <c r="B924" s="6"/>
      <c r="F924" s="6"/>
    </row>
    <row r="925" spans="2:6" x14ac:dyDescent="0.2">
      <c r="B925" s="6"/>
      <c r="F925" s="6"/>
    </row>
    <row r="926" spans="2:6" x14ac:dyDescent="0.2">
      <c r="B926" s="6"/>
      <c r="F926" s="6"/>
    </row>
    <row r="927" spans="2:6" x14ac:dyDescent="0.2">
      <c r="B927" s="6"/>
      <c r="F927" s="6"/>
    </row>
    <row r="928" spans="2:6" x14ac:dyDescent="0.2">
      <c r="B928" s="6"/>
      <c r="F928" s="6"/>
    </row>
    <row r="929" spans="2:6" x14ac:dyDescent="0.2">
      <c r="B929" s="6"/>
      <c r="F929" s="6"/>
    </row>
    <row r="930" spans="2:6" x14ac:dyDescent="0.2">
      <c r="B930" s="6"/>
      <c r="F930" s="6"/>
    </row>
    <row r="931" spans="2:6" x14ac:dyDescent="0.2">
      <c r="B931" s="6"/>
      <c r="F931" s="6"/>
    </row>
    <row r="932" spans="2:6" x14ac:dyDescent="0.2">
      <c r="B932" s="6"/>
      <c r="F932" s="6"/>
    </row>
    <row r="933" spans="2:6" x14ac:dyDescent="0.2">
      <c r="B933" s="6"/>
      <c r="F933" s="6"/>
    </row>
    <row r="934" spans="2:6" x14ac:dyDescent="0.2">
      <c r="B934" s="6"/>
      <c r="F934" s="6"/>
    </row>
    <row r="935" spans="2:6" x14ac:dyDescent="0.2">
      <c r="B935" s="6"/>
      <c r="F935" s="6"/>
    </row>
    <row r="936" spans="2:6" x14ac:dyDescent="0.2">
      <c r="B936" s="6"/>
      <c r="F936" s="6"/>
    </row>
    <row r="937" spans="2:6" x14ac:dyDescent="0.2">
      <c r="B937" s="6"/>
      <c r="F937" s="6"/>
    </row>
    <row r="938" spans="2:6" x14ac:dyDescent="0.2">
      <c r="B938" s="6"/>
      <c r="F938" s="6"/>
    </row>
    <row r="939" spans="2:6" x14ac:dyDescent="0.2">
      <c r="B939" s="6"/>
      <c r="F939" s="6"/>
    </row>
    <row r="940" spans="2:6" x14ac:dyDescent="0.2">
      <c r="B940" s="6"/>
      <c r="F940" s="6"/>
    </row>
    <row r="941" spans="2:6" x14ac:dyDescent="0.2">
      <c r="B941" s="6"/>
      <c r="F941" s="6"/>
    </row>
    <row r="942" spans="2:6" x14ac:dyDescent="0.2">
      <c r="B942" s="6"/>
      <c r="F942" s="6"/>
    </row>
    <row r="943" spans="2:6" x14ac:dyDescent="0.2">
      <c r="B943" s="6"/>
      <c r="F943" s="6"/>
    </row>
    <row r="944" spans="2:6" x14ac:dyDescent="0.2">
      <c r="B944" s="6"/>
      <c r="F944" s="6"/>
    </row>
    <row r="945" spans="2:6" x14ac:dyDescent="0.2">
      <c r="B945" s="6"/>
      <c r="F945" s="6"/>
    </row>
    <row r="946" spans="2:6" x14ac:dyDescent="0.2">
      <c r="B946" s="6"/>
      <c r="F946" s="6"/>
    </row>
    <row r="947" spans="2:6" x14ac:dyDescent="0.2">
      <c r="B947" s="6"/>
      <c r="F947" s="6"/>
    </row>
    <row r="948" spans="2:6" x14ac:dyDescent="0.2">
      <c r="B948" s="6"/>
      <c r="F948" s="6"/>
    </row>
    <row r="949" spans="2:6" x14ac:dyDescent="0.2">
      <c r="B949" s="6"/>
      <c r="F949" s="6"/>
    </row>
    <row r="950" spans="2:6" x14ac:dyDescent="0.2">
      <c r="B950" s="6"/>
      <c r="F950" s="6"/>
    </row>
    <row r="951" spans="2:6" x14ac:dyDescent="0.2">
      <c r="B951" s="6"/>
      <c r="F951" s="6"/>
    </row>
    <row r="952" spans="2:6" x14ac:dyDescent="0.2">
      <c r="B952" s="6"/>
      <c r="F952" s="6"/>
    </row>
    <row r="953" spans="2:6" x14ac:dyDescent="0.2">
      <c r="B953" s="6"/>
      <c r="F953" s="6"/>
    </row>
    <row r="954" spans="2:6" x14ac:dyDescent="0.2">
      <c r="B954" s="6"/>
      <c r="F954" s="6"/>
    </row>
    <row r="955" spans="2:6" x14ac:dyDescent="0.2">
      <c r="B955" s="6"/>
      <c r="F955" s="6"/>
    </row>
    <row r="956" spans="2:6" x14ac:dyDescent="0.2">
      <c r="B956" s="6"/>
      <c r="F956" s="6"/>
    </row>
    <row r="957" spans="2:6" x14ac:dyDescent="0.2">
      <c r="B957" s="6"/>
      <c r="F957" s="6"/>
    </row>
    <row r="958" spans="2:6" x14ac:dyDescent="0.2">
      <c r="B958" s="6"/>
      <c r="F958" s="6"/>
    </row>
    <row r="959" spans="2:6" x14ac:dyDescent="0.2">
      <c r="B959" s="6"/>
      <c r="F959" s="6"/>
    </row>
    <row r="960" spans="2:6" x14ac:dyDescent="0.2">
      <c r="B960" s="6"/>
      <c r="F960" s="6"/>
    </row>
    <row r="961" spans="2:6" x14ac:dyDescent="0.2">
      <c r="B961" s="6"/>
      <c r="F961" s="6"/>
    </row>
    <row r="962" spans="2:6" x14ac:dyDescent="0.2">
      <c r="B962" s="6"/>
      <c r="F962" s="6"/>
    </row>
    <row r="963" spans="2:6" x14ac:dyDescent="0.2">
      <c r="B963" s="6"/>
      <c r="F963" s="6"/>
    </row>
    <row r="964" spans="2:6" x14ac:dyDescent="0.2">
      <c r="B964" s="6"/>
      <c r="F964" s="6"/>
    </row>
    <row r="965" spans="2:6" x14ac:dyDescent="0.2">
      <c r="B965" s="6"/>
      <c r="F965" s="6"/>
    </row>
    <row r="966" spans="2:6" x14ac:dyDescent="0.2">
      <c r="B966" s="6"/>
      <c r="F966" s="6"/>
    </row>
    <row r="967" spans="2:6" x14ac:dyDescent="0.2">
      <c r="B967" s="6"/>
      <c r="F967" s="6"/>
    </row>
    <row r="968" spans="2:6" x14ac:dyDescent="0.2">
      <c r="B968" s="6"/>
      <c r="F968" s="6"/>
    </row>
    <row r="969" spans="2:6" x14ac:dyDescent="0.2">
      <c r="B969" s="6"/>
      <c r="F969" s="6"/>
    </row>
    <row r="970" spans="2:6" x14ac:dyDescent="0.2">
      <c r="B970" s="6"/>
      <c r="F970" s="6"/>
    </row>
    <row r="971" spans="2:6" x14ac:dyDescent="0.2">
      <c r="B971" s="6"/>
      <c r="F971" s="6"/>
    </row>
    <row r="972" spans="2:6" x14ac:dyDescent="0.2">
      <c r="B972" s="6"/>
      <c r="F972" s="6"/>
    </row>
    <row r="973" spans="2:6" x14ac:dyDescent="0.2">
      <c r="B973" s="6"/>
      <c r="F973" s="6"/>
    </row>
    <row r="974" spans="2:6" x14ac:dyDescent="0.2">
      <c r="B974" s="6"/>
      <c r="F974" s="6"/>
    </row>
    <row r="975" spans="2:6" x14ac:dyDescent="0.2">
      <c r="B975" s="6"/>
      <c r="F975" s="6"/>
    </row>
    <row r="976" spans="2:6" x14ac:dyDescent="0.2">
      <c r="B976" s="6"/>
      <c r="F976" s="6"/>
    </row>
    <row r="977" spans="2:6" x14ac:dyDescent="0.2">
      <c r="B977" s="6"/>
      <c r="F977" s="6"/>
    </row>
    <row r="978" spans="2:6" x14ac:dyDescent="0.2">
      <c r="B978" s="6"/>
      <c r="F978" s="6"/>
    </row>
    <row r="979" spans="2:6" x14ac:dyDescent="0.2">
      <c r="B979" s="6"/>
      <c r="F979" s="6"/>
    </row>
    <row r="980" spans="2:6" x14ac:dyDescent="0.2">
      <c r="B980" s="6"/>
      <c r="F980" s="6"/>
    </row>
    <row r="981" spans="2:6" x14ac:dyDescent="0.2">
      <c r="B981" s="6"/>
      <c r="F981" s="6"/>
    </row>
    <row r="982" spans="2:6" x14ac:dyDescent="0.2">
      <c r="B982" s="6"/>
      <c r="F982" s="6"/>
    </row>
    <row r="983" spans="2:6" x14ac:dyDescent="0.2">
      <c r="B983" s="6"/>
      <c r="F983" s="6"/>
    </row>
    <row r="984" spans="2:6" x14ac:dyDescent="0.2">
      <c r="B984" s="6"/>
      <c r="F984" s="6"/>
    </row>
    <row r="985" spans="2:6" x14ac:dyDescent="0.2">
      <c r="B985" s="6"/>
      <c r="F985" s="6"/>
    </row>
    <row r="986" spans="2:6" x14ac:dyDescent="0.2">
      <c r="B986" s="6"/>
      <c r="F986" s="6"/>
    </row>
    <row r="987" spans="2:6" x14ac:dyDescent="0.2">
      <c r="B987" s="6"/>
      <c r="F987" s="6"/>
    </row>
    <row r="988" spans="2:6" x14ac:dyDescent="0.2">
      <c r="B988" s="6"/>
      <c r="F988" s="6"/>
    </row>
    <row r="989" spans="2:6" x14ac:dyDescent="0.2">
      <c r="B989" s="6"/>
      <c r="F989" s="6"/>
    </row>
    <row r="990" spans="2:6" x14ac:dyDescent="0.2">
      <c r="B990" s="6"/>
      <c r="F990" s="6"/>
    </row>
    <row r="991" spans="2:6" x14ac:dyDescent="0.2">
      <c r="B991" s="6"/>
      <c r="F991" s="6"/>
    </row>
    <row r="992" spans="2:6" x14ac:dyDescent="0.2">
      <c r="B992" s="6"/>
      <c r="F992" s="6"/>
    </row>
    <row r="993" spans="2:6" x14ac:dyDescent="0.2">
      <c r="B993" s="6"/>
      <c r="F993" s="6"/>
    </row>
    <row r="994" spans="2:6" x14ac:dyDescent="0.2">
      <c r="B994" s="6"/>
      <c r="F994" s="6"/>
    </row>
    <row r="995" spans="2:6" x14ac:dyDescent="0.2">
      <c r="B995" s="6"/>
      <c r="F995" s="6"/>
    </row>
    <row r="996" spans="2:6" x14ac:dyDescent="0.2">
      <c r="B996" s="6"/>
      <c r="F996" s="6"/>
    </row>
    <row r="997" spans="2:6" x14ac:dyDescent="0.2">
      <c r="B997" s="6"/>
      <c r="F997" s="6"/>
    </row>
    <row r="998" spans="2:6" x14ac:dyDescent="0.2">
      <c r="B998" s="6"/>
      <c r="F998" s="6"/>
    </row>
    <row r="999" spans="2:6" x14ac:dyDescent="0.2">
      <c r="B999" s="6"/>
      <c r="F999" s="6"/>
    </row>
    <row r="1000" spans="2:6" x14ac:dyDescent="0.2">
      <c r="B1000" s="6"/>
      <c r="F1000" s="6"/>
    </row>
    <row r="1001" spans="2:6" x14ac:dyDescent="0.2">
      <c r="B1001" s="6"/>
      <c r="F1001" s="6"/>
    </row>
    <row r="1002" spans="2:6" x14ac:dyDescent="0.2">
      <c r="B1002" s="6"/>
      <c r="F1002" s="6"/>
    </row>
    <row r="1003" spans="2:6" x14ac:dyDescent="0.2">
      <c r="B1003" s="6"/>
      <c r="F1003" s="6"/>
    </row>
    <row r="1004" spans="2:6" x14ac:dyDescent="0.2">
      <c r="B1004" s="6"/>
      <c r="F1004" s="6"/>
    </row>
    <row r="1005" spans="2:6" x14ac:dyDescent="0.2">
      <c r="B1005" s="6"/>
      <c r="F1005" s="6"/>
    </row>
    <row r="1006" spans="2:6" x14ac:dyDescent="0.2">
      <c r="B1006" s="6"/>
      <c r="F1006" s="6"/>
    </row>
    <row r="1007" spans="2:6" x14ac:dyDescent="0.2">
      <c r="B1007" s="6"/>
      <c r="F1007" s="6"/>
    </row>
    <row r="1008" spans="2:6" x14ac:dyDescent="0.2">
      <c r="B1008" s="6"/>
      <c r="F1008" s="6"/>
    </row>
    <row r="1009" spans="2:6" x14ac:dyDescent="0.2">
      <c r="B1009" s="6"/>
      <c r="F1009" s="6"/>
    </row>
    <row r="1010" spans="2:6" x14ac:dyDescent="0.2">
      <c r="B1010" s="6"/>
      <c r="F1010" s="6"/>
    </row>
    <row r="1011" spans="2:6" x14ac:dyDescent="0.2">
      <c r="B1011" s="6"/>
      <c r="F1011" s="6"/>
    </row>
    <row r="1012" spans="2:6" x14ac:dyDescent="0.2">
      <c r="B1012" s="6"/>
      <c r="F1012" s="6"/>
    </row>
    <row r="1013" spans="2:6" x14ac:dyDescent="0.2">
      <c r="B1013" s="6"/>
      <c r="F1013" s="6"/>
    </row>
    <row r="1014" spans="2:6" x14ac:dyDescent="0.2">
      <c r="B1014" s="6"/>
      <c r="F1014" s="6"/>
    </row>
    <row r="1015" spans="2:6" x14ac:dyDescent="0.2">
      <c r="B1015" s="6"/>
      <c r="F1015" s="6"/>
    </row>
    <row r="1016" spans="2:6" x14ac:dyDescent="0.2">
      <c r="B1016" s="6"/>
      <c r="F1016" s="6"/>
    </row>
    <row r="1017" spans="2:6" x14ac:dyDescent="0.2">
      <c r="B1017" s="6"/>
      <c r="F1017" s="6"/>
    </row>
    <row r="1018" spans="2:6" x14ac:dyDescent="0.2">
      <c r="B1018" s="6"/>
      <c r="F1018" s="6"/>
    </row>
    <row r="1019" spans="2:6" x14ac:dyDescent="0.2">
      <c r="B1019" s="6"/>
      <c r="F1019" s="6"/>
    </row>
    <row r="1020" spans="2:6" x14ac:dyDescent="0.2">
      <c r="B1020" s="6"/>
      <c r="F1020" s="6"/>
    </row>
    <row r="1021" spans="2:6" x14ac:dyDescent="0.2">
      <c r="B1021" s="6"/>
      <c r="F1021" s="6"/>
    </row>
    <row r="1022" spans="2:6" x14ac:dyDescent="0.2">
      <c r="B1022" s="6"/>
      <c r="F1022" s="6"/>
    </row>
    <row r="1023" spans="2:6" x14ac:dyDescent="0.2">
      <c r="B1023" s="6"/>
      <c r="F1023" s="6"/>
    </row>
    <row r="1024" spans="2:6" x14ac:dyDescent="0.2">
      <c r="B1024" s="6"/>
      <c r="F1024" s="6"/>
    </row>
    <row r="1025" spans="2:6" x14ac:dyDescent="0.2">
      <c r="B1025" s="6"/>
      <c r="F1025" s="6"/>
    </row>
    <row r="1026" spans="2:6" x14ac:dyDescent="0.2">
      <c r="B1026" s="6"/>
      <c r="F1026" s="6"/>
    </row>
    <row r="1027" spans="2:6" x14ac:dyDescent="0.2">
      <c r="B1027" s="6"/>
      <c r="F1027" s="6"/>
    </row>
    <row r="1028" spans="2:6" x14ac:dyDescent="0.2">
      <c r="B1028" s="6"/>
      <c r="F1028" s="6"/>
    </row>
    <row r="1029" spans="2:6" x14ac:dyDescent="0.2">
      <c r="B1029" s="6"/>
      <c r="F1029" s="6"/>
    </row>
    <row r="1030" spans="2:6" x14ac:dyDescent="0.2">
      <c r="B1030" s="6"/>
      <c r="F1030" s="6"/>
    </row>
    <row r="1031" spans="2:6" x14ac:dyDescent="0.2">
      <c r="B1031" s="6"/>
      <c r="F1031" s="6"/>
    </row>
    <row r="1032" spans="2:6" x14ac:dyDescent="0.2">
      <c r="B1032" s="6"/>
      <c r="F1032" s="6"/>
    </row>
    <row r="1033" spans="2:6" x14ac:dyDescent="0.2">
      <c r="B1033" s="6"/>
      <c r="F1033" s="6"/>
    </row>
    <row r="1034" spans="2:6" x14ac:dyDescent="0.2">
      <c r="B1034" s="6"/>
      <c r="F1034" s="6"/>
    </row>
    <row r="1035" spans="2:6" x14ac:dyDescent="0.2">
      <c r="B1035" s="6"/>
      <c r="F1035" s="6"/>
    </row>
    <row r="1036" spans="2:6" x14ac:dyDescent="0.2">
      <c r="B1036" s="6"/>
      <c r="F1036" s="6"/>
    </row>
    <row r="1037" spans="2:6" x14ac:dyDescent="0.2">
      <c r="B1037" s="6"/>
      <c r="F1037" s="6"/>
    </row>
    <row r="1038" spans="2:6" x14ac:dyDescent="0.2">
      <c r="B1038" s="6"/>
      <c r="F1038" s="6"/>
    </row>
    <row r="1039" spans="2:6" x14ac:dyDescent="0.2">
      <c r="B1039" s="6"/>
      <c r="F1039" s="6"/>
    </row>
    <row r="1040" spans="2:6" x14ac:dyDescent="0.2">
      <c r="B1040" s="6"/>
      <c r="F1040" s="6"/>
    </row>
    <row r="1041" spans="2:6" x14ac:dyDescent="0.2">
      <c r="B1041" s="6"/>
      <c r="F1041" s="6"/>
    </row>
    <row r="1042" spans="2:6" x14ac:dyDescent="0.2">
      <c r="B1042" s="6"/>
      <c r="F1042" s="6"/>
    </row>
    <row r="1043" spans="2:6" x14ac:dyDescent="0.2">
      <c r="B1043" s="6"/>
      <c r="F1043" s="6"/>
    </row>
    <row r="1044" spans="2:6" x14ac:dyDescent="0.2">
      <c r="B1044" s="6"/>
      <c r="F1044" s="6"/>
    </row>
    <row r="1045" spans="2:6" x14ac:dyDescent="0.2">
      <c r="B1045" s="6"/>
      <c r="F1045" s="6"/>
    </row>
    <row r="1046" spans="2:6" x14ac:dyDescent="0.2">
      <c r="B1046" s="6"/>
      <c r="F1046" s="6"/>
    </row>
    <row r="1047" spans="2:6" x14ac:dyDescent="0.2">
      <c r="B1047" s="6"/>
      <c r="F1047" s="6"/>
    </row>
    <row r="1048" spans="2:6" x14ac:dyDescent="0.2">
      <c r="B1048" s="6"/>
      <c r="F1048" s="6"/>
    </row>
    <row r="1049" spans="2:6" x14ac:dyDescent="0.2">
      <c r="B1049" s="6"/>
      <c r="F1049" s="6"/>
    </row>
    <row r="1050" spans="2:6" x14ac:dyDescent="0.2">
      <c r="B1050" s="6"/>
      <c r="F1050" s="6"/>
    </row>
    <row r="1051" spans="2:6" x14ac:dyDescent="0.2">
      <c r="B1051" s="6"/>
      <c r="F1051" s="6"/>
    </row>
    <row r="1052" spans="2:6" x14ac:dyDescent="0.2">
      <c r="B1052" s="6"/>
      <c r="F1052" s="6"/>
    </row>
    <row r="1053" spans="2:6" x14ac:dyDescent="0.2">
      <c r="B1053" s="6"/>
      <c r="F1053" s="6"/>
    </row>
    <row r="1054" spans="2:6" x14ac:dyDescent="0.2">
      <c r="B1054" s="6"/>
      <c r="F1054" s="6"/>
    </row>
    <row r="1055" spans="2:6" x14ac:dyDescent="0.2">
      <c r="B1055" s="6"/>
      <c r="F1055" s="6"/>
    </row>
    <row r="1056" spans="2:6" x14ac:dyDescent="0.2">
      <c r="B1056" s="6"/>
      <c r="F1056" s="6"/>
    </row>
    <row r="1057" spans="2:6" x14ac:dyDescent="0.2">
      <c r="B1057" s="6"/>
      <c r="F1057" s="6"/>
    </row>
    <row r="1058" spans="2:6" x14ac:dyDescent="0.2">
      <c r="B1058" s="6"/>
      <c r="F1058" s="6"/>
    </row>
    <row r="1059" spans="2:6" x14ac:dyDescent="0.2">
      <c r="B1059" s="6"/>
      <c r="F1059" s="6"/>
    </row>
    <row r="1060" spans="2:6" x14ac:dyDescent="0.2">
      <c r="B1060" s="6"/>
      <c r="F1060" s="6"/>
    </row>
    <row r="1061" spans="2:6" x14ac:dyDescent="0.2">
      <c r="B1061" s="6"/>
      <c r="F1061" s="6"/>
    </row>
    <row r="1062" spans="2:6" x14ac:dyDescent="0.2">
      <c r="B1062" s="6"/>
      <c r="F1062" s="6"/>
    </row>
    <row r="1063" spans="2:6" x14ac:dyDescent="0.2">
      <c r="B1063" s="6"/>
      <c r="F1063" s="6"/>
    </row>
    <row r="1064" spans="2:6" x14ac:dyDescent="0.2">
      <c r="B1064" s="6"/>
      <c r="F1064" s="6"/>
    </row>
    <row r="1065" spans="2:6" x14ac:dyDescent="0.2">
      <c r="B1065" s="6"/>
      <c r="F1065" s="6"/>
    </row>
    <row r="1066" spans="2:6" x14ac:dyDescent="0.2">
      <c r="B1066" s="6"/>
      <c r="F1066" s="6"/>
    </row>
    <row r="1067" spans="2:6" x14ac:dyDescent="0.2">
      <c r="B1067" s="6"/>
      <c r="F1067" s="6"/>
    </row>
    <row r="1068" spans="2:6" x14ac:dyDescent="0.2">
      <c r="B1068" s="6"/>
      <c r="F1068" s="6"/>
    </row>
    <row r="1069" spans="2:6" x14ac:dyDescent="0.2">
      <c r="B1069" s="6"/>
      <c r="F1069" s="6"/>
    </row>
    <row r="1070" spans="2:6" x14ac:dyDescent="0.2">
      <c r="B1070" s="6"/>
      <c r="F1070" s="6"/>
    </row>
    <row r="1071" spans="2:6" x14ac:dyDescent="0.2">
      <c r="B1071" s="6"/>
      <c r="F1071" s="6"/>
    </row>
    <row r="1072" spans="2:6" x14ac:dyDescent="0.2">
      <c r="B1072" s="6"/>
      <c r="F1072" s="6"/>
    </row>
    <row r="1073" spans="2:6" x14ac:dyDescent="0.2">
      <c r="B1073" s="6"/>
      <c r="F1073" s="6"/>
    </row>
    <row r="1074" spans="2:6" x14ac:dyDescent="0.2">
      <c r="B1074" s="6"/>
      <c r="F1074" s="6"/>
    </row>
    <row r="1075" spans="2:6" x14ac:dyDescent="0.2">
      <c r="B1075" s="6"/>
      <c r="F1075" s="6"/>
    </row>
    <row r="1076" spans="2:6" x14ac:dyDescent="0.2">
      <c r="B1076" s="6"/>
      <c r="F1076" s="6"/>
    </row>
    <row r="1077" spans="2:6" x14ac:dyDescent="0.2">
      <c r="B1077" s="6"/>
      <c r="F1077" s="6"/>
    </row>
    <row r="1078" spans="2:6" x14ac:dyDescent="0.2">
      <c r="B1078" s="6"/>
      <c r="F1078" s="6"/>
    </row>
    <row r="1079" spans="2:6" x14ac:dyDescent="0.2">
      <c r="B1079" s="6"/>
      <c r="F1079" s="6"/>
    </row>
    <row r="1080" spans="2:6" x14ac:dyDescent="0.2">
      <c r="B1080" s="6"/>
      <c r="F1080" s="6"/>
    </row>
    <row r="1081" spans="2:6" x14ac:dyDescent="0.2">
      <c r="B1081" s="6"/>
      <c r="F1081" s="6"/>
    </row>
    <row r="1082" spans="2:6" x14ac:dyDescent="0.2">
      <c r="B1082" s="6"/>
      <c r="F1082" s="6"/>
    </row>
    <row r="1083" spans="2:6" x14ac:dyDescent="0.2">
      <c r="B1083" s="6"/>
      <c r="F1083" s="6"/>
    </row>
    <row r="1084" spans="2:6" x14ac:dyDescent="0.2">
      <c r="B1084" s="6"/>
      <c r="F1084" s="6"/>
    </row>
    <row r="1085" spans="2:6" x14ac:dyDescent="0.2">
      <c r="B1085" s="6"/>
      <c r="F1085" s="6"/>
    </row>
    <row r="1086" spans="2:6" x14ac:dyDescent="0.2">
      <c r="B1086" s="6"/>
      <c r="F1086" s="6"/>
    </row>
    <row r="1087" spans="2:6" x14ac:dyDescent="0.2">
      <c r="B1087" s="6"/>
      <c r="F1087" s="6"/>
    </row>
    <row r="1088" spans="2:6" x14ac:dyDescent="0.2">
      <c r="B1088" s="6"/>
      <c r="F1088" s="6"/>
    </row>
    <row r="1089" spans="2:6" x14ac:dyDescent="0.2">
      <c r="B1089" s="6"/>
      <c r="F1089" s="6"/>
    </row>
    <row r="1090" spans="2:6" x14ac:dyDescent="0.2">
      <c r="B1090" s="6"/>
      <c r="F1090" s="6"/>
    </row>
    <row r="1091" spans="2:6" x14ac:dyDescent="0.2">
      <c r="B1091" s="6"/>
      <c r="F1091" s="6"/>
    </row>
    <row r="1092" spans="2:6" x14ac:dyDescent="0.2">
      <c r="B1092" s="6"/>
      <c r="F1092" s="6"/>
    </row>
    <row r="1093" spans="2:6" x14ac:dyDescent="0.2">
      <c r="B1093" s="6"/>
      <c r="F1093" s="6"/>
    </row>
    <row r="1094" spans="2:6" x14ac:dyDescent="0.2">
      <c r="B1094" s="6"/>
      <c r="F1094" s="6"/>
    </row>
    <row r="1095" spans="2:6" x14ac:dyDescent="0.2">
      <c r="B1095" s="6"/>
      <c r="F1095" s="6"/>
    </row>
    <row r="1096" spans="2:6" x14ac:dyDescent="0.2">
      <c r="B1096" s="6"/>
      <c r="F1096" s="6"/>
    </row>
    <row r="1097" spans="2:6" x14ac:dyDescent="0.2">
      <c r="B1097" s="6"/>
      <c r="F1097" s="6"/>
    </row>
    <row r="1098" spans="2:6" x14ac:dyDescent="0.2">
      <c r="B1098" s="6"/>
      <c r="F1098" s="6"/>
    </row>
    <row r="1099" spans="2:6" x14ac:dyDescent="0.2">
      <c r="B1099" s="6"/>
      <c r="F1099" s="6"/>
    </row>
    <row r="1100" spans="2:6" x14ac:dyDescent="0.2">
      <c r="B1100" s="6"/>
      <c r="F1100" s="6"/>
    </row>
    <row r="1101" spans="2:6" x14ac:dyDescent="0.2">
      <c r="B1101" s="6"/>
      <c r="F1101" s="6"/>
    </row>
    <row r="1102" spans="2:6" x14ac:dyDescent="0.2">
      <c r="B1102" s="6"/>
      <c r="F1102" s="6"/>
    </row>
  </sheetData>
  <phoneticPr fontId="24" type="noConversion"/>
  <hyperlinks>
    <hyperlink ref="P25" r:id="rId1" display="http://www.konkoly.hu/cgi-bin/IBVS?2487" xr:uid="{00000000-0004-0000-0300-000000000000}"/>
    <hyperlink ref="P27" r:id="rId2" display="http://www.konkoly.hu/cgi-bin/IBVS?2671" xr:uid="{00000000-0004-0000-0300-000001000000}"/>
    <hyperlink ref="P28" r:id="rId3" display="http://www.konkoly.hu/cgi-bin/IBVS?2990" xr:uid="{00000000-0004-0000-0300-000002000000}"/>
    <hyperlink ref="P29" r:id="rId4" display="http://www.konkoly.hu/cgi-bin/IBVS?2990" xr:uid="{00000000-0004-0000-0300-000003000000}"/>
    <hyperlink ref="P30" r:id="rId5" display="http://www.konkoly.hu/cgi-bin/IBVS?2990" xr:uid="{00000000-0004-0000-0300-000004000000}"/>
    <hyperlink ref="P31" r:id="rId6" display="http://www.konkoly.hu/cgi-bin/IBVS?2990" xr:uid="{00000000-0004-0000-0300-000005000000}"/>
    <hyperlink ref="P33" r:id="rId7" display="http://www.bav-astro.de/sfs/BAVM_link.php?BAVMnr=91" xr:uid="{00000000-0004-0000-0300-000006000000}"/>
    <hyperlink ref="P35" r:id="rId8" display="http://www.bav-astro.de/sfs/BAVM_link.php?BAVMnr=111" xr:uid="{00000000-0004-0000-0300-000007000000}"/>
    <hyperlink ref="P76" r:id="rId9" display="http://vsolj.cetus-net.org/no47.pdf" xr:uid="{00000000-0004-0000-0300-000008000000}"/>
    <hyperlink ref="P77" r:id="rId10" display="http://vsolj.cetus-net.org/no47.pdf" xr:uid="{00000000-0004-0000-0300-000009000000}"/>
    <hyperlink ref="P78" r:id="rId11" display="http://vsolj.cetus-net.org/no47.pdf" xr:uid="{00000000-0004-0000-0300-00000A000000}"/>
    <hyperlink ref="P79" r:id="rId12" display="http://vsolj.cetus-net.org/no47.pdf" xr:uid="{00000000-0004-0000-0300-00000B000000}"/>
    <hyperlink ref="P80" r:id="rId13" display="http://vsolj.cetus-net.org/no38.pdf" xr:uid="{00000000-0004-0000-0300-00000C000000}"/>
    <hyperlink ref="P36" r:id="rId14" display="http://www.bav-astro.de/sfs/BAVM_link.php?BAVMnr=152" xr:uid="{00000000-0004-0000-0300-00000D000000}"/>
    <hyperlink ref="P81" r:id="rId15" display="http://vsolj.cetus-net.org/no39.pdf" xr:uid="{00000000-0004-0000-0300-00000E000000}"/>
    <hyperlink ref="P82" r:id="rId16" display="http://vsolj.cetus-net.org/no39.pdf" xr:uid="{00000000-0004-0000-0300-00000F000000}"/>
    <hyperlink ref="P83" r:id="rId17" display="http://vsolj.cetus-net.org/no39.pdf" xr:uid="{00000000-0004-0000-0300-000010000000}"/>
    <hyperlink ref="P84" r:id="rId18" display="http://vsolj.cetus-net.org/no39.pdf" xr:uid="{00000000-0004-0000-0300-000011000000}"/>
    <hyperlink ref="P85" r:id="rId19" display="http://vsolj.cetus-net.org/no39.pdf" xr:uid="{00000000-0004-0000-0300-000012000000}"/>
    <hyperlink ref="P37" r:id="rId20" display="http://www.konkoly.hu/cgi-bin/IBVS?5378" xr:uid="{00000000-0004-0000-0300-000013000000}"/>
    <hyperlink ref="P86" r:id="rId21" display="http://vsolj.cetus-net.org/no40.pdf" xr:uid="{00000000-0004-0000-0300-000014000000}"/>
    <hyperlink ref="P87" r:id="rId22" display="http://vsolj.cetus-net.org/no42.pdf" xr:uid="{00000000-0004-0000-0300-000015000000}"/>
    <hyperlink ref="P88" r:id="rId23" display="http://vsolj.cetus-net.org/no42.pdf" xr:uid="{00000000-0004-0000-0300-000016000000}"/>
    <hyperlink ref="P89" r:id="rId24" display="http://vsolj.cetus-net.org/no42.pdf" xr:uid="{00000000-0004-0000-0300-000017000000}"/>
    <hyperlink ref="P90" r:id="rId25" display="http://vsolj.cetus-net.org/no42.pdf" xr:uid="{00000000-0004-0000-0300-000018000000}"/>
    <hyperlink ref="P91" r:id="rId26" display="http://vsolj.cetus-net.org/no42.pdf" xr:uid="{00000000-0004-0000-0300-000019000000}"/>
    <hyperlink ref="P92" r:id="rId27" display="http://vsolj.cetus-net.org/no42.pdf" xr:uid="{00000000-0004-0000-0300-00001A000000}"/>
    <hyperlink ref="P38" r:id="rId28" display="http://www.konkoly.hu/cgi-bin/IBVS?5493" xr:uid="{00000000-0004-0000-0300-00001B000000}"/>
    <hyperlink ref="P93" r:id="rId29" display="http://www.konkoly.hu/cgi-bin/IBVS?5754" xr:uid="{00000000-0004-0000-0300-00001C000000}"/>
    <hyperlink ref="P94" r:id="rId30" display="http://www.konkoly.hu/cgi-bin/IBVS?5754" xr:uid="{00000000-0004-0000-0300-00001D000000}"/>
    <hyperlink ref="P95" r:id="rId31" display="http://www.konkoly.hu/cgi-bin/IBVS?5754" xr:uid="{00000000-0004-0000-0300-00001E000000}"/>
    <hyperlink ref="P39" r:id="rId32" display="http://www.konkoly.hu/cgi-bin/IBVS?5843" xr:uid="{00000000-0004-0000-0300-00001F000000}"/>
    <hyperlink ref="P40" r:id="rId33" display="http://www.konkoly.hu/cgi-bin/IBVS?5843" xr:uid="{00000000-0004-0000-0300-000020000000}"/>
    <hyperlink ref="P96" r:id="rId34" display="http://www.konkoly.hu/cgi-bin/IBVS?5754" xr:uid="{00000000-0004-0000-0300-000021000000}"/>
    <hyperlink ref="P97" r:id="rId35" display="http://www.konkoly.hu/cgi-bin/IBVS?5754" xr:uid="{00000000-0004-0000-0300-000022000000}"/>
    <hyperlink ref="P98" r:id="rId36" display="http://www.konkoly.hu/cgi-bin/IBVS?5754" xr:uid="{00000000-0004-0000-0300-000023000000}"/>
    <hyperlink ref="P99" r:id="rId37" display="http://www.konkoly.hu/cgi-bin/IBVS?5754" xr:uid="{00000000-0004-0000-0300-000024000000}"/>
    <hyperlink ref="P100" r:id="rId38" display="http://www.konkoly.hu/cgi-bin/IBVS?5754" xr:uid="{00000000-0004-0000-0300-000025000000}"/>
    <hyperlink ref="P101" r:id="rId39" display="http://www.konkoly.hu/cgi-bin/IBVS?5754" xr:uid="{00000000-0004-0000-0300-000026000000}"/>
    <hyperlink ref="P102" r:id="rId40" display="http://www.konkoly.hu/cgi-bin/IBVS?5754" xr:uid="{00000000-0004-0000-0300-000027000000}"/>
    <hyperlink ref="P103" r:id="rId41" display="http://www.konkoly.hu/cgi-bin/IBVS?5754" xr:uid="{00000000-0004-0000-0300-000028000000}"/>
    <hyperlink ref="P104" r:id="rId42" display="http://www.konkoly.hu/cgi-bin/IBVS?5754" xr:uid="{00000000-0004-0000-0300-000029000000}"/>
    <hyperlink ref="P105" r:id="rId43" display="http://www.konkoly.hu/cgi-bin/IBVS?5754" xr:uid="{00000000-0004-0000-0300-00002A000000}"/>
    <hyperlink ref="P41" r:id="rId44" display="http://www.konkoly.hu/cgi-bin/IBVS?5843" xr:uid="{00000000-0004-0000-0300-00002B000000}"/>
    <hyperlink ref="P42" r:id="rId45" display="http://www.konkoly.hu/cgi-bin/IBVS?5843" xr:uid="{00000000-0004-0000-0300-00002C000000}"/>
    <hyperlink ref="P43" r:id="rId46" display="http://www.konkoly.hu/cgi-bin/IBVS?5843" xr:uid="{00000000-0004-0000-0300-00002D000000}"/>
    <hyperlink ref="P44" r:id="rId47" display="http://www.konkoly.hu/cgi-bin/IBVS?5843" xr:uid="{00000000-0004-0000-0300-00002E000000}"/>
    <hyperlink ref="P106" r:id="rId48" display="http://vsolj.cetus-net.org/no43.pdf" xr:uid="{00000000-0004-0000-0300-00002F000000}"/>
    <hyperlink ref="P107" r:id="rId49" display="http://vsolj.cetus-net.org/no43.pdf" xr:uid="{00000000-0004-0000-0300-000030000000}"/>
    <hyperlink ref="P108" r:id="rId50" display="http://vsolj.cetus-net.org/no43.pdf" xr:uid="{00000000-0004-0000-0300-000031000000}"/>
    <hyperlink ref="P109" r:id="rId51" display="http://www.konkoly.hu/cgi-bin/IBVS?5754" xr:uid="{00000000-0004-0000-0300-000032000000}"/>
    <hyperlink ref="P110" r:id="rId52" display="http://vsolj.cetus-net.org/no44.pdf" xr:uid="{00000000-0004-0000-0300-000033000000}"/>
    <hyperlink ref="P111" r:id="rId53" display="http://vsolj.cetus-net.org/no44.pdf" xr:uid="{00000000-0004-0000-0300-000034000000}"/>
    <hyperlink ref="P112" r:id="rId54" display="http://www.konkoly.hu/cgi-bin/IBVS?5754" xr:uid="{00000000-0004-0000-0300-000035000000}"/>
    <hyperlink ref="P113" r:id="rId55" display="http://www.konkoly.hu/cgi-bin/IBVS?5754" xr:uid="{00000000-0004-0000-0300-000036000000}"/>
    <hyperlink ref="P114" r:id="rId56" display="http://www.konkoly.hu/cgi-bin/IBVS?5754" xr:uid="{00000000-0004-0000-0300-000037000000}"/>
    <hyperlink ref="P115" r:id="rId57" display="http://www.konkoly.hu/cgi-bin/IBVS?5754" xr:uid="{00000000-0004-0000-0300-000038000000}"/>
    <hyperlink ref="P45" r:id="rId58" display="http://www.konkoly.hu/cgi-bin/IBVS?5677" xr:uid="{00000000-0004-0000-0300-000039000000}"/>
    <hyperlink ref="P46" r:id="rId59" display="http://www.konkoly.hu/cgi-bin/IBVS?5713" xr:uid="{00000000-0004-0000-0300-00003A000000}"/>
    <hyperlink ref="P116" r:id="rId60" display="http://www.konkoly.hu/cgi-bin/IBVS?5754" xr:uid="{00000000-0004-0000-0300-00003B000000}"/>
    <hyperlink ref="P117" r:id="rId61" display="http://vsolj.cetus-net.org/no45.pdf" xr:uid="{00000000-0004-0000-0300-00003C000000}"/>
    <hyperlink ref="P118" r:id="rId62" display="http://vsolj.cetus-net.org/no45.pdf" xr:uid="{00000000-0004-0000-0300-00003D000000}"/>
    <hyperlink ref="P47" r:id="rId63" display="http://www.konkoly.hu/cgi-bin/IBVS?5843" xr:uid="{00000000-0004-0000-0300-00003E000000}"/>
    <hyperlink ref="P48" r:id="rId64" display="http://www.konkoly.hu/cgi-bin/IBVS?5843" xr:uid="{00000000-0004-0000-0300-00003F000000}"/>
    <hyperlink ref="P49" r:id="rId65" display="http://www.konkoly.hu/cgi-bin/IBVS?5843" xr:uid="{00000000-0004-0000-0300-000040000000}"/>
    <hyperlink ref="P50" r:id="rId66" display="http://www.konkoly.hu/cgi-bin/IBVS?5843" xr:uid="{00000000-0004-0000-0300-000041000000}"/>
    <hyperlink ref="P51" r:id="rId67" display="http://www.konkoly.hu/cgi-bin/IBVS?5843" xr:uid="{00000000-0004-0000-0300-000042000000}"/>
    <hyperlink ref="P52" r:id="rId68" display="http://www.konkoly.hu/cgi-bin/IBVS?5843" xr:uid="{00000000-0004-0000-0300-000043000000}"/>
    <hyperlink ref="P53" r:id="rId69" display="http://www.bav-astro.de/sfs/BAVM_link.php?BAVMnr=183" xr:uid="{00000000-0004-0000-0300-000044000000}"/>
    <hyperlink ref="P54" r:id="rId70" display="http://www.bav-astro.de/sfs/BAVM_link.php?BAVMnr=183" xr:uid="{00000000-0004-0000-0300-000045000000}"/>
    <hyperlink ref="P55" r:id="rId71" display="http://www.konkoly.hu/cgi-bin/IBVS?5843" xr:uid="{00000000-0004-0000-0300-000046000000}"/>
    <hyperlink ref="P56" r:id="rId72" display="http://www.konkoly.hu/cgi-bin/IBVS?5843" xr:uid="{00000000-0004-0000-0300-000047000000}"/>
    <hyperlink ref="P119" r:id="rId73" display="http://vsolj.cetus-net.org/no45.pdf" xr:uid="{00000000-0004-0000-0300-000048000000}"/>
    <hyperlink ref="P120" r:id="rId74" display="http://vsolj.cetus-net.org/no46.pdf" xr:uid="{00000000-0004-0000-0300-000049000000}"/>
    <hyperlink ref="P121" r:id="rId75" display="http://vsolj.cetus-net.org/no46.pdf" xr:uid="{00000000-0004-0000-0300-00004A000000}"/>
    <hyperlink ref="P122" r:id="rId76" display="http://vsolj.cetus-net.org/no46.pdf" xr:uid="{00000000-0004-0000-0300-00004B000000}"/>
    <hyperlink ref="P123" r:id="rId77" display="http://vsolj.cetus-net.org/no48.pdf" xr:uid="{00000000-0004-0000-0300-00004C000000}"/>
    <hyperlink ref="P124" r:id="rId78" display="http://vsolj.cetus-net.org/no48.pdf" xr:uid="{00000000-0004-0000-0300-00004D000000}"/>
    <hyperlink ref="P125" r:id="rId79" display="http://vsolj.cetus-net.org/no48.pdf" xr:uid="{00000000-0004-0000-0300-00004E000000}"/>
    <hyperlink ref="P126" r:id="rId80" display="http://www.bav-astro.de/sfs/BAVM_link.php?BAVMnr=203" xr:uid="{00000000-0004-0000-0300-00004F000000}"/>
    <hyperlink ref="P127" r:id="rId81" display="http://www.bav-astro.de/sfs/BAVM_link.php?BAVMnr=203" xr:uid="{00000000-0004-0000-0300-000050000000}"/>
    <hyperlink ref="P128" r:id="rId82" display="http://var.astro.cz/oejv/issues/oejv0137.pdf" xr:uid="{00000000-0004-0000-0300-000051000000}"/>
    <hyperlink ref="P129" r:id="rId83" display="http://var.astro.cz/oejv/issues/oejv0137.pdf" xr:uid="{00000000-0004-0000-0300-000052000000}"/>
    <hyperlink ref="P130" r:id="rId84" display="http://vsolj.cetus-net.org/vsoljno50.pdf" xr:uid="{00000000-0004-0000-0300-000053000000}"/>
    <hyperlink ref="P131" r:id="rId85" display="http://vsolj.cetus-net.org/vsoljno50.pdf" xr:uid="{00000000-0004-0000-0300-000054000000}"/>
    <hyperlink ref="P132" r:id="rId86" display="http://vsolj.cetus-net.org/vsoljno50.pdf" xr:uid="{00000000-0004-0000-0300-000055000000}"/>
    <hyperlink ref="P133" r:id="rId87" display="http://vsolj.cetus-net.org/vsoljno50.pdf" xr:uid="{00000000-0004-0000-0300-000056000000}"/>
    <hyperlink ref="P134" r:id="rId88" display="http://vsolj.cetus-net.org/vsoljno50.pdf" xr:uid="{00000000-0004-0000-0300-000057000000}"/>
    <hyperlink ref="P135" r:id="rId89" display="http://vsolj.cetus-net.org/vsoljno50.pdf" xr:uid="{00000000-0004-0000-0300-000058000000}"/>
    <hyperlink ref="P136" r:id="rId90" display="http://vsolj.cetus-net.org/vsoljno50.pdf" xr:uid="{00000000-0004-0000-0300-000059000000}"/>
    <hyperlink ref="P137" r:id="rId91" display="http://vsolj.cetus-net.org/vsoljno51.pdf" xr:uid="{00000000-0004-0000-0300-00005A000000}"/>
    <hyperlink ref="P138" r:id="rId92" display="http://vsolj.cetus-net.org/vsoljno51.pdf" xr:uid="{00000000-0004-0000-0300-00005B000000}"/>
    <hyperlink ref="P139" r:id="rId93" display="http://vsolj.cetus-net.org/vsoljno51.pdf" xr:uid="{00000000-0004-0000-0300-00005C000000}"/>
    <hyperlink ref="P140" r:id="rId94" display="http://vsolj.cetus-net.org/vsoljno51.pdf" xr:uid="{00000000-0004-0000-0300-00005D000000}"/>
    <hyperlink ref="P141" r:id="rId95" display="http://vsolj.cetus-net.org/vsoljno51.pdf" xr:uid="{00000000-0004-0000-0300-00005E000000}"/>
    <hyperlink ref="P142" r:id="rId96" display="http://vsolj.cetus-net.org/vsoljno51.pdf" xr:uid="{00000000-0004-0000-0300-00005F000000}"/>
    <hyperlink ref="P143" r:id="rId97" display="http://vsolj.cetus-net.org/vsoljno51.pdf" xr:uid="{00000000-0004-0000-0300-000060000000}"/>
    <hyperlink ref="P57" r:id="rId98" display="http://www.konkoly.hu/cgi-bin/IBVS?5960" xr:uid="{00000000-0004-0000-0300-000061000000}"/>
    <hyperlink ref="P144" r:id="rId99" display="http://vsolj.cetus-net.org/vsoljno53.pdf" xr:uid="{00000000-0004-0000-0300-000062000000}"/>
    <hyperlink ref="P145" r:id="rId100" display="http://vsolj.cetus-net.org/vsoljno53.pdf" xr:uid="{00000000-0004-0000-0300-000063000000}"/>
    <hyperlink ref="P58" r:id="rId101" display="http://var.astro.cz/oejv/issues/oejv0160.pdf" xr:uid="{00000000-0004-0000-0300-000064000000}"/>
    <hyperlink ref="P146" r:id="rId102" display="http://vsolj.cetus-net.org/vsoljno53.pdf" xr:uid="{00000000-0004-0000-0300-000065000000}"/>
    <hyperlink ref="P59" r:id="rId103" display="http://www.konkoly.hu/cgi-bin/IBVS?6011" xr:uid="{00000000-0004-0000-0300-000066000000}"/>
    <hyperlink ref="P60" r:id="rId104" display="http://www.konkoly.hu/cgi-bin/IBVS?6011" xr:uid="{00000000-0004-0000-0300-000067000000}"/>
    <hyperlink ref="P147" r:id="rId105" display="http://vsolj.cetus-net.org/vsoljno55.pdf" xr:uid="{00000000-0004-0000-0300-000068000000}"/>
    <hyperlink ref="P148" r:id="rId106" display="http://vsolj.cetus-net.org/vsoljno55.pdf" xr:uid="{00000000-0004-0000-0300-000069000000}"/>
    <hyperlink ref="P149" r:id="rId107" display="http://vsolj.cetus-net.org/vsoljno55.pdf" xr:uid="{00000000-0004-0000-0300-00006A000000}"/>
    <hyperlink ref="P150" r:id="rId108" display="http://vsolj.cetus-net.org/vsoljno55.pdf" xr:uid="{00000000-0004-0000-0300-00006B000000}"/>
    <hyperlink ref="P151" r:id="rId109" display="http://vsolj.cetus-net.org/vsoljno55.pdf" xr:uid="{00000000-0004-0000-0300-00006C000000}"/>
    <hyperlink ref="P152" r:id="rId110" display="http://vsolj.cetus-net.org/vsoljno55.pdf" xr:uid="{00000000-0004-0000-0300-00006D000000}"/>
    <hyperlink ref="P153" r:id="rId111" display="http://vsolj.cetus-net.org/vsoljno55.pdf" xr:uid="{00000000-0004-0000-0300-00006E000000}"/>
    <hyperlink ref="P154" r:id="rId112" display="http://vsolj.cetus-net.org/vsoljno55.pdf" xr:uid="{00000000-0004-0000-0300-00006F000000}"/>
    <hyperlink ref="P155" r:id="rId113" display="http://vsolj.cetus-net.org/vsoljno55.pdf" xr:uid="{00000000-0004-0000-0300-000070000000}"/>
    <hyperlink ref="P156" r:id="rId114" display="http://vsolj.cetus-net.org/vsoljno55.pdf" xr:uid="{00000000-0004-0000-0300-000071000000}"/>
    <hyperlink ref="P157" r:id="rId115" display="http://vsolj.cetus-net.org/vsoljno55.pdf" xr:uid="{00000000-0004-0000-0300-000072000000}"/>
    <hyperlink ref="P158" r:id="rId116" display="http://vsolj.cetus-net.org/vsoljno55.pdf" xr:uid="{00000000-0004-0000-0300-000073000000}"/>
    <hyperlink ref="P61" r:id="rId117" display="http://www.bav-astro.de/sfs/BAVM_link.php?BAVMnr=232" xr:uid="{00000000-0004-0000-0300-000074000000}"/>
    <hyperlink ref="P62" r:id="rId118" display="http://www.konkoly.hu/cgi-bin/IBVS?6042" xr:uid="{00000000-0004-0000-0300-000075000000}"/>
    <hyperlink ref="P159" r:id="rId119" display="http://var.astro.cz/oejv/issues/oejv0160.pdf" xr:uid="{00000000-0004-0000-0300-000076000000}"/>
    <hyperlink ref="P160" r:id="rId120" display="http://vsolj.cetus-net.org/vsoljno56.pdf" xr:uid="{00000000-0004-0000-0300-000077000000}"/>
    <hyperlink ref="P161" r:id="rId121" display="http://vsolj.cetus-net.org/vsoljno56.pdf" xr:uid="{00000000-0004-0000-0300-000078000000}"/>
    <hyperlink ref="P162" r:id="rId122" display="http://vsolj.cetus-net.org/vsoljno56.pdf" xr:uid="{00000000-0004-0000-0300-000079000000}"/>
    <hyperlink ref="P163" r:id="rId123" display="http://vsolj.cetus-net.org/vsoljno56.pdf" xr:uid="{00000000-0004-0000-0300-00007A000000}"/>
    <hyperlink ref="P164" r:id="rId124" display="http://vsolj.cetus-net.org/vsoljno56.pdf" xr:uid="{00000000-0004-0000-0300-00007B000000}"/>
    <hyperlink ref="P165" r:id="rId125" display="http://vsolj.cetus-net.org/vsoljno56.pdf" xr:uid="{00000000-0004-0000-0300-00007C000000}"/>
    <hyperlink ref="P166" r:id="rId126" display="http://vsolj.cetus-net.org/vsoljno56.pdf" xr:uid="{00000000-0004-0000-0300-00007D000000}"/>
    <hyperlink ref="P167" r:id="rId127" display="http://vsolj.cetus-net.org/vsoljno59.pdf" xr:uid="{00000000-0004-0000-0300-00007E000000}"/>
    <hyperlink ref="P168" r:id="rId128" display="http://vsolj.cetus-net.org/vsoljno59.pdf" xr:uid="{00000000-0004-0000-0300-00007F000000}"/>
    <hyperlink ref="P169" r:id="rId129" display="http://vsolj.cetus-net.org/vsoljno59.pdf" xr:uid="{00000000-0004-0000-0300-000080000000}"/>
    <hyperlink ref="P170" r:id="rId130" display="http://vsolj.cetus-net.org/vsoljno59.pdf" xr:uid="{00000000-0004-0000-0300-000081000000}"/>
    <hyperlink ref="P171" r:id="rId131" display="http://vsolj.cetus-net.org/vsoljno59.pdf" xr:uid="{00000000-0004-0000-0300-000082000000}"/>
    <hyperlink ref="P172" r:id="rId132" display="http://vsolj.cetus-net.org/vsoljno59.pdf" xr:uid="{00000000-0004-0000-0300-000083000000}"/>
    <hyperlink ref="P173" r:id="rId133" display="http://vsolj.cetus-net.org/vsoljno59.pdf" xr:uid="{00000000-0004-0000-0300-000084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Active 2</vt:lpstr>
      <vt:lpstr>A (old)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2024-01-03T05:05:37Z</dcterms:modified>
</cp:coreProperties>
</file>