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<sst xmlns="http://schemas.openxmlformats.org/spreadsheetml/2006/main" count="60" uniqueCount="53">
  <si>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</si>
  <si>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</si>
  <si>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</si>
  <si>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</si>
  <si>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</si>
  <si>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</si>
  <si>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</si>
  <si>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</si>
  <si>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</si>
  <si>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</si>
  <si>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</si>
  <si>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</si>
  <si>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</si>
  <si>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</si>
  <si>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</si>
  <si>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</si>
  <si>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</si>
  <si>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</si>
  <si>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</si>
  <si>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</si>
  <si>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</si>
  <si>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</si>
  <si>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</si>
  <si>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</si>
  <si>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</si>
  <si>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</si>
  <si>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</si>
  <si>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</si>
  <si>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</si>
  <si>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</si>
  <si>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</si>
  <si>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</si>
  <si>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</si>
  <si>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</si>
  <si>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</si>
  <si>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</si>
  <si>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</si>
  <si>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</si>
  <si>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</si>
  <si>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</si>
  <si>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</si>
  <si>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</si>
  <si>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HM Pup</t>
  </si>
  <si>
    <t>HM Pup / GSC 8124-0247</t>
  </si>
  <si>
    <t>Pup_HM.xls</t>
  </si>
  <si>
    <t>EA</t>
  </si>
  <si>
    <t>Pup</t>
  </si>
  <si>
    <t>G8124-0247</t>
  </si>
  <si>
    <t>Malkov</t>
  </si>
  <si>
    <t>VSS_2013-01-28</t>
  </si>
  <si>
    <t>I</t>
  </si>
  <si>
    <t>II</t>
  </si>
  <si>
    <t>VSS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</si>
</sst>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33" borderId="11" xfId="0" applyFill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HM Pup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Malkov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6E-05</c:v>
                  </c:pt>
                  <c:pt idx="2">
                    <c:v>0.00045</c:v>
                  </c:pt>
                  <c:pt idx="3">
                    <c:v>6E-05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6E-05</c:v>
                  </c:pt>
                  <c:pt idx="2">
                    <c:v>0.00045</c:v>
                  </c:pt>
                  <c:pt idx="3">
                    <c:v>6E-05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6E-05</c:v>
                  </c:pt>
                  <c:pt idx="2">
                    <c:v>0.00045</c:v>
                  </c:pt>
                  <c:pt idx="3">
                    <c:v>6E-05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6E-05</c:v>
                  </c:pt>
                  <c:pt idx="2">
                    <c:v>0.00045</c:v>
                  </c:pt>
                  <c:pt idx="3">
                    <c:v>6E-05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6E-05</c:v>
                  </c:pt>
                  <c:pt idx="2">
                    <c:v>0.00045</c:v>
                  </c:pt>
                  <c:pt idx="3">
                    <c:v>6E-05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6E-05</c:v>
                  </c:pt>
                  <c:pt idx="2">
                    <c:v>0.00045</c:v>
                  </c:pt>
                  <c:pt idx="3">
                    <c:v>6E-05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6E-05</c:v>
                  </c:pt>
                  <c:pt idx="2">
                    <c:v>0.00045</c:v>
                  </c:pt>
                  <c:pt idx="3">
                    <c:v>6E-05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6E-05</c:v>
                  </c:pt>
                  <c:pt idx="2">
                    <c:v>0.00045</c:v>
                  </c:pt>
                  <c:pt idx="3">
                    <c:v>6E-05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6E-05</c:v>
                  </c:pt>
                  <c:pt idx="2">
                    <c:v>0.00045</c:v>
                  </c:pt>
                  <c:pt idx="3">
                    <c:v>6E-05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6E-05</c:v>
                  </c:pt>
                  <c:pt idx="2">
                    <c:v>0.00045</c:v>
                  </c:pt>
                  <c:pt idx="3">
                    <c:v>6E-05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6E-05</c:v>
                  </c:pt>
                  <c:pt idx="2">
                    <c:v>0.00045</c:v>
                  </c:pt>
                  <c:pt idx="3">
                    <c:v>6E-05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6E-05</c:v>
                  </c:pt>
                  <c:pt idx="2">
                    <c:v>0.00045</c:v>
                  </c:pt>
                  <c:pt idx="3">
                    <c:v>6E-05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6E-05</c:v>
                  </c:pt>
                  <c:pt idx="2">
                    <c:v>0.00045</c:v>
                  </c:pt>
                  <c:pt idx="3">
                    <c:v>6E-05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6E-05</c:v>
                  </c:pt>
                  <c:pt idx="2">
                    <c:v>0.00045</c:v>
                  </c:pt>
                  <c:pt idx="3">
                    <c:v>6E-05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9241188"/>
        <c:axId val="40517509"/>
      </c:scatterChart>
      <c:valAx>
        <c:axId val="49241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17509"/>
        <c:crosses val="autoZero"/>
        <c:crossBetween val="midCat"/>
        <c:dispUnits/>
      </c:valAx>
      <c:valAx>
        <c:axId val="40517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4118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35"/>
          <c:y val="0.93375"/>
          <c:w val="0.75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43</v>
      </c>
      <c r="E1" t="s">
        <v>44</v>
      </c>
    </row>
    <row r="2" spans="1:6" ht="12.75">
      <c r="A2" t="s">
        <v>24</v>
      </c>
      <c r="B2" t="s">
        <v>45</v>
      </c>
      <c r="C2" s="31" t="s">
        <v>41</v>
      </c>
      <c r="D2" s="3" t="s">
        <v>46</v>
      </c>
      <c r="E2" s="32" t="s">
        <v>42</v>
      </c>
      <c r="F2" t="s">
        <v>47</v>
      </c>
    </row>
    <row r="3" ht="13.5" thickBot="1">
      <c r="E3" t="s">
        <v>47</v>
      </c>
    </row>
    <row r="4" spans="1:4" ht="14.25" thickBot="1" thickTop="1">
      <c r="A4" s="5" t="s">
        <v>0</v>
      </c>
      <c r="C4" s="28" t="s">
        <v>40</v>
      </c>
      <c r="D4" s="29" t="s">
        <v>40</v>
      </c>
    </row>
    <row r="6" ht="12.75">
      <c r="A6" s="5" t="s">
        <v>1</v>
      </c>
    </row>
    <row r="7" spans="1:4" ht="12.75">
      <c r="A7" t="s">
        <v>2</v>
      </c>
      <c r="C7" s="8">
        <v>34302.525</v>
      </c>
      <c r="D7" s="30" t="s">
        <v>48</v>
      </c>
    </row>
    <row r="8" spans="1:4" ht="12.75">
      <c r="A8" t="s">
        <v>3</v>
      </c>
      <c r="C8" s="8">
        <v>2.589697</v>
      </c>
      <c r="D8" s="30" t="s">
        <v>48</v>
      </c>
    </row>
    <row r="9" spans="1:5" ht="12.75">
      <c r="A9" s="9" t="s">
        <v>30</v>
      </c>
      <c r="B9" s="10"/>
      <c r="C9" s="11">
        <v>-9.5</v>
      </c>
      <c r="D9" s="10" t="s">
        <v>31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-1.2394561243966873E-05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-2.1709980162417483E-05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37</v>
      </c>
      <c r="E13" s="11">
        <v>1</v>
      </c>
    </row>
    <row r="14" spans="1:5" ht="12.75">
      <c r="A14" s="10"/>
      <c r="B14" s="10"/>
      <c r="C14" s="10"/>
      <c r="D14" s="14" t="s">
        <v>32</v>
      </c>
      <c r="E14" s="15">
        <f ca="1">NOW()+15018.5+$C$9/24</f>
        <v>59906.744598032405</v>
      </c>
    </row>
    <row r="15" spans="1:5" ht="12.75">
      <c r="A15" s="12" t="s">
        <v>17</v>
      </c>
      <c r="B15" s="10"/>
      <c r="C15" s="13">
        <f>(C7+C11)+(C8+C12)*INT(MAX(F21:F3533))</f>
        <v>56306.995926904</v>
      </c>
      <c r="D15" s="14" t="s">
        <v>38</v>
      </c>
      <c r="E15" s="15">
        <f>ROUND(2*(E14-$C$7)/$C$8,0)/2+E13</f>
        <v>9888</v>
      </c>
    </row>
    <row r="16" spans="1:5" ht="12.75">
      <c r="A16" s="16" t="s">
        <v>4</v>
      </c>
      <c r="B16" s="10"/>
      <c r="C16" s="17">
        <f>+C8+C12</f>
        <v>2.5896752900198377</v>
      </c>
      <c r="D16" s="14" t="s">
        <v>39</v>
      </c>
      <c r="E16" s="24">
        <f>ROUND(2*(E14-$C$15)/$C$16,0)/2+E13</f>
        <v>1391</v>
      </c>
    </row>
    <row r="17" spans="1:5" ht="13.5" thickBot="1">
      <c r="A17" s="14" t="s">
        <v>29</v>
      </c>
      <c r="B17" s="10"/>
      <c r="C17" s="10">
        <f>COUNT(C21:C2191)</f>
        <v>4</v>
      </c>
      <c r="D17" s="14" t="s">
        <v>33</v>
      </c>
      <c r="E17" s="18">
        <f>+$C$15+$C$16*E16-15018.5-$C$9/24</f>
        <v>44891.13008865493</v>
      </c>
    </row>
    <row r="18" spans="1:5" ht="14.25" thickBot="1" thickTop="1">
      <c r="A18" s="16" t="s">
        <v>5</v>
      </c>
      <c r="B18" s="10"/>
      <c r="C18" s="19">
        <f>+C15</f>
        <v>56306.995926904</v>
      </c>
      <c r="D18" s="20">
        <f>+C16</f>
        <v>2.5896752900198377</v>
      </c>
      <c r="E18" s="21" t="s">
        <v>34</v>
      </c>
    </row>
    <row r="19" spans="1:19" ht="13.5" thickTop="1">
      <c r="A19" s="25" t="s">
        <v>35</v>
      </c>
      <c r="E19" s="26">
        <v>21</v>
      </c>
      <c r="S19">
        <f>SQRT(SUM(S21:S50)/(COUNT(S21:S50)-1))</f>
        <v>0.0012715466525269308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Malkov</v>
      </c>
      <c r="I20" s="7" t="s">
        <v>52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36</v>
      </c>
    </row>
    <row r="21" spans="1:19" ht="12.75">
      <c r="A21" t="str">
        <f>D7</f>
        <v>Malkov</v>
      </c>
      <c r="C21" s="8">
        <f>C$7</f>
        <v>34302.525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-1.2394561243966873E-05</v>
      </c>
      <c r="Q21" s="2">
        <f>+C21-15018.5</f>
        <v>19284.025</v>
      </c>
      <c r="S21">
        <f>+(O21-G21)^2</f>
        <v>1.5362514843044564E-10</v>
      </c>
    </row>
    <row r="22" spans="1:19" ht="12.75">
      <c r="A22" s="33" t="s">
        <v>49</v>
      </c>
      <c r="B22" s="34" t="s">
        <v>50</v>
      </c>
      <c r="C22" s="35">
        <v>55991.05469</v>
      </c>
      <c r="D22" s="35">
        <v>6E-05</v>
      </c>
      <c r="E22">
        <f>+(C22-C$7)/C$8</f>
        <v>8374.929456998248</v>
      </c>
      <c r="F22">
        <f>ROUND(2*E22,0)/2</f>
        <v>8375</v>
      </c>
      <c r="G22">
        <f>+C22-(C$7+F22*C$8)</f>
        <v>-0.1826850000070408</v>
      </c>
      <c r="I22">
        <f>+G22</f>
        <v>-0.1826850000070408</v>
      </c>
      <c r="O22">
        <f>+C$11+C$12*$F22</f>
        <v>-0.1818334784214904</v>
      </c>
      <c r="Q22" s="2">
        <f>+C22-15018.5</f>
        <v>40972.55469</v>
      </c>
      <c r="S22">
        <f>+(O22-G22)^2</f>
        <v>7.250890106582802E-07</v>
      </c>
    </row>
    <row r="23" spans="1:19" ht="12.75">
      <c r="A23" s="33" t="s">
        <v>49</v>
      </c>
      <c r="B23" s="34" t="s">
        <v>51</v>
      </c>
      <c r="C23" s="35">
        <v>56303.11046</v>
      </c>
      <c r="D23" s="35">
        <v>0.00045</v>
      </c>
      <c r="E23">
        <f>+(C23-C$7)/C$8</f>
        <v>8495.428407261545</v>
      </c>
      <c r="F23">
        <f>ROUND(2*E23,0)/2</f>
        <v>8495.5</v>
      </c>
      <c r="G23">
        <f>+C23-(C$7+F23*C$8)</f>
        <v>-0.18540349999966566</v>
      </c>
      <c r="I23">
        <f>+G23</f>
        <v>-0.18540349999966566</v>
      </c>
      <c r="O23">
        <f>+C$11+C$12*$F23</f>
        <v>-0.18444953103106168</v>
      </c>
      <c r="Q23" s="2">
        <f>+C23-15018.5</f>
        <v>41284.61046</v>
      </c>
      <c r="S23">
        <f>+(O23-G23)^2</f>
        <v>9.100567930593305E-07</v>
      </c>
    </row>
    <row r="24" spans="1:19" ht="12.75">
      <c r="A24" s="33" t="s">
        <v>49</v>
      </c>
      <c r="B24" s="34" t="s">
        <v>50</v>
      </c>
      <c r="C24" s="35">
        <v>56306.99772</v>
      </c>
      <c r="D24" s="35">
        <v>6E-05</v>
      </c>
      <c r="E24">
        <f>+(C24-C$7)/C$8</f>
        <v>8496.929455453668</v>
      </c>
      <c r="F24">
        <f>ROUND(2*E24,0)/2</f>
        <v>8497</v>
      </c>
      <c r="G24">
        <f>+C24-(C$7+F24*C$8)</f>
        <v>-0.18268900000839494</v>
      </c>
      <c r="I24">
        <f>+G24</f>
        <v>-0.18268900000839494</v>
      </c>
      <c r="O24">
        <f>+C$11+C$12*$F24</f>
        <v>-0.18448209600130533</v>
      </c>
      <c r="Q24" s="2">
        <f>+C24-15018.5</f>
        <v>41288.49772</v>
      </c>
      <c r="S24">
        <f>+(O24-G24)^2</f>
        <v>3.215193239791288E-06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2022-11-23T04:52:13Z</dcterms:modified>
  <cp:category/>
  <cp:version/>
  <cp:contentType/>
  <cp:contentStatus/>
</cp:coreProperties>
</file>