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50" windowHeight="14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<sst xmlns="http://schemas.openxmlformats.org/spreadsheetml/2006/main" count="55" uniqueCount="50">
  <si>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</si>
  <si>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</si>
  <si>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</si>
  <si>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</si>
  <si>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</si>
  <si>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</si>
  <si>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</si>
  <si>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</si>
  <si>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</si>
  <si>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</si>
  <si>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</si>
  <si>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</si>
  <si>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</si>
  <si>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</si>
  <si>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</si>
  <si>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</si>
  <si>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</si>
  <si>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</si>
  <si>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</si>
  <si>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</si>
  <si>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</si>
  <si>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</si>
  <si>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</si>
  <si>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</si>
  <si>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</si>
  <si>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</si>
  <si>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</si>
  <si>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</si>
  <si>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</si>
  <si>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</si>
  <si>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</si>
  <si>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</si>
  <si>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</si>
  <si>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</si>
  <si>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</si>
  <si>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</si>
  <si>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</si>
  <si>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</si>
  <si>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</si>
  <si>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</si>
  <si>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</si>
  <si>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V0644 Pup</t>
  </si>
  <si>
    <t>G6573-4986</t>
  </si>
  <si>
    <t>EA</t>
  </si>
  <si>
    <t>pr_0</t>
  </si>
  <si>
    <t>~</t>
  </si>
  <si>
    <t>V0644 Pup / GSC 6573-4986</t>
  </si>
  <si>
    <t>GCVS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</si>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</sst>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V0644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1990267"/>
        <c:axId val="65259220"/>
      </c:scatterChart>
      <c:valAx>
        <c:axId val="5199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02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6" t="s">
        <v>41</v>
      </c>
      <c r="G1" s="30">
        <v>2009</v>
      </c>
      <c r="H1" s="31"/>
      <c r="I1" s="37" t="s">
        <v>42</v>
      </c>
      <c r="J1" s="38" t="s">
        <v>41</v>
      </c>
      <c r="K1" s="39">
        <v>8.25238</v>
      </c>
      <c r="L1" s="40">
        <v>-26.0504</v>
      </c>
      <c r="M1" s="32">
        <v>53438.563</v>
      </c>
      <c r="N1" s="32">
        <v>0.885933</v>
      </c>
      <c r="O1" s="41" t="s">
        <v>43</v>
      </c>
      <c r="P1" s="42">
        <v>11.73</v>
      </c>
      <c r="Q1" s="42">
        <v>13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53438.563</v>
      </c>
      <c r="D4" s="27">
        <v>0.885933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53438.563</v>
      </c>
      <c r="D7" s="28" t="s">
        <v>47</v>
      </c>
    </row>
    <row r="8" spans="1:4" ht="12.75">
      <c r="A8" t="s">
        <v>3</v>
      </c>
      <c r="C8" s="8">
        <v>0.885933</v>
      </c>
      <c r="D8" s="28" t="s">
        <v>47</v>
      </c>
    </row>
    <row r="9" spans="1:4" ht="12.75">
      <c r="A9" s="24" t="s">
        <v>32</v>
      </c>
      <c r="B9" s="3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7.566137561070317E-07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56954.83408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0.8859337566137561</v>
      </c>
      <c r="E16" s="14" t="s">
        <v>30</v>
      </c>
      <c r="F16" s="34">
        <f ca="1">NOW()+15018.5+$C$5/24</f>
        <v>59906.75994166666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7302</v>
      </c>
    </row>
    <row r="18" spans="1:6" ht="14.25" thickBot="1" thickTop="1">
      <c r="A18" s="16" t="s">
        <v>5</v>
      </c>
      <c r="B18" s="10"/>
      <c r="C18" s="19">
        <f>+C15</f>
        <v>56954.83408</v>
      </c>
      <c r="D18" s="20">
        <f>+C16</f>
        <v>0.8859337566137561</v>
      </c>
      <c r="E18" s="14" t="s">
        <v>36</v>
      </c>
      <c r="F18" s="23">
        <f>ROUND(2*(F16-$C$15)/$C$16,0)/2+F15</f>
        <v>3333</v>
      </c>
    </row>
    <row r="19" spans="5:6" ht="13.5" thickTop="1">
      <c r="E19" s="14" t="s">
        <v>31</v>
      </c>
      <c r="F19" s="18">
        <f>+$C$15+$C$16*F18-15018.5-$C$5/24</f>
        <v>44889.547124126984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53438.563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38420.063</v>
      </c>
    </row>
    <row r="22" spans="1:17" ht="12.75">
      <c r="A22" s="45" t="s">
        <v>49</v>
      </c>
      <c r="B22" s="46" t="s">
        <v>48</v>
      </c>
      <c r="C22" s="47">
        <v>56954.83408</v>
      </c>
      <c r="D22" s="47">
        <v>0</v>
      </c>
      <c r="E22">
        <f>+(C22-C$7)/C$8</f>
        <v>3969.0033896468453</v>
      </c>
      <c r="F22">
        <f>ROUND(2*E22,0)/2</f>
        <v>3969</v>
      </c>
      <c r="G22">
        <f>+C22-(C$7+F22*C$8)</f>
        <v>0.003002999997988809</v>
      </c>
      <c r="K22">
        <f>+G22</f>
        <v>0.003002999997988809</v>
      </c>
      <c r="O22">
        <f>+C$11+C$12*$F22</f>
        <v>0.003002999997988809</v>
      </c>
      <c r="Q22" s="2">
        <f>+C22-15018.5</f>
        <v>41936.33408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2022-11-23T05:14:19Z</dcterms:modified>
  <cp:category/>
  <cp:version/>
  <cp:contentType/>
  <cp:contentStatus/>
</cp:coreProperties>
</file>