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<sst xmlns="http://schemas.openxmlformats.org/spreadsheetml/2006/main" count="56" uniqueCount="52">
  <si>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</si>
  <si>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</si>
  <si>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</si>
  <si>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</si>
  <si>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</si>
  <si>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</si>
  <si>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</si>
  <si>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</si>
  <si>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</si>
  <si>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</si>
  <si>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</si>
  <si>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</si>
  <si>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</si>
  <si>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</si>
  <si>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</si>
  <si>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</si>
  <si>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</si>
  <si>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</si>
  <si>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</si>
  <si>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</si>
  <si>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</si>
  <si>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</si>
  <si>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</si>
  <si>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</si>
  <si>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</si>
  <si>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</si>
  <si>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</si>
  <si>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</si>
  <si>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</si>
  <si>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</si>
  <si>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</si>
  <si>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</si>
  <si>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</si>
  <si>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</si>
  <si>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</si>
  <si>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</si>
  <si>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</si>
  <si>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</si>
  <si>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</si>
  <si>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</si>
  <si>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</si>
  <si>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</si>
  <si>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</si>
  <si>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G5421-0076</t>
  </si>
  <si>
    <t>GSC 5421-0076</t>
  </si>
  <si>
    <t>G5421-0076_Pup.xls</t>
  </si>
  <si>
    <t>EC</t>
  </si>
  <si>
    <t>Pup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</si>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</sst>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5421-0076 -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400630"/>
        <c:axId val="55114311"/>
      </c:scatterChart>
      <c:valAx>
        <c:axId val="3040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4311"/>
        <c:crosses val="autoZero"/>
        <c:crossBetween val="midCat"/>
        <c:dispUnits/>
      </c:valAx>
      <c:valAx>
        <c:axId val="5511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06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51869.03700000001</v>
      </c>
      <c r="D7" s="30" t="s">
        <v>48</v>
      </c>
    </row>
    <row r="8" spans="1:4" ht="12.75">
      <c r="A8" t="s">
        <v>3</v>
      </c>
      <c r="C8" s="8">
        <v>0.270039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-4.322352642815216E-05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7.633083602939025E-07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59906.76104803241</v>
      </c>
    </row>
    <row r="15" spans="1:5" ht="12.75">
      <c r="A15" s="12" t="s">
        <v>17</v>
      </c>
      <c r="B15" s="10"/>
      <c r="C15" s="13">
        <f>(C7+C11)+(C8+C12)*INT(MAX(F21:F3533))</f>
        <v>55989.57370509875</v>
      </c>
      <c r="D15" s="14" t="s">
        <v>39</v>
      </c>
      <c r="E15" s="15">
        <f>ROUND(2*(E14-$C$7)/$C$8,0)/2+E13</f>
        <v>29766</v>
      </c>
    </row>
    <row r="16" spans="1:5" ht="12.75">
      <c r="A16" s="16" t="s">
        <v>4</v>
      </c>
      <c r="B16" s="10"/>
      <c r="C16" s="17">
        <f>+C8+C12</f>
        <v>0.27003976330836027</v>
      </c>
      <c r="D16" s="14" t="s">
        <v>40</v>
      </c>
      <c r="E16" s="24">
        <f>ROUND(2*(E14-$C$15)/$C$16,0)/2+E13</f>
        <v>14507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44888.93638474647</v>
      </c>
    </row>
    <row r="18" spans="1:5" ht="14.25" thickBot="1" thickTop="1">
      <c r="A18" s="16" t="s">
        <v>5</v>
      </c>
      <c r="B18" s="10"/>
      <c r="C18" s="19">
        <f>+C15</f>
        <v>55989.57370509875</v>
      </c>
      <c r="D18" s="20">
        <f>+C16</f>
        <v>0.27003976330836027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0.00039839382370036863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51869.03700000001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-4.322352642815216E-05</v>
      </c>
      <c r="Q21" s="2">
        <f>+C21-15018.5</f>
        <v>36850.53700000001</v>
      </c>
      <c r="S21">
        <f>+(O21-G21)^2</f>
        <v>1.868273236885168E-09</v>
      </c>
    </row>
    <row r="22" spans="1:19" ht="12.75">
      <c r="A22" s="33" t="s">
        <v>49</v>
      </c>
      <c r="B22" s="34" t="s">
        <v>50</v>
      </c>
      <c r="C22" s="33">
        <v>55563.8556</v>
      </c>
      <c r="D22" s="33">
        <v>0.0004</v>
      </c>
      <c r="E22">
        <f>+(C22-C$7)/C$8</f>
        <v>13682.536966882531</v>
      </c>
      <c r="F22">
        <f>ROUND(2*E22,0)/2</f>
        <v>13682.5</v>
      </c>
      <c r="G22">
        <f>+C22-(C$7+F22*C$8)</f>
        <v>0.009982499992474914</v>
      </c>
      <c r="I22">
        <f>+G22</f>
        <v>0.009982499992474914</v>
      </c>
      <c r="O22">
        <f>+C$11+C$12*$F22</f>
        <v>0.01040074311329317</v>
      </c>
      <c r="Q22" s="2">
        <f>+C22-15018.5</f>
        <v>40545.3556</v>
      </c>
      <c r="S22">
        <f>+(O22-G22)^2</f>
        <v>1.7492730811179503E-07</v>
      </c>
    </row>
    <row r="23" spans="1:19" ht="12.75">
      <c r="A23" s="35" t="s">
        <v>51</v>
      </c>
      <c r="B23" s="36" t="s">
        <v>50</v>
      </c>
      <c r="C23" s="35">
        <v>55989.7091</v>
      </c>
      <c r="D23" s="35">
        <v>0.0002</v>
      </c>
      <c r="E23">
        <f>+(C23-C$7)/C$8</f>
        <v>15259.544362110619</v>
      </c>
      <c r="F23">
        <f>ROUND(2*E23,0)/2</f>
        <v>15259.5</v>
      </c>
      <c r="G23">
        <f>+C23-(C$7+F23*C$8)</f>
        <v>0.01197949999186676</v>
      </c>
      <c r="I23">
        <f>+G23</f>
        <v>0.01197949999186676</v>
      </c>
      <c r="O23">
        <f>+C$11+C$12*$F23</f>
        <v>0.011604480397476653</v>
      </c>
      <c r="Q23" s="2">
        <f>+C23-15018.5</f>
        <v>40971.2091</v>
      </c>
      <c r="S23">
        <f>+(O23-G23)^2</f>
        <v>1.406396961765206E-07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2022-11-23T05:15:54Z</dcterms:modified>
  <cp:category/>
  <cp:version/>
  <cp:contentType/>
  <cp:contentStatus/>
</cp:coreProperties>
</file>