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<sst xmlns="http://schemas.openxmlformats.org/spreadsheetml/2006/main" count="56" uniqueCount="53">
  <si>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</si>
  <si>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</si>
  <si>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</si>
  <si>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</si>
  <si>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</si>
  <si>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</si>
  <si>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</si>
  <si>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</si>
  <si>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</si>
  <si>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</si>
  <si>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</si>
  <si>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</si>
  <si>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</si>
  <si>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</si>
  <si>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</si>
  <si>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</si>
  <si>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</si>
  <si>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</si>
  <si>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</si>
  <si>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</si>
  <si>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</si>
  <si>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</si>
  <si>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</si>
  <si>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</si>
  <si>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</si>
  <si>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</si>
  <si>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</si>
  <si>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</si>
  <si>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</si>
  <si>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</si>
  <si>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</si>
  <si>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</si>
  <si>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</si>
  <si>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</si>
  <si>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</si>
  <si>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</si>
  <si>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</si>
  <si>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</si>
  <si>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</si>
  <si>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</si>
  <si>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</si>
  <si>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</si>
  <si>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</si>
  <si>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G5998-0968</t>
  </si>
  <si>
    <t>GSC 5998-0968</t>
  </si>
  <si>
    <t>G5998-0968_Pup.xls</t>
  </si>
  <si>
    <t>ESDEC</t>
  </si>
  <si>
    <t>Pup</t>
  </si>
  <si>
    <t>VSX</t>
  </si>
  <si>
    <t>IBVS 5992</t>
  </si>
  <si>
    <t>I</t>
  </si>
  <si>
    <t>IBVS 6011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</si>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</sst>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5998-0968 -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9483476"/>
        <c:axId val="25734661"/>
      </c:scatterChart>
      <c:valAx>
        <c:axId val="49483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4661"/>
        <c:crosses val="autoZero"/>
        <c:crossBetween val="midCat"/>
        <c:dispUnits/>
      </c:valAx>
      <c:valAx>
        <c:axId val="2573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834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51869.330000000075</v>
      </c>
      <c r="D7" s="30" t="s">
        <v>48</v>
      </c>
    </row>
    <row r="8" spans="1:4" ht="12.75">
      <c r="A8" t="s">
        <v>3</v>
      </c>
      <c r="C8" s="8">
        <v>0.358607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-0.00018350449113462008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-1.0474632340618749E-05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59906.76153043981</v>
      </c>
    </row>
    <row r="15" spans="1:5" ht="12.75">
      <c r="A15" s="12" t="s">
        <v>17</v>
      </c>
      <c r="B15" s="10"/>
      <c r="C15" s="13">
        <f>(C7+C11)+(C8+C12)*INT(MAX(F21:F3533))</f>
        <v>55934.73862458874</v>
      </c>
      <c r="D15" s="14" t="s">
        <v>39</v>
      </c>
      <c r="E15" s="15">
        <f>ROUND(2*(E14-$C$7)/$C$8,0)/2+E13</f>
        <v>22414</v>
      </c>
    </row>
    <row r="16" spans="1:5" ht="12.75">
      <c r="A16" s="16" t="s">
        <v>4</v>
      </c>
      <c r="B16" s="10"/>
      <c r="C16" s="17">
        <f>+C8+C12</f>
        <v>0.3585965253676594</v>
      </c>
      <c r="D16" s="14" t="s">
        <v>40</v>
      </c>
      <c r="E16" s="24">
        <f>ROUND(2*(E14-$C$15)/$C$16,0)/2+E13</f>
        <v>11077.5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44888.987467682324</v>
      </c>
    </row>
    <row r="18" spans="1:5" ht="14.25" thickBot="1" thickTop="1">
      <c r="A18" s="16" t="s">
        <v>5</v>
      </c>
      <c r="B18" s="10"/>
      <c r="C18" s="19">
        <f>+C15</f>
        <v>55934.73862458874</v>
      </c>
      <c r="D18" s="20">
        <f>+C16</f>
        <v>0.3585965253676594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0.0023742254581213887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51869.330000000075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-0.00018350449113462008</v>
      </c>
      <c r="Q21" s="2">
        <f>+C21-15018.5</f>
        <v>36850.830000000075</v>
      </c>
      <c r="S21">
        <f>+(O21-G21)^2</f>
        <v>3.367389826657586E-08</v>
      </c>
    </row>
    <row r="22" spans="1:19" ht="12.75">
      <c r="A22" s="33" t="s">
        <v>49</v>
      </c>
      <c r="B22" s="34" t="s">
        <v>50</v>
      </c>
      <c r="C22" s="33">
        <v>55631.7221</v>
      </c>
      <c r="D22" s="33">
        <v>0.0006</v>
      </c>
      <c r="E22">
        <f>+(C22-C$7)/C$8</f>
        <v>10491.686163404296</v>
      </c>
      <c r="F22" s="35">
        <f>ROUND(2*E22,0)/2+0.5</f>
        <v>10492</v>
      </c>
      <c r="G22">
        <f>+C22-(C$7+F22*C$8)</f>
        <v>-0.11254400007601362</v>
      </c>
      <c r="I22">
        <f>+G22</f>
        <v>-0.11254400007601362</v>
      </c>
      <c r="O22">
        <f>+C$11+C$12*$F22</f>
        <v>-0.11008334700890653</v>
      </c>
      <c r="Q22" s="2">
        <f>+C22-15018.5</f>
        <v>40613.2221</v>
      </c>
      <c r="S22">
        <f>+(O22-G22)^2</f>
        <v>6.054813516663534E-06</v>
      </c>
    </row>
    <row r="23" spans="1:19" ht="12.75">
      <c r="A23" s="33" t="s">
        <v>51</v>
      </c>
      <c r="B23" s="34" t="s">
        <v>52</v>
      </c>
      <c r="C23" s="33">
        <v>55934.9202</v>
      </c>
      <c r="D23" s="33">
        <v>0.0012</v>
      </c>
      <c r="E23">
        <f>+(C23-C$7)/C$8</f>
        <v>11337.174678687046</v>
      </c>
      <c r="F23" s="35">
        <f>ROUND(2*E23,0)/2+0.5</f>
        <v>11337.5</v>
      </c>
      <c r="G23">
        <f>+C23-(C$7+F23*C$8)</f>
        <v>-0.11666250007692724</v>
      </c>
      <c r="I23">
        <f>+G23</f>
        <v>-0.11666250007692724</v>
      </c>
      <c r="O23">
        <f>+C$11+C$12*$F23</f>
        <v>-0.11893964865289969</v>
      </c>
      <c r="Q23" s="2">
        <f>+C23-15018.5</f>
        <v>40916.4202</v>
      </c>
      <c r="S23">
        <f>+(O23-G23)^2</f>
        <v>5.185405637053325E-06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2022-11-23T05:16:36Z</dcterms:modified>
  <cp:category/>
  <cp:version/>
  <cp:contentType/>
  <cp:contentStatus/>
</cp:coreProperties>
</file>