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950" windowHeight="135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<sst xmlns="http://schemas.openxmlformats.org/spreadsheetml/2006/main" count="48" uniqueCount="45">
  <si>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</si>
  <si>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</si>
  <si>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</si>
  <si>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</si>
  <si>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</si>
  <si>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</si>
  <si>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</si>
  <si>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</si>
  <si>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</si>
  <si>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</si>
  <si>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</si>
  <si>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</si>
  <si>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</si>
  <si>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</si>
  <si>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</si>
  <si>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</si>
  <si>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</si>
  <si>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</si>
  <si>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</si>
  <si>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</si>
  <si>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</si>
  <si>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</si>
  <si>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</si>
  <si>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</si>
  <si>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</si>
  <si>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</si>
  <si>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</si>
  <si>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</si>
  <si>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</si>
  <si>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</si>
  <si>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</si>
  <si>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</si>
  <si>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</si>
  <si>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</si>
  <si>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</si>
  <si>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</si>
  <si>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</si>
  <si>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</si>
  <si>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</si>
  <si>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</si>
  <si>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V0457 Sco / g1403-0305?</t>
  </si>
  <si>
    <t>EA/SD</t>
  </si>
  <si>
    <t>Sco_V0457.xls</t>
  </si>
  <si>
    <t>IBVS 5809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</si>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</sst>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V457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4491749"/>
        <c:axId val="63316878"/>
      </c:scatterChart>
      <c:valAx>
        <c:axId val="14491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6878"/>
        <c:crosses val="autoZero"/>
        <c:crossBetween val="midCat"/>
        <c:dispUnits/>
      </c:valAx>
      <c:valAx>
        <c:axId val="6331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17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16</xdr:col>
      <xdr:colOff>133350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733800" y="95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9" ht="20.25">
      <c r="A1" s="1" t="s">
        <v>40</v>
      </c>
      <c r="F1">
        <v>27182.63</v>
      </c>
      <c r="G1">
        <v>2.00738</v>
      </c>
      <c r="H1" t="s">
        <v>41</v>
      </c>
      <c r="I1" t="s">
        <v>42</v>
      </c>
    </row>
    <row r="2" spans="1:5" ht="12.75">
      <c r="A2" t="s">
        <v>25</v>
      </c>
      <c r="B2" t="s">
        <v>41</v>
      </c>
      <c r="C2" s="3"/>
      <c r="D2" s="3"/>
      <c r="E2" t="s">
        <v>42</v>
      </c>
    </row>
    <row r="3" ht="13.5" thickBot="1"/>
    <row r="4" spans="1:4" ht="14.25" thickBot="1" thickTop="1">
      <c r="A4" s="5" t="s">
        <v>0</v>
      </c>
      <c r="C4" s="8">
        <v>27182.63</v>
      </c>
      <c r="D4" s="9">
        <v>2.00738</v>
      </c>
    </row>
    <row r="6" ht="12.75">
      <c r="A6" s="5" t="s">
        <v>1</v>
      </c>
    </row>
    <row r="7" spans="1:3" ht="12.75">
      <c r="A7" t="s">
        <v>2</v>
      </c>
      <c r="C7">
        <f>+C4</f>
        <v>27182.63</v>
      </c>
    </row>
    <row r="8" spans="1:3" ht="12.75">
      <c r="A8" t="s">
        <v>3</v>
      </c>
      <c r="C8">
        <f>+D4</f>
        <v>2.00738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-8.629980722749402E-07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52698.426210431506</v>
      </c>
      <c r="D15" s="16" t="s">
        <v>34</v>
      </c>
      <c r="E15" s="17">
        <f ca="1">TODAY()+15018.5-B9/24</f>
        <v>59906.5</v>
      </c>
    </row>
    <row r="16" spans="1:5" ht="12.75">
      <c r="A16" s="18" t="s">
        <v>4</v>
      </c>
      <c r="B16" s="12"/>
      <c r="C16" s="19">
        <f>+C8+C12</f>
        <v>2.007379137001928</v>
      </c>
      <c r="D16" s="16" t="s">
        <v>35</v>
      </c>
      <c r="E16" s="17">
        <f>ROUND(2*(E15-C15)/C16,0)/2+1</f>
        <v>3592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36</v>
      </c>
      <c r="E17" s="20">
        <f>+C15+C16*E16-15018.5-C9/24</f>
        <v>44890.82790387577</v>
      </c>
    </row>
    <row r="18" spans="1:5" ht="14.25" thickBot="1" thickTop="1">
      <c r="A18" s="18" t="s">
        <v>5</v>
      </c>
      <c r="B18" s="12"/>
      <c r="C18" s="21">
        <f>+C15</f>
        <v>52698.426210431506</v>
      </c>
      <c r="D18" s="22">
        <f>+C16</f>
        <v>2.007379137001928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39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27182.63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12164.130000000001</v>
      </c>
    </row>
    <row r="22" spans="1:17" ht="12.75">
      <c r="A22" s="29" t="s">
        <v>43</v>
      </c>
      <c r="B22" s="30" t="s">
        <v>44</v>
      </c>
      <c r="C22" s="29">
        <v>52699.4299</v>
      </c>
      <c r="D22" s="29">
        <v>0.0008</v>
      </c>
      <c r="E22">
        <f>+(C22-C$7)/C$8</f>
        <v>12711.494535165242</v>
      </c>
      <c r="F22">
        <f>ROUND(2*E22,0)/2</f>
        <v>12711.5</v>
      </c>
      <c r="G22">
        <f>+C22-(C$7+F22*C$8)</f>
        <v>-0.010969999995722901</v>
      </c>
      <c r="I22">
        <f>+G22</f>
        <v>-0.010969999995722901</v>
      </c>
      <c r="O22">
        <f>+C$11+C$12*$F22</f>
        <v>-0.010969999995722901</v>
      </c>
      <c r="Q22" s="2">
        <f>+C22-15018.5</f>
        <v>37680.9299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2022-11-23T05:32:03Z</dcterms:modified>
  <cp:category/>
  <cp:version/>
  <cp:contentType/>
  <cp:contentStatus/>
</cp:coreProperties>
</file>