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<sst xmlns="http://schemas.openxmlformats.org/spreadsheetml/2006/main" count="54" uniqueCount="48">
  <si>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</si>
  <si>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</si>
  <si>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</si>
  <si>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</si>
  <si>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</si>
  <si>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</si>
  <si>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</si>
  <si>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</si>
  <si>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</si>
  <si>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</si>
  <si>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</si>
  <si>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</si>
  <si>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</si>
  <si>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</si>
  <si>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</si>
  <si>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</si>
  <si>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</si>
  <si>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</si>
  <si>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</si>
  <si>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</si>
  <si>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</si>
  <si>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</si>
  <si>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</si>
  <si>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</si>
  <si>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</si>
  <si>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</si>
  <si>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</si>
  <si>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</si>
  <si>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</si>
  <si>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</si>
  <si>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</si>
  <si>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</si>
  <si>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</si>
  <si>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</si>
  <si>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</si>
  <si>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</si>
  <si>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</si>
  <si>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</si>
  <si>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</si>
  <si>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</si>
  <si>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</si>
  <si>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</si>
  <si>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</si>
  <si>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V1301 Sco / GSC 7368-1457</t>
  </si>
  <si>
    <t>EA</t>
  </si>
  <si>
    <t>IBVS 6114</t>
  </si>
  <si>
    <t>II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</si>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</sst>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V1301 Sco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0.00038</c:v>
                  </c:pt>
                  <c:pt idx="2">
                    <c:v>0.00077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0.00038</c:v>
                  </c:pt>
                  <c:pt idx="2">
                    <c:v>0.00077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0.00038</c:v>
                  </c:pt>
                  <c:pt idx="2">
                    <c:v>0.00077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0.00038</c:v>
                  </c:pt>
                  <c:pt idx="2">
                    <c:v>0.00077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0.00038</c:v>
                  </c:pt>
                  <c:pt idx="2">
                    <c:v>0.00077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0.00038</c:v>
                  </c:pt>
                  <c:pt idx="2">
                    <c:v>0.00077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0.00038</c:v>
                  </c:pt>
                  <c:pt idx="2">
                    <c:v>0.00077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0.00038</c:v>
                  </c:pt>
                  <c:pt idx="2">
                    <c:v>0.00077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0.00038</c:v>
                  </c:pt>
                  <c:pt idx="2">
                    <c:v>0.00077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0.00038</c:v>
                  </c:pt>
                  <c:pt idx="2">
                    <c:v>0.00077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0.00038</c:v>
                  </c:pt>
                  <c:pt idx="2">
                    <c:v>0.00077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0.00038</c:v>
                  </c:pt>
                  <c:pt idx="2">
                    <c:v>0.00077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0.00038</c:v>
                  </c:pt>
                  <c:pt idx="2">
                    <c:v>0.00077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0.00038</c:v>
                  </c:pt>
                  <c:pt idx="2">
                    <c:v>0.00077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0209099"/>
        <c:axId val="3446436"/>
      </c:scatterChart>
      <c:valAx>
        <c:axId val="3020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436"/>
        <c:crosses val="autoZero"/>
        <c:crossBetween val="midCat"/>
        <c:dispUnits/>
      </c:valAx>
      <c:valAx>
        <c:axId val="3446436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90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9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0</xdr:rowOff>
    </xdr:from>
    <xdr:to>
      <xdr:col>19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56388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53634.555</v>
      </c>
      <c r="D7" s="30" t="s">
        <v>42</v>
      </c>
    </row>
    <row r="8" spans="1:4" ht="12.75">
      <c r="A8" t="s">
        <v>3</v>
      </c>
      <c r="C8" s="8">
        <v>1.9541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1.547884023267443E-05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-0.005594288010172596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59906.78347326389</v>
      </c>
    </row>
    <row r="15" spans="1:5" ht="12.75">
      <c r="A15" s="12" t="s">
        <v>17</v>
      </c>
      <c r="B15" s="10"/>
      <c r="C15" s="13">
        <f>(C7+C11)+(C8+C12)*INT(MAX(F21:F3533))</f>
        <v>56383.89657509649</v>
      </c>
      <c r="D15" s="14" t="s">
        <v>39</v>
      </c>
      <c r="E15" s="15">
        <f>ROUND(2*(E14-$C$7)/$C$8,0)/2+E13</f>
        <v>3211</v>
      </c>
    </row>
    <row r="16" spans="1:5" ht="12.75">
      <c r="A16" s="16" t="s">
        <v>4</v>
      </c>
      <c r="B16" s="10"/>
      <c r="C16" s="17">
        <f>+C8+C12</f>
        <v>1.9485057119898272</v>
      </c>
      <c r="D16" s="14" t="s">
        <v>40</v>
      </c>
      <c r="E16" s="24">
        <f>ROUND(2*(E14-$C$15)/$C$16,0)/2+E13</f>
        <v>1809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44890.63924141943</v>
      </c>
    </row>
    <row r="18" spans="1:5" ht="14.25" thickBot="1" thickTop="1">
      <c r="A18" s="16" t="s">
        <v>5</v>
      </c>
      <c r="B18" s="10"/>
      <c r="C18" s="19">
        <f>+C15</f>
        <v>56383.89657509649</v>
      </c>
      <c r="D18" s="20">
        <f>+C16</f>
        <v>1.9485057119898272</v>
      </c>
      <c r="E18" s="21" t="s">
        <v>35</v>
      </c>
    </row>
    <row r="19" spans="1:6" ht="13.5" thickTop="1">
      <c r="A19" s="25" t="s">
        <v>36</v>
      </c>
      <c r="E19" s="26">
        <v>21</v>
      </c>
      <c r="F19">
        <v>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C$7</f>
        <v>53634.555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1.547884023267443E-05</v>
      </c>
      <c r="Q21" s="2">
        <f>+C21-15018.5</f>
        <v>38616.055</v>
      </c>
    </row>
    <row r="22" spans="1:17" ht="12.75">
      <c r="A22" s="31" t="s">
        <v>45</v>
      </c>
      <c r="B22" s="32" t="s">
        <v>46</v>
      </c>
      <c r="C22" s="31">
        <v>56347.8504</v>
      </c>
      <c r="D22" s="31">
        <v>0.00038</v>
      </c>
      <c r="E22">
        <f>+(C22-C$7)/C$8</f>
        <v>1388.5140985619992</v>
      </c>
      <c r="F22">
        <f>ROUND(2*E22,0)/2+4</f>
        <v>1392.5</v>
      </c>
      <c r="G22">
        <f>+C22-(C$7+F22*C$8)</f>
        <v>-7.788849999997183</v>
      </c>
      <c r="I22">
        <f>+G22</f>
        <v>-7.788849999997183</v>
      </c>
      <c r="O22">
        <f>+C$11+C$12*$F22</f>
        <v>-7.7900305753251065</v>
      </c>
      <c r="Q22" s="2">
        <f>+C22-15018.5</f>
        <v>41329.3504</v>
      </c>
    </row>
    <row r="23" spans="1:17" ht="12.75">
      <c r="A23" s="31" t="s">
        <v>45</v>
      </c>
      <c r="B23" s="32" t="s">
        <v>47</v>
      </c>
      <c r="C23" s="31">
        <v>56383.89541</v>
      </c>
      <c r="D23" s="31">
        <v>0.00077</v>
      </c>
      <c r="E23">
        <f>+(C23-C$7)/C$8</f>
        <v>1406.959935520187</v>
      </c>
      <c r="F23">
        <f>ROUND(2*E23,0)/2+4</f>
        <v>1411</v>
      </c>
      <c r="G23">
        <f>+C23-(C$7+F23*C$8)</f>
        <v>-7.894690000000992</v>
      </c>
      <c r="I23">
        <f>+G23</f>
        <v>-7.894690000000992</v>
      </c>
      <c r="O23">
        <f>+C$11+C$12*$F23</f>
        <v>-7.8935249035133</v>
      </c>
      <c r="Q23" s="2">
        <f>+C23-15018.5</f>
        <v>41365.39541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2022-11-23T05:48:12Z</dcterms:modified>
  <cp:category/>
  <cp:version/>
  <cp:contentType/>
  <cp:contentStatus/>
</cp:coreProperties>
</file>