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32760" windowWidth="9345" windowHeight="13245" activeTab="0"/>
  </bookViews>
  <sheets>
    <sheet name="A" sheetId="1" r:id="rId1"/>
    <sheet name="BAV" sheetId="2" r:id="rId2"/>
  </sheets>
  <definedNames/>
  <calcPr fullCalcOnLoad="1"/>
</workbook>
</file>

<file path=xl/sharedStrings.xml><?xml version="1.0" encoding="utf-8"?>
<sst xmlns="http://schemas.openxmlformats.org/spreadsheetml/2006/main" count="576" uniqueCount="269">
  <si>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</si>
  <si>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</si>
  <si>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</si>
  <si>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</si>
  <si>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</si>
  <si>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</si>
  <si>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</si>
  <si>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</si>
  <si>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</si>
  <si>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</si>
  <si>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</si>
  <si>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</si>
  <si>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</si>
  <si>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</si>
  <si>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</si>
  <si>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</si>
  <si>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</si>
  <si>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</si>
  <si>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</si>
  <si>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</si>
  <si>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</si>
  <si>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</si>
  <si>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</si>
  <si>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</si>
  <si>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</si>
  <si>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</si>
  <si>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</si>
  <si>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</si>
  <si>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Misc</t>
  </si>
  <si>
    <t>Locher K</t>
  </si>
  <si>
    <t>BBSAG Bull.3</t>
  </si>
  <si>
    <t>B</t>
  </si>
  <si>
    <t>v</t>
  </si>
  <si>
    <t>BBSAG Bull.15</t>
  </si>
  <si>
    <t>BBSAG Bull.22</t>
  </si>
  <si>
    <t>Diethelm R</t>
  </si>
  <si>
    <t>BBSAG Bull.23</t>
  </si>
  <si>
    <t>BBSAG Bull.28</t>
  </si>
  <si>
    <t>BBSAG Bull.33</t>
  </si>
  <si>
    <t>BBSAG Bull.35</t>
  </si>
  <si>
    <t>BBSAG Bull.37</t>
  </si>
  <si>
    <t>BBSAG Bull.54</t>
  </si>
  <si>
    <t>BBSAG Bull.56</t>
  </si>
  <si>
    <t>BBSAG Bull.60</t>
  </si>
  <si>
    <t>BBSAG Bull.61</t>
  </si>
  <si>
    <t>BBSAG Bull.72</t>
  </si>
  <si>
    <t>BBSAG Bull.77</t>
  </si>
  <si>
    <t>BBSAG Bull.84</t>
  </si>
  <si>
    <t>BBSAG Bull.85</t>
  </si>
  <si>
    <t>BBSAG Bull.88</t>
  </si>
  <si>
    <t>BBSAG Bull.89</t>
  </si>
  <si>
    <t>BBSAG Bull.91</t>
  </si>
  <si>
    <t>BBSAG Bull.92</t>
  </si>
  <si>
    <t>BBSAG Bull.95</t>
  </si>
  <si>
    <t>Peter H</t>
  </si>
  <si>
    <t>BBSAG Bull.97</t>
  </si>
  <si>
    <t>BBSAG Bull.104</t>
  </si>
  <si>
    <t>BBSAG Bull.106</t>
  </si>
  <si>
    <t>BBSAG Bull.112</t>
  </si>
  <si>
    <t>BBSAG Bull.115</t>
  </si>
  <si>
    <t>K.Locher</t>
  </si>
  <si>
    <t>BBSAG 119</t>
  </si>
  <si>
    <t>K</t>
  </si>
  <si>
    <t>BBSAG</t>
  </si>
  <si>
    <t>IBVS 5543</t>
  </si>
  <si>
    <t>I</t>
  </si>
  <si>
    <t>IBVS</t>
  </si>
  <si>
    <t>My time zone &gt;&gt;&gt;&gt;&gt;</t>
  </si>
  <si>
    <t>(PST=8, PDT=MDT=7, MDT=CST=6, etc.)</t>
  </si>
  <si>
    <t>JD today</t>
  </si>
  <si>
    <t>New Cycle</t>
  </si>
  <si>
    <t># of data points:</t>
  </si>
  <si>
    <t>Next ToM</t>
  </si>
  <si>
    <t>AK Ser / GSC 5672-0711</t>
  </si>
  <si>
    <t>EA/SD</t>
  </si>
  <si>
    <t>IBVS 5438</t>
  </si>
  <si>
    <t>Add cycle</t>
  </si>
  <si>
    <t>Old Cycle</t>
  </si>
  <si>
    <t>Start of linear fit &gt;&gt;&gt;&gt;&gt;&gt;&gt;&gt;&gt;&gt;&gt;&gt;&gt;&gt;&gt;&gt;&gt;&gt;&gt;&gt;&gt;</t>
  </si>
  <si>
    <t>OEJV 0003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</si>
  <si>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</si>
  <si>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</si>
  <si>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</si>
  <si>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</si>
  <si>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</si>
  <si>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</si>
  <si>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</si>
  <si>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</si>
  <si>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</si>
  <si>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</si>
  <si>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</si>
  <si>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 -0.003 </t>
  </si>
  <si>
    <t>2423586.47 </t>
  </si>
  <si>
    <t> 15.06.1923 23:16 </t>
  </si>
  <si>
    <t> 0.15 </t>
  </si>
  <si>
    <t>P </t>
  </si>
  <si>
    <t> P.Shayn </t>
  </si>
  <si>
    <t> IODE 4.3.8 </t>
  </si>
  <si>
    <t>2423588.44 </t>
  </si>
  <si>
    <t> 17.06.1923 22:33 </t>
  </si>
  <si>
    <t> 0.20 </t>
  </si>
  <si>
    <t>2424705.35 </t>
  </si>
  <si>
    <t> 08.07.1926 20:24 </t>
  </si>
  <si>
    <t> 0.09 </t>
  </si>
  <si>
    <t>2426866.38 </t>
  </si>
  <si>
    <t> 07.06.1932 21:07 </t>
  </si>
  <si>
    <t> 0.14 </t>
  </si>
  <si>
    <t>2426916.36 </t>
  </si>
  <si>
    <t> 27.07.1932 20:38 </t>
  </si>
  <si>
    <t> 0.13 </t>
  </si>
  <si>
    <t>2431288.27 </t>
  </si>
  <si>
    <t> 16.07.1944 18:28 </t>
  </si>
  <si>
    <t>V </t>
  </si>
  <si>
    <t> W.Zessewitsch </t>
  </si>
  <si>
    <t>2431290.19 </t>
  </si>
  <si>
    <t> 18.07.1944 16:33 </t>
  </si>
  <si>
    <t>2431313.25 </t>
  </si>
  <si>
    <t> 10.08.1944 18:00 </t>
  </si>
  <si>
    <t> 0.08 </t>
  </si>
  <si>
    <t>2431315.21 </t>
  </si>
  <si>
    <t> 12.08.1944 17:02 </t>
  </si>
  <si>
    <t> 0.12 </t>
  </si>
  <si>
    <t>2431340.17 </t>
  </si>
  <si>
    <t> 06.09.1944 16:04 </t>
  </si>
  <si>
    <t>2431342.12 </t>
  </si>
  <si>
    <t> 08.09.1944 14:52 </t>
  </si>
  <si>
    <t> 0.11 </t>
  </si>
  <si>
    <t>2433418.472 </t>
  </si>
  <si>
    <t> 16.05.1950 23:19 </t>
  </si>
  <si>
    <t> 0.077 </t>
  </si>
  <si>
    <t> A.Szczepanowska </t>
  </si>
  <si>
    <t> AAC 5.77 </t>
  </si>
  <si>
    <t>2436348.472 </t>
  </si>
  <si>
    <t> 24.05.1958 23:19 </t>
  </si>
  <si>
    <t> 0.065 </t>
  </si>
  <si>
    <t> AA 9.47 </t>
  </si>
  <si>
    <t>2441487.479 </t>
  </si>
  <si>
    <t> 18.06.1972 23:29 </t>
  </si>
  <si>
    <t> 0.015 </t>
  </si>
  <si>
    <t> K.Locher </t>
  </si>
  <si>
    <t> BBS 3 </t>
  </si>
  <si>
    <t>2442183.453 </t>
  </si>
  <si>
    <t> 15.05.1974 22:52 </t>
  </si>
  <si>
    <t> BBS 15 </t>
  </si>
  <si>
    <t>2442552.573 </t>
  </si>
  <si>
    <t> 20.05.1975 01:45 </t>
  </si>
  <si>
    <t> 0.000 </t>
  </si>
  <si>
    <t> BBS 22 </t>
  </si>
  <si>
    <t>2442606.412 </t>
  </si>
  <si>
    <t> 12.07.1975 21:53 </t>
  </si>
  <si>
    <t> 0.007 </t>
  </si>
  <si>
    <t> R.Diethelm </t>
  </si>
  <si>
    <t> BBS 23 </t>
  </si>
  <si>
    <t>2442629.477 </t>
  </si>
  <si>
    <t> 04.08.1975 23:26 </t>
  </si>
  <si>
    <t> 0.001 </t>
  </si>
  <si>
    <t>2442631.400 </t>
  </si>
  <si>
    <t> 06.08.1975 21:36 </t>
  </si>
  <si>
    <t>2442900.562 </t>
  </si>
  <si>
    <t> 02.05.1976 01:29 </t>
  </si>
  <si>
    <t> 0.002 </t>
  </si>
  <si>
    <t> BBS 28 </t>
  </si>
  <si>
    <t>2442950.551 </t>
  </si>
  <si>
    <t> 21.06.1976 01:13 </t>
  </si>
  <si>
    <t> 0.004 </t>
  </si>
  <si>
    <t>2443275.467 </t>
  </si>
  <si>
    <t> 11.05.1977 23:12 </t>
  </si>
  <si>
    <t> BBS 33 </t>
  </si>
  <si>
    <t>2443402.346 </t>
  </si>
  <si>
    <t> 15.09.1977 20:18 </t>
  </si>
  <si>
    <t> -0.007 </t>
  </si>
  <si>
    <t> BBS 35 </t>
  </si>
  <si>
    <t>2443671.510 </t>
  </si>
  <si>
    <t> 12.06.1978 00:14 </t>
  </si>
  <si>
    <t> -0.004 </t>
  </si>
  <si>
    <t> BBS 37 </t>
  </si>
  <si>
    <t>2444711.627 </t>
  </si>
  <si>
    <t> 17.04.1981 03:02 </t>
  </si>
  <si>
    <t> BBS 54 </t>
  </si>
  <si>
    <t>2444842.362 </t>
  </si>
  <si>
    <t> 25.08.1981 20:41 </t>
  </si>
  <si>
    <t> BBS 56 </t>
  </si>
  <si>
    <t>2445061.533 </t>
  </si>
  <si>
    <t> 02.04.1982 00:47 </t>
  </si>
  <si>
    <t> BBS 60 </t>
  </si>
  <si>
    <t>2445111.534 </t>
  </si>
  <si>
    <t> 22.05.1982 00:48 </t>
  </si>
  <si>
    <t>2445138.445 </t>
  </si>
  <si>
    <t> 17.06.1982 22:40 </t>
  </si>
  <si>
    <t> BBS 61 </t>
  </si>
  <si>
    <t>2445830.573 </t>
  </si>
  <si>
    <t> 10.05.1984 01:45 </t>
  </si>
  <si>
    <t> BBS 72 </t>
  </si>
  <si>
    <t>2446255.462 </t>
  </si>
  <si>
    <t> 08.07.1985 23:05 </t>
  </si>
  <si>
    <t> BBS 77 </t>
  </si>
  <si>
    <t>2446974.512 </t>
  </si>
  <si>
    <t> 28.06.1987 00:17 </t>
  </si>
  <si>
    <t> 0.005 </t>
  </si>
  <si>
    <t> BBS 84 </t>
  </si>
  <si>
    <t>2447028.348 </t>
  </si>
  <si>
    <t> 20.08.1987 20:21 </t>
  </si>
  <si>
    <t> 0.009 </t>
  </si>
  <si>
    <t> BBS 85 </t>
  </si>
  <si>
    <t>2447322.499 </t>
  </si>
  <si>
    <t> 09.06.1988 23:58 </t>
  </si>
  <si>
    <t> BBS 88 </t>
  </si>
  <si>
    <t>2447401.324 </t>
  </si>
  <si>
    <t> 27.08.1988 19:46 </t>
  </si>
  <si>
    <t> BBS 89 </t>
  </si>
  <si>
    <t>2447591.666 </t>
  </si>
  <si>
    <t> 06.03.1989 03:59 </t>
  </si>
  <si>
    <t> 0.011 </t>
  </si>
  <si>
    <t> BBS 91 </t>
  </si>
  <si>
    <t>2447747.387 </t>
  </si>
  <si>
    <t> 08.08.1989 21:17 </t>
  </si>
  <si>
    <t> 0.003 </t>
  </si>
  <si>
    <t> BBS 92 </t>
  </si>
  <si>
    <t>2448016.551 </t>
  </si>
  <si>
    <t> 05.05.1990 01:13 </t>
  </si>
  <si>
    <t> 0.006 </t>
  </si>
  <si>
    <t> BBS 95 </t>
  </si>
  <si>
    <t>2448068.471 </t>
  </si>
  <si>
    <t> 25.06.1990 23:18 </t>
  </si>
  <si>
    <t> 0.016 </t>
  </si>
  <si>
    <t> H.Peter </t>
  </si>
  <si>
    <t>2448362.599 </t>
  </si>
  <si>
    <t> 16.04.1991 02:22 </t>
  </si>
  <si>
    <t> -0.011 </t>
  </si>
  <si>
    <t> BBS 97 </t>
  </si>
  <si>
    <t>2449133.568 </t>
  </si>
  <si>
    <t> 26.05.1993 01:37 </t>
  </si>
  <si>
    <t> BBS 104 </t>
  </si>
  <si>
    <t>2449479.633 </t>
  </si>
  <si>
    <t> 07.05.1994 03:11 </t>
  </si>
  <si>
    <t> BBS 106 </t>
  </si>
  <si>
    <t>2450252.522 </t>
  </si>
  <si>
    <t> 18.06.1996 00:31 </t>
  </si>
  <si>
    <t> BBS 112 </t>
  </si>
  <si>
    <t>2450598.587 </t>
  </si>
  <si>
    <t> 30.05.1997 02:05 </t>
  </si>
  <si>
    <t> 0.017 </t>
  </si>
  <si>
    <t> BBS 115 </t>
  </si>
  <si>
    <t>2451077.314 </t>
  </si>
  <si>
    <t> 20.09.1998 19:32 </t>
  </si>
  <si>
    <t> 0.021 </t>
  </si>
  <si>
    <t> BBS 119 </t>
  </si>
  <si>
    <t>2451742.516 </t>
  </si>
  <si>
    <t> 17.07.2000 00:23 </t>
  </si>
  <si>
    <t> BBS 123 </t>
  </si>
  <si>
    <t>2452465.423 </t>
  </si>
  <si>
    <t> 09.07.2002 22:09 </t>
  </si>
  <si>
    <t> 0.028 </t>
  </si>
  <si>
    <t> BBS 128 </t>
  </si>
  <si>
    <t>2452813.409 </t>
  </si>
  <si>
    <t> 22.06.2003 21:48 </t>
  </si>
  <si>
    <t> 0.027 </t>
  </si>
  <si>
    <t> BBS 129 </t>
  </si>
  <si>
    <t>2453080.646 </t>
  </si>
  <si>
    <t> 16.03.2004 03:30 </t>
  </si>
  <si>
    <t> 0.025 </t>
  </si>
  <si>
    <t> BBS 130 </t>
  </si>
  <si>
    <t>2453530.524 </t>
  </si>
  <si>
    <t> 09.06.2005 00:34 </t>
  </si>
  <si>
    <t> 0.019 </t>
  </si>
  <si>
    <t>OEJV 0003 </t>
  </si>
  <si>
    <t>2453557.450 </t>
  </si>
  <si>
    <t> 05.07.2005 22:48 </t>
  </si>
  <si>
    <t> 0.029 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</si>
</sst>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20"/>
      <name val="Arial"/>
      <family val="0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sz val="10"/>
      <color indexed="16"/>
      <name val="Arial"/>
      <family val="0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0"/>
    </font>
    <font>
      <sz val="7.3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4" applyNumberFormat="0" applyFill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0" fontId="41" fillId="27" borderId="6" applyNumberFormat="0" applyAlignment="0" applyProtection="0"/>
    <xf numFmtId="10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3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8" fillId="0" borderId="0" xfId="0" applyFont="1" applyAlignment="1">
      <alignment vertical="top"/>
    </xf>
    <xf numFmtId="0" fontId="0" fillId="0" borderId="0" xfId="0" applyAlignment="1">
      <alignment vertical="top"/>
    </xf>
    <xf numFmtId="0" fontId="9" fillId="0" borderId="0" xfId="0" applyFont="1" applyAlignment="1">
      <alignment vertical="top"/>
    </xf>
    <xf numFmtId="0" fontId="0" fillId="0" borderId="0" xfId="0" applyAlignment="1">
      <alignment horizontal="center"/>
    </xf>
    <xf numFmtId="0" fontId="4" fillId="0" borderId="0" xfId="0" applyFont="1" applyAlignment="1">
      <alignment vertical="top"/>
    </xf>
    <xf numFmtId="0" fontId="7" fillId="0" borderId="0" xfId="0" applyFont="1" applyAlignment="1">
      <alignment horizontal="center"/>
    </xf>
    <xf numFmtId="0" fontId="10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7" fillId="0" borderId="0" xfId="0" applyFont="1" applyAlignment="1">
      <alignment horizontal="center"/>
    </xf>
    <xf numFmtId="22" fontId="7" fillId="0" borderId="0" xfId="0" applyNumberFormat="1" applyFont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/>
    </xf>
    <xf numFmtId="0" fontId="5" fillId="0" borderId="11" xfId="0" applyFont="1" applyBorder="1" applyAlignment="1">
      <alignment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10" fillId="0" borderId="0" xfId="0" applyFont="1" applyAlignment="1">
      <alignment vertical="top"/>
    </xf>
    <xf numFmtId="0" fontId="9" fillId="0" borderId="0" xfId="0" applyFont="1" applyAlignment="1">
      <alignment horizontal="left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vertical="top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vertical="top"/>
    </xf>
    <xf numFmtId="0" fontId="13" fillId="0" borderId="0" xfId="54" applyAlignment="1" applyProtection="1">
      <alignment horizontal="left"/>
      <protection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vertical="top"/>
    </xf>
    <xf numFmtId="0" fontId="0" fillId="0" borderId="0" xfId="0" applyAlignment="1" quotePrefix="1">
      <alignment vertical="top"/>
    </xf>
    <xf numFmtId="0" fontId="5" fillId="33" borderId="18" xfId="0" applyFont="1" applyFill="1" applyBorder="1" applyAlignment="1">
      <alignment horizontal="left" vertical="top" wrapText="1" indent="1"/>
    </xf>
    <xf numFmtId="0" fontId="5" fillId="33" borderId="18" xfId="0" applyFont="1" applyFill="1" applyBorder="1" applyAlignment="1">
      <alignment horizontal="center" vertical="top" wrapText="1"/>
    </xf>
    <xf numFmtId="0" fontId="5" fillId="33" borderId="18" xfId="0" applyFont="1" applyFill="1" applyBorder="1" applyAlignment="1">
      <alignment horizontal="right" vertical="top" wrapText="1"/>
    </xf>
    <xf numFmtId="0" fontId="13" fillId="33" borderId="18" xfId="54" applyFill="1" applyBorder="1" applyAlignment="1" applyProtection="1">
      <alignment horizontal="right" vertical="top" wrapText="1"/>
      <protection/>
    </xf>
    <xf numFmtId="0" fontId="14" fillId="0" borderId="0" xfId="0" applyFont="1" applyAlignment="1">
      <alignment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AK Ser - O-C Diagr.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175"/>
          <c:y val="0.10525"/>
          <c:w val="0.888"/>
          <c:h val="0.761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</a:ln>
            </c:spPr>
          </c:marker>
          <c:xVal>
            <c:numRef>
              <c:f>A!$F$21:$F$993</c:f>
              <c:numCache/>
            </c:numRef>
          </c:xVal>
          <c:yVal>
            <c:numRef>
              <c:f>A!$H$21:$H$993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BBSAG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A!$D$21:$D$993</c:f>
                <c:numCache>
                  <c:ptCount val="973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0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0.005</c:v>
                  </c:pt>
                  <c:pt idx="41">
                    <c:v>0.003</c:v>
                  </c:pt>
                  <c:pt idx="42">
                    <c:v>NaN</c:v>
                  </c:pt>
                  <c:pt idx="43">
                    <c:v>0.004</c:v>
                  </c:pt>
                  <c:pt idx="44">
                    <c:v>0.009</c:v>
                  </c:pt>
                  <c:pt idx="45">
                    <c:v>0.005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0.003</c:v>
                  </c:pt>
                  <c:pt idx="49">
                    <c:v>0.003</c:v>
                  </c:pt>
                  <c:pt idx="50">
                    <c:v>0.002</c:v>
                  </c:pt>
                  <c:pt idx="51">
                    <c:v>0.002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plus>
            <c:minus>
              <c:numRef>
                <c:f>A!$D$21:$D$993</c:f>
                <c:numCache>
                  <c:ptCount val="973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0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0.005</c:v>
                  </c:pt>
                  <c:pt idx="41">
                    <c:v>0.003</c:v>
                  </c:pt>
                  <c:pt idx="42">
                    <c:v>NaN</c:v>
                  </c:pt>
                  <c:pt idx="43">
                    <c:v>0.004</c:v>
                  </c:pt>
                  <c:pt idx="44">
                    <c:v>0.009</c:v>
                  </c:pt>
                  <c:pt idx="45">
                    <c:v>0.005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0.003</c:v>
                  </c:pt>
                  <c:pt idx="49">
                    <c:v>0.003</c:v>
                  </c:pt>
                  <c:pt idx="50">
                    <c:v>0.002</c:v>
                  </c:pt>
                  <c:pt idx="51">
                    <c:v>0.002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A!$I$21:$I$993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A!$D$21:$D$1286</c:f>
                <c:numCache>
                  <c:ptCount val="973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0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0.005</c:v>
                  </c:pt>
                  <c:pt idx="41">
                    <c:v>0.003</c:v>
                  </c:pt>
                  <c:pt idx="42">
                    <c:v>NaN</c:v>
                  </c:pt>
                  <c:pt idx="43">
                    <c:v>0.004</c:v>
                  </c:pt>
                  <c:pt idx="44">
                    <c:v>0.009</c:v>
                  </c:pt>
                  <c:pt idx="45">
                    <c:v>0.005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0.003</c:v>
                  </c:pt>
                  <c:pt idx="49">
                    <c:v>0.003</c:v>
                  </c:pt>
                  <c:pt idx="50">
                    <c:v>0.002</c:v>
                  </c:pt>
                  <c:pt idx="51">
                    <c:v>0.002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plus>
            <c:minus>
              <c:numRef>
                <c:f>A!$D$21:$D$1286</c:f>
                <c:numCache>
                  <c:ptCount val="973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0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0.005</c:v>
                  </c:pt>
                  <c:pt idx="41">
                    <c:v>0.003</c:v>
                  </c:pt>
                  <c:pt idx="42">
                    <c:v>NaN</c:v>
                  </c:pt>
                  <c:pt idx="43">
                    <c:v>0.004</c:v>
                  </c:pt>
                  <c:pt idx="44">
                    <c:v>0.009</c:v>
                  </c:pt>
                  <c:pt idx="45">
                    <c:v>0.005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0.003</c:v>
                  </c:pt>
                  <c:pt idx="49">
                    <c:v>0.003</c:v>
                  </c:pt>
                  <c:pt idx="50">
                    <c:v>0.002</c:v>
                  </c:pt>
                  <c:pt idx="51">
                    <c:v>0.002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A!$J$21:$J$993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0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0.005</c:v>
                  </c:pt>
                  <c:pt idx="41">
                    <c:v>0.003</c:v>
                  </c:pt>
                  <c:pt idx="42">
                    <c:v>NaN</c:v>
                  </c:pt>
                  <c:pt idx="43">
                    <c:v>0.004</c:v>
                  </c:pt>
                  <c:pt idx="44">
                    <c:v>0.009</c:v>
                  </c:pt>
                  <c:pt idx="45">
                    <c:v>0.005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0.003</c:v>
                  </c:pt>
                  <c:pt idx="49">
                    <c:v>0.003</c:v>
                  </c:pt>
                  <c:pt idx="50">
                    <c:v>0.002</c:v>
                  </c:pt>
                  <c:pt idx="51">
                    <c:v>0.002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0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0.005</c:v>
                  </c:pt>
                  <c:pt idx="41">
                    <c:v>0.003</c:v>
                  </c:pt>
                  <c:pt idx="42">
                    <c:v>NaN</c:v>
                  </c:pt>
                  <c:pt idx="43">
                    <c:v>0.004</c:v>
                  </c:pt>
                  <c:pt idx="44">
                    <c:v>0.009</c:v>
                  </c:pt>
                  <c:pt idx="45">
                    <c:v>0.005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0.003</c:v>
                  </c:pt>
                  <c:pt idx="49">
                    <c:v>0.003</c:v>
                  </c:pt>
                  <c:pt idx="50">
                    <c:v>0.002</c:v>
                  </c:pt>
                  <c:pt idx="51">
                    <c:v>0.002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A!$K$21:$K$993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0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0.005</c:v>
                  </c:pt>
                  <c:pt idx="41">
                    <c:v>0.003</c:v>
                  </c:pt>
                  <c:pt idx="42">
                    <c:v>NaN</c:v>
                  </c:pt>
                  <c:pt idx="43">
                    <c:v>0.004</c:v>
                  </c:pt>
                  <c:pt idx="44">
                    <c:v>0.009</c:v>
                  </c:pt>
                  <c:pt idx="45">
                    <c:v>0.005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0.003</c:v>
                  </c:pt>
                  <c:pt idx="49">
                    <c:v>0.003</c:v>
                  </c:pt>
                  <c:pt idx="50">
                    <c:v>0.002</c:v>
                  </c:pt>
                  <c:pt idx="51">
                    <c:v>0.002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0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0.005</c:v>
                  </c:pt>
                  <c:pt idx="41">
                    <c:v>0.003</c:v>
                  </c:pt>
                  <c:pt idx="42">
                    <c:v>NaN</c:v>
                  </c:pt>
                  <c:pt idx="43">
                    <c:v>0.004</c:v>
                  </c:pt>
                  <c:pt idx="44">
                    <c:v>0.009</c:v>
                  </c:pt>
                  <c:pt idx="45">
                    <c:v>0.005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0.003</c:v>
                  </c:pt>
                  <c:pt idx="49">
                    <c:v>0.003</c:v>
                  </c:pt>
                  <c:pt idx="50">
                    <c:v>0.002</c:v>
                  </c:pt>
                  <c:pt idx="51">
                    <c:v>0.002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A!$L$21:$L$993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0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0.005</c:v>
                  </c:pt>
                  <c:pt idx="41">
                    <c:v>0.003</c:v>
                  </c:pt>
                  <c:pt idx="42">
                    <c:v>NaN</c:v>
                  </c:pt>
                  <c:pt idx="43">
                    <c:v>0.004</c:v>
                  </c:pt>
                  <c:pt idx="44">
                    <c:v>0.009</c:v>
                  </c:pt>
                  <c:pt idx="45">
                    <c:v>0.005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0.003</c:v>
                  </c:pt>
                  <c:pt idx="49">
                    <c:v>0.003</c:v>
                  </c:pt>
                  <c:pt idx="50">
                    <c:v>0.002</c:v>
                  </c:pt>
                  <c:pt idx="51">
                    <c:v>0.002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0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0.005</c:v>
                  </c:pt>
                  <c:pt idx="41">
                    <c:v>0.003</c:v>
                  </c:pt>
                  <c:pt idx="42">
                    <c:v>NaN</c:v>
                  </c:pt>
                  <c:pt idx="43">
                    <c:v>0.004</c:v>
                  </c:pt>
                  <c:pt idx="44">
                    <c:v>0.009</c:v>
                  </c:pt>
                  <c:pt idx="45">
                    <c:v>0.005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0.003</c:v>
                  </c:pt>
                  <c:pt idx="49">
                    <c:v>0.003</c:v>
                  </c:pt>
                  <c:pt idx="50">
                    <c:v>0.002</c:v>
                  </c:pt>
                  <c:pt idx="51">
                    <c:v>0.002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A!$M$21:$M$993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0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0.005</c:v>
                  </c:pt>
                  <c:pt idx="41">
                    <c:v>0.003</c:v>
                  </c:pt>
                  <c:pt idx="42">
                    <c:v>NaN</c:v>
                  </c:pt>
                  <c:pt idx="43">
                    <c:v>0.004</c:v>
                  </c:pt>
                  <c:pt idx="44">
                    <c:v>0.009</c:v>
                  </c:pt>
                  <c:pt idx="45">
                    <c:v>0.005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0.003</c:v>
                  </c:pt>
                  <c:pt idx="49">
                    <c:v>0.003</c:v>
                  </c:pt>
                  <c:pt idx="50">
                    <c:v>0.002</c:v>
                  </c:pt>
                  <c:pt idx="51">
                    <c:v>0.002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0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0.005</c:v>
                  </c:pt>
                  <c:pt idx="41">
                    <c:v>0.003</c:v>
                  </c:pt>
                  <c:pt idx="42">
                    <c:v>NaN</c:v>
                  </c:pt>
                  <c:pt idx="43">
                    <c:v>0.004</c:v>
                  </c:pt>
                  <c:pt idx="44">
                    <c:v>0.009</c:v>
                  </c:pt>
                  <c:pt idx="45">
                    <c:v>0.005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0.003</c:v>
                  </c:pt>
                  <c:pt idx="49">
                    <c:v>0.003</c:v>
                  </c:pt>
                  <c:pt idx="50">
                    <c:v>0.002</c:v>
                  </c:pt>
                  <c:pt idx="51">
                    <c:v>0.002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A!$N$21:$N$993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A!$F$21:$F$993</c:f>
              <c:numCache/>
            </c:numRef>
          </c:xVal>
          <c:yVal>
            <c:numRef>
              <c:f>A!$O$21:$O$993</c:f>
              <c:numCache/>
            </c:numRef>
          </c:yVal>
          <c:smooth val="0"/>
        </c:ser>
        <c:axId val="59807863"/>
        <c:axId val="1399856"/>
      </c:scatterChart>
      <c:valAx>
        <c:axId val="598078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99856"/>
        <c:crosses val="autoZero"/>
        <c:crossBetween val="midCat"/>
        <c:dispUnits/>
      </c:valAx>
      <c:valAx>
        <c:axId val="13998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807863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0625"/>
          <c:y val="0.9305"/>
          <c:w val="0.99375"/>
          <c:h val="0.06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0</xdr:row>
      <xdr:rowOff>0</xdr:rowOff>
    </xdr:from>
    <xdr:to>
      <xdr:col>14</xdr:col>
      <xdr:colOff>123825</xdr:colOff>
      <xdr:row>18</xdr:row>
      <xdr:rowOff>19050</xdr:rowOff>
    </xdr:to>
    <xdr:graphicFrame>
      <xdr:nvGraphicFramePr>
        <xdr:cNvPr id="1" name="Chart 1"/>
        <xdr:cNvGraphicFramePr/>
      </xdr:nvGraphicFramePr>
      <xdr:xfrm>
        <a:off x="4562475" y="0"/>
        <a:ext cx="4610100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var.astro.cz/oejv/issues/oejv0003.pdf" TargetMode="External" /><Relationship Id="rId2" Type="http://schemas.openxmlformats.org/officeDocument/2006/relationships/hyperlink" Target="http://var.astro.cz/oejv/issues/oejv0003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82"/>
  <sheetViews>
    <sheetView tabSelected="1" zoomScalePageLayoutView="0" workbookViewId="0" topLeftCell="A1">
      <selection activeCell="E11" sqref="E11"/>
    </sheetView>
  </sheetViews>
  <sheetFormatPr defaultColWidth="10.28125" defaultRowHeight="12.75"/>
  <cols>
    <col min="1" max="1" width="14.421875" style="0" customWidth="1"/>
    <col min="2" max="2" width="5.140625" style="0" customWidth="1"/>
    <col min="3" max="3" width="11.8515625" style="0" customWidth="1"/>
    <col min="4" max="4" width="9.421875" style="0" customWidth="1"/>
    <col min="5" max="5" width="9.8515625" style="0" customWidth="1"/>
    <col min="6" max="6" width="16.8515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73</v>
      </c>
    </row>
    <row r="2" spans="1:2" ht="12.75">
      <c r="A2" t="s">
        <v>25</v>
      </c>
      <c r="B2" s="26" t="s">
        <v>74</v>
      </c>
    </row>
    <row r="4" spans="1:4" ht="14.25" thickBot="1" thickTop="1">
      <c r="A4" s="6" t="s">
        <v>0</v>
      </c>
      <c r="C4" s="3">
        <v>46255.462</v>
      </c>
      <c r="D4" s="4">
        <v>1.92258</v>
      </c>
    </row>
    <row r="5" spans="1:4" ht="13.5" thickTop="1">
      <c r="A5" s="11" t="s">
        <v>67</v>
      </c>
      <c r="B5" s="12"/>
      <c r="C5" s="13">
        <v>-9.5</v>
      </c>
      <c r="D5" s="12" t="s">
        <v>68</v>
      </c>
    </row>
    <row r="6" ht="12.75">
      <c r="A6" s="6" t="s">
        <v>1</v>
      </c>
    </row>
    <row r="7" spans="1:3" ht="12.75">
      <c r="A7" t="s">
        <v>2</v>
      </c>
      <c r="C7">
        <f>+C4</f>
        <v>46255.462</v>
      </c>
    </row>
    <row r="8" spans="1:3" ht="12.75">
      <c r="A8" t="s">
        <v>3</v>
      </c>
      <c r="C8">
        <f>+D4</f>
        <v>1.92258</v>
      </c>
    </row>
    <row r="9" spans="1:4" ht="12.75">
      <c r="A9" s="32" t="s">
        <v>78</v>
      </c>
      <c r="B9" s="33">
        <v>34</v>
      </c>
      <c r="C9" s="31" t="str">
        <f>"F"&amp;B9</f>
        <v>F34</v>
      </c>
      <c r="D9" s="29" t="str">
        <f>"G"&amp;B9</f>
        <v>G34</v>
      </c>
    </row>
    <row r="10" spans="1:5" ht="13.5" thickBot="1">
      <c r="A10" s="12"/>
      <c r="B10" s="12"/>
      <c r="C10" s="5" t="s">
        <v>21</v>
      </c>
      <c r="D10" s="5" t="s">
        <v>22</v>
      </c>
      <c r="E10" s="12"/>
    </row>
    <row r="11" spans="1:5" ht="12.75">
      <c r="A11" s="12" t="s">
        <v>16</v>
      </c>
      <c r="B11" s="12"/>
      <c r="C11" s="30">
        <f ca="1">INTERCEPT(INDIRECT($D$9):G992,INDIRECT($C$9):F992)</f>
        <v>0.006563866573704185</v>
      </c>
      <c r="D11" s="14"/>
      <c r="E11" s="12"/>
    </row>
    <row r="12" spans="1:5" ht="12.75">
      <c r="A12" s="12" t="s">
        <v>17</v>
      </c>
      <c r="B12" s="12"/>
      <c r="C12" s="30">
        <f ca="1">SLOPE(INDIRECT($D$9):G992,INDIRECT($C$9):F992)</f>
        <v>3.6573597182763184E-06</v>
      </c>
      <c r="D12" s="14"/>
      <c r="E12" s="12"/>
    </row>
    <row r="13" spans="1:3" ht="12.75">
      <c r="A13" s="12" t="s">
        <v>20</v>
      </c>
      <c r="B13" s="12"/>
      <c r="C13" s="14" t="s">
        <v>14</v>
      </c>
    </row>
    <row r="14" spans="1:3" ht="12.75">
      <c r="A14" s="12"/>
      <c r="B14" s="12"/>
      <c r="C14" s="12"/>
    </row>
    <row r="15" spans="1:6" ht="12.75">
      <c r="A15" s="15" t="s">
        <v>18</v>
      </c>
      <c r="B15" s="12"/>
      <c r="C15" s="16">
        <f>(C7+C11)+(C8+C12)*INT(MAX(F21:F3533))</f>
        <v>53557.44129451879</v>
      </c>
      <c r="E15" s="17" t="s">
        <v>76</v>
      </c>
      <c r="F15" s="13">
        <v>1</v>
      </c>
    </row>
    <row r="16" spans="1:6" ht="12.75">
      <c r="A16" s="19" t="s">
        <v>4</v>
      </c>
      <c r="B16" s="12"/>
      <c r="C16" s="20">
        <f>+C8+C12</f>
        <v>1.9225836573597181</v>
      </c>
      <c r="E16" s="17" t="s">
        <v>69</v>
      </c>
      <c r="F16" s="18">
        <f ca="1">NOW()+15018.5+$C$5/24</f>
        <v>59906.792748148146</v>
      </c>
    </row>
    <row r="17" spans="1:6" ht="13.5" thickBot="1">
      <c r="A17" s="17" t="s">
        <v>71</v>
      </c>
      <c r="B17" s="12"/>
      <c r="C17" s="12">
        <f>COUNT(C21:C2191)</f>
        <v>52</v>
      </c>
      <c r="E17" s="17" t="s">
        <v>77</v>
      </c>
      <c r="F17" s="18">
        <f>ROUND(2*(F16-$C$7)/$C$8,0)/2+F15</f>
        <v>7101.5</v>
      </c>
    </row>
    <row r="18" spans="1:6" ht="14.25" thickBot="1" thickTop="1">
      <c r="A18" s="19" t="s">
        <v>5</v>
      </c>
      <c r="B18" s="12"/>
      <c r="C18" s="22">
        <f>+C15</f>
        <v>53557.44129451879</v>
      </c>
      <c r="D18" s="23">
        <f>+C16</f>
        <v>1.9225836573597181</v>
      </c>
      <c r="E18" s="17" t="s">
        <v>70</v>
      </c>
      <c r="F18" s="29">
        <f>ROUND(2*(F16-$C$15)/$C$16,0)/2+F15</f>
        <v>3303.5</v>
      </c>
    </row>
    <row r="19" spans="5:6" ht="13.5" thickTop="1">
      <c r="E19" s="17" t="s">
        <v>72</v>
      </c>
      <c r="F19" s="21">
        <f>+$C$15+$C$16*F18-15018.5-$C$5/24</f>
        <v>44890.59223993995</v>
      </c>
    </row>
    <row r="20" spans="1:17" ht="13.5" thickBot="1">
      <c r="A20" s="5" t="s">
        <v>6</v>
      </c>
      <c r="B20" s="5" t="s">
        <v>7</v>
      </c>
      <c r="C20" s="5" t="s">
        <v>8</v>
      </c>
      <c r="D20" s="5" t="s">
        <v>13</v>
      </c>
      <c r="E20" s="5" t="s">
        <v>9</v>
      </c>
      <c r="F20" s="5" t="s">
        <v>10</v>
      </c>
      <c r="G20" s="5" t="s">
        <v>11</v>
      </c>
      <c r="H20" s="8" t="s">
        <v>12</v>
      </c>
      <c r="I20" s="8" t="s">
        <v>63</v>
      </c>
      <c r="J20" s="8" t="s">
        <v>66</v>
      </c>
      <c r="K20" s="8" t="s">
        <v>19</v>
      </c>
      <c r="L20" s="8" t="s">
        <v>26</v>
      </c>
      <c r="M20" s="8" t="s">
        <v>27</v>
      </c>
      <c r="N20" s="8" t="s">
        <v>28</v>
      </c>
      <c r="O20" s="8" t="s">
        <v>24</v>
      </c>
      <c r="P20" s="7" t="s">
        <v>23</v>
      </c>
      <c r="Q20" s="5" t="s">
        <v>15</v>
      </c>
    </row>
    <row r="21" spans="1:17" ht="12.75">
      <c r="A21" s="50" t="s">
        <v>97</v>
      </c>
      <c r="B21" s="52" t="s">
        <v>65</v>
      </c>
      <c r="C21" s="51">
        <v>23586.47</v>
      </c>
      <c r="D21" s="25"/>
      <c r="E21">
        <f aca="true" t="shared" si="0" ref="E21:E52">+(C21-C$7)/C$8</f>
        <v>-11790.922614403562</v>
      </c>
      <c r="F21">
        <f aca="true" t="shared" si="1" ref="F21:F52">ROUND(2*E21,0)/2</f>
        <v>-11791</v>
      </c>
      <c r="G21">
        <f aca="true" t="shared" si="2" ref="G21:G60">+C21-(C$7+F21*C$8)</f>
        <v>0.14877999999953317</v>
      </c>
      <c r="L21">
        <f aca="true" t="shared" si="3" ref="L21:L33">+G21</f>
        <v>0.14877999999953317</v>
      </c>
      <c r="O21">
        <f aca="true" t="shared" si="4" ref="O21:O52">+C$11+C$12*$F21</f>
        <v>-0.036560061864491886</v>
      </c>
      <c r="Q21" s="2">
        <f aca="true" t="shared" si="5" ref="Q21:Q52">+C21-15018.5</f>
        <v>8567.970000000001</v>
      </c>
    </row>
    <row r="22" spans="1:17" ht="12.75">
      <c r="A22" s="50" t="s">
        <v>97</v>
      </c>
      <c r="B22" s="52" t="s">
        <v>65</v>
      </c>
      <c r="C22" s="51">
        <v>23588.44</v>
      </c>
      <c r="D22" s="25"/>
      <c r="E22">
        <f t="shared" si="0"/>
        <v>-11789.897949630185</v>
      </c>
      <c r="F22">
        <f t="shared" si="1"/>
        <v>-11790</v>
      </c>
      <c r="G22">
        <f t="shared" si="2"/>
        <v>0.19619999999849824</v>
      </c>
      <c r="L22">
        <f t="shared" si="3"/>
        <v>0.19619999999849824</v>
      </c>
      <c r="O22">
        <f t="shared" si="4"/>
        <v>-0.03655640450477361</v>
      </c>
      <c r="Q22" s="2">
        <f t="shared" si="5"/>
        <v>8569.939999999999</v>
      </c>
    </row>
    <row r="23" spans="1:17" ht="12.75">
      <c r="A23" s="50" t="s">
        <v>97</v>
      </c>
      <c r="B23" s="52" t="s">
        <v>65</v>
      </c>
      <c r="C23" s="51">
        <v>24705.35</v>
      </c>
      <c r="D23" s="25"/>
      <c r="E23">
        <f t="shared" si="0"/>
        <v>-11208.954633877394</v>
      </c>
      <c r="F23">
        <f t="shared" si="1"/>
        <v>-11209</v>
      </c>
      <c r="G23">
        <f t="shared" si="2"/>
        <v>0.08721999999761465</v>
      </c>
      <c r="L23">
        <f t="shared" si="3"/>
        <v>0.08721999999761465</v>
      </c>
      <c r="O23">
        <f t="shared" si="4"/>
        <v>-0.03443147850845507</v>
      </c>
      <c r="Q23" s="2">
        <f t="shared" si="5"/>
        <v>9686.849999999999</v>
      </c>
    </row>
    <row r="24" spans="1:17" ht="12.75">
      <c r="A24" s="50" t="s">
        <v>97</v>
      </c>
      <c r="B24" s="52" t="s">
        <v>65</v>
      </c>
      <c r="C24" s="51">
        <v>26866.38</v>
      </c>
      <c r="D24" s="25"/>
      <c r="E24">
        <f t="shared" si="0"/>
        <v>-10084.928585546504</v>
      </c>
      <c r="F24">
        <f t="shared" si="1"/>
        <v>-10085</v>
      </c>
      <c r="G24">
        <f t="shared" si="2"/>
        <v>0.13730000000214204</v>
      </c>
      <c r="L24">
        <f t="shared" si="3"/>
        <v>0.13730000000214204</v>
      </c>
      <c r="O24">
        <f t="shared" si="4"/>
        <v>-0.030320606185112488</v>
      </c>
      <c r="Q24" s="2">
        <f t="shared" si="5"/>
        <v>11847.880000000001</v>
      </c>
    </row>
    <row r="25" spans="1:17" ht="12.75">
      <c r="A25" s="50" t="s">
        <v>97</v>
      </c>
      <c r="B25" s="52" t="s">
        <v>65</v>
      </c>
      <c r="C25" s="51">
        <v>26916.36</v>
      </c>
      <c r="D25" s="25"/>
      <c r="E25">
        <f t="shared" si="0"/>
        <v>-10058.932268098077</v>
      </c>
      <c r="F25">
        <f t="shared" si="1"/>
        <v>-10059</v>
      </c>
      <c r="G25">
        <f t="shared" si="2"/>
        <v>0.13021999999909895</v>
      </c>
      <c r="L25">
        <f t="shared" si="3"/>
        <v>0.13021999999909895</v>
      </c>
      <c r="O25">
        <f t="shared" si="4"/>
        <v>-0.0302255148324373</v>
      </c>
      <c r="Q25" s="2">
        <f t="shared" si="5"/>
        <v>11897.86</v>
      </c>
    </row>
    <row r="26" spans="1:17" ht="12.75">
      <c r="A26" s="50" t="s">
        <v>97</v>
      </c>
      <c r="B26" s="52" t="s">
        <v>65</v>
      </c>
      <c r="C26" s="51">
        <v>31288.27</v>
      </c>
      <c r="D26" s="25"/>
      <c r="E26">
        <f t="shared" si="0"/>
        <v>-7784.951471460225</v>
      </c>
      <c r="F26">
        <f t="shared" si="1"/>
        <v>-7785</v>
      </c>
      <c r="G26">
        <f t="shared" si="2"/>
        <v>0.09330000000045402</v>
      </c>
      <c r="L26">
        <f t="shared" si="3"/>
        <v>0.09330000000045402</v>
      </c>
      <c r="O26">
        <f t="shared" si="4"/>
        <v>-0.021908678833076956</v>
      </c>
      <c r="Q26" s="2">
        <f t="shared" si="5"/>
        <v>16269.77</v>
      </c>
    </row>
    <row r="27" spans="1:17" ht="12.75">
      <c r="A27" s="50" t="s">
        <v>97</v>
      </c>
      <c r="B27" s="52" t="s">
        <v>65</v>
      </c>
      <c r="C27" s="51">
        <v>31290.19</v>
      </c>
      <c r="D27" s="25"/>
      <c r="E27">
        <f t="shared" si="0"/>
        <v>-7783.952813406985</v>
      </c>
      <c r="F27">
        <f t="shared" si="1"/>
        <v>-7784</v>
      </c>
      <c r="G27">
        <f t="shared" si="2"/>
        <v>0.0907199999965087</v>
      </c>
      <c r="L27">
        <f t="shared" si="3"/>
        <v>0.0907199999965087</v>
      </c>
      <c r="O27">
        <f t="shared" si="4"/>
        <v>-0.021905021473358675</v>
      </c>
      <c r="Q27" s="2">
        <f t="shared" si="5"/>
        <v>16271.689999999999</v>
      </c>
    </row>
    <row r="28" spans="1:17" ht="12.75">
      <c r="A28" s="50" t="s">
        <v>97</v>
      </c>
      <c r="B28" s="52" t="s">
        <v>65</v>
      </c>
      <c r="C28" s="51">
        <v>31313.25</v>
      </c>
      <c r="D28" s="25"/>
      <c r="E28">
        <f t="shared" si="0"/>
        <v>-7771.958514080038</v>
      </c>
      <c r="F28">
        <f t="shared" si="1"/>
        <v>-7772</v>
      </c>
      <c r="G28">
        <f t="shared" si="2"/>
        <v>0.07976000000053318</v>
      </c>
      <c r="L28">
        <f t="shared" si="3"/>
        <v>0.07976000000053318</v>
      </c>
      <c r="O28">
        <f t="shared" si="4"/>
        <v>-0.021861133156739362</v>
      </c>
      <c r="Q28" s="2">
        <f t="shared" si="5"/>
        <v>16294.75</v>
      </c>
    </row>
    <row r="29" spans="1:17" ht="12.75">
      <c r="A29" s="50" t="s">
        <v>97</v>
      </c>
      <c r="B29" s="52" t="s">
        <v>65</v>
      </c>
      <c r="C29" s="51">
        <v>31315.21</v>
      </c>
      <c r="D29" s="25"/>
      <c r="E29">
        <f t="shared" si="0"/>
        <v>-7770.939050650689</v>
      </c>
      <c r="F29">
        <f t="shared" si="1"/>
        <v>-7771</v>
      </c>
      <c r="G29">
        <f t="shared" si="2"/>
        <v>0.11718000000109896</v>
      </c>
      <c r="L29">
        <f t="shared" si="3"/>
        <v>0.11718000000109896</v>
      </c>
      <c r="O29">
        <f t="shared" si="4"/>
        <v>-0.021857475797021082</v>
      </c>
      <c r="Q29" s="2">
        <f t="shared" si="5"/>
        <v>16296.71</v>
      </c>
    </row>
    <row r="30" spans="1:17" ht="12.75">
      <c r="A30" s="50" t="s">
        <v>97</v>
      </c>
      <c r="B30" s="52" t="s">
        <v>65</v>
      </c>
      <c r="C30" s="51">
        <v>31340.17</v>
      </c>
      <c r="D30" s="25"/>
      <c r="E30">
        <f t="shared" si="0"/>
        <v>-7757.956495958557</v>
      </c>
      <c r="F30">
        <f t="shared" si="1"/>
        <v>-7758</v>
      </c>
      <c r="G30">
        <f t="shared" si="2"/>
        <v>0.08363999999710359</v>
      </c>
      <c r="L30">
        <f t="shared" si="3"/>
        <v>0.08363999999710359</v>
      </c>
      <c r="O30">
        <f t="shared" si="4"/>
        <v>-0.021809930120683496</v>
      </c>
      <c r="Q30" s="2">
        <f t="shared" si="5"/>
        <v>16321.669999999998</v>
      </c>
    </row>
    <row r="31" spans="1:17" ht="12.75">
      <c r="A31" s="50" t="s">
        <v>97</v>
      </c>
      <c r="B31" s="52" t="s">
        <v>65</v>
      </c>
      <c r="C31" s="51">
        <v>31342.12</v>
      </c>
      <c r="D31" s="25"/>
      <c r="E31">
        <f t="shared" si="0"/>
        <v>-7756.942233873233</v>
      </c>
      <c r="F31">
        <f t="shared" si="1"/>
        <v>-7757</v>
      </c>
      <c r="G31">
        <f t="shared" si="2"/>
        <v>0.11105999999927008</v>
      </c>
      <c r="L31">
        <f t="shared" si="3"/>
        <v>0.11105999999927008</v>
      </c>
      <c r="O31">
        <f t="shared" si="4"/>
        <v>-0.021806272760965216</v>
      </c>
      <c r="Q31" s="2">
        <f t="shared" si="5"/>
        <v>16323.619999999999</v>
      </c>
    </row>
    <row r="32" spans="1:17" ht="12.75">
      <c r="A32" s="50" t="s">
        <v>131</v>
      </c>
      <c r="B32" s="52" t="s">
        <v>65</v>
      </c>
      <c r="C32" s="51">
        <v>33418.472</v>
      </c>
      <c r="D32" s="25"/>
      <c r="E32">
        <f t="shared" si="0"/>
        <v>-6676.960126496686</v>
      </c>
      <c r="F32">
        <f t="shared" si="1"/>
        <v>-6677</v>
      </c>
      <c r="G32">
        <f t="shared" si="2"/>
        <v>0.07665999999881024</v>
      </c>
      <c r="L32">
        <f t="shared" si="3"/>
        <v>0.07665999999881024</v>
      </c>
      <c r="O32">
        <f t="shared" si="4"/>
        <v>-0.01785632426522679</v>
      </c>
      <c r="Q32" s="2">
        <f t="shared" si="5"/>
        <v>18399.972</v>
      </c>
    </row>
    <row r="33" spans="1:17" ht="12.75">
      <c r="A33" s="50" t="s">
        <v>135</v>
      </c>
      <c r="B33" s="52" t="s">
        <v>65</v>
      </c>
      <c r="C33" s="51">
        <v>36348.472</v>
      </c>
      <c r="D33" s="25"/>
      <c r="E33">
        <f t="shared" si="0"/>
        <v>-5152.966326498767</v>
      </c>
      <c r="F33">
        <f t="shared" si="1"/>
        <v>-5153</v>
      </c>
      <c r="G33">
        <f t="shared" si="2"/>
        <v>0.0647400000016205</v>
      </c>
      <c r="L33">
        <f t="shared" si="3"/>
        <v>0.0647400000016205</v>
      </c>
      <c r="O33">
        <f t="shared" si="4"/>
        <v>-0.012282508054573685</v>
      </c>
      <c r="Q33" s="2">
        <f t="shared" si="5"/>
        <v>21329.972</v>
      </c>
    </row>
    <row r="34" spans="1:32" ht="12.75">
      <c r="A34" t="s">
        <v>30</v>
      </c>
      <c r="C34" s="25">
        <v>41487.479</v>
      </c>
      <c r="D34" s="25"/>
      <c r="E34">
        <f t="shared" si="0"/>
        <v>-2479.991989930198</v>
      </c>
      <c r="F34">
        <f t="shared" si="1"/>
        <v>-2480</v>
      </c>
      <c r="G34">
        <f t="shared" si="2"/>
        <v>0.015399999996589031</v>
      </c>
      <c r="I34">
        <f aca="true" t="shared" si="6" ref="I34:I50">+G34</f>
        <v>0.015399999996589031</v>
      </c>
      <c r="O34">
        <f t="shared" si="4"/>
        <v>-0.0025063855276210856</v>
      </c>
      <c r="Q34" s="2">
        <f t="shared" si="5"/>
        <v>26468.979</v>
      </c>
      <c r="AB34">
        <v>9</v>
      </c>
      <c r="AD34" t="s">
        <v>29</v>
      </c>
      <c r="AF34" t="s">
        <v>31</v>
      </c>
    </row>
    <row r="35" spans="1:32" ht="12.75">
      <c r="A35" t="s">
        <v>33</v>
      </c>
      <c r="C35" s="25">
        <v>42183.453</v>
      </c>
      <c r="D35" s="25"/>
      <c r="E35">
        <f t="shared" si="0"/>
        <v>-2117.991969124821</v>
      </c>
      <c r="F35">
        <f t="shared" si="1"/>
        <v>-2118</v>
      </c>
      <c r="G35">
        <f t="shared" si="2"/>
        <v>0.015440000002854504</v>
      </c>
      <c r="I35">
        <f t="shared" si="6"/>
        <v>0.015440000002854504</v>
      </c>
      <c r="O35">
        <f t="shared" si="4"/>
        <v>-0.0011824213096050572</v>
      </c>
      <c r="Q35" s="2">
        <f t="shared" si="5"/>
        <v>27164.953</v>
      </c>
      <c r="AA35" t="s">
        <v>32</v>
      </c>
      <c r="AB35">
        <v>7</v>
      </c>
      <c r="AD35" t="s">
        <v>29</v>
      </c>
      <c r="AF35" t="s">
        <v>31</v>
      </c>
    </row>
    <row r="36" spans="1:32" ht="12.75">
      <c r="A36" t="s">
        <v>34</v>
      </c>
      <c r="C36" s="25">
        <v>42552.573</v>
      </c>
      <c r="D36" s="25"/>
      <c r="E36">
        <f t="shared" si="0"/>
        <v>-1925.9999583892493</v>
      </c>
      <c r="F36">
        <f t="shared" si="1"/>
        <v>-1926</v>
      </c>
      <c r="G36">
        <f t="shared" si="2"/>
        <v>7.999999797903001E-05</v>
      </c>
      <c r="I36">
        <f t="shared" si="6"/>
        <v>7.999999797903001E-05</v>
      </c>
      <c r="O36">
        <f t="shared" si="4"/>
        <v>-0.00048020824369600455</v>
      </c>
      <c r="Q36" s="2">
        <f t="shared" si="5"/>
        <v>27534.072999999997</v>
      </c>
      <c r="AA36" t="s">
        <v>32</v>
      </c>
      <c r="AB36">
        <v>6</v>
      </c>
      <c r="AD36" t="s">
        <v>29</v>
      </c>
      <c r="AF36" t="s">
        <v>31</v>
      </c>
    </row>
    <row r="37" spans="1:32" ht="12.75">
      <c r="A37" t="s">
        <v>36</v>
      </c>
      <c r="C37" s="25">
        <v>42606.412</v>
      </c>
      <c r="D37" s="25"/>
      <c r="E37">
        <f t="shared" si="0"/>
        <v>-1897.9964422806868</v>
      </c>
      <c r="F37">
        <f t="shared" si="1"/>
        <v>-1898</v>
      </c>
      <c r="G37">
        <f t="shared" si="2"/>
        <v>0.006839999994554091</v>
      </c>
      <c r="I37">
        <f t="shared" si="6"/>
        <v>0.006839999994554091</v>
      </c>
      <c r="O37">
        <f t="shared" si="4"/>
        <v>-0.0003778021715842676</v>
      </c>
      <c r="Q37" s="2">
        <f t="shared" si="5"/>
        <v>27587.911999999997</v>
      </c>
      <c r="AA37" t="s">
        <v>32</v>
      </c>
      <c r="AB37">
        <v>7</v>
      </c>
      <c r="AD37" t="s">
        <v>35</v>
      </c>
      <c r="AF37" t="s">
        <v>31</v>
      </c>
    </row>
    <row r="38" spans="1:32" ht="12.75">
      <c r="A38" t="s">
        <v>36</v>
      </c>
      <c r="C38" s="25">
        <v>42629.477</v>
      </c>
      <c r="D38" s="25"/>
      <c r="E38">
        <f t="shared" si="0"/>
        <v>-1885.999542281726</v>
      </c>
      <c r="F38">
        <f t="shared" si="1"/>
        <v>-1886</v>
      </c>
      <c r="G38">
        <f t="shared" si="2"/>
        <v>0.000879999999597203</v>
      </c>
      <c r="I38">
        <f t="shared" si="6"/>
        <v>0.000879999999597203</v>
      </c>
      <c r="O38">
        <f t="shared" si="4"/>
        <v>-0.00033391385496495205</v>
      </c>
      <c r="Q38" s="2">
        <f t="shared" si="5"/>
        <v>27610.977</v>
      </c>
      <c r="AA38" t="s">
        <v>32</v>
      </c>
      <c r="AB38">
        <v>7</v>
      </c>
      <c r="AD38" t="s">
        <v>29</v>
      </c>
      <c r="AF38" t="s">
        <v>31</v>
      </c>
    </row>
    <row r="39" spans="1:32" ht="12.75">
      <c r="A39" t="s">
        <v>36</v>
      </c>
      <c r="C39" s="25">
        <v>42631.4</v>
      </c>
      <c r="D39" s="25"/>
      <c r="E39">
        <f t="shared" si="0"/>
        <v>-1884.9993238252755</v>
      </c>
      <c r="F39">
        <f t="shared" si="1"/>
        <v>-1885</v>
      </c>
      <c r="G39">
        <f t="shared" si="2"/>
        <v>0.0013000000035390258</v>
      </c>
      <c r="I39">
        <f t="shared" si="6"/>
        <v>0.0013000000035390258</v>
      </c>
      <c r="O39">
        <f t="shared" si="4"/>
        <v>-0.0003302564952466754</v>
      </c>
      <c r="Q39" s="2">
        <f t="shared" si="5"/>
        <v>27612.9</v>
      </c>
      <c r="AA39" t="s">
        <v>32</v>
      </c>
      <c r="AB39">
        <v>9</v>
      </c>
      <c r="AD39" t="s">
        <v>29</v>
      </c>
      <c r="AF39" t="s">
        <v>31</v>
      </c>
    </row>
    <row r="40" spans="1:32" ht="12.75">
      <c r="A40" t="s">
        <v>37</v>
      </c>
      <c r="C40" s="25">
        <v>42900.562</v>
      </c>
      <c r="D40" s="25"/>
      <c r="E40">
        <f t="shared" si="0"/>
        <v>-1744.9989077177552</v>
      </c>
      <c r="F40">
        <f t="shared" si="1"/>
        <v>-1745</v>
      </c>
      <c r="G40">
        <f t="shared" si="2"/>
        <v>0.002099999997881241</v>
      </c>
      <c r="I40">
        <f t="shared" si="6"/>
        <v>0.002099999997881241</v>
      </c>
      <c r="O40">
        <f t="shared" si="4"/>
        <v>0.0001817738653120092</v>
      </c>
      <c r="Q40" s="2">
        <f t="shared" si="5"/>
        <v>27882.061999999998</v>
      </c>
      <c r="AB40">
        <v>7</v>
      </c>
      <c r="AD40" t="s">
        <v>29</v>
      </c>
      <c r="AF40" t="s">
        <v>31</v>
      </c>
    </row>
    <row r="41" spans="1:32" ht="12.75">
      <c r="A41" t="s">
        <v>37</v>
      </c>
      <c r="C41" s="25">
        <v>42950.551</v>
      </c>
      <c r="D41" s="25"/>
      <c r="E41">
        <f t="shared" si="0"/>
        <v>-1718.997909059701</v>
      </c>
      <c r="F41">
        <f t="shared" si="1"/>
        <v>-1719</v>
      </c>
      <c r="G41">
        <f t="shared" si="2"/>
        <v>0.004020000000309665</v>
      </c>
      <c r="I41">
        <f t="shared" si="6"/>
        <v>0.004020000000309665</v>
      </c>
      <c r="O41">
        <f t="shared" si="4"/>
        <v>0.00027686521798719367</v>
      </c>
      <c r="Q41" s="2">
        <f t="shared" si="5"/>
        <v>27932.051</v>
      </c>
      <c r="AB41">
        <v>10</v>
      </c>
      <c r="AD41" t="s">
        <v>29</v>
      </c>
      <c r="AF41" t="s">
        <v>31</v>
      </c>
    </row>
    <row r="42" spans="1:32" ht="12.75">
      <c r="A42" t="s">
        <v>38</v>
      </c>
      <c r="C42" s="25">
        <v>43275.467</v>
      </c>
      <c r="D42" s="25"/>
      <c r="E42">
        <f t="shared" si="0"/>
        <v>-1549.9979194623904</v>
      </c>
      <c r="F42">
        <f t="shared" si="1"/>
        <v>-1550</v>
      </c>
      <c r="G42">
        <f t="shared" si="2"/>
        <v>0.00399999999353895</v>
      </c>
      <c r="I42">
        <f t="shared" si="6"/>
        <v>0.00399999999353895</v>
      </c>
      <c r="O42">
        <f t="shared" si="4"/>
        <v>0.000894959010375891</v>
      </c>
      <c r="Q42" s="2">
        <f t="shared" si="5"/>
        <v>28256.966999999997</v>
      </c>
      <c r="AA42" t="s">
        <v>32</v>
      </c>
      <c r="AB42">
        <v>7</v>
      </c>
      <c r="AD42" t="s">
        <v>29</v>
      </c>
      <c r="AF42" t="s">
        <v>31</v>
      </c>
    </row>
    <row r="43" spans="1:32" ht="12.75">
      <c r="A43" t="s">
        <v>39</v>
      </c>
      <c r="C43" s="25">
        <v>43402.346</v>
      </c>
      <c r="D43" s="25"/>
      <c r="E43">
        <f t="shared" si="0"/>
        <v>-1484.003786578453</v>
      </c>
      <c r="F43">
        <f t="shared" si="1"/>
        <v>-1484</v>
      </c>
      <c r="G43">
        <f t="shared" si="2"/>
        <v>-0.007280000005266629</v>
      </c>
      <c r="I43">
        <f t="shared" si="6"/>
        <v>-0.007280000005266629</v>
      </c>
      <c r="O43">
        <f t="shared" si="4"/>
        <v>0.001136344751782128</v>
      </c>
      <c r="Q43" s="2">
        <f t="shared" si="5"/>
        <v>28383.845999999998</v>
      </c>
      <c r="AA43" t="s">
        <v>32</v>
      </c>
      <c r="AB43">
        <v>6</v>
      </c>
      <c r="AD43" t="s">
        <v>29</v>
      </c>
      <c r="AF43" t="s">
        <v>31</v>
      </c>
    </row>
    <row r="44" spans="1:32" ht="12.75">
      <c r="A44" t="s">
        <v>40</v>
      </c>
      <c r="C44" s="25">
        <v>43671.51</v>
      </c>
      <c r="D44" s="25"/>
      <c r="E44">
        <f t="shared" si="0"/>
        <v>-1344.002330202123</v>
      </c>
      <c r="F44">
        <f t="shared" si="1"/>
        <v>-1344</v>
      </c>
      <c r="G44">
        <f t="shared" si="2"/>
        <v>-0.004479999995965045</v>
      </c>
      <c r="I44">
        <f t="shared" si="6"/>
        <v>-0.004479999995965045</v>
      </c>
      <c r="O44">
        <f t="shared" si="4"/>
        <v>0.0016483751123408125</v>
      </c>
      <c r="Q44" s="2">
        <f t="shared" si="5"/>
        <v>28653.010000000002</v>
      </c>
      <c r="AA44" t="s">
        <v>32</v>
      </c>
      <c r="AB44">
        <v>7</v>
      </c>
      <c r="AD44" t="s">
        <v>29</v>
      </c>
      <c r="AF44" t="s">
        <v>31</v>
      </c>
    </row>
    <row r="45" spans="1:32" ht="12.75">
      <c r="A45" t="s">
        <v>41</v>
      </c>
      <c r="C45" s="25">
        <v>44711.627</v>
      </c>
      <c r="D45" s="25"/>
      <c r="E45">
        <f t="shared" si="0"/>
        <v>-803.0016956381525</v>
      </c>
      <c r="F45">
        <f t="shared" si="1"/>
        <v>-803</v>
      </c>
      <c r="G45">
        <f t="shared" si="2"/>
        <v>-0.003259999997681007</v>
      </c>
      <c r="I45">
        <f t="shared" si="6"/>
        <v>-0.003259999997681007</v>
      </c>
      <c r="O45">
        <f t="shared" si="4"/>
        <v>0.003627006719928301</v>
      </c>
      <c r="Q45" s="2">
        <f t="shared" si="5"/>
        <v>29693.127</v>
      </c>
      <c r="AA45" t="s">
        <v>32</v>
      </c>
      <c r="AB45">
        <v>6</v>
      </c>
      <c r="AD45" t="s">
        <v>29</v>
      </c>
      <c r="AF45" t="s">
        <v>31</v>
      </c>
    </row>
    <row r="46" spans="1:32" ht="12.75">
      <c r="A46" t="s">
        <v>42</v>
      </c>
      <c r="C46" s="25">
        <v>44842.362</v>
      </c>
      <c r="D46" s="25"/>
      <c r="E46">
        <f t="shared" si="0"/>
        <v>-735.0019244972893</v>
      </c>
      <c r="F46">
        <f t="shared" si="1"/>
        <v>-735</v>
      </c>
      <c r="G46">
        <f t="shared" si="2"/>
        <v>-0.003700000001117587</v>
      </c>
      <c r="I46">
        <f t="shared" si="6"/>
        <v>-0.003700000001117587</v>
      </c>
      <c r="O46">
        <f t="shared" si="4"/>
        <v>0.0038757071807710907</v>
      </c>
      <c r="Q46" s="2">
        <f t="shared" si="5"/>
        <v>29823.862</v>
      </c>
      <c r="AA46" t="s">
        <v>32</v>
      </c>
      <c r="AB46">
        <v>6</v>
      </c>
      <c r="AD46" t="s">
        <v>29</v>
      </c>
      <c r="AF46" t="s">
        <v>31</v>
      </c>
    </row>
    <row r="47" spans="1:32" ht="12.75">
      <c r="A47" t="s">
        <v>43</v>
      </c>
      <c r="C47" s="25">
        <v>45061.533</v>
      </c>
      <c r="D47" s="25"/>
      <c r="E47">
        <f t="shared" si="0"/>
        <v>-621.0035473166248</v>
      </c>
      <c r="F47">
        <f t="shared" si="1"/>
        <v>-621</v>
      </c>
      <c r="G47">
        <f t="shared" si="2"/>
        <v>-0.006819999995059334</v>
      </c>
      <c r="I47">
        <f t="shared" si="6"/>
        <v>-0.006819999995059334</v>
      </c>
      <c r="O47">
        <f t="shared" si="4"/>
        <v>0.004292646188654591</v>
      </c>
      <c r="Q47" s="2">
        <f t="shared" si="5"/>
        <v>30043.033000000003</v>
      </c>
      <c r="AA47" t="s">
        <v>32</v>
      </c>
      <c r="AB47">
        <v>7</v>
      </c>
      <c r="AD47" t="s">
        <v>29</v>
      </c>
      <c r="AF47" t="s">
        <v>31</v>
      </c>
    </row>
    <row r="48" spans="1:32" ht="12.75">
      <c r="A48" t="s">
        <v>43</v>
      </c>
      <c r="C48" s="25">
        <v>45111.534</v>
      </c>
      <c r="D48" s="25"/>
      <c r="E48">
        <f t="shared" si="0"/>
        <v>-594.9963070457405</v>
      </c>
      <c r="F48">
        <f t="shared" si="1"/>
        <v>-595</v>
      </c>
      <c r="G48">
        <f t="shared" si="2"/>
        <v>0.007100000002537854</v>
      </c>
      <c r="I48">
        <f t="shared" si="6"/>
        <v>0.007100000002537854</v>
      </c>
      <c r="O48">
        <f t="shared" si="4"/>
        <v>0.004387737541329775</v>
      </c>
      <c r="Q48" s="2">
        <f t="shared" si="5"/>
        <v>30093.034</v>
      </c>
      <c r="AA48" t="s">
        <v>32</v>
      </c>
      <c r="AB48">
        <v>8</v>
      </c>
      <c r="AD48" t="s">
        <v>29</v>
      </c>
      <c r="AF48" t="s">
        <v>31</v>
      </c>
    </row>
    <row r="49" spans="1:32" ht="12.75">
      <c r="A49" t="s">
        <v>44</v>
      </c>
      <c r="C49" s="25">
        <v>45138.445</v>
      </c>
      <c r="D49" s="25"/>
      <c r="E49">
        <f t="shared" si="0"/>
        <v>-580.9989701338825</v>
      </c>
      <c r="F49">
        <f t="shared" si="1"/>
        <v>-581</v>
      </c>
      <c r="G49">
        <f t="shared" si="2"/>
        <v>0.001980000000912696</v>
      </c>
      <c r="I49">
        <f t="shared" si="6"/>
        <v>0.001980000000912696</v>
      </c>
      <c r="O49">
        <f t="shared" si="4"/>
        <v>0.004438940577385643</v>
      </c>
      <c r="Q49" s="2">
        <f t="shared" si="5"/>
        <v>30119.945</v>
      </c>
      <c r="AA49" t="s">
        <v>32</v>
      </c>
      <c r="AB49">
        <v>7</v>
      </c>
      <c r="AD49" t="s">
        <v>29</v>
      </c>
      <c r="AF49" t="s">
        <v>31</v>
      </c>
    </row>
    <row r="50" spans="1:32" ht="12.75">
      <c r="A50" t="s">
        <v>45</v>
      </c>
      <c r="C50" s="25">
        <v>45830.573</v>
      </c>
      <c r="D50" s="25"/>
      <c r="E50">
        <f t="shared" si="0"/>
        <v>-220.99938624140626</v>
      </c>
      <c r="F50">
        <f t="shared" si="1"/>
        <v>-221</v>
      </c>
      <c r="G50">
        <f t="shared" si="2"/>
        <v>0.0011799999992945231</v>
      </c>
      <c r="I50">
        <f t="shared" si="6"/>
        <v>0.0011799999992945231</v>
      </c>
      <c r="O50">
        <f t="shared" si="4"/>
        <v>0.005755590075965118</v>
      </c>
      <c r="Q50" s="2">
        <f t="shared" si="5"/>
        <v>30812.072999999997</v>
      </c>
      <c r="AA50" t="s">
        <v>32</v>
      </c>
      <c r="AB50">
        <v>7</v>
      </c>
      <c r="AD50" t="s">
        <v>29</v>
      </c>
      <c r="AF50" t="s">
        <v>31</v>
      </c>
    </row>
    <row r="51" spans="1:17" ht="12.75">
      <c r="A51" t="s">
        <v>12</v>
      </c>
      <c r="C51" s="25">
        <v>46255.462</v>
      </c>
      <c r="D51" s="25" t="s">
        <v>14</v>
      </c>
      <c r="E51">
        <f t="shared" si="0"/>
        <v>0</v>
      </c>
      <c r="F51">
        <f t="shared" si="1"/>
        <v>0</v>
      </c>
      <c r="G51">
        <f t="shared" si="2"/>
        <v>0</v>
      </c>
      <c r="H51">
        <f>+G51</f>
        <v>0</v>
      </c>
      <c r="O51">
        <f t="shared" si="4"/>
        <v>0.006563866573704185</v>
      </c>
      <c r="Q51" s="2">
        <f t="shared" si="5"/>
        <v>31236.962</v>
      </c>
    </row>
    <row r="52" spans="1:32" ht="12.75">
      <c r="A52" t="s">
        <v>46</v>
      </c>
      <c r="C52" s="25">
        <v>46255.462</v>
      </c>
      <c r="D52" s="25"/>
      <c r="E52">
        <f t="shared" si="0"/>
        <v>0</v>
      </c>
      <c r="F52">
        <f t="shared" si="1"/>
        <v>0</v>
      </c>
      <c r="G52">
        <f t="shared" si="2"/>
        <v>0</v>
      </c>
      <c r="I52">
        <f aca="true" t="shared" si="7" ref="I52:I60">+G52</f>
        <v>0</v>
      </c>
      <c r="O52">
        <f t="shared" si="4"/>
        <v>0.006563866573704185</v>
      </c>
      <c r="Q52" s="2">
        <f t="shared" si="5"/>
        <v>31236.962</v>
      </c>
      <c r="AA52" t="s">
        <v>32</v>
      </c>
      <c r="AB52">
        <v>7</v>
      </c>
      <c r="AD52" t="s">
        <v>29</v>
      </c>
      <c r="AF52" t="s">
        <v>31</v>
      </c>
    </row>
    <row r="53" spans="1:32" ht="12.75">
      <c r="A53" t="s">
        <v>47</v>
      </c>
      <c r="C53" s="25">
        <v>46974.512</v>
      </c>
      <c r="D53" s="25"/>
      <c r="E53">
        <f aca="true" t="shared" si="8" ref="E53:E72">+(C53-C$7)/C$8</f>
        <v>374.0026422827674</v>
      </c>
      <c r="F53">
        <f aca="true" t="shared" si="9" ref="F53:F84">ROUND(2*E53,0)/2</f>
        <v>374</v>
      </c>
      <c r="G53">
        <f t="shared" si="2"/>
        <v>0.005080000002635643</v>
      </c>
      <c r="I53">
        <f t="shared" si="7"/>
        <v>0.005080000002635643</v>
      </c>
      <c r="O53">
        <f aca="true" t="shared" si="10" ref="O53:O72">+C$11+C$12*$F53</f>
        <v>0.007931719108339529</v>
      </c>
      <c r="Q53" s="2">
        <f aca="true" t="shared" si="11" ref="Q53:Q72">+C53-15018.5</f>
        <v>31956.012000000002</v>
      </c>
      <c r="AA53" t="s">
        <v>32</v>
      </c>
      <c r="AB53">
        <v>7</v>
      </c>
      <c r="AD53" t="s">
        <v>29</v>
      </c>
      <c r="AF53" t="s">
        <v>31</v>
      </c>
    </row>
    <row r="54" spans="1:32" ht="12.75">
      <c r="A54" t="s">
        <v>48</v>
      </c>
      <c r="C54" s="25">
        <v>47028.348</v>
      </c>
      <c r="D54" s="25"/>
      <c r="E54">
        <f t="shared" si="8"/>
        <v>402.00459798811943</v>
      </c>
      <c r="F54">
        <f t="shared" si="9"/>
        <v>402</v>
      </c>
      <c r="G54">
        <f t="shared" si="2"/>
        <v>0.008839999994961545</v>
      </c>
      <c r="I54">
        <f t="shared" si="7"/>
        <v>0.008839999994961545</v>
      </c>
      <c r="O54">
        <f t="shared" si="10"/>
        <v>0.008034125180451265</v>
      </c>
      <c r="Q54" s="2">
        <f t="shared" si="11"/>
        <v>32009.847999999998</v>
      </c>
      <c r="AA54" t="s">
        <v>32</v>
      </c>
      <c r="AB54">
        <v>6</v>
      </c>
      <c r="AD54" t="s">
        <v>29</v>
      </c>
      <c r="AF54" t="s">
        <v>31</v>
      </c>
    </row>
    <row r="55" spans="1:32" ht="12.75">
      <c r="A55" t="s">
        <v>49</v>
      </c>
      <c r="C55" s="25">
        <v>47322.499</v>
      </c>
      <c r="D55" s="25"/>
      <c r="E55">
        <f t="shared" si="8"/>
        <v>555.0026526854559</v>
      </c>
      <c r="F55">
        <f t="shared" si="9"/>
        <v>555</v>
      </c>
      <c r="G55">
        <f t="shared" si="2"/>
        <v>0.0051000000021304</v>
      </c>
      <c r="I55">
        <f t="shared" si="7"/>
        <v>0.0051000000021304</v>
      </c>
      <c r="O55">
        <f t="shared" si="10"/>
        <v>0.008593701217347541</v>
      </c>
      <c r="Q55" s="2">
        <f t="shared" si="11"/>
        <v>32303.999000000003</v>
      </c>
      <c r="AA55" t="s">
        <v>32</v>
      </c>
      <c r="AB55">
        <v>7</v>
      </c>
      <c r="AD55" t="s">
        <v>29</v>
      </c>
      <c r="AF55" t="s">
        <v>31</v>
      </c>
    </row>
    <row r="56" spans="1:32" ht="12.75">
      <c r="A56" t="s">
        <v>50</v>
      </c>
      <c r="C56" s="25">
        <v>47401.324</v>
      </c>
      <c r="D56" s="25"/>
      <c r="E56">
        <f t="shared" si="8"/>
        <v>596.0022469806203</v>
      </c>
      <c r="F56">
        <f t="shared" si="9"/>
        <v>596</v>
      </c>
      <c r="G56">
        <f t="shared" si="2"/>
        <v>0.004320000000006985</v>
      </c>
      <c r="I56">
        <f t="shared" si="7"/>
        <v>0.004320000000006985</v>
      </c>
      <c r="O56">
        <f t="shared" si="10"/>
        <v>0.00874365296579687</v>
      </c>
      <c r="Q56" s="2">
        <f t="shared" si="11"/>
        <v>32382.824</v>
      </c>
      <c r="AA56" t="s">
        <v>32</v>
      </c>
      <c r="AB56">
        <v>8</v>
      </c>
      <c r="AD56" t="s">
        <v>29</v>
      </c>
      <c r="AF56" t="s">
        <v>31</v>
      </c>
    </row>
    <row r="57" spans="1:32" ht="12.75">
      <c r="A57" t="s">
        <v>51</v>
      </c>
      <c r="C57" s="25">
        <v>47591.666</v>
      </c>
      <c r="D57" s="25"/>
      <c r="E57">
        <f t="shared" si="8"/>
        <v>695.0056694649887</v>
      </c>
      <c r="F57">
        <f t="shared" si="9"/>
        <v>695</v>
      </c>
      <c r="G57">
        <f t="shared" si="2"/>
        <v>0.010900000001129229</v>
      </c>
      <c r="I57">
        <f t="shared" si="7"/>
        <v>0.010900000001129229</v>
      </c>
      <c r="O57">
        <f t="shared" si="10"/>
        <v>0.009105731577906225</v>
      </c>
      <c r="Q57" s="2">
        <f t="shared" si="11"/>
        <v>32573.165999999997</v>
      </c>
      <c r="AA57" t="s">
        <v>32</v>
      </c>
      <c r="AB57">
        <v>5</v>
      </c>
      <c r="AD57" t="s">
        <v>29</v>
      </c>
      <c r="AF57" t="s">
        <v>31</v>
      </c>
    </row>
    <row r="58" spans="1:32" ht="12.75">
      <c r="A58" t="s">
        <v>52</v>
      </c>
      <c r="C58" s="25">
        <v>47747.387</v>
      </c>
      <c r="D58" s="25"/>
      <c r="E58">
        <f t="shared" si="8"/>
        <v>776.0015187924575</v>
      </c>
      <c r="F58">
        <f t="shared" si="9"/>
        <v>776</v>
      </c>
      <c r="G58">
        <f t="shared" si="2"/>
        <v>0.0029200000062701292</v>
      </c>
      <c r="I58">
        <f t="shared" si="7"/>
        <v>0.0029200000062701292</v>
      </c>
      <c r="O58">
        <f t="shared" si="10"/>
        <v>0.009401977715086607</v>
      </c>
      <c r="Q58" s="2">
        <f t="shared" si="11"/>
        <v>32728.887000000002</v>
      </c>
      <c r="AA58" t="s">
        <v>32</v>
      </c>
      <c r="AB58">
        <v>7</v>
      </c>
      <c r="AD58" t="s">
        <v>29</v>
      </c>
      <c r="AF58" t="s">
        <v>31</v>
      </c>
    </row>
    <row r="59" spans="1:32" ht="12.75">
      <c r="A59" t="s">
        <v>53</v>
      </c>
      <c r="C59" s="25">
        <v>48016.551</v>
      </c>
      <c r="D59" s="25"/>
      <c r="E59">
        <f t="shared" si="8"/>
        <v>916.0029751687836</v>
      </c>
      <c r="F59">
        <f t="shared" si="9"/>
        <v>916</v>
      </c>
      <c r="G59">
        <f t="shared" si="2"/>
        <v>0.005720000001019798</v>
      </c>
      <c r="I59">
        <f t="shared" si="7"/>
        <v>0.005720000001019798</v>
      </c>
      <c r="O59">
        <f t="shared" si="10"/>
        <v>0.009914008075645292</v>
      </c>
      <c r="Q59" s="2">
        <f t="shared" si="11"/>
        <v>32998.051</v>
      </c>
      <c r="AA59" t="s">
        <v>32</v>
      </c>
      <c r="AB59">
        <v>7</v>
      </c>
      <c r="AD59" t="s">
        <v>29</v>
      </c>
      <c r="AF59" t="s">
        <v>31</v>
      </c>
    </row>
    <row r="60" spans="1:32" ht="12.75">
      <c r="A60" t="s">
        <v>53</v>
      </c>
      <c r="C60" s="25">
        <v>48068.471</v>
      </c>
      <c r="D60" s="25"/>
      <c r="E60">
        <f t="shared" si="8"/>
        <v>943.008353358507</v>
      </c>
      <c r="F60">
        <f t="shared" si="9"/>
        <v>943</v>
      </c>
      <c r="G60">
        <f t="shared" si="2"/>
        <v>0.0160600000017439</v>
      </c>
      <c r="I60">
        <f t="shared" si="7"/>
        <v>0.0160600000017439</v>
      </c>
      <c r="O60">
        <f t="shared" si="10"/>
        <v>0.010012756788038753</v>
      </c>
      <c r="Q60" s="2">
        <f t="shared" si="11"/>
        <v>33049.971</v>
      </c>
      <c r="AA60" t="s">
        <v>32</v>
      </c>
      <c r="AB60">
        <v>11</v>
      </c>
      <c r="AD60" t="s">
        <v>54</v>
      </c>
      <c r="AF60" t="s">
        <v>31</v>
      </c>
    </row>
    <row r="61" spans="1:32" ht="12.75">
      <c r="A61" t="s">
        <v>55</v>
      </c>
      <c r="C61" s="25">
        <v>48362.599</v>
      </c>
      <c r="D61" s="25">
        <v>0.005</v>
      </c>
      <c r="E61">
        <f t="shared" si="8"/>
        <v>1095.9944449645802</v>
      </c>
      <c r="F61">
        <f t="shared" si="9"/>
        <v>1096</v>
      </c>
      <c r="I61" s="29">
        <v>-0.010679999999410938</v>
      </c>
      <c r="O61">
        <f t="shared" si="10"/>
        <v>0.01057233282493503</v>
      </c>
      <c r="Q61" s="2">
        <f t="shared" si="11"/>
        <v>33344.099</v>
      </c>
      <c r="AA61" t="s">
        <v>32</v>
      </c>
      <c r="AB61">
        <v>6</v>
      </c>
      <c r="AD61" t="s">
        <v>29</v>
      </c>
      <c r="AF61" t="s">
        <v>31</v>
      </c>
    </row>
    <row r="62" spans="1:32" ht="12.75">
      <c r="A62" t="s">
        <v>56</v>
      </c>
      <c r="C62" s="25">
        <v>49133.568</v>
      </c>
      <c r="D62" s="25">
        <v>0.003</v>
      </c>
      <c r="E62">
        <f t="shared" si="8"/>
        <v>1497.0019453026662</v>
      </c>
      <c r="F62">
        <f t="shared" si="9"/>
        <v>1497</v>
      </c>
      <c r="G62">
        <f aca="true" t="shared" si="12" ref="G62:G72">+C62-(C$7+F62*C$8)</f>
        <v>0.003740000000107102</v>
      </c>
      <c r="I62">
        <f>+G62</f>
        <v>0.003740000000107102</v>
      </c>
      <c r="O62">
        <f t="shared" si="10"/>
        <v>0.012038934071963834</v>
      </c>
      <c r="Q62" s="2">
        <f t="shared" si="11"/>
        <v>34115.068</v>
      </c>
      <c r="AA62" t="s">
        <v>32</v>
      </c>
      <c r="AB62">
        <v>6</v>
      </c>
      <c r="AD62" t="s">
        <v>29</v>
      </c>
      <c r="AF62" t="s">
        <v>31</v>
      </c>
    </row>
    <row r="63" spans="1:32" ht="12.75">
      <c r="A63" t="s">
        <v>57</v>
      </c>
      <c r="C63" s="25">
        <v>49479.633</v>
      </c>
      <c r="D63" s="25"/>
      <c r="E63">
        <f t="shared" si="8"/>
        <v>1677.002257383309</v>
      </c>
      <c r="F63">
        <f t="shared" si="9"/>
        <v>1677</v>
      </c>
      <c r="G63">
        <f t="shared" si="12"/>
        <v>0.004339999999501742</v>
      </c>
      <c r="I63">
        <f>+G63</f>
        <v>0.004339999999501742</v>
      </c>
      <c r="O63">
        <f t="shared" si="10"/>
        <v>0.012697258821253572</v>
      </c>
      <c r="Q63" s="2">
        <f t="shared" si="11"/>
        <v>34461.133</v>
      </c>
      <c r="AA63" t="s">
        <v>32</v>
      </c>
      <c r="AB63">
        <v>8</v>
      </c>
      <c r="AD63" t="s">
        <v>29</v>
      </c>
      <c r="AF63" t="s">
        <v>31</v>
      </c>
    </row>
    <row r="64" spans="1:32" ht="12.75">
      <c r="A64" t="s">
        <v>58</v>
      </c>
      <c r="C64" s="25">
        <v>50252.522</v>
      </c>
      <c r="D64" s="25">
        <v>0.004</v>
      </c>
      <c r="E64">
        <f t="shared" si="8"/>
        <v>2079.008415774635</v>
      </c>
      <c r="F64">
        <f t="shared" si="9"/>
        <v>2079</v>
      </c>
      <c r="G64">
        <f t="shared" si="12"/>
        <v>0.016179999998712447</v>
      </c>
      <c r="I64">
        <f>+G64</f>
        <v>0.016179999998712447</v>
      </c>
      <c r="O64">
        <f t="shared" si="10"/>
        <v>0.01416751742800065</v>
      </c>
      <c r="Q64" s="2">
        <f t="shared" si="11"/>
        <v>35234.022</v>
      </c>
      <c r="AA64" t="s">
        <v>32</v>
      </c>
      <c r="AB64">
        <v>8</v>
      </c>
      <c r="AD64" t="s">
        <v>29</v>
      </c>
      <c r="AF64" t="s">
        <v>31</v>
      </c>
    </row>
    <row r="65" spans="1:32" ht="12.75">
      <c r="A65" t="s">
        <v>59</v>
      </c>
      <c r="C65" s="25">
        <v>50598.587</v>
      </c>
      <c r="D65" s="25">
        <v>0.009</v>
      </c>
      <c r="E65">
        <f t="shared" si="8"/>
        <v>2259.008727855278</v>
      </c>
      <c r="F65">
        <f t="shared" si="9"/>
        <v>2259</v>
      </c>
      <c r="G65">
        <f t="shared" si="12"/>
        <v>0.016779999998107087</v>
      </c>
      <c r="I65">
        <f>+G65</f>
        <v>0.016779999998107087</v>
      </c>
      <c r="O65">
        <f t="shared" si="10"/>
        <v>0.014825842177290388</v>
      </c>
      <c r="Q65" s="2">
        <f t="shared" si="11"/>
        <v>35580.087</v>
      </c>
      <c r="AA65" t="s">
        <v>32</v>
      </c>
      <c r="AB65">
        <v>7</v>
      </c>
      <c r="AD65" t="s">
        <v>29</v>
      </c>
      <c r="AF65" t="s">
        <v>31</v>
      </c>
    </row>
    <row r="66" spans="1:32" ht="12.75">
      <c r="A66" t="s">
        <v>61</v>
      </c>
      <c r="C66" s="25">
        <v>51077.314</v>
      </c>
      <c r="D66" s="25">
        <v>0.005</v>
      </c>
      <c r="E66">
        <f t="shared" si="8"/>
        <v>2508.011110070842</v>
      </c>
      <c r="F66">
        <f t="shared" si="9"/>
        <v>2508</v>
      </c>
      <c r="G66">
        <f t="shared" si="12"/>
        <v>0.021359999998821877</v>
      </c>
      <c r="I66">
        <f>+G66</f>
        <v>0.021359999998821877</v>
      </c>
      <c r="O66">
        <f t="shared" si="10"/>
        <v>0.01573652474714119</v>
      </c>
      <c r="Q66" s="2">
        <f t="shared" si="11"/>
        <v>36058.814</v>
      </c>
      <c r="AA66" t="s">
        <v>32</v>
      </c>
      <c r="AB66">
        <v>5</v>
      </c>
      <c r="AD66" t="s">
        <v>60</v>
      </c>
      <c r="AF66" t="s">
        <v>62</v>
      </c>
    </row>
    <row r="67" spans="1:17" ht="12.75">
      <c r="A67" s="50" t="s">
        <v>249</v>
      </c>
      <c r="B67" s="52" t="s">
        <v>65</v>
      </c>
      <c r="C67" s="51">
        <v>51742.516</v>
      </c>
      <c r="D67" s="25"/>
      <c r="E67">
        <f t="shared" si="8"/>
        <v>2854.005555035423</v>
      </c>
      <c r="F67">
        <f t="shared" si="9"/>
        <v>2854</v>
      </c>
      <c r="G67">
        <f t="shared" si="12"/>
        <v>0.010680000006686896</v>
      </c>
      <c r="L67">
        <f>+G67</f>
        <v>0.010680000006686896</v>
      </c>
      <c r="O67">
        <f t="shared" si="10"/>
        <v>0.017001971209664797</v>
      </c>
      <c r="Q67" s="2">
        <f t="shared" si="11"/>
        <v>36724.016</v>
      </c>
    </row>
    <row r="68" spans="1:17" ht="12.75">
      <c r="A68" s="50" t="s">
        <v>253</v>
      </c>
      <c r="B68" s="52" t="s">
        <v>65</v>
      </c>
      <c r="C68" s="51">
        <v>52465.423</v>
      </c>
      <c r="D68" s="25"/>
      <c r="E68">
        <f t="shared" si="8"/>
        <v>3230.014355709517</v>
      </c>
      <c r="F68">
        <f t="shared" si="9"/>
        <v>3230</v>
      </c>
      <c r="G68">
        <f t="shared" si="12"/>
        <v>0.027600000001257285</v>
      </c>
      <c r="L68">
        <f>+G68</f>
        <v>0.027600000001257285</v>
      </c>
      <c r="O68">
        <f t="shared" si="10"/>
        <v>0.018377138463736693</v>
      </c>
      <c r="Q68" s="2">
        <f t="shared" si="11"/>
        <v>37446.923</v>
      </c>
    </row>
    <row r="69" spans="1:17" ht="12.75">
      <c r="A69" s="27" t="s">
        <v>75</v>
      </c>
      <c r="B69" s="28" t="s">
        <v>65</v>
      </c>
      <c r="C69" s="27">
        <v>52813.409</v>
      </c>
      <c r="D69" s="27">
        <v>0.003</v>
      </c>
      <c r="E69">
        <f t="shared" si="8"/>
        <v>3411.013845977801</v>
      </c>
      <c r="F69">
        <f t="shared" si="9"/>
        <v>3411</v>
      </c>
      <c r="G69">
        <f t="shared" si="12"/>
        <v>0.026620000004186295</v>
      </c>
      <c r="J69">
        <f>+G69</f>
        <v>0.026620000004186295</v>
      </c>
      <c r="O69">
        <f t="shared" si="10"/>
        <v>0.019039120572744705</v>
      </c>
      <c r="Q69" s="2">
        <f t="shared" si="11"/>
        <v>37794.909</v>
      </c>
    </row>
    <row r="70" spans="1:17" ht="12.75">
      <c r="A70" s="9" t="s">
        <v>64</v>
      </c>
      <c r="B70" s="10" t="s">
        <v>65</v>
      </c>
      <c r="C70" s="9">
        <v>53080.646</v>
      </c>
      <c r="D70" s="24">
        <v>0.003</v>
      </c>
      <c r="E70">
        <f t="shared" si="8"/>
        <v>3550.013003360069</v>
      </c>
      <c r="F70">
        <f t="shared" si="9"/>
        <v>3550</v>
      </c>
      <c r="G70">
        <f t="shared" si="12"/>
        <v>0.02500000000145519</v>
      </c>
      <c r="J70">
        <f>+G70</f>
        <v>0.02500000000145519</v>
      </c>
      <c r="O70">
        <f t="shared" si="10"/>
        <v>0.019547493573585116</v>
      </c>
      <c r="Q70" s="2">
        <f t="shared" si="11"/>
        <v>38062.146</v>
      </c>
    </row>
    <row r="71" spans="1:17" ht="12.75">
      <c r="A71" s="34" t="s">
        <v>79</v>
      </c>
      <c r="B71" s="35" t="s">
        <v>65</v>
      </c>
      <c r="C71" s="34">
        <v>53530.524</v>
      </c>
      <c r="D71" s="34">
        <v>0.002</v>
      </c>
      <c r="E71">
        <f t="shared" si="8"/>
        <v>3784.0100281912837</v>
      </c>
      <c r="F71">
        <f t="shared" si="9"/>
        <v>3784</v>
      </c>
      <c r="G71">
        <f t="shared" si="12"/>
        <v>0.019280000000435393</v>
      </c>
      <c r="N71">
        <f>+G71</f>
        <v>0.019280000000435393</v>
      </c>
      <c r="O71">
        <f t="shared" si="10"/>
        <v>0.02040331574766177</v>
      </c>
      <c r="Q71" s="2">
        <f t="shared" si="11"/>
        <v>38512.024</v>
      </c>
    </row>
    <row r="72" spans="1:17" ht="12.75">
      <c r="A72" s="34" t="s">
        <v>79</v>
      </c>
      <c r="B72" s="35" t="s">
        <v>65</v>
      </c>
      <c r="C72" s="34">
        <v>53557.45</v>
      </c>
      <c r="D72" s="34">
        <v>0.002</v>
      </c>
      <c r="E72">
        <f t="shared" si="8"/>
        <v>3798.0151671191825</v>
      </c>
      <c r="F72">
        <f t="shared" si="9"/>
        <v>3798</v>
      </c>
      <c r="G72">
        <f t="shared" si="12"/>
        <v>0.02915999999822816</v>
      </c>
      <c r="N72">
        <f>+G72</f>
        <v>0.02915999999822816</v>
      </c>
      <c r="O72">
        <f t="shared" si="10"/>
        <v>0.020454518783717644</v>
      </c>
      <c r="Q72" s="2">
        <f t="shared" si="11"/>
        <v>38538.95</v>
      </c>
    </row>
    <row r="73" spans="2:4" ht="12.75">
      <c r="B73" s="14"/>
      <c r="C73" s="25"/>
      <c r="D73" s="25"/>
    </row>
    <row r="74" spans="2:4" ht="12.75">
      <c r="B74" s="14"/>
      <c r="C74" s="25"/>
      <c r="D74" s="25"/>
    </row>
    <row r="75" spans="2:4" ht="12.75">
      <c r="B75" s="14"/>
      <c r="C75" s="25"/>
      <c r="D75" s="25"/>
    </row>
    <row r="76" spans="2:4" ht="12.75">
      <c r="B76" s="14"/>
      <c r="C76" s="25"/>
      <c r="D76" s="25"/>
    </row>
    <row r="77" spans="3:4" ht="12.75">
      <c r="C77" s="25"/>
      <c r="D77" s="25"/>
    </row>
    <row r="78" spans="3:4" ht="12.75">
      <c r="C78" s="25"/>
      <c r="D78" s="25"/>
    </row>
    <row r="79" spans="3:4" ht="12.75">
      <c r="C79" s="25"/>
      <c r="D79" s="25"/>
    </row>
    <row r="80" spans="3:4" ht="12.75">
      <c r="C80" s="25"/>
      <c r="D80" s="25"/>
    </row>
    <row r="81" spans="3:4" ht="12.75">
      <c r="C81" s="25"/>
      <c r="D81" s="25"/>
    </row>
    <row r="82" spans="3:4" ht="12.75">
      <c r="C82" s="25"/>
      <c r="D82" s="25"/>
    </row>
    <row r="83" spans="3:4" ht="12.75">
      <c r="C83" s="25"/>
      <c r="D83" s="25"/>
    </row>
    <row r="84" spans="3:4" ht="12.75">
      <c r="C84" s="25"/>
      <c r="D84" s="25"/>
    </row>
    <row r="85" spans="3:4" ht="12.75">
      <c r="C85" s="25"/>
      <c r="D85" s="25"/>
    </row>
    <row r="86" spans="3:4" ht="12.75">
      <c r="C86" s="25"/>
      <c r="D86" s="25"/>
    </row>
    <row r="87" spans="3:4" ht="12.75">
      <c r="C87" s="25"/>
      <c r="D87" s="25"/>
    </row>
    <row r="88" spans="3:4" ht="12.75">
      <c r="C88" s="25"/>
      <c r="D88" s="25"/>
    </row>
    <row r="89" spans="3:4" ht="12.75">
      <c r="C89" s="25"/>
      <c r="D89" s="25"/>
    </row>
    <row r="90" spans="3:4" ht="12.75">
      <c r="C90" s="25"/>
      <c r="D90" s="25"/>
    </row>
    <row r="91" spans="3:4" ht="12.75">
      <c r="C91" s="25"/>
      <c r="D91" s="25"/>
    </row>
    <row r="92" spans="3:4" ht="12.75">
      <c r="C92" s="25"/>
      <c r="D92" s="25"/>
    </row>
    <row r="93" spans="3:4" ht="12.75">
      <c r="C93" s="25"/>
      <c r="D93" s="25"/>
    </row>
    <row r="94" spans="3:4" ht="12.75">
      <c r="C94" s="25"/>
      <c r="D94" s="25"/>
    </row>
    <row r="95" spans="3:4" ht="12.75">
      <c r="C95" s="25"/>
      <c r="D95" s="25"/>
    </row>
    <row r="96" spans="3:4" ht="12.75">
      <c r="C96" s="25"/>
      <c r="D96" s="25"/>
    </row>
    <row r="97" spans="3:4" ht="12.75">
      <c r="C97" s="25"/>
      <c r="D97" s="25"/>
    </row>
    <row r="98" spans="3:4" ht="12.75">
      <c r="C98" s="25"/>
      <c r="D98" s="25"/>
    </row>
    <row r="99" spans="3:4" ht="12.75">
      <c r="C99" s="25"/>
      <c r="D99" s="25"/>
    </row>
    <row r="100" spans="3:4" ht="12.75">
      <c r="C100" s="25"/>
      <c r="D100" s="25"/>
    </row>
    <row r="101" spans="3:4" ht="12.75">
      <c r="C101" s="25"/>
      <c r="D101" s="25"/>
    </row>
    <row r="102" spans="3:4" ht="12.75">
      <c r="C102" s="25"/>
      <c r="D102" s="25"/>
    </row>
    <row r="103" spans="3:4" ht="12.75">
      <c r="C103" s="25"/>
      <c r="D103" s="25"/>
    </row>
    <row r="104" spans="3:4" ht="12.75">
      <c r="C104" s="25"/>
      <c r="D104" s="25"/>
    </row>
    <row r="105" spans="3:4" ht="12.75">
      <c r="C105" s="25"/>
      <c r="D105" s="25"/>
    </row>
    <row r="106" spans="3:4" ht="12.75">
      <c r="C106" s="25"/>
      <c r="D106" s="25"/>
    </row>
    <row r="107" spans="3:4" ht="12.75">
      <c r="C107" s="25"/>
      <c r="D107" s="25"/>
    </row>
    <row r="108" spans="3:4" ht="12.75">
      <c r="C108" s="25"/>
      <c r="D108" s="25"/>
    </row>
    <row r="109" spans="3:4" ht="12.75">
      <c r="C109" s="25"/>
      <c r="D109" s="25"/>
    </row>
    <row r="110" spans="3:4" ht="12.75">
      <c r="C110" s="25"/>
      <c r="D110" s="25"/>
    </row>
    <row r="111" spans="3:4" ht="12.75">
      <c r="C111" s="25"/>
      <c r="D111" s="25"/>
    </row>
    <row r="112" spans="3:4" ht="12.75">
      <c r="C112" s="25"/>
      <c r="D112" s="25"/>
    </row>
    <row r="113" spans="3:4" ht="12.75">
      <c r="C113" s="25"/>
      <c r="D113" s="25"/>
    </row>
    <row r="114" spans="3:4" ht="12.75">
      <c r="C114" s="25"/>
      <c r="D114" s="25"/>
    </row>
    <row r="115" spans="3:4" ht="12.75">
      <c r="C115" s="25"/>
      <c r="D115" s="25"/>
    </row>
    <row r="116" spans="3:4" ht="12.75">
      <c r="C116" s="25"/>
      <c r="D116" s="25"/>
    </row>
    <row r="117" spans="3:4" ht="12.75">
      <c r="C117" s="25"/>
      <c r="D117" s="25"/>
    </row>
    <row r="118" spans="3:4" ht="12.75">
      <c r="C118" s="25"/>
      <c r="D118" s="25"/>
    </row>
    <row r="119" spans="3:4" ht="12.75">
      <c r="C119" s="25"/>
      <c r="D119" s="25"/>
    </row>
    <row r="120" spans="3:4" ht="12.75">
      <c r="C120" s="25"/>
      <c r="D120" s="25"/>
    </row>
    <row r="121" spans="3:4" ht="12.75">
      <c r="C121" s="25"/>
      <c r="D121" s="25"/>
    </row>
    <row r="122" spans="3:4" ht="12.75">
      <c r="C122" s="25"/>
      <c r="D122" s="25"/>
    </row>
    <row r="123" spans="3:4" ht="12.75">
      <c r="C123" s="25"/>
      <c r="D123" s="25"/>
    </row>
    <row r="124" spans="3:4" ht="12.75">
      <c r="C124" s="25"/>
      <c r="D124" s="25"/>
    </row>
    <row r="125" spans="3:4" ht="12.75">
      <c r="C125" s="25"/>
      <c r="D125" s="25"/>
    </row>
    <row r="126" spans="3:4" ht="12.75">
      <c r="C126" s="25"/>
      <c r="D126" s="25"/>
    </row>
    <row r="127" spans="3:4" ht="12.75">
      <c r="C127" s="25"/>
      <c r="D127" s="25"/>
    </row>
    <row r="128" spans="3:4" ht="12.75">
      <c r="C128" s="25"/>
      <c r="D128" s="25"/>
    </row>
    <row r="129" spans="3:4" ht="12.75">
      <c r="C129" s="25"/>
      <c r="D129" s="25"/>
    </row>
    <row r="130" spans="3:4" ht="12.75">
      <c r="C130" s="25"/>
      <c r="D130" s="25"/>
    </row>
    <row r="131" spans="3:4" ht="12.75">
      <c r="C131" s="25"/>
      <c r="D131" s="25"/>
    </row>
    <row r="132" spans="3:4" ht="12.75">
      <c r="C132" s="25"/>
      <c r="D132" s="25"/>
    </row>
    <row r="133" spans="3:4" ht="12.75">
      <c r="C133" s="25"/>
      <c r="D133" s="25"/>
    </row>
    <row r="134" spans="3:4" ht="12.75">
      <c r="C134" s="25"/>
      <c r="D134" s="25"/>
    </row>
    <row r="135" spans="3:4" ht="12.75">
      <c r="C135" s="25"/>
      <c r="D135" s="25"/>
    </row>
    <row r="136" spans="3:4" ht="12.75">
      <c r="C136" s="25"/>
      <c r="D136" s="25"/>
    </row>
    <row r="137" spans="3:4" ht="12.75">
      <c r="C137" s="25"/>
      <c r="D137" s="25"/>
    </row>
    <row r="138" spans="3:4" ht="12.75">
      <c r="C138" s="25"/>
      <c r="D138" s="25"/>
    </row>
    <row r="139" spans="3:4" ht="12.75">
      <c r="C139" s="25"/>
      <c r="D139" s="25"/>
    </row>
    <row r="140" spans="3:4" ht="12.75">
      <c r="C140" s="25"/>
      <c r="D140" s="25"/>
    </row>
    <row r="141" spans="3:4" ht="12.75">
      <c r="C141" s="25"/>
      <c r="D141" s="25"/>
    </row>
    <row r="142" spans="3:4" ht="12.75">
      <c r="C142" s="25"/>
      <c r="D142" s="25"/>
    </row>
    <row r="143" spans="3:4" ht="12.75">
      <c r="C143" s="25"/>
      <c r="D143" s="25"/>
    </row>
    <row r="144" spans="3:4" ht="12.75">
      <c r="C144" s="25"/>
      <c r="D144" s="25"/>
    </row>
    <row r="145" spans="3:4" ht="12.75">
      <c r="C145" s="25"/>
      <c r="D145" s="25"/>
    </row>
    <row r="146" spans="3:4" ht="12.75">
      <c r="C146" s="25"/>
      <c r="D146" s="25"/>
    </row>
    <row r="147" spans="3:4" ht="12.75">
      <c r="C147" s="25"/>
      <c r="D147" s="25"/>
    </row>
    <row r="148" spans="3:4" ht="12.75">
      <c r="C148" s="25"/>
      <c r="D148" s="25"/>
    </row>
    <row r="149" spans="3:4" ht="12.75">
      <c r="C149" s="25"/>
      <c r="D149" s="25"/>
    </row>
    <row r="150" spans="3:4" ht="12.75">
      <c r="C150" s="25"/>
      <c r="D150" s="25"/>
    </row>
    <row r="151" spans="3:4" ht="12.75">
      <c r="C151" s="25"/>
      <c r="D151" s="25"/>
    </row>
    <row r="152" spans="3:4" ht="12.75">
      <c r="C152" s="25"/>
      <c r="D152" s="25"/>
    </row>
    <row r="153" spans="3:4" ht="12.75">
      <c r="C153" s="25"/>
      <c r="D153" s="25"/>
    </row>
    <row r="154" spans="3:4" ht="12.75">
      <c r="C154" s="25"/>
      <c r="D154" s="25"/>
    </row>
    <row r="155" spans="3:4" ht="12.75">
      <c r="C155" s="25"/>
      <c r="D155" s="25"/>
    </row>
    <row r="156" spans="3:4" ht="12.75">
      <c r="C156" s="25"/>
      <c r="D156" s="25"/>
    </row>
    <row r="157" spans="3:4" ht="12.75">
      <c r="C157" s="25"/>
      <c r="D157" s="25"/>
    </row>
    <row r="158" spans="3:4" ht="12.75">
      <c r="C158" s="25"/>
      <c r="D158" s="25"/>
    </row>
    <row r="159" spans="3:4" ht="12.75">
      <c r="C159" s="25"/>
      <c r="D159" s="25"/>
    </row>
    <row r="160" spans="3:4" ht="12.75">
      <c r="C160" s="25"/>
      <c r="D160" s="25"/>
    </row>
    <row r="161" spans="3:4" ht="12.75">
      <c r="C161" s="25"/>
      <c r="D161" s="25"/>
    </row>
    <row r="162" spans="3:4" ht="12.75">
      <c r="C162" s="25"/>
      <c r="D162" s="25"/>
    </row>
    <row r="163" spans="3:4" ht="12.75">
      <c r="C163" s="25"/>
      <c r="D163" s="25"/>
    </row>
    <row r="164" spans="3:4" ht="12.75">
      <c r="C164" s="25"/>
      <c r="D164" s="25"/>
    </row>
    <row r="165" spans="3:4" ht="12.75">
      <c r="C165" s="25"/>
      <c r="D165" s="25"/>
    </row>
    <row r="166" spans="3:4" ht="12.75">
      <c r="C166" s="25"/>
      <c r="D166" s="25"/>
    </row>
    <row r="167" spans="3:4" ht="12.75">
      <c r="C167" s="25"/>
      <c r="D167" s="25"/>
    </row>
    <row r="168" spans="3:4" ht="12.75">
      <c r="C168" s="25"/>
      <c r="D168" s="25"/>
    </row>
    <row r="169" spans="3:4" ht="12.75">
      <c r="C169" s="25"/>
      <c r="D169" s="25"/>
    </row>
    <row r="170" spans="3:4" ht="12.75">
      <c r="C170" s="25"/>
      <c r="D170" s="25"/>
    </row>
    <row r="171" spans="3:4" ht="12.75">
      <c r="C171" s="25"/>
      <c r="D171" s="25"/>
    </row>
    <row r="172" spans="3:4" ht="12.75">
      <c r="C172" s="25"/>
      <c r="D172" s="25"/>
    </row>
    <row r="173" spans="3:4" ht="12.75">
      <c r="C173" s="25"/>
      <c r="D173" s="25"/>
    </row>
    <row r="174" spans="3:4" ht="12.75">
      <c r="C174" s="25"/>
      <c r="D174" s="25"/>
    </row>
    <row r="175" spans="3:4" ht="12.75">
      <c r="C175" s="25"/>
      <c r="D175" s="25"/>
    </row>
    <row r="176" spans="3:4" ht="12.75">
      <c r="C176" s="25"/>
      <c r="D176" s="25"/>
    </row>
    <row r="177" spans="3:4" ht="12.75">
      <c r="C177" s="25"/>
      <c r="D177" s="25"/>
    </row>
    <row r="178" spans="3:4" ht="12.75">
      <c r="C178" s="25"/>
      <c r="D178" s="25"/>
    </row>
    <row r="179" spans="3:4" ht="12.75">
      <c r="C179" s="25"/>
      <c r="D179" s="25"/>
    </row>
    <row r="180" spans="3:4" ht="12.75">
      <c r="C180" s="25"/>
      <c r="D180" s="25"/>
    </row>
    <row r="181" spans="3:4" ht="12.75">
      <c r="C181" s="25"/>
      <c r="D181" s="25"/>
    </row>
    <row r="182" spans="3:4" ht="12.75">
      <c r="C182" s="25"/>
      <c r="D182" s="25"/>
    </row>
    <row r="183" spans="3:4" ht="12.75">
      <c r="C183" s="25"/>
      <c r="D183" s="25"/>
    </row>
    <row r="184" spans="3:4" ht="12.75">
      <c r="C184" s="25"/>
      <c r="D184" s="25"/>
    </row>
    <row r="185" spans="3:4" ht="12.75">
      <c r="C185" s="25"/>
      <c r="D185" s="25"/>
    </row>
    <row r="186" spans="3:4" ht="12.75">
      <c r="C186" s="25"/>
      <c r="D186" s="25"/>
    </row>
    <row r="187" spans="3:4" ht="12.75">
      <c r="C187" s="25"/>
      <c r="D187" s="25"/>
    </row>
    <row r="188" spans="3:4" ht="12.75">
      <c r="C188" s="25"/>
      <c r="D188" s="25"/>
    </row>
    <row r="189" spans="3:4" ht="12.75">
      <c r="C189" s="25"/>
      <c r="D189" s="25"/>
    </row>
    <row r="190" spans="3:4" ht="12.75">
      <c r="C190" s="25"/>
      <c r="D190" s="25"/>
    </row>
    <row r="191" spans="3:4" ht="12.75">
      <c r="C191" s="25"/>
      <c r="D191" s="25"/>
    </row>
    <row r="192" spans="3:4" ht="12.75">
      <c r="C192" s="25"/>
      <c r="D192" s="25"/>
    </row>
    <row r="193" spans="3:4" ht="12.75">
      <c r="C193" s="25"/>
      <c r="D193" s="25"/>
    </row>
    <row r="194" spans="3:4" ht="12.75">
      <c r="C194" s="25"/>
      <c r="D194" s="25"/>
    </row>
    <row r="195" spans="3:4" ht="12.75">
      <c r="C195" s="25"/>
      <c r="D195" s="25"/>
    </row>
    <row r="196" spans="3:4" ht="12.75">
      <c r="C196" s="25"/>
      <c r="D196" s="25"/>
    </row>
    <row r="197" spans="3:4" ht="12.75">
      <c r="C197" s="25"/>
      <c r="D197" s="25"/>
    </row>
    <row r="198" spans="3:4" ht="12.75">
      <c r="C198" s="25"/>
      <c r="D198" s="25"/>
    </row>
    <row r="199" spans="3:4" ht="12.75">
      <c r="C199" s="25"/>
      <c r="D199" s="25"/>
    </row>
    <row r="200" spans="3:4" ht="12.75">
      <c r="C200" s="25"/>
      <c r="D200" s="25"/>
    </row>
    <row r="201" spans="3:4" ht="12.75">
      <c r="C201" s="25"/>
      <c r="D201" s="25"/>
    </row>
    <row r="202" spans="3:4" ht="12.75">
      <c r="C202" s="25"/>
      <c r="D202" s="25"/>
    </row>
    <row r="203" spans="3:4" ht="12.75">
      <c r="C203" s="25"/>
      <c r="D203" s="25"/>
    </row>
    <row r="204" spans="3:4" ht="12.75">
      <c r="C204" s="25"/>
      <c r="D204" s="25"/>
    </row>
    <row r="205" spans="3:4" ht="12.75">
      <c r="C205" s="25"/>
      <c r="D205" s="25"/>
    </row>
    <row r="206" spans="3:4" ht="12.75">
      <c r="C206" s="25"/>
      <c r="D206" s="25"/>
    </row>
    <row r="207" spans="3:4" ht="12.75">
      <c r="C207" s="25"/>
      <c r="D207" s="25"/>
    </row>
    <row r="208" spans="3:4" ht="12.75">
      <c r="C208" s="25"/>
      <c r="D208" s="25"/>
    </row>
    <row r="209" spans="3:4" ht="12.75">
      <c r="C209" s="25"/>
      <c r="D209" s="25"/>
    </row>
    <row r="210" spans="3:4" ht="12.75">
      <c r="C210" s="25"/>
      <c r="D210" s="25"/>
    </row>
    <row r="211" spans="3:4" ht="12.75">
      <c r="C211" s="25"/>
      <c r="D211" s="25"/>
    </row>
    <row r="212" spans="3:4" ht="12.75">
      <c r="C212" s="25"/>
      <c r="D212" s="25"/>
    </row>
    <row r="213" spans="3:4" ht="12.75">
      <c r="C213" s="25"/>
      <c r="D213" s="25"/>
    </row>
    <row r="214" spans="3:4" ht="12.75">
      <c r="C214" s="25"/>
      <c r="D214" s="25"/>
    </row>
    <row r="215" spans="3:4" ht="12.75">
      <c r="C215" s="25"/>
      <c r="D215" s="25"/>
    </row>
    <row r="216" spans="3:4" ht="12.75">
      <c r="C216" s="25"/>
      <c r="D216" s="25"/>
    </row>
    <row r="217" spans="3:4" ht="12.75">
      <c r="C217" s="25"/>
      <c r="D217" s="25"/>
    </row>
    <row r="218" spans="3:4" ht="12.75">
      <c r="C218" s="25"/>
      <c r="D218" s="25"/>
    </row>
    <row r="219" spans="3:4" ht="12.75">
      <c r="C219" s="25"/>
      <c r="D219" s="25"/>
    </row>
    <row r="220" spans="3:4" ht="12.75">
      <c r="C220" s="25"/>
      <c r="D220" s="25"/>
    </row>
    <row r="221" spans="3:4" ht="12.75">
      <c r="C221" s="25"/>
      <c r="D221" s="25"/>
    </row>
    <row r="222" spans="3:4" ht="12.75">
      <c r="C222" s="25"/>
      <c r="D222" s="25"/>
    </row>
    <row r="223" spans="3:4" ht="12.75">
      <c r="C223" s="25"/>
      <c r="D223" s="25"/>
    </row>
    <row r="224" spans="3:4" ht="12.75">
      <c r="C224" s="25"/>
      <c r="D224" s="25"/>
    </row>
    <row r="225" spans="3:4" ht="12.75">
      <c r="C225" s="25"/>
      <c r="D225" s="25"/>
    </row>
    <row r="226" spans="3:4" ht="12.75">
      <c r="C226" s="25"/>
      <c r="D226" s="25"/>
    </row>
    <row r="227" spans="3:4" ht="12.75">
      <c r="C227" s="25"/>
      <c r="D227" s="25"/>
    </row>
    <row r="228" spans="3:4" ht="12.75">
      <c r="C228" s="25"/>
      <c r="D228" s="25"/>
    </row>
    <row r="229" spans="3:4" ht="12.75">
      <c r="C229" s="25"/>
      <c r="D229" s="25"/>
    </row>
    <row r="230" spans="3:4" ht="12.75">
      <c r="C230" s="25"/>
      <c r="D230" s="25"/>
    </row>
    <row r="231" spans="3:4" ht="12.75">
      <c r="C231" s="25"/>
      <c r="D231" s="25"/>
    </row>
    <row r="232" spans="3:4" ht="12.75">
      <c r="C232" s="25"/>
      <c r="D232" s="25"/>
    </row>
    <row r="233" spans="3:4" ht="12.75">
      <c r="C233" s="25"/>
      <c r="D233" s="25"/>
    </row>
    <row r="234" spans="3:4" ht="12.75">
      <c r="C234" s="25"/>
      <c r="D234" s="25"/>
    </row>
    <row r="235" spans="3:4" ht="12.75">
      <c r="C235" s="25"/>
      <c r="D235" s="25"/>
    </row>
    <row r="236" spans="3:4" ht="12.75">
      <c r="C236" s="25"/>
      <c r="D236" s="25"/>
    </row>
    <row r="237" spans="3:4" ht="12.75">
      <c r="C237" s="25"/>
      <c r="D237" s="25"/>
    </row>
    <row r="238" spans="3:4" ht="12.75">
      <c r="C238" s="25"/>
      <c r="D238" s="25"/>
    </row>
    <row r="239" spans="3:4" ht="12.75">
      <c r="C239" s="25"/>
      <c r="D239" s="25"/>
    </row>
    <row r="240" spans="3:4" ht="12.75">
      <c r="C240" s="25"/>
      <c r="D240" s="25"/>
    </row>
    <row r="241" spans="3:4" ht="12.75">
      <c r="C241" s="25"/>
      <c r="D241" s="25"/>
    </row>
    <row r="242" spans="3:4" ht="12.75">
      <c r="C242" s="25"/>
      <c r="D242" s="25"/>
    </row>
    <row r="243" spans="3:4" ht="12.75">
      <c r="C243" s="25"/>
      <c r="D243" s="25"/>
    </row>
    <row r="244" spans="3:4" ht="12.75">
      <c r="C244" s="25"/>
      <c r="D244" s="25"/>
    </row>
    <row r="245" spans="3:4" ht="12.75">
      <c r="C245" s="25"/>
      <c r="D245" s="25"/>
    </row>
    <row r="246" spans="3:4" ht="12.75">
      <c r="C246" s="25"/>
      <c r="D246" s="25"/>
    </row>
    <row r="247" spans="3:4" ht="12.75">
      <c r="C247" s="25"/>
      <c r="D247" s="25"/>
    </row>
    <row r="248" spans="3:4" ht="12.75">
      <c r="C248" s="25"/>
      <c r="D248" s="25"/>
    </row>
    <row r="249" spans="3:4" ht="12.75">
      <c r="C249" s="25"/>
      <c r="D249" s="25"/>
    </row>
    <row r="250" spans="3:4" ht="12.75">
      <c r="C250" s="25"/>
      <c r="D250" s="25"/>
    </row>
    <row r="251" spans="3:4" ht="12.75">
      <c r="C251" s="25"/>
      <c r="D251" s="25"/>
    </row>
    <row r="252" spans="3:4" ht="12.75">
      <c r="C252" s="25"/>
      <c r="D252" s="25"/>
    </row>
    <row r="253" spans="3:4" ht="12.75">
      <c r="C253" s="25"/>
      <c r="D253" s="25"/>
    </row>
    <row r="254" spans="3:4" ht="12.75">
      <c r="C254" s="25"/>
      <c r="D254" s="25"/>
    </row>
    <row r="255" spans="3:4" ht="12.75">
      <c r="C255" s="25"/>
      <c r="D255" s="25"/>
    </row>
    <row r="256" spans="3:4" ht="12.75">
      <c r="C256" s="25"/>
      <c r="D256" s="25"/>
    </row>
    <row r="257" spans="3:4" ht="12.75">
      <c r="C257" s="25"/>
      <c r="D257" s="25"/>
    </row>
    <row r="258" spans="3:4" ht="12.75">
      <c r="C258" s="25"/>
      <c r="D258" s="25"/>
    </row>
    <row r="259" spans="3:4" ht="12.75">
      <c r="C259" s="25"/>
      <c r="D259" s="25"/>
    </row>
    <row r="260" spans="3:4" ht="12.75">
      <c r="C260" s="25"/>
      <c r="D260" s="25"/>
    </row>
    <row r="261" spans="3:4" ht="12.75">
      <c r="C261" s="25"/>
      <c r="D261" s="25"/>
    </row>
    <row r="262" spans="3:4" ht="12.75">
      <c r="C262" s="25"/>
      <c r="D262" s="25"/>
    </row>
    <row r="263" spans="3:4" ht="12.75">
      <c r="C263" s="25"/>
      <c r="D263" s="25"/>
    </row>
    <row r="264" spans="3:4" ht="12.75">
      <c r="C264" s="25"/>
      <c r="D264" s="25"/>
    </row>
    <row r="265" spans="3:4" ht="12.75">
      <c r="C265" s="25"/>
      <c r="D265" s="25"/>
    </row>
    <row r="266" spans="3:4" ht="12.75">
      <c r="C266" s="25"/>
      <c r="D266" s="25"/>
    </row>
    <row r="267" spans="3:4" ht="12.75">
      <c r="C267" s="25"/>
      <c r="D267" s="25"/>
    </row>
    <row r="268" spans="3:4" ht="12.75">
      <c r="C268" s="25"/>
      <c r="D268" s="25"/>
    </row>
    <row r="269" spans="3:4" ht="12.75">
      <c r="C269" s="25"/>
      <c r="D269" s="25"/>
    </row>
    <row r="270" spans="3:4" ht="12.75">
      <c r="C270" s="25"/>
      <c r="D270" s="25"/>
    </row>
    <row r="271" spans="3:4" ht="12.75">
      <c r="C271" s="25"/>
      <c r="D271" s="25"/>
    </row>
    <row r="272" spans="3:4" ht="12.75">
      <c r="C272" s="25"/>
      <c r="D272" s="25"/>
    </row>
    <row r="273" spans="3:4" ht="12.75">
      <c r="C273" s="25"/>
      <c r="D273" s="25"/>
    </row>
    <row r="274" spans="3:4" ht="12.75">
      <c r="C274" s="25"/>
      <c r="D274" s="25"/>
    </row>
    <row r="275" spans="3:4" ht="12.75">
      <c r="C275" s="25"/>
      <c r="D275" s="25"/>
    </row>
    <row r="276" spans="3:4" ht="12.75">
      <c r="C276" s="25"/>
      <c r="D276" s="25"/>
    </row>
    <row r="277" spans="3:4" ht="12.75">
      <c r="C277" s="25"/>
      <c r="D277" s="25"/>
    </row>
    <row r="278" spans="3:4" ht="12.75">
      <c r="C278" s="25"/>
      <c r="D278" s="25"/>
    </row>
    <row r="279" spans="3:4" ht="12.75">
      <c r="C279" s="25"/>
      <c r="D279" s="25"/>
    </row>
    <row r="280" spans="3:4" ht="12.75">
      <c r="C280" s="25"/>
      <c r="D280" s="25"/>
    </row>
    <row r="281" spans="3:4" ht="12.75">
      <c r="C281" s="25"/>
      <c r="D281" s="25"/>
    </row>
    <row r="282" spans="3:4" ht="12.75">
      <c r="C282" s="25"/>
      <c r="D282" s="25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81"/>
  <sheetViews>
    <sheetView zoomScalePageLayoutView="0" workbookViewId="0" topLeftCell="A25">
      <selection activeCell="A47" sqref="A47:C61"/>
    </sheetView>
  </sheetViews>
  <sheetFormatPr defaultColWidth="9.140625" defaultRowHeight="12.75"/>
  <cols>
    <col min="1" max="1" width="19.7109375" style="37" customWidth="1"/>
    <col min="2" max="2" width="4.421875" style="12" customWidth="1"/>
    <col min="3" max="3" width="12.7109375" style="37" customWidth="1"/>
    <col min="4" max="4" width="5.421875" style="12" customWidth="1"/>
    <col min="5" max="5" width="14.8515625" style="12" customWidth="1"/>
    <col min="6" max="6" width="9.140625" style="12" customWidth="1"/>
    <col min="7" max="7" width="12.00390625" style="12" customWidth="1"/>
    <col min="8" max="8" width="14.140625" style="37" customWidth="1"/>
    <col min="9" max="9" width="22.57421875" style="12" customWidth="1"/>
    <col min="10" max="10" width="25.140625" style="12" customWidth="1"/>
    <col min="11" max="11" width="15.7109375" style="12" customWidth="1"/>
    <col min="12" max="12" width="14.140625" style="12" customWidth="1"/>
    <col min="13" max="13" width="9.57421875" style="12" customWidth="1"/>
    <col min="14" max="14" width="14.140625" style="12" customWidth="1"/>
    <col min="15" max="15" width="23.421875" style="12" customWidth="1"/>
    <col min="16" max="16" width="16.57421875" style="12" customWidth="1"/>
    <col min="17" max="17" width="41.00390625" style="12" customWidth="1"/>
    <col min="18" max="16384" width="9.140625" style="12" customWidth="1"/>
  </cols>
  <sheetData>
    <row r="1" spans="1:10" ht="15.75">
      <c r="A1" s="36" t="s">
        <v>80</v>
      </c>
      <c r="I1" s="38" t="s">
        <v>81</v>
      </c>
      <c r="J1" s="39" t="s">
        <v>82</v>
      </c>
    </row>
    <row r="2" spans="9:10" ht="12.75">
      <c r="I2" s="40" t="s">
        <v>83</v>
      </c>
      <c r="J2" s="41" t="s">
        <v>84</v>
      </c>
    </row>
    <row r="3" spans="1:10" ht="12.75">
      <c r="A3" s="42" t="s">
        <v>85</v>
      </c>
      <c r="I3" s="40" t="s">
        <v>86</v>
      </c>
      <c r="J3" s="41" t="s">
        <v>87</v>
      </c>
    </row>
    <row r="4" spans="9:10" ht="12.75">
      <c r="I4" s="40" t="s">
        <v>88</v>
      </c>
      <c r="J4" s="41" t="s">
        <v>87</v>
      </c>
    </row>
    <row r="5" spans="9:10" ht="13.5" thickBot="1">
      <c r="I5" s="43" t="s">
        <v>89</v>
      </c>
      <c r="J5" s="44" t="s">
        <v>90</v>
      </c>
    </row>
    <row r="10" ht="13.5" thickBot="1"/>
    <row r="11" spans="1:16" ht="12.75" customHeight="1" thickBot="1">
      <c r="A11" s="37" t="str">
        <f aca="true" t="shared" si="0" ref="A11:A42">P11</f>
        <v> BBS 3 </v>
      </c>
      <c r="B11" s="14" t="str">
        <f aca="true" t="shared" si="1" ref="B11:B42">IF(H11=INT(H11),"I","II")</f>
        <v>I</v>
      </c>
      <c r="C11" s="37">
        <f aca="true" t="shared" si="2" ref="C11:C42">1*G11</f>
        <v>41487.479</v>
      </c>
      <c r="D11" s="12" t="str">
        <f aca="true" t="shared" si="3" ref="D11:D42">VLOOKUP(F11,I$1:J$5,2,FALSE)</f>
        <v>vis</v>
      </c>
      <c r="E11" s="45">
        <f>VLOOKUP(C11,A!C$21:E$973,3,FALSE)</f>
        <v>-2479.991989930198</v>
      </c>
      <c r="F11" s="14" t="s">
        <v>89</v>
      </c>
      <c r="G11" s="12" t="str">
        <f aca="true" t="shared" si="4" ref="G11:G42">MID(I11,3,LEN(I11)-3)</f>
        <v>41487.479</v>
      </c>
      <c r="H11" s="37">
        <f aca="true" t="shared" si="5" ref="H11:H42">1*K11</f>
        <v>-2480</v>
      </c>
      <c r="I11" s="46" t="s">
        <v>136</v>
      </c>
      <c r="J11" s="47" t="s">
        <v>137</v>
      </c>
      <c r="K11" s="46">
        <v>-2480</v>
      </c>
      <c r="L11" s="46" t="s">
        <v>138</v>
      </c>
      <c r="M11" s="47" t="s">
        <v>112</v>
      </c>
      <c r="N11" s="47"/>
      <c r="O11" s="48" t="s">
        <v>139</v>
      </c>
      <c r="P11" s="48" t="s">
        <v>140</v>
      </c>
    </row>
    <row r="12" spans="1:16" ht="12.75" customHeight="1" thickBot="1">
      <c r="A12" s="37" t="str">
        <f t="shared" si="0"/>
        <v> BBS 15 </v>
      </c>
      <c r="B12" s="14" t="str">
        <f t="shared" si="1"/>
        <v>I</v>
      </c>
      <c r="C12" s="37">
        <f t="shared" si="2"/>
        <v>42183.453</v>
      </c>
      <c r="D12" s="12" t="str">
        <f t="shared" si="3"/>
        <v>vis</v>
      </c>
      <c r="E12" s="45">
        <f>VLOOKUP(C12,A!C$21:E$973,3,FALSE)</f>
        <v>-2117.991969124821</v>
      </c>
      <c r="F12" s="14" t="s">
        <v>89</v>
      </c>
      <c r="G12" s="12" t="str">
        <f t="shared" si="4"/>
        <v>42183.453</v>
      </c>
      <c r="H12" s="37">
        <f t="shared" si="5"/>
        <v>-2118</v>
      </c>
      <c r="I12" s="46" t="s">
        <v>141</v>
      </c>
      <c r="J12" s="47" t="s">
        <v>142</v>
      </c>
      <c r="K12" s="46">
        <v>-2118</v>
      </c>
      <c r="L12" s="46" t="s">
        <v>138</v>
      </c>
      <c r="M12" s="47" t="s">
        <v>112</v>
      </c>
      <c r="N12" s="47"/>
      <c r="O12" s="48" t="s">
        <v>139</v>
      </c>
      <c r="P12" s="48" t="s">
        <v>143</v>
      </c>
    </row>
    <row r="13" spans="1:16" ht="12.75" customHeight="1" thickBot="1">
      <c r="A13" s="37" t="str">
        <f t="shared" si="0"/>
        <v> BBS 22 </v>
      </c>
      <c r="B13" s="14" t="str">
        <f t="shared" si="1"/>
        <v>I</v>
      </c>
      <c r="C13" s="37">
        <f t="shared" si="2"/>
        <v>42552.573</v>
      </c>
      <c r="D13" s="12" t="str">
        <f t="shared" si="3"/>
        <v>vis</v>
      </c>
      <c r="E13" s="45">
        <f>VLOOKUP(C13,A!C$21:E$973,3,FALSE)</f>
        <v>-1925.9999583892493</v>
      </c>
      <c r="F13" s="14" t="s">
        <v>89</v>
      </c>
      <c r="G13" s="12" t="str">
        <f t="shared" si="4"/>
        <v>42552.573</v>
      </c>
      <c r="H13" s="37">
        <f t="shared" si="5"/>
        <v>-1926</v>
      </c>
      <c r="I13" s="46" t="s">
        <v>144</v>
      </c>
      <c r="J13" s="47" t="s">
        <v>145</v>
      </c>
      <c r="K13" s="46">
        <v>-1926</v>
      </c>
      <c r="L13" s="46" t="s">
        <v>146</v>
      </c>
      <c r="M13" s="47" t="s">
        <v>112</v>
      </c>
      <c r="N13" s="47"/>
      <c r="O13" s="48" t="s">
        <v>139</v>
      </c>
      <c r="P13" s="48" t="s">
        <v>147</v>
      </c>
    </row>
    <row r="14" spans="1:16" ht="12.75" customHeight="1" thickBot="1">
      <c r="A14" s="37" t="str">
        <f t="shared" si="0"/>
        <v> BBS 23 </v>
      </c>
      <c r="B14" s="14" t="str">
        <f t="shared" si="1"/>
        <v>I</v>
      </c>
      <c r="C14" s="37">
        <f t="shared" si="2"/>
        <v>42606.412</v>
      </c>
      <c r="D14" s="12" t="str">
        <f t="shared" si="3"/>
        <v>vis</v>
      </c>
      <c r="E14" s="45">
        <f>VLOOKUP(C14,A!C$21:E$973,3,FALSE)</f>
        <v>-1897.9964422806868</v>
      </c>
      <c r="F14" s="14" t="s">
        <v>89</v>
      </c>
      <c r="G14" s="12" t="str">
        <f t="shared" si="4"/>
        <v>42606.412</v>
      </c>
      <c r="H14" s="37">
        <f t="shared" si="5"/>
        <v>-1898</v>
      </c>
      <c r="I14" s="46" t="s">
        <v>148</v>
      </c>
      <c r="J14" s="47" t="s">
        <v>149</v>
      </c>
      <c r="K14" s="46">
        <v>-1898</v>
      </c>
      <c r="L14" s="46" t="s">
        <v>150</v>
      </c>
      <c r="M14" s="47" t="s">
        <v>112</v>
      </c>
      <c r="N14" s="47"/>
      <c r="O14" s="48" t="s">
        <v>151</v>
      </c>
      <c r="P14" s="48" t="s">
        <v>152</v>
      </c>
    </row>
    <row r="15" spans="1:16" ht="12.75" customHeight="1" thickBot="1">
      <c r="A15" s="37" t="str">
        <f t="shared" si="0"/>
        <v> BBS 23 </v>
      </c>
      <c r="B15" s="14" t="str">
        <f t="shared" si="1"/>
        <v>I</v>
      </c>
      <c r="C15" s="37">
        <f t="shared" si="2"/>
        <v>42629.477</v>
      </c>
      <c r="D15" s="12" t="str">
        <f t="shared" si="3"/>
        <v>vis</v>
      </c>
      <c r="E15" s="45">
        <f>VLOOKUP(C15,A!C$21:E$973,3,FALSE)</f>
        <v>-1885.999542281726</v>
      </c>
      <c r="F15" s="14" t="s">
        <v>89</v>
      </c>
      <c r="G15" s="12" t="str">
        <f t="shared" si="4"/>
        <v>42629.477</v>
      </c>
      <c r="H15" s="37">
        <f t="shared" si="5"/>
        <v>-1886</v>
      </c>
      <c r="I15" s="46" t="s">
        <v>153</v>
      </c>
      <c r="J15" s="47" t="s">
        <v>154</v>
      </c>
      <c r="K15" s="46">
        <v>-1886</v>
      </c>
      <c r="L15" s="46" t="s">
        <v>155</v>
      </c>
      <c r="M15" s="47" t="s">
        <v>112</v>
      </c>
      <c r="N15" s="47"/>
      <c r="O15" s="48" t="s">
        <v>139</v>
      </c>
      <c r="P15" s="48" t="s">
        <v>152</v>
      </c>
    </row>
    <row r="16" spans="1:16" ht="12.75" customHeight="1" thickBot="1">
      <c r="A16" s="37" t="str">
        <f t="shared" si="0"/>
        <v> BBS 23 </v>
      </c>
      <c r="B16" s="14" t="str">
        <f t="shared" si="1"/>
        <v>I</v>
      </c>
      <c r="C16" s="37">
        <f t="shared" si="2"/>
        <v>42631.4</v>
      </c>
      <c r="D16" s="12" t="str">
        <f t="shared" si="3"/>
        <v>vis</v>
      </c>
      <c r="E16" s="45">
        <f>VLOOKUP(C16,A!C$21:E$973,3,FALSE)</f>
        <v>-1884.9993238252755</v>
      </c>
      <c r="F16" s="14" t="s">
        <v>89</v>
      </c>
      <c r="G16" s="12" t="str">
        <f t="shared" si="4"/>
        <v>42631.400</v>
      </c>
      <c r="H16" s="37">
        <f t="shared" si="5"/>
        <v>-1885</v>
      </c>
      <c r="I16" s="46" t="s">
        <v>156</v>
      </c>
      <c r="J16" s="47" t="s">
        <v>157</v>
      </c>
      <c r="K16" s="46">
        <v>-1885</v>
      </c>
      <c r="L16" s="46" t="s">
        <v>155</v>
      </c>
      <c r="M16" s="47" t="s">
        <v>112</v>
      </c>
      <c r="N16" s="47"/>
      <c r="O16" s="48" t="s">
        <v>139</v>
      </c>
      <c r="P16" s="48" t="s">
        <v>152</v>
      </c>
    </row>
    <row r="17" spans="1:16" ht="12.75" customHeight="1" thickBot="1">
      <c r="A17" s="37" t="str">
        <f t="shared" si="0"/>
        <v> BBS 28 </v>
      </c>
      <c r="B17" s="14" t="str">
        <f t="shared" si="1"/>
        <v>I</v>
      </c>
      <c r="C17" s="37">
        <f t="shared" si="2"/>
        <v>42900.562</v>
      </c>
      <c r="D17" s="12" t="str">
        <f t="shared" si="3"/>
        <v>vis</v>
      </c>
      <c r="E17" s="45">
        <f>VLOOKUP(C17,A!C$21:E$973,3,FALSE)</f>
        <v>-1744.9989077177552</v>
      </c>
      <c r="F17" s="14" t="s">
        <v>89</v>
      </c>
      <c r="G17" s="12" t="str">
        <f t="shared" si="4"/>
        <v>42900.562</v>
      </c>
      <c r="H17" s="37">
        <f t="shared" si="5"/>
        <v>-1745</v>
      </c>
      <c r="I17" s="46" t="s">
        <v>158</v>
      </c>
      <c r="J17" s="47" t="s">
        <v>159</v>
      </c>
      <c r="K17" s="46">
        <v>-1745</v>
      </c>
      <c r="L17" s="46" t="s">
        <v>160</v>
      </c>
      <c r="M17" s="47" t="s">
        <v>112</v>
      </c>
      <c r="N17" s="47"/>
      <c r="O17" s="48" t="s">
        <v>139</v>
      </c>
      <c r="P17" s="48" t="s">
        <v>161</v>
      </c>
    </row>
    <row r="18" spans="1:16" ht="12.75" customHeight="1" thickBot="1">
      <c r="A18" s="37" t="str">
        <f t="shared" si="0"/>
        <v> BBS 28 </v>
      </c>
      <c r="B18" s="14" t="str">
        <f t="shared" si="1"/>
        <v>I</v>
      </c>
      <c r="C18" s="37">
        <f t="shared" si="2"/>
        <v>42950.551</v>
      </c>
      <c r="D18" s="12" t="str">
        <f t="shared" si="3"/>
        <v>vis</v>
      </c>
      <c r="E18" s="45">
        <f>VLOOKUP(C18,A!C$21:E$973,3,FALSE)</f>
        <v>-1718.997909059701</v>
      </c>
      <c r="F18" s="14" t="s">
        <v>89</v>
      </c>
      <c r="G18" s="12" t="str">
        <f t="shared" si="4"/>
        <v>42950.551</v>
      </c>
      <c r="H18" s="37">
        <f t="shared" si="5"/>
        <v>-1719</v>
      </c>
      <c r="I18" s="46" t="s">
        <v>162</v>
      </c>
      <c r="J18" s="47" t="s">
        <v>163</v>
      </c>
      <c r="K18" s="46">
        <v>-1719</v>
      </c>
      <c r="L18" s="46" t="s">
        <v>164</v>
      </c>
      <c r="M18" s="47" t="s">
        <v>112</v>
      </c>
      <c r="N18" s="47"/>
      <c r="O18" s="48" t="s">
        <v>139</v>
      </c>
      <c r="P18" s="48" t="s">
        <v>161</v>
      </c>
    </row>
    <row r="19" spans="1:16" ht="12.75" customHeight="1" thickBot="1">
      <c r="A19" s="37" t="str">
        <f t="shared" si="0"/>
        <v> BBS 33 </v>
      </c>
      <c r="B19" s="14" t="str">
        <f t="shared" si="1"/>
        <v>I</v>
      </c>
      <c r="C19" s="37">
        <f t="shared" si="2"/>
        <v>43275.467</v>
      </c>
      <c r="D19" s="12" t="str">
        <f t="shared" si="3"/>
        <v>vis</v>
      </c>
      <c r="E19" s="45">
        <f>VLOOKUP(C19,A!C$21:E$973,3,FALSE)</f>
        <v>-1549.9979194623904</v>
      </c>
      <c r="F19" s="14" t="s">
        <v>89</v>
      </c>
      <c r="G19" s="12" t="str">
        <f t="shared" si="4"/>
        <v>43275.467</v>
      </c>
      <c r="H19" s="37">
        <f t="shared" si="5"/>
        <v>-1550</v>
      </c>
      <c r="I19" s="46" t="s">
        <v>165</v>
      </c>
      <c r="J19" s="47" t="s">
        <v>166</v>
      </c>
      <c r="K19" s="46">
        <v>-1550</v>
      </c>
      <c r="L19" s="46" t="s">
        <v>164</v>
      </c>
      <c r="M19" s="47" t="s">
        <v>112</v>
      </c>
      <c r="N19" s="47"/>
      <c r="O19" s="48" t="s">
        <v>139</v>
      </c>
      <c r="P19" s="48" t="s">
        <v>167</v>
      </c>
    </row>
    <row r="20" spans="1:16" ht="12.75" customHeight="1" thickBot="1">
      <c r="A20" s="37" t="str">
        <f t="shared" si="0"/>
        <v> BBS 35 </v>
      </c>
      <c r="B20" s="14" t="str">
        <f t="shared" si="1"/>
        <v>I</v>
      </c>
      <c r="C20" s="37">
        <f t="shared" si="2"/>
        <v>43402.346</v>
      </c>
      <c r="D20" s="12" t="str">
        <f t="shared" si="3"/>
        <v>vis</v>
      </c>
      <c r="E20" s="45">
        <f>VLOOKUP(C20,A!C$21:E$973,3,FALSE)</f>
        <v>-1484.003786578453</v>
      </c>
      <c r="F20" s="14" t="s">
        <v>89</v>
      </c>
      <c r="G20" s="12" t="str">
        <f t="shared" si="4"/>
        <v>43402.346</v>
      </c>
      <c r="H20" s="37">
        <f t="shared" si="5"/>
        <v>-1484</v>
      </c>
      <c r="I20" s="46" t="s">
        <v>168</v>
      </c>
      <c r="J20" s="47" t="s">
        <v>169</v>
      </c>
      <c r="K20" s="46">
        <v>-1484</v>
      </c>
      <c r="L20" s="46" t="s">
        <v>170</v>
      </c>
      <c r="M20" s="47" t="s">
        <v>112</v>
      </c>
      <c r="N20" s="47"/>
      <c r="O20" s="48" t="s">
        <v>139</v>
      </c>
      <c r="P20" s="48" t="s">
        <v>171</v>
      </c>
    </row>
    <row r="21" spans="1:16" ht="12.75" customHeight="1" thickBot="1">
      <c r="A21" s="37" t="str">
        <f t="shared" si="0"/>
        <v> BBS 37 </v>
      </c>
      <c r="B21" s="14" t="str">
        <f t="shared" si="1"/>
        <v>I</v>
      </c>
      <c r="C21" s="37">
        <f t="shared" si="2"/>
        <v>43671.51</v>
      </c>
      <c r="D21" s="12" t="str">
        <f t="shared" si="3"/>
        <v>vis</v>
      </c>
      <c r="E21" s="45">
        <f>VLOOKUP(C21,A!C$21:E$973,3,FALSE)</f>
        <v>-1344.002330202123</v>
      </c>
      <c r="F21" s="14" t="s">
        <v>89</v>
      </c>
      <c r="G21" s="12" t="str">
        <f t="shared" si="4"/>
        <v>43671.510</v>
      </c>
      <c r="H21" s="37">
        <f t="shared" si="5"/>
        <v>-1344</v>
      </c>
      <c r="I21" s="46" t="s">
        <v>172</v>
      </c>
      <c r="J21" s="47" t="s">
        <v>173</v>
      </c>
      <c r="K21" s="46">
        <v>-1344</v>
      </c>
      <c r="L21" s="46" t="s">
        <v>174</v>
      </c>
      <c r="M21" s="47" t="s">
        <v>112</v>
      </c>
      <c r="N21" s="47"/>
      <c r="O21" s="48" t="s">
        <v>139</v>
      </c>
      <c r="P21" s="48" t="s">
        <v>175</v>
      </c>
    </row>
    <row r="22" spans="1:16" ht="12.75" customHeight="1" thickBot="1">
      <c r="A22" s="37" t="str">
        <f t="shared" si="0"/>
        <v> BBS 54 </v>
      </c>
      <c r="B22" s="14" t="str">
        <f t="shared" si="1"/>
        <v>I</v>
      </c>
      <c r="C22" s="37">
        <f t="shared" si="2"/>
        <v>44711.627</v>
      </c>
      <c r="D22" s="12" t="str">
        <f t="shared" si="3"/>
        <v>vis</v>
      </c>
      <c r="E22" s="45">
        <f>VLOOKUP(C22,A!C$21:E$973,3,FALSE)</f>
        <v>-803.0016956381525</v>
      </c>
      <c r="F22" s="14" t="s">
        <v>89</v>
      </c>
      <c r="G22" s="12" t="str">
        <f t="shared" si="4"/>
        <v>44711.627</v>
      </c>
      <c r="H22" s="37">
        <f t="shared" si="5"/>
        <v>-803</v>
      </c>
      <c r="I22" s="46" t="s">
        <v>176</v>
      </c>
      <c r="J22" s="47" t="s">
        <v>177</v>
      </c>
      <c r="K22" s="46">
        <v>-803</v>
      </c>
      <c r="L22" s="46" t="s">
        <v>91</v>
      </c>
      <c r="M22" s="47" t="s">
        <v>112</v>
      </c>
      <c r="N22" s="47"/>
      <c r="O22" s="48" t="s">
        <v>139</v>
      </c>
      <c r="P22" s="48" t="s">
        <v>178</v>
      </c>
    </row>
    <row r="23" spans="1:16" ht="12.75" customHeight="1" thickBot="1">
      <c r="A23" s="37" t="str">
        <f t="shared" si="0"/>
        <v> BBS 56 </v>
      </c>
      <c r="B23" s="14" t="str">
        <f t="shared" si="1"/>
        <v>I</v>
      </c>
      <c r="C23" s="37">
        <f t="shared" si="2"/>
        <v>44842.362</v>
      </c>
      <c r="D23" s="12" t="str">
        <f t="shared" si="3"/>
        <v>vis</v>
      </c>
      <c r="E23" s="45">
        <f>VLOOKUP(C23,A!C$21:E$973,3,FALSE)</f>
        <v>-735.0019244972893</v>
      </c>
      <c r="F23" s="14" t="s">
        <v>89</v>
      </c>
      <c r="G23" s="12" t="str">
        <f t="shared" si="4"/>
        <v>44842.362</v>
      </c>
      <c r="H23" s="37">
        <f t="shared" si="5"/>
        <v>-735</v>
      </c>
      <c r="I23" s="46" t="s">
        <v>179</v>
      </c>
      <c r="J23" s="47" t="s">
        <v>180</v>
      </c>
      <c r="K23" s="46">
        <v>-735</v>
      </c>
      <c r="L23" s="46" t="s">
        <v>174</v>
      </c>
      <c r="M23" s="47" t="s">
        <v>112</v>
      </c>
      <c r="N23" s="47"/>
      <c r="O23" s="48" t="s">
        <v>139</v>
      </c>
      <c r="P23" s="48" t="s">
        <v>181</v>
      </c>
    </row>
    <row r="24" spans="1:16" ht="12.75" customHeight="1" thickBot="1">
      <c r="A24" s="37" t="str">
        <f t="shared" si="0"/>
        <v> BBS 60 </v>
      </c>
      <c r="B24" s="14" t="str">
        <f t="shared" si="1"/>
        <v>I</v>
      </c>
      <c r="C24" s="37">
        <f t="shared" si="2"/>
        <v>45061.533</v>
      </c>
      <c r="D24" s="12" t="str">
        <f t="shared" si="3"/>
        <v>vis</v>
      </c>
      <c r="E24" s="45">
        <f>VLOOKUP(C24,A!C$21:E$973,3,FALSE)</f>
        <v>-621.0035473166248</v>
      </c>
      <c r="F24" s="14" t="s">
        <v>89</v>
      </c>
      <c r="G24" s="12" t="str">
        <f t="shared" si="4"/>
        <v>45061.533</v>
      </c>
      <c r="H24" s="37">
        <f t="shared" si="5"/>
        <v>-621</v>
      </c>
      <c r="I24" s="46" t="s">
        <v>182</v>
      </c>
      <c r="J24" s="47" t="s">
        <v>183</v>
      </c>
      <c r="K24" s="46">
        <v>-621</v>
      </c>
      <c r="L24" s="46" t="s">
        <v>170</v>
      </c>
      <c r="M24" s="47" t="s">
        <v>112</v>
      </c>
      <c r="N24" s="47"/>
      <c r="O24" s="48" t="s">
        <v>139</v>
      </c>
      <c r="P24" s="48" t="s">
        <v>184</v>
      </c>
    </row>
    <row r="25" spans="1:16" ht="12.75" customHeight="1" thickBot="1">
      <c r="A25" s="37" t="str">
        <f t="shared" si="0"/>
        <v> BBS 60 </v>
      </c>
      <c r="B25" s="14" t="str">
        <f t="shared" si="1"/>
        <v>I</v>
      </c>
      <c r="C25" s="37">
        <f t="shared" si="2"/>
        <v>45111.534</v>
      </c>
      <c r="D25" s="12" t="str">
        <f t="shared" si="3"/>
        <v>vis</v>
      </c>
      <c r="E25" s="45">
        <f>VLOOKUP(C25,A!C$21:E$973,3,FALSE)</f>
        <v>-594.9963070457405</v>
      </c>
      <c r="F25" s="14" t="s">
        <v>89</v>
      </c>
      <c r="G25" s="12" t="str">
        <f t="shared" si="4"/>
        <v>45111.534</v>
      </c>
      <c r="H25" s="37">
        <f t="shared" si="5"/>
        <v>-595</v>
      </c>
      <c r="I25" s="46" t="s">
        <v>185</v>
      </c>
      <c r="J25" s="47" t="s">
        <v>186</v>
      </c>
      <c r="K25" s="46">
        <v>-595</v>
      </c>
      <c r="L25" s="46" t="s">
        <v>150</v>
      </c>
      <c r="M25" s="47" t="s">
        <v>112</v>
      </c>
      <c r="N25" s="47"/>
      <c r="O25" s="48" t="s">
        <v>139</v>
      </c>
      <c r="P25" s="48" t="s">
        <v>184</v>
      </c>
    </row>
    <row r="26" spans="1:16" ht="12.75" customHeight="1" thickBot="1">
      <c r="A26" s="37" t="str">
        <f t="shared" si="0"/>
        <v> BBS 61 </v>
      </c>
      <c r="B26" s="14" t="str">
        <f t="shared" si="1"/>
        <v>I</v>
      </c>
      <c r="C26" s="37">
        <f t="shared" si="2"/>
        <v>45138.445</v>
      </c>
      <c r="D26" s="12" t="str">
        <f t="shared" si="3"/>
        <v>vis</v>
      </c>
      <c r="E26" s="45">
        <f>VLOOKUP(C26,A!C$21:E$973,3,FALSE)</f>
        <v>-580.9989701338825</v>
      </c>
      <c r="F26" s="14" t="s">
        <v>89</v>
      </c>
      <c r="G26" s="12" t="str">
        <f t="shared" si="4"/>
        <v>45138.445</v>
      </c>
      <c r="H26" s="37">
        <f t="shared" si="5"/>
        <v>-581</v>
      </c>
      <c r="I26" s="46" t="s">
        <v>187</v>
      </c>
      <c r="J26" s="47" t="s">
        <v>188</v>
      </c>
      <c r="K26" s="46">
        <v>-581</v>
      </c>
      <c r="L26" s="46" t="s">
        <v>160</v>
      </c>
      <c r="M26" s="47" t="s">
        <v>112</v>
      </c>
      <c r="N26" s="47"/>
      <c r="O26" s="48" t="s">
        <v>139</v>
      </c>
      <c r="P26" s="48" t="s">
        <v>189</v>
      </c>
    </row>
    <row r="27" spans="1:16" ht="12.75" customHeight="1" thickBot="1">
      <c r="A27" s="37" t="str">
        <f t="shared" si="0"/>
        <v> BBS 72 </v>
      </c>
      <c r="B27" s="14" t="str">
        <f t="shared" si="1"/>
        <v>I</v>
      </c>
      <c r="C27" s="37">
        <f t="shared" si="2"/>
        <v>45830.573</v>
      </c>
      <c r="D27" s="12" t="str">
        <f t="shared" si="3"/>
        <v>vis</v>
      </c>
      <c r="E27" s="45">
        <f>VLOOKUP(C27,A!C$21:E$973,3,FALSE)</f>
        <v>-220.99938624140626</v>
      </c>
      <c r="F27" s="14" t="s">
        <v>89</v>
      </c>
      <c r="G27" s="12" t="str">
        <f t="shared" si="4"/>
        <v>45830.573</v>
      </c>
      <c r="H27" s="37">
        <f t="shared" si="5"/>
        <v>-221</v>
      </c>
      <c r="I27" s="46" t="s">
        <v>190</v>
      </c>
      <c r="J27" s="47" t="s">
        <v>191</v>
      </c>
      <c r="K27" s="46">
        <v>-221</v>
      </c>
      <c r="L27" s="46" t="s">
        <v>155</v>
      </c>
      <c r="M27" s="47" t="s">
        <v>112</v>
      </c>
      <c r="N27" s="47"/>
      <c r="O27" s="48" t="s">
        <v>139</v>
      </c>
      <c r="P27" s="48" t="s">
        <v>192</v>
      </c>
    </row>
    <row r="28" spans="1:16" ht="12.75" customHeight="1" thickBot="1">
      <c r="A28" s="37" t="str">
        <f t="shared" si="0"/>
        <v> BBS 77 </v>
      </c>
      <c r="B28" s="14" t="str">
        <f t="shared" si="1"/>
        <v>I</v>
      </c>
      <c r="C28" s="37">
        <f t="shared" si="2"/>
        <v>46255.462</v>
      </c>
      <c r="D28" s="12" t="str">
        <f t="shared" si="3"/>
        <v>vis</v>
      </c>
      <c r="E28" s="45">
        <f>VLOOKUP(C28,A!C$21:E$973,3,FALSE)</f>
        <v>0</v>
      </c>
      <c r="F28" s="14" t="s">
        <v>89</v>
      </c>
      <c r="G28" s="12" t="str">
        <f t="shared" si="4"/>
        <v>46255.462</v>
      </c>
      <c r="H28" s="37">
        <f t="shared" si="5"/>
        <v>0</v>
      </c>
      <c r="I28" s="46" t="s">
        <v>193</v>
      </c>
      <c r="J28" s="47" t="s">
        <v>194</v>
      </c>
      <c r="K28" s="46">
        <v>0</v>
      </c>
      <c r="L28" s="46" t="s">
        <v>146</v>
      </c>
      <c r="M28" s="47" t="s">
        <v>112</v>
      </c>
      <c r="N28" s="47"/>
      <c r="O28" s="48" t="s">
        <v>139</v>
      </c>
      <c r="P28" s="48" t="s">
        <v>195</v>
      </c>
    </row>
    <row r="29" spans="1:16" ht="12.75" customHeight="1" thickBot="1">
      <c r="A29" s="37" t="str">
        <f t="shared" si="0"/>
        <v> BBS 84 </v>
      </c>
      <c r="B29" s="14" t="str">
        <f t="shared" si="1"/>
        <v>I</v>
      </c>
      <c r="C29" s="37">
        <f t="shared" si="2"/>
        <v>46974.512</v>
      </c>
      <c r="D29" s="12" t="str">
        <f t="shared" si="3"/>
        <v>vis</v>
      </c>
      <c r="E29" s="45">
        <f>VLOOKUP(C29,A!C$21:E$973,3,FALSE)</f>
        <v>374.0026422827674</v>
      </c>
      <c r="F29" s="14" t="s">
        <v>89</v>
      </c>
      <c r="G29" s="12" t="str">
        <f t="shared" si="4"/>
        <v>46974.512</v>
      </c>
      <c r="H29" s="37">
        <f t="shared" si="5"/>
        <v>374</v>
      </c>
      <c r="I29" s="46" t="s">
        <v>196</v>
      </c>
      <c r="J29" s="47" t="s">
        <v>197</v>
      </c>
      <c r="K29" s="46">
        <v>374</v>
      </c>
      <c r="L29" s="46" t="s">
        <v>198</v>
      </c>
      <c r="M29" s="47" t="s">
        <v>112</v>
      </c>
      <c r="N29" s="47"/>
      <c r="O29" s="48" t="s">
        <v>139</v>
      </c>
      <c r="P29" s="48" t="s">
        <v>199</v>
      </c>
    </row>
    <row r="30" spans="1:16" ht="12.75" customHeight="1" thickBot="1">
      <c r="A30" s="37" t="str">
        <f t="shared" si="0"/>
        <v> BBS 85 </v>
      </c>
      <c r="B30" s="14" t="str">
        <f t="shared" si="1"/>
        <v>I</v>
      </c>
      <c r="C30" s="37">
        <f t="shared" si="2"/>
        <v>47028.348</v>
      </c>
      <c r="D30" s="12" t="str">
        <f t="shared" si="3"/>
        <v>vis</v>
      </c>
      <c r="E30" s="45">
        <f>VLOOKUP(C30,A!C$21:E$973,3,FALSE)</f>
        <v>402.00459798811943</v>
      </c>
      <c r="F30" s="14" t="s">
        <v>89</v>
      </c>
      <c r="G30" s="12" t="str">
        <f t="shared" si="4"/>
        <v>47028.348</v>
      </c>
      <c r="H30" s="37">
        <f t="shared" si="5"/>
        <v>402</v>
      </c>
      <c r="I30" s="46" t="s">
        <v>200</v>
      </c>
      <c r="J30" s="47" t="s">
        <v>201</v>
      </c>
      <c r="K30" s="46">
        <v>402</v>
      </c>
      <c r="L30" s="46" t="s">
        <v>202</v>
      </c>
      <c r="M30" s="47" t="s">
        <v>112</v>
      </c>
      <c r="N30" s="47"/>
      <c r="O30" s="48" t="s">
        <v>139</v>
      </c>
      <c r="P30" s="48" t="s">
        <v>203</v>
      </c>
    </row>
    <row r="31" spans="1:16" ht="12.75" customHeight="1" thickBot="1">
      <c r="A31" s="37" t="str">
        <f t="shared" si="0"/>
        <v> BBS 88 </v>
      </c>
      <c r="B31" s="14" t="str">
        <f t="shared" si="1"/>
        <v>I</v>
      </c>
      <c r="C31" s="37">
        <f t="shared" si="2"/>
        <v>47322.499</v>
      </c>
      <c r="D31" s="12" t="str">
        <f t="shared" si="3"/>
        <v>vis</v>
      </c>
      <c r="E31" s="45">
        <f>VLOOKUP(C31,A!C$21:E$973,3,FALSE)</f>
        <v>555.0026526854559</v>
      </c>
      <c r="F31" s="14" t="s">
        <v>89</v>
      </c>
      <c r="G31" s="12" t="str">
        <f t="shared" si="4"/>
        <v>47322.499</v>
      </c>
      <c r="H31" s="37">
        <f t="shared" si="5"/>
        <v>555</v>
      </c>
      <c r="I31" s="46" t="s">
        <v>204</v>
      </c>
      <c r="J31" s="47" t="s">
        <v>205</v>
      </c>
      <c r="K31" s="46">
        <v>555</v>
      </c>
      <c r="L31" s="46" t="s">
        <v>198</v>
      </c>
      <c r="M31" s="47" t="s">
        <v>112</v>
      </c>
      <c r="N31" s="47"/>
      <c r="O31" s="48" t="s">
        <v>139</v>
      </c>
      <c r="P31" s="48" t="s">
        <v>206</v>
      </c>
    </row>
    <row r="32" spans="1:16" ht="12.75" customHeight="1" thickBot="1">
      <c r="A32" s="37" t="str">
        <f t="shared" si="0"/>
        <v> BBS 89 </v>
      </c>
      <c r="B32" s="14" t="str">
        <f t="shared" si="1"/>
        <v>I</v>
      </c>
      <c r="C32" s="37">
        <f t="shared" si="2"/>
        <v>47401.324</v>
      </c>
      <c r="D32" s="12" t="str">
        <f t="shared" si="3"/>
        <v>vis</v>
      </c>
      <c r="E32" s="45">
        <f>VLOOKUP(C32,A!C$21:E$973,3,FALSE)</f>
        <v>596.0022469806203</v>
      </c>
      <c r="F32" s="14" t="s">
        <v>89</v>
      </c>
      <c r="G32" s="12" t="str">
        <f t="shared" si="4"/>
        <v>47401.324</v>
      </c>
      <c r="H32" s="37">
        <f t="shared" si="5"/>
        <v>596</v>
      </c>
      <c r="I32" s="46" t="s">
        <v>207</v>
      </c>
      <c r="J32" s="47" t="s">
        <v>208</v>
      </c>
      <c r="K32" s="46">
        <v>596</v>
      </c>
      <c r="L32" s="46" t="s">
        <v>164</v>
      </c>
      <c r="M32" s="47" t="s">
        <v>112</v>
      </c>
      <c r="N32" s="47"/>
      <c r="O32" s="48" t="s">
        <v>139</v>
      </c>
      <c r="P32" s="48" t="s">
        <v>209</v>
      </c>
    </row>
    <row r="33" spans="1:16" ht="12.75" customHeight="1" thickBot="1">
      <c r="A33" s="37" t="str">
        <f t="shared" si="0"/>
        <v> BBS 91 </v>
      </c>
      <c r="B33" s="14" t="str">
        <f t="shared" si="1"/>
        <v>I</v>
      </c>
      <c r="C33" s="37">
        <f t="shared" si="2"/>
        <v>47591.666</v>
      </c>
      <c r="D33" s="12" t="str">
        <f t="shared" si="3"/>
        <v>vis</v>
      </c>
      <c r="E33" s="45">
        <f>VLOOKUP(C33,A!C$21:E$973,3,FALSE)</f>
        <v>695.0056694649887</v>
      </c>
      <c r="F33" s="14" t="s">
        <v>89</v>
      </c>
      <c r="G33" s="12" t="str">
        <f t="shared" si="4"/>
        <v>47591.666</v>
      </c>
      <c r="H33" s="37">
        <f t="shared" si="5"/>
        <v>695</v>
      </c>
      <c r="I33" s="46" t="s">
        <v>210</v>
      </c>
      <c r="J33" s="47" t="s">
        <v>211</v>
      </c>
      <c r="K33" s="46">
        <v>695</v>
      </c>
      <c r="L33" s="46" t="s">
        <v>212</v>
      </c>
      <c r="M33" s="47" t="s">
        <v>112</v>
      </c>
      <c r="N33" s="47"/>
      <c r="O33" s="48" t="s">
        <v>139</v>
      </c>
      <c r="P33" s="48" t="s">
        <v>213</v>
      </c>
    </row>
    <row r="34" spans="1:16" ht="12.75" customHeight="1" thickBot="1">
      <c r="A34" s="37" t="str">
        <f t="shared" si="0"/>
        <v> BBS 92 </v>
      </c>
      <c r="B34" s="14" t="str">
        <f t="shared" si="1"/>
        <v>I</v>
      </c>
      <c r="C34" s="37">
        <f t="shared" si="2"/>
        <v>47747.387</v>
      </c>
      <c r="D34" s="12" t="str">
        <f t="shared" si="3"/>
        <v>vis</v>
      </c>
      <c r="E34" s="45">
        <f>VLOOKUP(C34,A!C$21:E$973,3,FALSE)</f>
        <v>776.0015187924575</v>
      </c>
      <c r="F34" s="14" t="s">
        <v>89</v>
      </c>
      <c r="G34" s="12" t="str">
        <f t="shared" si="4"/>
        <v>47747.387</v>
      </c>
      <c r="H34" s="37">
        <f t="shared" si="5"/>
        <v>776</v>
      </c>
      <c r="I34" s="46" t="s">
        <v>214</v>
      </c>
      <c r="J34" s="47" t="s">
        <v>215</v>
      </c>
      <c r="K34" s="46">
        <v>776</v>
      </c>
      <c r="L34" s="46" t="s">
        <v>216</v>
      </c>
      <c r="M34" s="47" t="s">
        <v>112</v>
      </c>
      <c r="N34" s="47"/>
      <c r="O34" s="48" t="s">
        <v>139</v>
      </c>
      <c r="P34" s="48" t="s">
        <v>217</v>
      </c>
    </row>
    <row r="35" spans="1:16" ht="12.75" customHeight="1" thickBot="1">
      <c r="A35" s="37" t="str">
        <f t="shared" si="0"/>
        <v> BBS 95 </v>
      </c>
      <c r="B35" s="14" t="str">
        <f t="shared" si="1"/>
        <v>I</v>
      </c>
      <c r="C35" s="37">
        <f t="shared" si="2"/>
        <v>48016.551</v>
      </c>
      <c r="D35" s="12" t="str">
        <f t="shared" si="3"/>
        <v>vis</v>
      </c>
      <c r="E35" s="45">
        <f>VLOOKUP(C35,A!C$21:E$973,3,FALSE)</f>
        <v>916.0029751687836</v>
      </c>
      <c r="F35" s="14" t="s">
        <v>89</v>
      </c>
      <c r="G35" s="12" t="str">
        <f t="shared" si="4"/>
        <v>48016.551</v>
      </c>
      <c r="H35" s="37">
        <f t="shared" si="5"/>
        <v>916</v>
      </c>
      <c r="I35" s="46" t="s">
        <v>218</v>
      </c>
      <c r="J35" s="47" t="s">
        <v>219</v>
      </c>
      <c r="K35" s="46">
        <v>916</v>
      </c>
      <c r="L35" s="46" t="s">
        <v>220</v>
      </c>
      <c r="M35" s="47" t="s">
        <v>112</v>
      </c>
      <c r="N35" s="47"/>
      <c r="O35" s="48" t="s">
        <v>139</v>
      </c>
      <c r="P35" s="48" t="s">
        <v>221</v>
      </c>
    </row>
    <row r="36" spans="1:16" ht="12.75" customHeight="1" thickBot="1">
      <c r="A36" s="37" t="str">
        <f t="shared" si="0"/>
        <v> BBS 95 </v>
      </c>
      <c r="B36" s="14" t="str">
        <f t="shared" si="1"/>
        <v>I</v>
      </c>
      <c r="C36" s="37">
        <f t="shared" si="2"/>
        <v>48068.471</v>
      </c>
      <c r="D36" s="12" t="str">
        <f t="shared" si="3"/>
        <v>vis</v>
      </c>
      <c r="E36" s="45">
        <f>VLOOKUP(C36,A!C$21:E$973,3,FALSE)</f>
        <v>943.008353358507</v>
      </c>
      <c r="F36" s="14" t="s">
        <v>89</v>
      </c>
      <c r="G36" s="12" t="str">
        <f t="shared" si="4"/>
        <v>48068.471</v>
      </c>
      <c r="H36" s="37">
        <f t="shared" si="5"/>
        <v>943</v>
      </c>
      <c r="I36" s="46" t="s">
        <v>222</v>
      </c>
      <c r="J36" s="47" t="s">
        <v>223</v>
      </c>
      <c r="K36" s="46">
        <v>943</v>
      </c>
      <c r="L36" s="46" t="s">
        <v>224</v>
      </c>
      <c r="M36" s="47" t="s">
        <v>112</v>
      </c>
      <c r="N36" s="47"/>
      <c r="O36" s="48" t="s">
        <v>225</v>
      </c>
      <c r="P36" s="48" t="s">
        <v>221</v>
      </c>
    </row>
    <row r="37" spans="1:16" ht="12.75" customHeight="1" thickBot="1">
      <c r="A37" s="37" t="str">
        <f t="shared" si="0"/>
        <v> BBS 97 </v>
      </c>
      <c r="B37" s="14" t="str">
        <f t="shared" si="1"/>
        <v>I</v>
      </c>
      <c r="C37" s="37">
        <f t="shared" si="2"/>
        <v>48362.599</v>
      </c>
      <c r="D37" s="12" t="str">
        <f t="shared" si="3"/>
        <v>vis</v>
      </c>
      <c r="E37" s="45">
        <f>VLOOKUP(C37,A!C$21:E$973,3,FALSE)</f>
        <v>1095.9944449645802</v>
      </c>
      <c r="F37" s="14" t="s">
        <v>89</v>
      </c>
      <c r="G37" s="12" t="str">
        <f t="shared" si="4"/>
        <v>48362.599</v>
      </c>
      <c r="H37" s="37">
        <f t="shared" si="5"/>
        <v>1096</v>
      </c>
      <c r="I37" s="46" t="s">
        <v>226</v>
      </c>
      <c r="J37" s="47" t="s">
        <v>227</v>
      </c>
      <c r="K37" s="46">
        <v>1096</v>
      </c>
      <c r="L37" s="46" t="s">
        <v>228</v>
      </c>
      <c r="M37" s="47" t="s">
        <v>112</v>
      </c>
      <c r="N37" s="47"/>
      <c r="O37" s="48" t="s">
        <v>139</v>
      </c>
      <c r="P37" s="48" t="s">
        <v>229</v>
      </c>
    </row>
    <row r="38" spans="1:16" ht="12.75" customHeight="1" thickBot="1">
      <c r="A38" s="37" t="str">
        <f t="shared" si="0"/>
        <v> BBS 104 </v>
      </c>
      <c r="B38" s="14" t="str">
        <f t="shared" si="1"/>
        <v>I</v>
      </c>
      <c r="C38" s="37">
        <f t="shared" si="2"/>
        <v>49133.568</v>
      </c>
      <c r="D38" s="12" t="str">
        <f t="shared" si="3"/>
        <v>vis</v>
      </c>
      <c r="E38" s="45">
        <f>VLOOKUP(C38,A!C$21:E$973,3,FALSE)</f>
        <v>1497.0019453026662</v>
      </c>
      <c r="F38" s="14" t="s">
        <v>89</v>
      </c>
      <c r="G38" s="12" t="str">
        <f t="shared" si="4"/>
        <v>49133.568</v>
      </c>
      <c r="H38" s="37">
        <f t="shared" si="5"/>
        <v>1497</v>
      </c>
      <c r="I38" s="46" t="s">
        <v>230</v>
      </c>
      <c r="J38" s="47" t="s">
        <v>231</v>
      </c>
      <c r="K38" s="46">
        <v>1497</v>
      </c>
      <c r="L38" s="46" t="s">
        <v>164</v>
      </c>
      <c r="M38" s="47" t="s">
        <v>112</v>
      </c>
      <c r="N38" s="47"/>
      <c r="O38" s="48" t="s">
        <v>139</v>
      </c>
      <c r="P38" s="48" t="s">
        <v>232</v>
      </c>
    </row>
    <row r="39" spans="1:16" ht="12.75" customHeight="1" thickBot="1">
      <c r="A39" s="37" t="str">
        <f t="shared" si="0"/>
        <v> BBS 106 </v>
      </c>
      <c r="B39" s="14" t="str">
        <f t="shared" si="1"/>
        <v>I</v>
      </c>
      <c r="C39" s="37">
        <f t="shared" si="2"/>
        <v>49479.633</v>
      </c>
      <c r="D39" s="12" t="str">
        <f t="shared" si="3"/>
        <v>vis</v>
      </c>
      <c r="E39" s="45">
        <f>VLOOKUP(C39,A!C$21:E$973,3,FALSE)</f>
        <v>1677.002257383309</v>
      </c>
      <c r="F39" s="14" t="s">
        <v>89</v>
      </c>
      <c r="G39" s="12" t="str">
        <f t="shared" si="4"/>
        <v>49479.633</v>
      </c>
      <c r="H39" s="37">
        <f t="shared" si="5"/>
        <v>1677</v>
      </c>
      <c r="I39" s="46" t="s">
        <v>233</v>
      </c>
      <c r="J39" s="47" t="s">
        <v>234</v>
      </c>
      <c r="K39" s="46">
        <v>1677</v>
      </c>
      <c r="L39" s="46" t="s">
        <v>164</v>
      </c>
      <c r="M39" s="47" t="s">
        <v>112</v>
      </c>
      <c r="N39" s="47"/>
      <c r="O39" s="48" t="s">
        <v>139</v>
      </c>
      <c r="P39" s="48" t="s">
        <v>235</v>
      </c>
    </row>
    <row r="40" spans="1:16" ht="12.75" customHeight="1" thickBot="1">
      <c r="A40" s="37" t="str">
        <f t="shared" si="0"/>
        <v> BBS 112 </v>
      </c>
      <c r="B40" s="14" t="str">
        <f t="shared" si="1"/>
        <v>I</v>
      </c>
      <c r="C40" s="37">
        <f t="shared" si="2"/>
        <v>50252.522</v>
      </c>
      <c r="D40" s="12" t="str">
        <f t="shared" si="3"/>
        <v>vis</v>
      </c>
      <c r="E40" s="45">
        <f>VLOOKUP(C40,A!C$21:E$973,3,FALSE)</f>
        <v>2079.008415774635</v>
      </c>
      <c r="F40" s="14" t="s">
        <v>89</v>
      </c>
      <c r="G40" s="12" t="str">
        <f t="shared" si="4"/>
        <v>50252.522</v>
      </c>
      <c r="H40" s="37">
        <f t="shared" si="5"/>
        <v>2079</v>
      </c>
      <c r="I40" s="46" t="s">
        <v>236</v>
      </c>
      <c r="J40" s="47" t="s">
        <v>237</v>
      </c>
      <c r="K40" s="46">
        <v>2079</v>
      </c>
      <c r="L40" s="46" t="s">
        <v>224</v>
      </c>
      <c r="M40" s="47" t="s">
        <v>112</v>
      </c>
      <c r="N40" s="47"/>
      <c r="O40" s="48" t="s">
        <v>139</v>
      </c>
      <c r="P40" s="48" t="s">
        <v>238</v>
      </c>
    </row>
    <row r="41" spans="1:16" ht="12.75" customHeight="1" thickBot="1">
      <c r="A41" s="37" t="str">
        <f t="shared" si="0"/>
        <v> BBS 115 </v>
      </c>
      <c r="B41" s="14" t="str">
        <f t="shared" si="1"/>
        <v>I</v>
      </c>
      <c r="C41" s="37">
        <f t="shared" si="2"/>
        <v>50598.587</v>
      </c>
      <c r="D41" s="12" t="str">
        <f t="shared" si="3"/>
        <v>vis</v>
      </c>
      <c r="E41" s="45">
        <f>VLOOKUP(C41,A!C$21:E$973,3,FALSE)</f>
        <v>2259.008727855278</v>
      </c>
      <c r="F41" s="14" t="s">
        <v>89</v>
      </c>
      <c r="G41" s="12" t="str">
        <f t="shared" si="4"/>
        <v>50598.587</v>
      </c>
      <c r="H41" s="37">
        <f t="shared" si="5"/>
        <v>2259</v>
      </c>
      <c r="I41" s="46" t="s">
        <v>239</v>
      </c>
      <c r="J41" s="47" t="s">
        <v>240</v>
      </c>
      <c r="K41" s="46">
        <v>2259</v>
      </c>
      <c r="L41" s="46" t="s">
        <v>241</v>
      </c>
      <c r="M41" s="47" t="s">
        <v>112</v>
      </c>
      <c r="N41" s="47"/>
      <c r="O41" s="48" t="s">
        <v>139</v>
      </c>
      <c r="P41" s="48" t="s">
        <v>242</v>
      </c>
    </row>
    <row r="42" spans="1:16" ht="12.75" customHeight="1" thickBot="1">
      <c r="A42" s="37" t="str">
        <f t="shared" si="0"/>
        <v> BBS 119 </v>
      </c>
      <c r="B42" s="14" t="str">
        <f t="shared" si="1"/>
        <v>I</v>
      </c>
      <c r="C42" s="37">
        <f t="shared" si="2"/>
        <v>51077.314</v>
      </c>
      <c r="D42" s="12" t="str">
        <f t="shared" si="3"/>
        <v>vis</v>
      </c>
      <c r="E42" s="45">
        <f>VLOOKUP(C42,A!C$21:E$973,3,FALSE)</f>
        <v>2508.011110070842</v>
      </c>
      <c r="F42" s="14" t="s">
        <v>89</v>
      </c>
      <c r="G42" s="12" t="str">
        <f t="shared" si="4"/>
        <v>51077.314</v>
      </c>
      <c r="H42" s="37">
        <f t="shared" si="5"/>
        <v>2508</v>
      </c>
      <c r="I42" s="46" t="s">
        <v>243</v>
      </c>
      <c r="J42" s="47" t="s">
        <v>244</v>
      </c>
      <c r="K42" s="46">
        <v>2508</v>
      </c>
      <c r="L42" s="46" t="s">
        <v>245</v>
      </c>
      <c r="M42" s="47" t="s">
        <v>112</v>
      </c>
      <c r="N42" s="47"/>
      <c r="O42" s="48" t="s">
        <v>139</v>
      </c>
      <c r="P42" s="48" t="s">
        <v>246</v>
      </c>
    </row>
    <row r="43" spans="1:16" ht="12.75" customHeight="1" thickBot="1">
      <c r="A43" s="37" t="str">
        <f aca="true" t="shared" si="6" ref="A43:A61">P43</f>
        <v> BBS 129 </v>
      </c>
      <c r="B43" s="14" t="str">
        <f aca="true" t="shared" si="7" ref="B43:B61">IF(H43=INT(H43),"I","II")</f>
        <v>I</v>
      </c>
      <c r="C43" s="37">
        <f aca="true" t="shared" si="8" ref="C43:C61">1*G43</f>
        <v>52813.409</v>
      </c>
      <c r="D43" s="12" t="str">
        <f aca="true" t="shared" si="9" ref="D43:D61">VLOOKUP(F43,I$1:J$5,2,FALSE)</f>
        <v>vis</v>
      </c>
      <c r="E43" s="45">
        <f>VLOOKUP(C43,A!C$21:E$973,3,FALSE)</f>
        <v>3411.013845977801</v>
      </c>
      <c r="F43" s="14" t="s">
        <v>89</v>
      </c>
      <c r="G43" s="12" t="str">
        <f aca="true" t="shared" si="10" ref="G43:G61">MID(I43,3,LEN(I43)-3)</f>
        <v>52813.409</v>
      </c>
      <c r="H43" s="37">
        <f aca="true" t="shared" si="11" ref="H43:H61">1*K43</f>
        <v>3411</v>
      </c>
      <c r="I43" s="46" t="s">
        <v>254</v>
      </c>
      <c r="J43" s="47" t="s">
        <v>255</v>
      </c>
      <c r="K43" s="46">
        <v>3411</v>
      </c>
      <c r="L43" s="46" t="s">
        <v>256</v>
      </c>
      <c r="M43" s="47" t="s">
        <v>112</v>
      </c>
      <c r="N43" s="47"/>
      <c r="O43" s="48" t="s">
        <v>139</v>
      </c>
      <c r="P43" s="48" t="s">
        <v>257</v>
      </c>
    </row>
    <row r="44" spans="1:16" ht="12.75" customHeight="1" thickBot="1">
      <c r="A44" s="37" t="str">
        <f t="shared" si="6"/>
        <v> BBS 130 </v>
      </c>
      <c r="B44" s="14" t="str">
        <f t="shared" si="7"/>
        <v>I</v>
      </c>
      <c r="C44" s="37">
        <f t="shared" si="8"/>
        <v>53080.646</v>
      </c>
      <c r="D44" s="12" t="str">
        <f t="shared" si="9"/>
        <v>vis</v>
      </c>
      <c r="E44" s="45">
        <f>VLOOKUP(C44,A!C$21:E$973,3,FALSE)</f>
        <v>3550.013003360069</v>
      </c>
      <c r="F44" s="14" t="s">
        <v>89</v>
      </c>
      <c r="G44" s="12" t="str">
        <f t="shared" si="10"/>
        <v>53080.646</v>
      </c>
      <c r="H44" s="37">
        <f t="shared" si="11"/>
        <v>3550</v>
      </c>
      <c r="I44" s="46" t="s">
        <v>258</v>
      </c>
      <c r="J44" s="47" t="s">
        <v>259</v>
      </c>
      <c r="K44" s="46">
        <v>3550</v>
      </c>
      <c r="L44" s="46" t="s">
        <v>260</v>
      </c>
      <c r="M44" s="47" t="s">
        <v>112</v>
      </c>
      <c r="N44" s="47"/>
      <c r="O44" s="48" t="s">
        <v>139</v>
      </c>
      <c r="P44" s="48" t="s">
        <v>261</v>
      </c>
    </row>
    <row r="45" spans="1:16" ht="12.75" customHeight="1" thickBot="1">
      <c r="A45" s="37" t="str">
        <f t="shared" si="6"/>
        <v>OEJV 0003 </v>
      </c>
      <c r="B45" s="14" t="str">
        <f t="shared" si="7"/>
        <v>I</v>
      </c>
      <c r="C45" s="37">
        <f t="shared" si="8"/>
        <v>53530.524</v>
      </c>
      <c r="D45" s="12" t="str">
        <f t="shared" si="9"/>
        <v>vis</v>
      </c>
      <c r="E45" s="45">
        <f>VLOOKUP(C45,A!C$21:E$973,3,FALSE)</f>
        <v>3784.0100281912837</v>
      </c>
      <c r="F45" s="14" t="s">
        <v>89</v>
      </c>
      <c r="G45" s="12" t="str">
        <f t="shared" si="10"/>
        <v>53530.524</v>
      </c>
      <c r="H45" s="37">
        <f t="shared" si="11"/>
        <v>3784</v>
      </c>
      <c r="I45" s="46" t="s">
        <v>262</v>
      </c>
      <c r="J45" s="47" t="s">
        <v>263</v>
      </c>
      <c r="K45" s="46">
        <v>3784</v>
      </c>
      <c r="L45" s="46" t="s">
        <v>264</v>
      </c>
      <c r="M45" s="47" t="s">
        <v>112</v>
      </c>
      <c r="N45" s="47"/>
      <c r="O45" s="48" t="s">
        <v>139</v>
      </c>
      <c r="P45" s="49" t="s">
        <v>265</v>
      </c>
    </row>
    <row r="46" spans="1:16" ht="12.75" customHeight="1" thickBot="1">
      <c r="A46" s="37" t="str">
        <f t="shared" si="6"/>
        <v>OEJV 0003 </v>
      </c>
      <c r="B46" s="14" t="str">
        <f t="shared" si="7"/>
        <v>I</v>
      </c>
      <c r="C46" s="37">
        <f t="shared" si="8"/>
        <v>53557.45</v>
      </c>
      <c r="D46" s="12" t="str">
        <f t="shared" si="9"/>
        <v>vis</v>
      </c>
      <c r="E46" s="45">
        <f>VLOOKUP(C46,A!C$21:E$973,3,FALSE)</f>
        <v>3798.0151671191825</v>
      </c>
      <c r="F46" s="14" t="s">
        <v>89</v>
      </c>
      <c r="G46" s="12" t="str">
        <f t="shared" si="10"/>
        <v>53557.450</v>
      </c>
      <c r="H46" s="37">
        <f t="shared" si="11"/>
        <v>3798</v>
      </c>
      <c r="I46" s="46" t="s">
        <v>266</v>
      </c>
      <c r="J46" s="47" t="s">
        <v>267</v>
      </c>
      <c r="K46" s="46">
        <v>3798</v>
      </c>
      <c r="L46" s="46" t="s">
        <v>268</v>
      </c>
      <c r="M46" s="47" t="s">
        <v>112</v>
      </c>
      <c r="N46" s="47"/>
      <c r="O46" s="48" t="s">
        <v>139</v>
      </c>
      <c r="P46" s="49" t="s">
        <v>265</v>
      </c>
    </row>
    <row r="47" spans="1:16" ht="12.75" customHeight="1" thickBot="1">
      <c r="A47" s="37" t="str">
        <f t="shared" si="6"/>
        <v> IODE 4.3.8 </v>
      </c>
      <c r="B47" s="14" t="str">
        <f t="shared" si="7"/>
        <v>I</v>
      </c>
      <c r="C47" s="37">
        <f t="shared" si="8"/>
        <v>23586.47</v>
      </c>
      <c r="D47" s="12" t="str">
        <f t="shared" si="9"/>
        <v>vis</v>
      </c>
      <c r="E47" s="45">
        <f>VLOOKUP(C47,A!C$21:E$973,3,FALSE)</f>
        <v>-11790.922614403562</v>
      </c>
      <c r="F47" s="14" t="s">
        <v>89</v>
      </c>
      <c r="G47" s="12" t="str">
        <f t="shared" si="10"/>
        <v>23586.47</v>
      </c>
      <c r="H47" s="37">
        <f t="shared" si="11"/>
        <v>-11791</v>
      </c>
      <c r="I47" s="46" t="s">
        <v>92</v>
      </c>
      <c r="J47" s="47" t="s">
        <v>93</v>
      </c>
      <c r="K47" s="46">
        <v>-11791</v>
      </c>
      <c r="L47" s="46" t="s">
        <v>94</v>
      </c>
      <c r="M47" s="47" t="s">
        <v>95</v>
      </c>
      <c r="N47" s="47"/>
      <c r="O47" s="48" t="s">
        <v>96</v>
      </c>
      <c r="P47" s="48" t="s">
        <v>97</v>
      </c>
    </row>
    <row r="48" spans="1:16" ht="12.75" customHeight="1" thickBot="1">
      <c r="A48" s="37" t="str">
        <f t="shared" si="6"/>
        <v> IODE 4.3.8 </v>
      </c>
      <c r="B48" s="14" t="str">
        <f t="shared" si="7"/>
        <v>I</v>
      </c>
      <c r="C48" s="37">
        <f t="shared" si="8"/>
        <v>23588.44</v>
      </c>
      <c r="D48" s="12" t="str">
        <f t="shared" si="9"/>
        <v>vis</v>
      </c>
      <c r="E48" s="45">
        <f>VLOOKUP(C48,A!C$21:E$973,3,FALSE)</f>
        <v>-11789.897949630185</v>
      </c>
      <c r="F48" s="14" t="s">
        <v>89</v>
      </c>
      <c r="G48" s="12" t="str">
        <f t="shared" si="10"/>
        <v>23588.44</v>
      </c>
      <c r="H48" s="37">
        <f t="shared" si="11"/>
        <v>-11790</v>
      </c>
      <c r="I48" s="46" t="s">
        <v>98</v>
      </c>
      <c r="J48" s="47" t="s">
        <v>99</v>
      </c>
      <c r="K48" s="46">
        <v>-11790</v>
      </c>
      <c r="L48" s="46" t="s">
        <v>100</v>
      </c>
      <c r="M48" s="47" t="s">
        <v>95</v>
      </c>
      <c r="N48" s="47"/>
      <c r="O48" s="48" t="s">
        <v>96</v>
      </c>
      <c r="P48" s="48" t="s">
        <v>97</v>
      </c>
    </row>
    <row r="49" spans="1:16" ht="12.75" customHeight="1" thickBot="1">
      <c r="A49" s="37" t="str">
        <f t="shared" si="6"/>
        <v> IODE 4.3.8 </v>
      </c>
      <c r="B49" s="14" t="str">
        <f t="shared" si="7"/>
        <v>I</v>
      </c>
      <c r="C49" s="37">
        <f t="shared" si="8"/>
        <v>24705.35</v>
      </c>
      <c r="D49" s="12" t="str">
        <f t="shared" si="9"/>
        <v>vis</v>
      </c>
      <c r="E49" s="45">
        <f>VLOOKUP(C49,A!C$21:E$973,3,FALSE)</f>
        <v>-11208.954633877394</v>
      </c>
      <c r="F49" s="14" t="s">
        <v>89</v>
      </c>
      <c r="G49" s="12" t="str">
        <f t="shared" si="10"/>
        <v>24705.35</v>
      </c>
      <c r="H49" s="37">
        <f t="shared" si="11"/>
        <v>-11209</v>
      </c>
      <c r="I49" s="46" t="s">
        <v>101</v>
      </c>
      <c r="J49" s="47" t="s">
        <v>102</v>
      </c>
      <c r="K49" s="46">
        <v>-11209</v>
      </c>
      <c r="L49" s="46" t="s">
        <v>103</v>
      </c>
      <c r="M49" s="47" t="s">
        <v>95</v>
      </c>
      <c r="N49" s="47"/>
      <c r="O49" s="48" t="s">
        <v>96</v>
      </c>
      <c r="P49" s="48" t="s">
        <v>97</v>
      </c>
    </row>
    <row r="50" spans="1:16" ht="12.75" customHeight="1" thickBot="1">
      <c r="A50" s="37" t="str">
        <f t="shared" si="6"/>
        <v> IODE 4.3.8 </v>
      </c>
      <c r="B50" s="14" t="str">
        <f t="shared" si="7"/>
        <v>I</v>
      </c>
      <c r="C50" s="37">
        <f t="shared" si="8"/>
        <v>26866.38</v>
      </c>
      <c r="D50" s="12" t="str">
        <f t="shared" si="9"/>
        <v>vis</v>
      </c>
      <c r="E50" s="45">
        <f>VLOOKUP(C50,A!C$21:E$973,3,FALSE)</f>
        <v>-10084.928585546504</v>
      </c>
      <c r="F50" s="14" t="s">
        <v>89</v>
      </c>
      <c r="G50" s="12" t="str">
        <f t="shared" si="10"/>
        <v>26866.38</v>
      </c>
      <c r="H50" s="37">
        <f t="shared" si="11"/>
        <v>-10085</v>
      </c>
      <c r="I50" s="46" t="s">
        <v>104</v>
      </c>
      <c r="J50" s="47" t="s">
        <v>105</v>
      </c>
      <c r="K50" s="46">
        <v>-10085</v>
      </c>
      <c r="L50" s="46" t="s">
        <v>106</v>
      </c>
      <c r="M50" s="47" t="s">
        <v>95</v>
      </c>
      <c r="N50" s="47"/>
      <c r="O50" s="48" t="s">
        <v>96</v>
      </c>
      <c r="P50" s="48" t="s">
        <v>97</v>
      </c>
    </row>
    <row r="51" spans="1:16" ht="12.75" customHeight="1" thickBot="1">
      <c r="A51" s="37" t="str">
        <f t="shared" si="6"/>
        <v> IODE 4.3.8 </v>
      </c>
      <c r="B51" s="14" t="str">
        <f t="shared" si="7"/>
        <v>I</v>
      </c>
      <c r="C51" s="37">
        <f t="shared" si="8"/>
        <v>26916.36</v>
      </c>
      <c r="D51" s="12" t="str">
        <f t="shared" si="9"/>
        <v>vis</v>
      </c>
      <c r="E51" s="45">
        <f>VLOOKUP(C51,A!C$21:E$973,3,FALSE)</f>
        <v>-10058.932268098077</v>
      </c>
      <c r="F51" s="14" t="s">
        <v>89</v>
      </c>
      <c r="G51" s="12" t="str">
        <f t="shared" si="10"/>
        <v>26916.36</v>
      </c>
      <c r="H51" s="37">
        <f t="shared" si="11"/>
        <v>-10059</v>
      </c>
      <c r="I51" s="46" t="s">
        <v>107</v>
      </c>
      <c r="J51" s="47" t="s">
        <v>108</v>
      </c>
      <c r="K51" s="46">
        <v>-10059</v>
      </c>
      <c r="L51" s="46" t="s">
        <v>109</v>
      </c>
      <c r="M51" s="47" t="s">
        <v>95</v>
      </c>
      <c r="N51" s="47"/>
      <c r="O51" s="48" t="s">
        <v>96</v>
      </c>
      <c r="P51" s="48" t="s">
        <v>97</v>
      </c>
    </row>
    <row r="52" spans="1:16" ht="12.75" customHeight="1" thickBot="1">
      <c r="A52" s="37" t="str">
        <f t="shared" si="6"/>
        <v> IODE 4.3.8 </v>
      </c>
      <c r="B52" s="14" t="str">
        <f t="shared" si="7"/>
        <v>I</v>
      </c>
      <c r="C52" s="37">
        <f t="shared" si="8"/>
        <v>31288.27</v>
      </c>
      <c r="D52" s="12" t="str">
        <f t="shared" si="9"/>
        <v>vis</v>
      </c>
      <c r="E52" s="45">
        <f>VLOOKUP(C52,A!C$21:E$973,3,FALSE)</f>
        <v>-7784.951471460225</v>
      </c>
      <c r="F52" s="14" t="s">
        <v>89</v>
      </c>
      <c r="G52" s="12" t="str">
        <f t="shared" si="10"/>
        <v>31288.27</v>
      </c>
      <c r="H52" s="37">
        <f t="shared" si="11"/>
        <v>-7785</v>
      </c>
      <c r="I52" s="46" t="s">
        <v>110</v>
      </c>
      <c r="J52" s="47" t="s">
        <v>111</v>
      </c>
      <c r="K52" s="46">
        <v>-7785</v>
      </c>
      <c r="L52" s="46" t="s">
        <v>103</v>
      </c>
      <c r="M52" s="47" t="s">
        <v>112</v>
      </c>
      <c r="N52" s="47"/>
      <c r="O52" s="48" t="s">
        <v>113</v>
      </c>
      <c r="P52" s="48" t="s">
        <v>97</v>
      </c>
    </row>
    <row r="53" spans="1:16" ht="12.75" customHeight="1" thickBot="1">
      <c r="A53" s="37" t="str">
        <f t="shared" si="6"/>
        <v> IODE 4.3.8 </v>
      </c>
      <c r="B53" s="14" t="str">
        <f t="shared" si="7"/>
        <v>I</v>
      </c>
      <c r="C53" s="37">
        <f t="shared" si="8"/>
        <v>31290.19</v>
      </c>
      <c r="D53" s="12" t="str">
        <f t="shared" si="9"/>
        <v>vis</v>
      </c>
      <c r="E53" s="45">
        <f>VLOOKUP(C53,A!C$21:E$973,3,FALSE)</f>
        <v>-7783.952813406985</v>
      </c>
      <c r="F53" s="14" t="s">
        <v>89</v>
      </c>
      <c r="G53" s="12" t="str">
        <f t="shared" si="10"/>
        <v>31290.19</v>
      </c>
      <c r="H53" s="37">
        <f t="shared" si="11"/>
        <v>-7784</v>
      </c>
      <c r="I53" s="46" t="s">
        <v>114</v>
      </c>
      <c r="J53" s="47" t="s">
        <v>115</v>
      </c>
      <c r="K53" s="46">
        <v>-7784</v>
      </c>
      <c r="L53" s="46" t="s">
        <v>103</v>
      </c>
      <c r="M53" s="47" t="s">
        <v>112</v>
      </c>
      <c r="N53" s="47"/>
      <c r="O53" s="48" t="s">
        <v>113</v>
      </c>
      <c r="P53" s="48" t="s">
        <v>97</v>
      </c>
    </row>
    <row r="54" spans="1:16" ht="12.75" customHeight="1" thickBot="1">
      <c r="A54" s="37" t="str">
        <f t="shared" si="6"/>
        <v> IODE 4.3.8 </v>
      </c>
      <c r="B54" s="14" t="str">
        <f t="shared" si="7"/>
        <v>I</v>
      </c>
      <c r="C54" s="37">
        <f t="shared" si="8"/>
        <v>31313.25</v>
      </c>
      <c r="D54" s="12" t="str">
        <f t="shared" si="9"/>
        <v>vis</v>
      </c>
      <c r="E54" s="45">
        <f>VLOOKUP(C54,A!C$21:E$973,3,FALSE)</f>
        <v>-7771.958514080038</v>
      </c>
      <c r="F54" s="14" t="s">
        <v>89</v>
      </c>
      <c r="G54" s="12" t="str">
        <f t="shared" si="10"/>
        <v>31313.25</v>
      </c>
      <c r="H54" s="37">
        <f t="shared" si="11"/>
        <v>-7772</v>
      </c>
      <c r="I54" s="46" t="s">
        <v>116</v>
      </c>
      <c r="J54" s="47" t="s">
        <v>117</v>
      </c>
      <c r="K54" s="46">
        <v>-7772</v>
      </c>
      <c r="L54" s="46" t="s">
        <v>118</v>
      </c>
      <c r="M54" s="47" t="s">
        <v>112</v>
      </c>
      <c r="N54" s="47"/>
      <c r="O54" s="48" t="s">
        <v>113</v>
      </c>
      <c r="P54" s="48" t="s">
        <v>97</v>
      </c>
    </row>
    <row r="55" spans="1:16" ht="12.75" customHeight="1" thickBot="1">
      <c r="A55" s="37" t="str">
        <f t="shared" si="6"/>
        <v> IODE 4.3.8 </v>
      </c>
      <c r="B55" s="14" t="str">
        <f t="shared" si="7"/>
        <v>I</v>
      </c>
      <c r="C55" s="37">
        <f t="shared" si="8"/>
        <v>31315.21</v>
      </c>
      <c r="D55" s="12" t="str">
        <f t="shared" si="9"/>
        <v>vis</v>
      </c>
      <c r="E55" s="45">
        <f>VLOOKUP(C55,A!C$21:E$973,3,FALSE)</f>
        <v>-7770.939050650689</v>
      </c>
      <c r="F55" s="14" t="s">
        <v>89</v>
      </c>
      <c r="G55" s="12" t="str">
        <f t="shared" si="10"/>
        <v>31315.21</v>
      </c>
      <c r="H55" s="37">
        <f t="shared" si="11"/>
        <v>-7771</v>
      </c>
      <c r="I55" s="46" t="s">
        <v>119</v>
      </c>
      <c r="J55" s="47" t="s">
        <v>120</v>
      </c>
      <c r="K55" s="46">
        <v>-7771</v>
      </c>
      <c r="L55" s="46" t="s">
        <v>121</v>
      </c>
      <c r="M55" s="47" t="s">
        <v>112</v>
      </c>
      <c r="N55" s="47"/>
      <c r="O55" s="48" t="s">
        <v>113</v>
      </c>
      <c r="P55" s="48" t="s">
        <v>97</v>
      </c>
    </row>
    <row r="56" spans="1:16" ht="12.75" customHeight="1" thickBot="1">
      <c r="A56" s="37" t="str">
        <f t="shared" si="6"/>
        <v> IODE 4.3.8 </v>
      </c>
      <c r="B56" s="14" t="str">
        <f t="shared" si="7"/>
        <v>I</v>
      </c>
      <c r="C56" s="37">
        <f t="shared" si="8"/>
        <v>31340.17</v>
      </c>
      <c r="D56" s="12" t="str">
        <f t="shared" si="9"/>
        <v>vis</v>
      </c>
      <c r="E56" s="45">
        <f>VLOOKUP(C56,A!C$21:E$973,3,FALSE)</f>
        <v>-7757.956495958557</v>
      </c>
      <c r="F56" s="14" t="s">
        <v>89</v>
      </c>
      <c r="G56" s="12" t="str">
        <f t="shared" si="10"/>
        <v>31340.17</v>
      </c>
      <c r="H56" s="37">
        <f t="shared" si="11"/>
        <v>-7758</v>
      </c>
      <c r="I56" s="46" t="s">
        <v>122</v>
      </c>
      <c r="J56" s="47" t="s">
        <v>123</v>
      </c>
      <c r="K56" s="46">
        <v>-7758</v>
      </c>
      <c r="L56" s="46" t="s">
        <v>118</v>
      </c>
      <c r="M56" s="47" t="s">
        <v>112</v>
      </c>
      <c r="N56" s="47"/>
      <c r="O56" s="48" t="s">
        <v>113</v>
      </c>
      <c r="P56" s="48" t="s">
        <v>97</v>
      </c>
    </row>
    <row r="57" spans="1:16" ht="12.75" customHeight="1" thickBot="1">
      <c r="A57" s="37" t="str">
        <f t="shared" si="6"/>
        <v> IODE 4.3.8 </v>
      </c>
      <c r="B57" s="14" t="str">
        <f t="shared" si="7"/>
        <v>I</v>
      </c>
      <c r="C57" s="37">
        <f t="shared" si="8"/>
        <v>31342.12</v>
      </c>
      <c r="D57" s="12" t="str">
        <f t="shared" si="9"/>
        <v>vis</v>
      </c>
      <c r="E57" s="45">
        <f>VLOOKUP(C57,A!C$21:E$973,3,FALSE)</f>
        <v>-7756.942233873233</v>
      </c>
      <c r="F57" s="14" t="s">
        <v>89</v>
      </c>
      <c r="G57" s="12" t="str">
        <f t="shared" si="10"/>
        <v>31342.12</v>
      </c>
      <c r="H57" s="37">
        <f t="shared" si="11"/>
        <v>-7757</v>
      </c>
      <c r="I57" s="46" t="s">
        <v>124</v>
      </c>
      <c r="J57" s="47" t="s">
        <v>125</v>
      </c>
      <c r="K57" s="46">
        <v>-7757</v>
      </c>
      <c r="L57" s="46" t="s">
        <v>126</v>
      </c>
      <c r="M57" s="47" t="s">
        <v>112</v>
      </c>
      <c r="N57" s="47"/>
      <c r="O57" s="48" t="s">
        <v>113</v>
      </c>
      <c r="P57" s="48" t="s">
        <v>97</v>
      </c>
    </row>
    <row r="58" spans="1:16" ht="12.75" customHeight="1" thickBot="1">
      <c r="A58" s="37" t="str">
        <f t="shared" si="6"/>
        <v> AAC 5.77 </v>
      </c>
      <c r="B58" s="14" t="str">
        <f t="shared" si="7"/>
        <v>I</v>
      </c>
      <c r="C58" s="37">
        <f t="shared" si="8"/>
        <v>33418.472</v>
      </c>
      <c r="D58" s="12" t="str">
        <f t="shared" si="9"/>
        <v>vis</v>
      </c>
      <c r="E58" s="45">
        <f>VLOOKUP(C58,A!C$21:E$973,3,FALSE)</f>
        <v>-6676.960126496686</v>
      </c>
      <c r="F58" s="14" t="s">
        <v>89</v>
      </c>
      <c r="G58" s="12" t="str">
        <f t="shared" si="10"/>
        <v>33418.472</v>
      </c>
      <c r="H58" s="37">
        <f t="shared" si="11"/>
        <v>-6677</v>
      </c>
      <c r="I58" s="46" t="s">
        <v>127</v>
      </c>
      <c r="J58" s="47" t="s">
        <v>128</v>
      </c>
      <c r="K58" s="46">
        <v>-6677</v>
      </c>
      <c r="L58" s="46" t="s">
        <v>129</v>
      </c>
      <c r="M58" s="47" t="s">
        <v>112</v>
      </c>
      <c r="N58" s="47"/>
      <c r="O58" s="48" t="s">
        <v>130</v>
      </c>
      <c r="P58" s="48" t="s">
        <v>131</v>
      </c>
    </row>
    <row r="59" spans="1:16" ht="12.75" customHeight="1" thickBot="1">
      <c r="A59" s="37" t="str">
        <f t="shared" si="6"/>
        <v> AA 9.47 </v>
      </c>
      <c r="B59" s="14" t="str">
        <f t="shared" si="7"/>
        <v>I</v>
      </c>
      <c r="C59" s="37">
        <f t="shared" si="8"/>
        <v>36348.472</v>
      </c>
      <c r="D59" s="12" t="str">
        <f t="shared" si="9"/>
        <v>vis</v>
      </c>
      <c r="E59" s="45">
        <f>VLOOKUP(C59,A!C$21:E$973,3,FALSE)</f>
        <v>-5152.966326498767</v>
      </c>
      <c r="F59" s="14" t="s">
        <v>89</v>
      </c>
      <c r="G59" s="12" t="str">
        <f t="shared" si="10"/>
        <v>36348.472</v>
      </c>
      <c r="H59" s="37">
        <f t="shared" si="11"/>
        <v>-5153</v>
      </c>
      <c r="I59" s="46" t="s">
        <v>132</v>
      </c>
      <c r="J59" s="47" t="s">
        <v>133</v>
      </c>
      <c r="K59" s="46">
        <v>-5153</v>
      </c>
      <c r="L59" s="46" t="s">
        <v>134</v>
      </c>
      <c r="M59" s="47" t="s">
        <v>112</v>
      </c>
      <c r="N59" s="47"/>
      <c r="O59" s="48" t="s">
        <v>130</v>
      </c>
      <c r="P59" s="48" t="s">
        <v>135</v>
      </c>
    </row>
    <row r="60" spans="1:16" ht="12.75" customHeight="1" thickBot="1">
      <c r="A60" s="37" t="str">
        <f t="shared" si="6"/>
        <v> BBS 123 </v>
      </c>
      <c r="B60" s="14" t="str">
        <f t="shared" si="7"/>
        <v>I</v>
      </c>
      <c r="C60" s="37">
        <f t="shared" si="8"/>
        <v>51742.516</v>
      </c>
      <c r="D60" s="12" t="str">
        <f t="shared" si="9"/>
        <v>vis</v>
      </c>
      <c r="E60" s="45">
        <f>VLOOKUP(C60,A!C$21:E$973,3,FALSE)</f>
        <v>2854.005555035423</v>
      </c>
      <c r="F60" s="14" t="s">
        <v>89</v>
      </c>
      <c r="G60" s="12" t="str">
        <f t="shared" si="10"/>
        <v>51742.516</v>
      </c>
      <c r="H60" s="37">
        <f t="shared" si="11"/>
        <v>2854</v>
      </c>
      <c r="I60" s="46" t="s">
        <v>247</v>
      </c>
      <c r="J60" s="47" t="s">
        <v>248</v>
      </c>
      <c r="K60" s="46">
        <v>2854</v>
      </c>
      <c r="L60" s="46" t="s">
        <v>212</v>
      </c>
      <c r="M60" s="47" t="s">
        <v>112</v>
      </c>
      <c r="N60" s="47"/>
      <c r="O60" s="48" t="s">
        <v>139</v>
      </c>
      <c r="P60" s="48" t="s">
        <v>249</v>
      </c>
    </row>
    <row r="61" spans="1:16" ht="12.75" customHeight="1" thickBot="1">
      <c r="A61" s="37" t="str">
        <f t="shared" si="6"/>
        <v> BBS 128 </v>
      </c>
      <c r="B61" s="14" t="str">
        <f t="shared" si="7"/>
        <v>I</v>
      </c>
      <c r="C61" s="37">
        <f t="shared" si="8"/>
        <v>52465.423</v>
      </c>
      <c r="D61" s="12" t="str">
        <f t="shared" si="9"/>
        <v>vis</v>
      </c>
      <c r="E61" s="45">
        <f>VLOOKUP(C61,A!C$21:E$973,3,FALSE)</f>
        <v>3230.014355709517</v>
      </c>
      <c r="F61" s="14" t="s">
        <v>89</v>
      </c>
      <c r="G61" s="12" t="str">
        <f t="shared" si="10"/>
        <v>52465.423</v>
      </c>
      <c r="H61" s="37">
        <f t="shared" si="11"/>
        <v>3230</v>
      </c>
      <c r="I61" s="46" t="s">
        <v>250</v>
      </c>
      <c r="J61" s="47" t="s">
        <v>251</v>
      </c>
      <c r="K61" s="46">
        <v>3230</v>
      </c>
      <c r="L61" s="46" t="s">
        <v>252</v>
      </c>
      <c r="M61" s="47" t="s">
        <v>112</v>
      </c>
      <c r="N61" s="47"/>
      <c r="O61" s="48" t="s">
        <v>139</v>
      </c>
      <c r="P61" s="48" t="s">
        <v>253</v>
      </c>
    </row>
    <row r="62" spans="2:6" ht="12.75">
      <c r="B62" s="14"/>
      <c r="E62" s="45"/>
      <c r="F62" s="14"/>
    </row>
    <row r="63" spans="2:6" ht="12.75">
      <c r="B63" s="14"/>
      <c r="E63" s="45"/>
      <c r="F63" s="14"/>
    </row>
    <row r="64" spans="2:6" ht="12.75">
      <c r="B64" s="14"/>
      <c r="E64" s="45"/>
      <c r="F64" s="14"/>
    </row>
    <row r="65" spans="2:6" ht="12.75">
      <c r="B65" s="14"/>
      <c r="E65" s="45"/>
      <c r="F65" s="14"/>
    </row>
    <row r="66" spans="2:6" ht="12.75">
      <c r="B66" s="14"/>
      <c r="E66" s="45"/>
      <c r="F66" s="14"/>
    </row>
    <row r="67" spans="2:6" ht="12.75">
      <c r="B67" s="14"/>
      <c r="E67" s="45"/>
      <c r="F67" s="14"/>
    </row>
    <row r="68" spans="2:6" ht="12.75">
      <c r="B68" s="14"/>
      <c r="E68" s="45"/>
      <c r="F68" s="14"/>
    </row>
    <row r="69" spans="2:6" ht="12.75">
      <c r="B69" s="14"/>
      <c r="E69" s="45"/>
      <c r="F69" s="14"/>
    </row>
    <row r="70" spans="2:6" ht="12.75">
      <c r="B70" s="14"/>
      <c r="E70" s="45"/>
      <c r="F70" s="14"/>
    </row>
    <row r="71" spans="2:6" ht="12.75">
      <c r="B71" s="14"/>
      <c r="E71" s="45"/>
      <c r="F71" s="14"/>
    </row>
    <row r="72" spans="2:6" ht="12.75">
      <c r="B72" s="14"/>
      <c r="E72" s="45"/>
      <c r="F72" s="14"/>
    </row>
    <row r="73" spans="2:6" ht="12.75">
      <c r="B73" s="14"/>
      <c r="E73" s="45"/>
      <c r="F73" s="14"/>
    </row>
    <row r="74" spans="2:6" ht="12.75">
      <c r="B74" s="14"/>
      <c r="E74" s="45"/>
      <c r="F74" s="14"/>
    </row>
    <row r="75" spans="2:6" ht="12.75">
      <c r="B75" s="14"/>
      <c r="E75" s="45"/>
      <c r="F75" s="14"/>
    </row>
    <row r="76" spans="2:6" ht="12.75">
      <c r="B76" s="14"/>
      <c r="E76" s="45"/>
      <c r="F76" s="14"/>
    </row>
    <row r="77" spans="2:6" ht="12.75">
      <c r="B77" s="14"/>
      <c r="E77" s="45"/>
      <c r="F77" s="14"/>
    </row>
    <row r="78" spans="2:6" ht="12.75">
      <c r="B78" s="14"/>
      <c r="E78" s="45"/>
      <c r="F78" s="14"/>
    </row>
    <row r="79" spans="2:6" ht="12.75">
      <c r="B79" s="14"/>
      <c r="E79" s="45"/>
      <c r="F79" s="14"/>
    </row>
    <row r="80" spans="2:6" ht="12.75">
      <c r="B80" s="14"/>
      <c r="E80" s="45"/>
      <c r="F80" s="14"/>
    </row>
    <row r="81" spans="2:6" ht="12.75">
      <c r="B81" s="14"/>
      <c r="E81" s="45"/>
      <c r="F81" s="14"/>
    </row>
    <row r="82" spans="2:6" ht="12.75">
      <c r="B82" s="14"/>
      <c r="E82" s="45"/>
      <c r="F82" s="14"/>
    </row>
    <row r="83" spans="2:6" ht="12.75">
      <c r="B83" s="14"/>
      <c r="E83" s="45"/>
      <c r="F83" s="14"/>
    </row>
    <row r="84" spans="2:6" ht="12.75">
      <c r="B84" s="14"/>
      <c r="E84" s="45"/>
      <c r="F84" s="14"/>
    </row>
    <row r="85" spans="2:6" ht="12.75">
      <c r="B85" s="14"/>
      <c r="E85" s="45"/>
      <c r="F85" s="14"/>
    </row>
    <row r="86" spans="2:6" ht="12.75">
      <c r="B86" s="14"/>
      <c r="E86" s="45"/>
      <c r="F86" s="14"/>
    </row>
    <row r="87" spans="2:6" ht="12.75">
      <c r="B87" s="14"/>
      <c r="E87" s="45"/>
      <c r="F87" s="14"/>
    </row>
    <row r="88" spans="2:6" ht="12.75">
      <c r="B88" s="14"/>
      <c r="E88" s="45"/>
      <c r="F88" s="14"/>
    </row>
    <row r="89" spans="2:6" ht="12.75">
      <c r="B89" s="14"/>
      <c r="E89" s="45"/>
      <c r="F89" s="14"/>
    </row>
    <row r="90" spans="2:6" ht="12.75">
      <c r="B90" s="14"/>
      <c r="E90" s="45"/>
      <c r="F90" s="14"/>
    </row>
    <row r="91" spans="2:6" ht="12.75">
      <c r="B91" s="14"/>
      <c r="E91" s="45"/>
      <c r="F91" s="14"/>
    </row>
    <row r="92" spans="2:6" ht="12.75">
      <c r="B92" s="14"/>
      <c r="E92" s="45"/>
      <c r="F92" s="14"/>
    </row>
    <row r="93" spans="2:6" ht="12.75">
      <c r="B93" s="14"/>
      <c r="E93" s="45"/>
      <c r="F93" s="14"/>
    </row>
    <row r="94" spans="2:6" ht="12.75">
      <c r="B94" s="14"/>
      <c r="F94" s="14"/>
    </row>
    <row r="95" spans="2:6" ht="12.75">
      <c r="B95" s="14"/>
      <c r="F95" s="14"/>
    </row>
    <row r="96" spans="2:6" ht="12.75">
      <c r="B96" s="14"/>
      <c r="F96" s="14"/>
    </row>
    <row r="97" spans="2:6" ht="12.75">
      <c r="B97" s="14"/>
      <c r="F97" s="14"/>
    </row>
    <row r="98" spans="2:6" ht="12.75">
      <c r="B98" s="14"/>
      <c r="F98" s="14"/>
    </row>
    <row r="99" spans="2:6" ht="12.75">
      <c r="B99" s="14"/>
      <c r="F99" s="14"/>
    </row>
    <row r="100" spans="2:6" ht="12.75">
      <c r="B100" s="14"/>
      <c r="F100" s="14"/>
    </row>
    <row r="101" spans="2:6" ht="12.75">
      <c r="B101" s="14"/>
      <c r="F101" s="14"/>
    </row>
    <row r="102" spans="2:6" ht="12.75">
      <c r="B102" s="14"/>
      <c r="F102" s="14"/>
    </row>
    <row r="103" spans="2:6" ht="12.75">
      <c r="B103" s="14"/>
      <c r="F103" s="14"/>
    </row>
    <row r="104" spans="2:6" ht="12.75">
      <c r="B104" s="14"/>
      <c r="F104" s="14"/>
    </row>
    <row r="105" spans="2:6" ht="12.75">
      <c r="B105" s="14"/>
      <c r="F105" s="14"/>
    </row>
    <row r="106" spans="2:6" ht="12.75">
      <c r="B106" s="14"/>
      <c r="F106" s="14"/>
    </row>
    <row r="107" spans="2:6" ht="12.75">
      <c r="B107" s="14"/>
      <c r="F107" s="14"/>
    </row>
    <row r="108" spans="2:6" ht="12.75">
      <c r="B108" s="14"/>
      <c r="F108" s="14"/>
    </row>
    <row r="109" spans="2:6" ht="12.75">
      <c r="B109" s="14"/>
      <c r="F109" s="14"/>
    </row>
    <row r="110" spans="2:6" ht="12.75">
      <c r="B110" s="14"/>
      <c r="F110" s="14"/>
    </row>
    <row r="111" spans="2:6" ht="12.75">
      <c r="B111" s="14"/>
      <c r="F111" s="14"/>
    </row>
    <row r="112" spans="2:6" ht="12.75">
      <c r="B112" s="14"/>
      <c r="F112" s="14"/>
    </row>
    <row r="113" spans="2:6" ht="12.75">
      <c r="B113" s="14"/>
      <c r="F113" s="14"/>
    </row>
    <row r="114" spans="2:6" ht="12.75">
      <c r="B114" s="14"/>
      <c r="F114" s="14"/>
    </row>
    <row r="115" spans="2:6" ht="12.75">
      <c r="B115" s="14"/>
      <c r="F115" s="14"/>
    </row>
    <row r="116" spans="2:6" ht="12.75">
      <c r="B116" s="14"/>
      <c r="F116" s="14"/>
    </row>
    <row r="117" spans="2:6" ht="12.75">
      <c r="B117" s="14"/>
      <c r="F117" s="14"/>
    </row>
    <row r="118" spans="2:6" ht="12.75">
      <c r="B118" s="14"/>
      <c r="F118" s="14"/>
    </row>
    <row r="119" spans="2:6" ht="12.75">
      <c r="B119" s="14"/>
      <c r="F119" s="14"/>
    </row>
    <row r="120" spans="2:6" ht="12.75">
      <c r="B120" s="14"/>
      <c r="F120" s="14"/>
    </row>
    <row r="121" spans="2:6" ht="12.75">
      <c r="B121" s="14"/>
      <c r="F121" s="14"/>
    </row>
    <row r="122" spans="2:6" ht="12.75">
      <c r="B122" s="14"/>
      <c r="F122" s="14"/>
    </row>
    <row r="123" spans="2:6" ht="12.75">
      <c r="B123" s="14"/>
      <c r="F123" s="14"/>
    </row>
    <row r="124" spans="2:6" ht="12.75">
      <c r="B124" s="14"/>
      <c r="F124" s="14"/>
    </row>
    <row r="125" spans="2:6" ht="12.75">
      <c r="B125" s="14"/>
      <c r="F125" s="14"/>
    </row>
    <row r="126" spans="2:6" ht="12.75">
      <c r="B126" s="14"/>
      <c r="F126" s="14"/>
    </row>
    <row r="127" spans="2:6" ht="12.75">
      <c r="B127" s="14"/>
      <c r="F127" s="14"/>
    </row>
    <row r="128" spans="2:6" ht="12.75">
      <c r="B128" s="14"/>
      <c r="F128" s="14"/>
    </row>
    <row r="129" spans="2:6" ht="12.75">
      <c r="B129" s="14"/>
      <c r="F129" s="14"/>
    </row>
    <row r="130" spans="2:6" ht="12.75">
      <c r="B130" s="14"/>
      <c r="F130" s="14"/>
    </row>
    <row r="131" spans="2:6" ht="12.75">
      <c r="B131" s="14"/>
      <c r="F131" s="14"/>
    </row>
    <row r="132" spans="2:6" ht="12.75">
      <c r="B132" s="14"/>
      <c r="F132" s="14"/>
    </row>
    <row r="133" spans="2:6" ht="12.75">
      <c r="B133" s="14"/>
      <c r="F133" s="14"/>
    </row>
    <row r="134" spans="2:6" ht="12.75">
      <c r="B134" s="14"/>
      <c r="F134" s="14"/>
    </row>
    <row r="135" spans="2:6" ht="12.75">
      <c r="B135" s="14"/>
      <c r="F135" s="14"/>
    </row>
    <row r="136" spans="2:6" ht="12.75">
      <c r="B136" s="14"/>
      <c r="F136" s="14"/>
    </row>
    <row r="137" spans="2:6" ht="12.75">
      <c r="B137" s="14"/>
      <c r="F137" s="14"/>
    </row>
    <row r="138" spans="2:6" ht="12.75">
      <c r="B138" s="14"/>
      <c r="F138" s="14"/>
    </row>
    <row r="139" spans="2:6" ht="12.75">
      <c r="B139" s="14"/>
      <c r="F139" s="14"/>
    </row>
    <row r="140" spans="2:6" ht="12.75">
      <c r="B140" s="14"/>
      <c r="F140" s="14"/>
    </row>
    <row r="141" spans="2:6" ht="12.75">
      <c r="B141" s="14"/>
      <c r="F141" s="14"/>
    </row>
    <row r="142" spans="2:6" ht="12.75">
      <c r="B142" s="14"/>
      <c r="F142" s="14"/>
    </row>
    <row r="143" spans="2:6" ht="12.75">
      <c r="B143" s="14"/>
      <c r="F143" s="14"/>
    </row>
    <row r="144" spans="2:6" ht="12.75">
      <c r="B144" s="14"/>
      <c r="F144" s="14"/>
    </row>
    <row r="145" spans="2:6" ht="12.75">
      <c r="B145" s="14"/>
      <c r="F145" s="14"/>
    </row>
    <row r="146" spans="2:6" ht="12.75">
      <c r="B146" s="14"/>
      <c r="F146" s="14"/>
    </row>
    <row r="147" spans="2:6" ht="12.75">
      <c r="B147" s="14"/>
      <c r="F147" s="14"/>
    </row>
    <row r="148" spans="2:6" ht="12.75">
      <c r="B148" s="14"/>
      <c r="F148" s="14"/>
    </row>
    <row r="149" spans="2:6" ht="12.75">
      <c r="B149" s="14"/>
      <c r="F149" s="14"/>
    </row>
    <row r="150" spans="2:6" ht="12.75">
      <c r="B150" s="14"/>
      <c r="F150" s="14"/>
    </row>
    <row r="151" spans="2:6" ht="12.75">
      <c r="B151" s="14"/>
      <c r="F151" s="14"/>
    </row>
    <row r="152" spans="2:6" ht="12.75">
      <c r="B152" s="14"/>
      <c r="F152" s="14"/>
    </row>
    <row r="153" spans="2:6" ht="12.75">
      <c r="B153" s="14"/>
      <c r="F153" s="14"/>
    </row>
    <row r="154" spans="2:6" ht="12.75">
      <c r="B154" s="14"/>
      <c r="F154" s="14"/>
    </row>
    <row r="155" spans="2:6" ht="12.75">
      <c r="B155" s="14"/>
      <c r="F155" s="14"/>
    </row>
    <row r="156" spans="2:6" ht="12.75">
      <c r="B156" s="14"/>
      <c r="F156" s="14"/>
    </row>
    <row r="157" spans="2:6" ht="12.75">
      <c r="B157" s="14"/>
      <c r="F157" s="14"/>
    </row>
    <row r="158" spans="2:6" ht="12.75">
      <c r="B158" s="14"/>
      <c r="F158" s="14"/>
    </row>
    <row r="159" spans="2:6" ht="12.75">
      <c r="B159" s="14"/>
      <c r="F159" s="14"/>
    </row>
    <row r="160" spans="2:6" ht="12.75">
      <c r="B160" s="14"/>
      <c r="F160" s="14"/>
    </row>
    <row r="161" spans="2:6" ht="12.75">
      <c r="B161" s="14"/>
      <c r="F161" s="14"/>
    </row>
    <row r="162" spans="2:6" ht="12.75">
      <c r="B162" s="14"/>
      <c r="F162" s="14"/>
    </row>
    <row r="163" spans="2:6" ht="12.75">
      <c r="B163" s="14"/>
      <c r="F163" s="14"/>
    </row>
    <row r="164" spans="2:6" ht="12.75">
      <c r="B164" s="14"/>
      <c r="F164" s="14"/>
    </row>
    <row r="165" spans="2:6" ht="12.75">
      <c r="B165" s="14"/>
      <c r="F165" s="14"/>
    </row>
    <row r="166" spans="2:6" ht="12.75">
      <c r="B166" s="14"/>
      <c r="F166" s="14"/>
    </row>
    <row r="167" spans="2:6" ht="12.75">
      <c r="B167" s="14"/>
      <c r="F167" s="14"/>
    </row>
    <row r="168" spans="2:6" ht="12.75">
      <c r="B168" s="14"/>
      <c r="F168" s="14"/>
    </row>
    <row r="169" spans="2:6" ht="12.75">
      <c r="B169" s="14"/>
      <c r="F169" s="14"/>
    </row>
    <row r="170" spans="2:6" ht="12.75">
      <c r="B170" s="14"/>
      <c r="F170" s="14"/>
    </row>
    <row r="171" spans="2:6" ht="12.75">
      <c r="B171" s="14"/>
      <c r="F171" s="14"/>
    </row>
    <row r="172" spans="2:6" ht="12.75">
      <c r="B172" s="14"/>
      <c r="F172" s="14"/>
    </row>
    <row r="173" spans="2:6" ht="12.75">
      <c r="B173" s="14"/>
      <c r="F173" s="14"/>
    </row>
    <row r="174" spans="2:6" ht="12.75">
      <c r="B174" s="14"/>
      <c r="F174" s="14"/>
    </row>
    <row r="175" spans="2:6" ht="12.75">
      <c r="B175" s="14"/>
      <c r="F175" s="14"/>
    </row>
    <row r="176" spans="2:6" ht="12.75">
      <c r="B176" s="14"/>
      <c r="F176" s="14"/>
    </row>
    <row r="177" spans="2:6" ht="12.75">
      <c r="B177" s="14"/>
      <c r="F177" s="14"/>
    </row>
    <row r="178" spans="2:6" ht="12.75">
      <c r="B178" s="14"/>
      <c r="F178" s="14"/>
    </row>
    <row r="179" spans="2:6" ht="12.75">
      <c r="B179" s="14"/>
      <c r="F179" s="14"/>
    </row>
    <row r="180" spans="2:6" ht="12.75">
      <c r="B180" s="14"/>
      <c r="F180" s="14"/>
    </row>
    <row r="181" spans="2:6" ht="12.75">
      <c r="B181" s="14"/>
      <c r="F181" s="14"/>
    </row>
    <row r="182" spans="2:6" ht="12.75">
      <c r="B182" s="14"/>
      <c r="F182" s="14"/>
    </row>
    <row r="183" spans="2:6" ht="12.75">
      <c r="B183" s="14"/>
      <c r="F183" s="14"/>
    </row>
    <row r="184" spans="2:6" ht="12.75">
      <c r="B184" s="14"/>
      <c r="F184" s="14"/>
    </row>
    <row r="185" spans="2:6" ht="12.75">
      <c r="B185" s="14"/>
      <c r="F185" s="14"/>
    </row>
    <row r="186" spans="2:6" ht="12.75">
      <c r="B186" s="14"/>
      <c r="F186" s="14"/>
    </row>
    <row r="187" spans="2:6" ht="12.75">
      <c r="B187" s="14"/>
      <c r="F187" s="14"/>
    </row>
    <row r="188" spans="2:6" ht="12.75">
      <c r="B188" s="14"/>
      <c r="F188" s="14"/>
    </row>
    <row r="189" spans="2:6" ht="12.75">
      <c r="B189" s="14"/>
      <c r="F189" s="14"/>
    </row>
    <row r="190" spans="2:6" ht="12.75">
      <c r="B190" s="14"/>
      <c r="F190" s="14"/>
    </row>
    <row r="191" spans="2:6" ht="12.75">
      <c r="B191" s="14"/>
      <c r="F191" s="14"/>
    </row>
    <row r="192" spans="2:6" ht="12.75">
      <c r="B192" s="14"/>
      <c r="F192" s="14"/>
    </row>
    <row r="193" spans="2:6" ht="12.75">
      <c r="B193" s="14"/>
      <c r="F193" s="14"/>
    </row>
    <row r="194" spans="2:6" ht="12.75">
      <c r="B194" s="14"/>
      <c r="F194" s="14"/>
    </row>
    <row r="195" spans="2:6" ht="12.75">
      <c r="B195" s="14"/>
      <c r="F195" s="14"/>
    </row>
    <row r="196" spans="2:6" ht="12.75">
      <c r="B196" s="14"/>
      <c r="F196" s="14"/>
    </row>
    <row r="197" spans="2:6" ht="12.75">
      <c r="B197" s="14"/>
      <c r="F197" s="14"/>
    </row>
    <row r="198" spans="2:6" ht="12.75">
      <c r="B198" s="14"/>
      <c r="F198" s="14"/>
    </row>
    <row r="199" spans="2:6" ht="12.75">
      <c r="B199" s="14"/>
      <c r="F199" s="14"/>
    </row>
    <row r="200" spans="2:6" ht="12.75">
      <c r="B200" s="14"/>
      <c r="F200" s="14"/>
    </row>
    <row r="201" spans="2:6" ht="12.75">
      <c r="B201" s="14"/>
      <c r="F201" s="14"/>
    </row>
    <row r="202" spans="2:6" ht="12.75">
      <c r="B202" s="14"/>
      <c r="F202" s="14"/>
    </row>
    <row r="203" spans="2:6" ht="12.75">
      <c r="B203" s="14"/>
      <c r="F203" s="14"/>
    </row>
    <row r="204" spans="2:6" ht="12.75">
      <c r="B204" s="14"/>
      <c r="F204" s="14"/>
    </row>
    <row r="205" spans="2:6" ht="12.75">
      <c r="B205" s="14"/>
      <c r="F205" s="14"/>
    </row>
    <row r="206" spans="2:6" ht="12.75">
      <c r="B206" s="14"/>
      <c r="F206" s="14"/>
    </row>
    <row r="207" spans="2:6" ht="12.75">
      <c r="B207" s="14"/>
      <c r="F207" s="14"/>
    </row>
    <row r="208" spans="2:6" ht="12.75">
      <c r="B208" s="14"/>
      <c r="F208" s="14"/>
    </row>
    <row r="209" spans="2:6" ht="12.75">
      <c r="B209" s="14"/>
      <c r="F209" s="14"/>
    </row>
    <row r="210" spans="2:6" ht="12.75">
      <c r="B210" s="14"/>
      <c r="F210" s="14"/>
    </row>
    <row r="211" spans="2:6" ht="12.75">
      <c r="B211" s="14"/>
      <c r="F211" s="14"/>
    </row>
    <row r="212" spans="2:6" ht="12.75">
      <c r="B212" s="14"/>
      <c r="F212" s="14"/>
    </row>
    <row r="213" spans="2:6" ht="12.75">
      <c r="B213" s="14"/>
      <c r="F213" s="14"/>
    </row>
    <row r="214" spans="2:6" ht="12.75">
      <c r="B214" s="14"/>
      <c r="F214" s="14"/>
    </row>
    <row r="215" spans="2:6" ht="12.75">
      <c r="B215" s="14"/>
      <c r="F215" s="14"/>
    </row>
    <row r="216" spans="2:6" ht="12.75">
      <c r="B216" s="14"/>
      <c r="F216" s="14"/>
    </row>
    <row r="217" spans="2:6" ht="12.75">
      <c r="B217" s="14"/>
      <c r="F217" s="14"/>
    </row>
    <row r="218" spans="2:6" ht="12.75">
      <c r="B218" s="14"/>
      <c r="F218" s="14"/>
    </row>
    <row r="219" spans="2:6" ht="12.75">
      <c r="B219" s="14"/>
      <c r="F219" s="14"/>
    </row>
    <row r="220" spans="2:6" ht="12.75">
      <c r="B220" s="14"/>
      <c r="F220" s="14"/>
    </row>
    <row r="221" spans="2:6" ht="12.75">
      <c r="B221" s="14"/>
      <c r="F221" s="14"/>
    </row>
    <row r="222" spans="2:6" ht="12.75">
      <c r="B222" s="14"/>
      <c r="F222" s="14"/>
    </row>
    <row r="223" spans="2:6" ht="12.75">
      <c r="B223" s="14"/>
      <c r="F223" s="14"/>
    </row>
    <row r="224" spans="2:6" ht="12.75">
      <c r="B224" s="14"/>
      <c r="F224" s="14"/>
    </row>
    <row r="225" spans="2:6" ht="12.75">
      <c r="B225" s="14"/>
      <c r="F225" s="14"/>
    </row>
    <row r="226" spans="2:6" ht="12.75">
      <c r="B226" s="14"/>
      <c r="F226" s="14"/>
    </row>
    <row r="227" spans="2:6" ht="12.75">
      <c r="B227" s="14"/>
      <c r="F227" s="14"/>
    </row>
    <row r="228" spans="2:6" ht="12.75">
      <c r="B228" s="14"/>
      <c r="F228" s="14"/>
    </row>
    <row r="229" spans="2:6" ht="12.75">
      <c r="B229" s="14"/>
      <c r="F229" s="14"/>
    </row>
    <row r="230" spans="2:6" ht="12.75">
      <c r="B230" s="14"/>
      <c r="F230" s="14"/>
    </row>
    <row r="231" spans="2:6" ht="12.75">
      <c r="B231" s="14"/>
      <c r="F231" s="14"/>
    </row>
    <row r="232" spans="2:6" ht="12.75">
      <c r="B232" s="14"/>
      <c r="F232" s="14"/>
    </row>
    <row r="233" spans="2:6" ht="12.75">
      <c r="B233" s="14"/>
      <c r="F233" s="14"/>
    </row>
    <row r="234" spans="2:6" ht="12.75">
      <c r="B234" s="14"/>
      <c r="F234" s="14"/>
    </row>
    <row r="235" spans="2:6" ht="12.75">
      <c r="B235" s="14"/>
      <c r="F235" s="14"/>
    </row>
    <row r="236" spans="2:6" ht="12.75">
      <c r="B236" s="14"/>
      <c r="F236" s="14"/>
    </row>
    <row r="237" spans="2:6" ht="12.75">
      <c r="B237" s="14"/>
      <c r="F237" s="14"/>
    </row>
    <row r="238" spans="2:6" ht="12.75">
      <c r="B238" s="14"/>
      <c r="F238" s="14"/>
    </row>
    <row r="239" spans="2:6" ht="12.75">
      <c r="B239" s="14"/>
      <c r="F239" s="14"/>
    </row>
    <row r="240" spans="2:6" ht="12.75">
      <c r="B240" s="14"/>
      <c r="F240" s="14"/>
    </row>
    <row r="241" spans="2:6" ht="12.75">
      <c r="B241" s="14"/>
      <c r="F241" s="14"/>
    </row>
    <row r="242" spans="2:6" ht="12.75">
      <c r="B242" s="14"/>
      <c r="F242" s="14"/>
    </row>
    <row r="243" spans="2:6" ht="12.75">
      <c r="B243" s="14"/>
      <c r="F243" s="14"/>
    </row>
    <row r="244" spans="2:6" ht="12.75">
      <c r="B244" s="14"/>
      <c r="F244" s="14"/>
    </row>
    <row r="245" spans="2:6" ht="12.75">
      <c r="B245" s="14"/>
      <c r="F245" s="14"/>
    </row>
    <row r="246" spans="2:6" ht="12.75">
      <c r="B246" s="14"/>
      <c r="F246" s="14"/>
    </row>
    <row r="247" spans="2:6" ht="12.75">
      <c r="B247" s="14"/>
      <c r="F247" s="14"/>
    </row>
    <row r="248" spans="2:6" ht="12.75">
      <c r="B248" s="14"/>
      <c r="F248" s="14"/>
    </row>
    <row r="249" spans="2:6" ht="12.75">
      <c r="B249" s="14"/>
      <c r="F249" s="14"/>
    </row>
    <row r="250" spans="2:6" ht="12.75">
      <c r="B250" s="14"/>
      <c r="F250" s="14"/>
    </row>
    <row r="251" spans="2:6" ht="12.75">
      <c r="B251" s="14"/>
      <c r="F251" s="14"/>
    </row>
    <row r="252" spans="2:6" ht="12.75">
      <c r="B252" s="14"/>
      <c r="F252" s="14"/>
    </row>
    <row r="253" spans="2:6" ht="12.75">
      <c r="B253" s="14"/>
      <c r="F253" s="14"/>
    </row>
    <row r="254" spans="2:6" ht="12.75">
      <c r="B254" s="14"/>
      <c r="F254" s="14"/>
    </row>
    <row r="255" spans="2:6" ht="12.75">
      <c r="B255" s="14"/>
      <c r="F255" s="14"/>
    </row>
    <row r="256" spans="2:6" ht="12.75">
      <c r="B256" s="14"/>
      <c r="F256" s="14"/>
    </row>
    <row r="257" spans="2:6" ht="12.75">
      <c r="B257" s="14"/>
      <c r="F257" s="14"/>
    </row>
    <row r="258" spans="2:6" ht="12.75">
      <c r="B258" s="14"/>
      <c r="F258" s="14"/>
    </row>
    <row r="259" spans="2:6" ht="12.75">
      <c r="B259" s="14"/>
      <c r="F259" s="14"/>
    </row>
    <row r="260" spans="2:6" ht="12.75">
      <c r="B260" s="14"/>
      <c r="F260" s="14"/>
    </row>
    <row r="261" spans="2:6" ht="12.75">
      <c r="B261" s="14"/>
      <c r="F261" s="14"/>
    </row>
    <row r="262" spans="2:6" ht="12.75">
      <c r="B262" s="14"/>
      <c r="F262" s="14"/>
    </row>
    <row r="263" spans="2:6" ht="12.75">
      <c r="B263" s="14"/>
      <c r="F263" s="14"/>
    </row>
    <row r="264" spans="2:6" ht="12.75">
      <c r="B264" s="14"/>
      <c r="F264" s="14"/>
    </row>
    <row r="265" spans="2:6" ht="12.75">
      <c r="B265" s="14"/>
      <c r="F265" s="14"/>
    </row>
    <row r="266" spans="2:6" ht="12.75">
      <c r="B266" s="14"/>
      <c r="F266" s="14"/>
    </row>
    <row r="267" spans="2:6" ht="12.75">
      <c r="B267" s="14"/>
      <c r="F267" s="14"/>
    </row>
    <row r="268" spans="2:6" ht="12.75">
      <c r="B268" s="14"/>
      <c r="F268" s="14"/>
    </row>
    <row r="269" spans="2:6" ht="12.75">
      <c r="B269" s="14"/>
      <c r="F269" s="14"/>
    </row>
    <row r="270" spans="2:6" ht="12.75">
      <c r="B270" s="14"/>
      <c r="F270" s="14"/>
    </row>
    <row r="271" spans="2:6" ht="12.75">
      <c r="B271" s="14"/>
      <c r="F271" s="14"/>
    </row>
    <row r="272" spans="2:6" ht="12.75">
      <c r="B272" s="14"/>
      <c r="F272" s="14"/>
    </row>
    <row r="273" spans="2:6" ht="12.75">
      <c r="B273" s="14"/>
      <c r="F273" s="14"/>
    </row>
    <row r="274" spans="2:6" ht="12.75">
      <c r="B274" s="14"/>
      <c r="F274" s="14"/>
    </row>
    <row r="275" spans="2:6" ht="12.75">
      <c r="B275" s="14"/>
      <c r="F275" s="14"/>
    </row>
    <row r="276" spans="2:6" ht="12.75">
      <c r="B276" s="14"/>
      <c r="F276" s="14"/>
    </row>
    <row r="277" spans="2:6" ht="12.75">
      <c r="B277" s="14"/>
      <c r="F277" s="14"/>
    </row>
    <row r="278" spans="2:6" ht="12.75">
      <c r="B278" s="14"/>
      <c r="F278" s="14"/>
    </row>
    <row r="279" spans="2:6" ht="12.75">
      <c r="B279" s="14"/>
      <c r="F279" s="14"/>
    </row>
    <row r="280" spans="2:6" ht="12.75">
      <c r="B280" s="14"/>
      <c r="F280" s="14"/>
    </row>
    <row r="281" spans="2:6" ht="12.75">
      <c r="B281" s="14"/>
      <c r="F281" s="14"/>
    </row>
    <row r="282" spans="2:6" ht="12.75">
      <c r="B282" s="14"/>
      <c r="F282" s="14"/>
    </row>
    <row r="283" spans="2:6" ht="12.75">
      <c r="B283" s="14"/>
      <c r="F283" s="14"/>
    </row>
    <row r="284" spans="2:6" ht="12.75">
      <c r="B284" s="14"/>
      <c r="F284" s="14"/>
    </row>
    <row r="285" spans="2:6" ht="12.75">
      <c r="B285" s="14"/>
      <c r="F285" s="14"/>
    </row>
    <row r="286" spans="2:6" ht="12.75">
      <c r="B286" s="14"/>
      <c r="F286" s="14"/>
    </row>
    <row r="287" spans="2:6" ht="12.75">
      <c r="B287" s="14"/>
      <c r="F287" s="14"/>
    </row>
    <row r="288" spans="2:6" ht="12.75">
      <c r="B288" s="14"/>
      <c r="F288" s="14"/>
    </row>
    <row r="289" spans="2:6" ht="12.75">
      <c r="B289" s="14"/>
      <c r="F289" s="14"/>
    </row>
    <row r="290" spans="2:6" ht="12.75">
      <c r="B290" s="14"/>
      <c r="F290" s="14"/>
    </row>
    <row r="291" spans="2:6" ht="12.75">
      <c r="B291" s="14"/>
      <c r="F291" s="14"/>
    </row>
    <row r="292" spans="2:6" ht="12.75">
      <c r="B292" s="14"/>
      <c r="F292" s="14"/>
    </row>
    <row r="293" spans="2:6" ht="12.75">
      <c r="B293" s="14"/>
      <c r="F293" s="14"/>
    </row>
    <row r="294" spans="2:6" ht="12.75">
      <c r="B294" s="14"/>
      <c r="F294" s="14"/>
    </row>
    <row r="295" spans="2:6" ht="12.75">
      <c r="B295" s="14"/>
      <c r="F295" s="14"/>
    </row>
    <row r="296" spans="2:6" ht="12.75">
      <c r="B296" s="14"/>
      <c r="F296" s="14"/>
    </row>
    <row r="297" spans="2:6" ht="12.75">
      <c r="B297" s="14"/>
      <c r="F297" s="14"/>
    </row>
    <row r="298" spans="2:6" ht="12.75">
      <c r="B298" s="14"/>
      <c r="F298" s="14"/>
    </row>
    <row r="299" spans="2:6" ht="12.75">
      <c r="B299" s="14"/>
      <c r="F299" s="14"/>
    </row>
    <row r="300" spans="2:6" ht="12.75">
      <c r="B300" s="14"/>
      <c r="F300" s="14"/>
    </row>
    <row r="301" spans="2:6" ht="12.75">
      <c r="B301" s="14"/>
      <c r="F301" s="14"/>
    </row>
    <row r="302" spans="2:6" ht="12.75">
      <c r="B302" s="14"/>
      <c r="F302" s="14"/>
    </row>
    <row r="303" spans="2:6" ht="12.75">
      <c r="B303" s="14"/>
      <c r="F303" s="14"/>
    </row>
    <row r="304" spans="2:6" ht="12.75">
      <c r="B304" s="14"/>
      <c r="F304" s="14"/>
    </row>
    <row r="305" spans="2:6" ht="12.75">
      <c r="B305" s="14"/>
      <c r="F305" s="14"/>
    </row>
    <row r="306" spans="2:6" ht="12.75">
      <c r="B306" s="14"/>
      <c r="F306" s="14"/>
    </row>
    <row r="307" spans="2:6" ht="12.75">
      <c r="B307" s="14"/>
      <c r="F307" s="14"/>
    </row>
    <row r="308" spans="2:6" ht="12.75">
      <c r="B308" s="14"/>
      <c r="F308" s="14"/>
    </row>
    <row r="309" spans="2:6" ht="12.75">
      <c r="B309" s="14"/>
      <c r="F309" s="14"/>
    </row>
    <row r="310" spans="2:6" ht="12.75">
      <c r="B310" s="14"/>
      <c r="F310" s="14"/>
    </row>
    <row r="311" spans="2:6" ht="12.75">
      <c r="B311" s="14"/>
      <c r="F311" s="14"/>
    </row>
    <row r="312" spans="2:6" ht="12.75">
      <c r="B312" s="14"/>
      <c r="F312" s="14"/>
    </row>
    <row r="313" spans="2:6" ht="12.75">
      <c r="B313" s="14"/>
      <c r="F313" s="14"/>
    </row>
    <row r="314" spans="2:6" ht="12.75">
      <c r="B314" s="14"/>
      <c r="F314" s="14"/>
    </row>
    <row r="315" spans="2:6" ht="12.75">
      <c r="B315" s="14"/>
      <c r="F315" s="14"/>
    </row>
    <row r="316" spans="2:6" ht="12.75">
      <c r="B316" s="14"/>
      <c r="F316" s="14"/>
    </row>
    <row r="317" spans="2:6" ht="12.75">
      <c r="B317" s="14"/>
      <c r="F317" s="14"/>
    </row>
    <row r="318" spans="2:6" ht="12.75">
      <c r="B318" s="14"/>
      <c r="F318" s="14"/>
    </row>
    <row r="319" spans="2:6" ht="12.75">
      <c r="B319" s="14"/>
      <c r="F319" s="14"/>
    </row>
    <row r="320" spans="2:6" ht="12.75">
      <c r="B320" s="14"/>
      <c r="F320" s="14"/>
    </row>
    <row r="321" spans="2:6" ht="12.75">
      <c r="B321" s="14"/>
      <c r="F321" s="14"/>
    </row>
    <row r="322" spans="2:6" ht="12.75">
      <c r="B322" s="14"/>
      <c r="F322" s="14"/>
    </row>
    <row r="323" spans="2:6" ht="12.75">
      <c r="B323" s="14"/>
      <c r="F323" s="14"/>
    </row>
    <row r="324" spans="2:6" ht="12.75">
      <c r="B324" s="14"/>
      <c r="F324" s="14"/>
    </row>
    <row r="325" spans="2:6" ht="12.75">
      <c r="B325" s="14"/>
      <c r="F325" s="14"/>
    </row>
    <row r="326" spans="2:6" ht="12.75">
      <c r="B326" s="14"/>
      <c r="F326" s="14"/>
    </row>
    <row r="327" spans="2:6" ht="12.75">
      <c r="B327" s="14"/>
      <c r="F327" s="14"/>
    </row>
    <row r="328" spans="2:6" ht="12.75">
      <c r="B328" s="14"/>
      <c r="F328" s="14"/>
    </row>
    <row r="329" spans="2:6" ht="12.75">
      <c r="B329" s="14"/>
      <c r="F329" s="14"/>
    </row>
    <row r="330" spans="2:6" ht="12.75">
      <c r="B330" s="14"/>
      <c r="F330" s="14"/>
    </row>
    <row r="331" spans="2:6" ht="12.75">
      <c r="B331" s="14"/>
      <c r="F331" s="14"/>
    </row>
    <row r="332" spans="2:6" ht="12.75">
      <c r="B332" s="14"/>
      <c r="F332" s="14"/>
    </row>
    <row r="333" spans="2:6" ht="12.75">
      <c r="B333" s="14"/>
      <c r="F333" s="14"/>
    </row>
    <row r="334" spans="2:6" ht="12.75">
      <c r="B334" s="14"/>
      <c r="F334" s="14"/>
    </row>
    <row r="335" spans="2:6" ht="12.75">
      <c r="B335" s="14"/>
      <c r="F335" s="14"/>
    </row>
    <row r="336" spans="2:6" ht="12.75">
      <c r="B336" s="14"/>
      <c r="F336" s="14"/>
    </row>
    <row r="337" spans="2:6" ht="12.75">
      <c r="B337" s="14"/>
      <c r="F337" s="14"/>
    </row>
    <row r="338" spans="2:6" ht="12.75">
      <c r="B338" s="14"/>
      <c r="F338" s="14"/>
    </row>
    <row r="339" spans="2:6" ht="12.75">
      <c r="B339" s="14"/>
      <c r="F339" s="14"/>
    </row>
    <row r="340" spans="2:6" ht="12.75">
      <c r="B340" s="14"/>
      <c r="F340" s="14"/>
    </row>
    <row r="341" spans="2:6" ht="12.75">
      <c r="B341" s="14"/>
      <c r="F341" s="14"/>
    </row>
    <row r="342" spans="2:6" ht="12.75">
      <c r="B342" s="14"/>
      <c r="F342" s="14"/>
    </row>
    <row r="343" spans="2:6" ht="12.75">
      <c r="B343" s="14"/>
      <c r="F343" s="14"/>
    </row>
    <row r="344" spans="2:6" ht="12.75">
      <c r="B344" s="14"/>
      <c r="F344" s="14"/>
    </row>
    <row r="345" spans="2:6" ht="12.75">
      <c r="B345" s="14"/>
      <c r="F345" s="14"/>
    </row>
    <row r="346" spans="2:6" ht="12.75">
      <c r="B346" s="14"/>
      <c r="F346" s="14"/>
    </row>
    <row r="347" spans="2:6" ht="12.75">
      <c r="B347" s="14"/>
      <c r="F347" s="14"/>
    </row>
    <row r="348" spans="2:6" ht="12.75">
      <c r="B348" s="14"/>
      <c r="F348" s="14"/>
    </row>
    <row r="349" spans="2:6" ht="12.75">
      <c r="B349" s="14"/>
      <c r="F349" s="14"/>
    </row>
    <row r="350" spans="2:6" ht="12.75">
      <c r="B350" s="14"/>
      <c r="F350" s="14"/>
    </row>
    <row r="351" spans="2:6" ht="12.75">
      <c r="B351" s="14"/>
      <c r="F351" s="14"/>
    </row>
    <row r="352" spans="2:6" ht="12.75">
      <c r="B352" s="14"/>
      <c r="F352" s="14"/>
    </row>
    <row r="353" spans="2:6" ht="12.75">
      <c r="B353" s="14"/>
      <c r="F353" s="14"/>
    </row>
    <row r="354" spans="2:6" ht="12.75">
      <c r="B354" s="14"/>
      <c r="F354" s="14"/>
    </row>
    <row r="355" spans="2:6" ht="12.75">
      <c r="B355" s="14"/>
      <c r="F355" s="14"/>
    </row>
    <row r="356" spans="2:6" ht="12.75">
      <c r="B356" s="14"/>
      <c r="F356" s="14"/>
    </row>
    <row r="357" spans="2:6" ht="12.75">
      <c r="B357" s="14"/>
      <c r="F357" s="14"/>
    </row>
    <row r="358" spans="2:6" ht="12.75">
      <c r="B358" s="14"/>
      <c r="F358" s="14"/>
    </row>
    <row r="359" spans="2:6" ht="12.75">
      <c r="B359" s="14"/>
      <c r="F359" s="14"/>
    </row>
    <row r="360" spans="2:6" ht="12.75">
      <c r="B360" s="14"/>
      <c r="F360" s="14"/>
    </row>
    <row r="361" spans="2:6" ht="12.75">
      <c r="B361" s="14"/>
      <c r="F361" s="14"/>
    </row>
    <row r="362" spans="2:6" ht="12.75">
      <c r="B362" s="14"/>
      <c r="F362" s="14"/>
    </row>
    <row r="363" spans="2:6" ht="12.75">
      <c r="B363" s="14"/>
      <c r="F363" s="14"/>
    </row>
    <row r="364" spans="2:6" ht="12.75">
      <c r="B364" s="14"/>
      <c r="F364" s="14"/>
    </row>
    <row r="365" spans="2:6" ht="12.75">
      <c r="B365" s="14"/>
      <c r="F365" s="14"/>
    </row>
    <row r="366" spans="2:6" ht="12.75">
      <c r="B366" s="14"/>
      <c r="F366" s="14"/>
    </row>
    <row r="367" spans="2:6" ht="12.75">
      <c r="B367" s="14"/>
      <c r="F367" s="14"/>
    </row>
    <row r="368" spans="2:6" ht="12.75">
      <c r="B368" s="14"/>
      <c r="F368" s="14"/>
    </row>
    <row r="369" spans="2:6" ht="12.75">
      <c r="B369" s="14"/>
      <c r="F369" s="14"/>
    </row>
    <row r="370" spans="2:6" ht="12.75">
      <c r="B370" s="14"/>
      <c r="F370" s="14"/>
    </row>
    <row r="371" spans="2:6" ht="12.75">
      <c r="B371" s="14"/>
      <c r="F371" s="14"/>
    </row>
    <row r="372" spans="2:6" ht="12.75">
      <c r="B372" s="14"/>
      <c r="F372" s="14"/>
    </row>
    <row r="373" spans="2:6" ht="12.75">
      <c r="B373" s="14"/>
      <c r="F373" s="14"/>
    </row>
    <row r="374" spans="2:6" ht="12.75">
      <c r="B374" s="14"/>
      <c r="F374" s="14"/>
    </row>
    <row r="375" spans="2:6" ht="12.75">
      <c r="B375" s="14"/>
      <c r="F375" s="14"/>
    </row>
    <row r="376" spans="2:6" ht="12.75">
      <c r="B376" s="14"/>
      <c r="F376" s="14"/>
    </row>
    <row r="377" spans="2:6" ht="12.75">
      <c r="B377" s="14"/>
      <c r="F377" s="14"/>
    </row>
    <row r="378" spans="2:6" ht="12.75">
      <c r="B378" s="14"/>
      <c r="F378" s="14"/>
    </row>
    <row r="379" spans="2:6" ht="12.75">
      <c r="B379" s="14"/>
      <c r="F379" s="14"/>
    </row>
    <row r="380" spans="2:6" ht="12.75">
      <c r="B380" s="14"/>
      <c r="F380" s="14"/>
    </row>
    <row r="381" spans="2:6" ht="12.75">
      <c r="B381" s="14"/>
      <c r="F381" s="14"/>
    </row>
    <row r="382" spans="2:6" ht="12.75">
      <c r="B382" s="14"/>
      <c r="F382" s="14"/>
    </row>
    <row r="383" spans="2:6" ht="12.75">
      <c r="B383" s="14"/>
      <c r="F383" s="14"/>
    </row>
    <row r="384" spans="2:6" ht="12.75">
      <c r="B384" s="14"/>
      <c r="F384" s="14"/>
    </row>
    <row r="385" spans="2:6" ht="12.75">
      <c r="B385" s="14"/>
      <c r="F385" s="14"/>
    </row>
    <row r="386" spans="2:6" ht="12.75">
      <c r="B386" s="14"/>
      <c r="F386" s="14"/>
    </row>
    <row r="387" spans="2:6" ht="12.75">
      <c r="B387" s="14"/>
      <c r="F387" s="14"/>
    </row>
    <row r="388" spans="2:6" ht="12.75">
      <c r="B388" s="14"/>
      <c r="F388" s="14"/>
    </row>
    <row r="389" spans="2:6" ht="12.75">
      <c r="B389" s="14"/>
      <c r="F389" s="14"/>
    </row>
    <row r="390" spans="2:6" ht="12.75">
      <c r="B390" s="14"/>
      <c r="F390" s="14"/>
    </row>
    <row r="391" spans="2:6" ht="12.75">
      <c r="B391" s="14"/>
      <c r="F391" s="14"/>
    </row>
    <row r="392" spans="2:6" ht="12.75">
      <c r="B392" s="14"/>
      <c r="F392" s="14"/>
    </row>
    <row r="393" spans="2:6" ht="12.75">
      <c r="B393" s="14"/>
      <c r="F393" s="14"/>
    </row>
    <row r="394" spans="2:6" ht="12.75">
      <c r="B394" s="14"/>
      <c r="F394" s="14"/>
    </row>
    <row r="395" spans="2:6" ht="12.75">
      <c r="B395" s="14"/>
      <c r="F395" s="14"/>
    </row>
    <row r="396" spans="2:6" ht="12.75">
      <c r="B396" s="14"/>
      <c r="F396" s="14"/>
    </row>
    <row r="397" spans="2:6" ht="12.75">
      <c r="B397" s="14"/>
      <c r="F397" s="14"/>
    </row>
    <row r="398" spans="2:6" ht="12.75">
      <c r="B398" s="14"/>
      <c r="F398" s="14"/>
    </row>
    <row r="399" spans="2:6" ht="12.75">
      <c r="B399" s="14"/>
      <c r="F399" s="14"/>
    </row>
    <row r="400" spans="2:6" ht="12.75">
      <c r="B400" s="14"/>
      <c r="F400" s="14"/>
    </row>
    <row r="401" spans="2:6" ht="12.75">
      <c r="B401" s="14"/>
      <c r="F401" s="14"/>
    </row>
    <row r="402" spans="2:6" ht="12.75">
      <c r="B402" s="14"/>
      <c r="F402" s="14"/>
    </row>
    <row r="403" spans="2:6" ht="12.75">
      <c r="B403" s="14"/>
      <c r="F403" s="14"/>
    </row>
    <row r="404" spans="2:6" ht="12.75">
      <c r="B404" s="14"/>
      <c r="F404" s="14"/>
    </row>
    <row r="405" spans="2:6" ht="12.75">
      <c r="B405" s="14"/>
      <c r="F405" s="14"/>
    </row>
    <row r="406" spans="2:6" ht="12.75">
      <c r="B406" s="14"/>
      <c r="F406" s="14"/>
    </row>
    <row r="407" spans="2:6" ht="12.75">
      <c r="B407" s="14"/>
      <c r="F407" s="14"/>
    </row>
    <row r="408" spans="2:6" ht="12.75">
      <c r="B408" s="14"/>
      <c r="F408" s="14"/>
    </row>
    <row r="409" spans="2:6" ht="12.75">
      <c r="B409" s="14"/>
      <c r="F409" s="14"/>
    </row>
    <row r="410" spans="2:6" ht="12.75">
      <c r="B410" s="14"/>
      <c r="F410" s="14"/>
    </row>
    <row r="411" spans="2:6" ht="12.75">
      <c r="B411" s="14"/>
      <c r="F411" s="14"/>
    </row>
    <row r="412" spans="2:6" ht="12.75">
      <c r="B412" s="14"/>
      <c r="F412" s="14"/>
    </row>
    <row r="413" spans="2:6" ht="12.75">
      <c r="B413" s="14"/>
      <c r="F413" s="14"/>
    </row>
    <row r="414" spans="2:6" ht="12.75">
      <c r="B414" s="14"/>
      <c r="F414" s="14"/>
    </row>
    <row r="415" spans="2:6" ht="12.75">
      <c r="B415" s="14"/>
      <c r="F415" s="14"/>
    </row>
    <row r="416" spans="2:6" ht="12.75">
      <c r="B416" s="14"/>
      <c r="F416" s="14"/>
    </row>
    <row r="417" spans="2:6" ht="12.75">
      <c r="B417" s="14"/>
      <c r="F417" s="14"/>
    </row>
    <row r="418" spans="2:6" ht="12.75">
      <c r="B418" s="14"/>
      <c r="F418" s="14"/>
    </row>
    <row r="419" spans="2:6" ht="12.75">
      <c r="B419" s="14"/>
      <c r="F419" s="14"/>
    </row>
    <row r="420" spans="2:6" ht="12.75">
      <c r="B420" s="14"/>
      <c r="F420" s="14"/>
    </row>
    <row r="421" spans="2:6" ht="12.75">
      <c r="B421" s="14"/>
      <c r="F421" s="14"/>
    </row>
    <row r="422" spans="2:6" ht="12.75">
      <c r="B422" s="14"/>
      <c r="F422" s="14"/>
    </row>
    <row r="423" spans="2:6" ht="12.75">
      <c r="B423" s="14"/>
      <c r="F423" s="14"/>
    </row>
    <row r="424" spans="2:6" ht="12.75">
      <c r="B424" s="14"/>
      <c r="F424" s="14"/>
    </row>
    <row r="425" spans="2:6" ht="12.75">
      <c r="B425" s="14"/>
      <c r="F425" s="14"/>
    </row>
    <row r="426" spans="2:6" ht="12.75">
      <c r="B426" s="14"/>
      <c r="F426" s="14"/>
    </row>
    <row r="427" spans="2:6" ht="12.75">
      <c r="B427" s="14"/>
      <c r="F427" s="14"/>
    </row>
    <row r="428" spans="2:6" ht="12.75">
      <c r="B428" s="14"/>
      <c r="F428" s="14"/>
    </row>
    <row r="429" spans="2:6" ht="12.75">
      <c r="B429" s="14"/>
      <c r="F429" s="14"/>
    </row>
    <row r="430" spans="2:6" ht="12.75">
      <c r="B430" s="14"/>
      <c r="F430" s="14"/>
    </row>
    <row r="431" spans="2:6" ht="12.75">
      <c r="B431" s="14"/>
      <c r="F431" s="14"/>
    </row>
    <row r="432" spans="2:6" ht="12.75">
      <c r="B432" s="14"/>
      <c r="F432" s="14"/>
    </row>
    <row r="433" spans="2:6" ht="12.75">
      <c r="B433" s="14"/>
      <c r="F433" s="14"/>
    </row>
    <row r="434" spans="2:6" ht="12.75">
      <c r="B434" s="14"/>
      <c r="F434" s="14"/>
    </row>
    <row r="435" spans="2:6" ht="12.75">
      <c r="B435" s="14"/>
      <c r="F435" s="14"/>
    </row>
    <row r="436" spans="2:6" ht="12.75">
      <c r="B436" s="14"/>
      <c r="F436" s="14"/>
    </row>
    <row r="437" spans="2:6" ht="12.75">
      <c r="B437" s="14"/>
      <c r="F437" s="14"/>
    </row>
    <row r="438" spans="2:6" ht="12.75">
      <c r="B438" s="14"/>
      <c r="F438" s="14"/>
    </row>
    <row r="439" spans="2:6" ht="12.75">
      <c r="B439" s="14"/>
      <c r="F439" s="14"/>
    </row>
    <row r="440" spans="2:6" ht="12.75">
      <c r="B440" s="14"/>
      <c r="F440" s="14"/>
    </row>
    <row r="441" spans="2:6" ht="12.75">
      <c r="B441" s="14"/>
      <c r="F441" s="14"/>
    </row>
    <row r="442" spans="2:6" ht="12.75">
      <c r="B442" s="14"/>
      <c r="F442" s="14"/>
    </row>
    <row r="443" spans="2:6" ht="12.75">
      <c r="B443" s="14"/>
      <c r="F443" s="14"/>
    </row>
    <row r="444" spans="2:6" ht="12.75">
      <c r="B444" s="14"/>
      <c r="F444" s="14"/>
    </row>
    <row r="445" spans="2:6" ht="12.75">
      <c r="B445" s="14"/>
      <c r="F445" s="14"/>
    </row>
    <row r="446" spans="2:6" ht="12.75">
      <c r="B446" s="14"/>
      <c r="F446" s="14"/>
    </row>
    <row r="447" spans="2:6" ht="12.75">
      <c r="B447" s="14"/>
      <c r="F447" s="14"/>
    </row>
    <row r="448" spans="2:6" ht="12.75">
      <c r="B448" s="14"/>
      <c r="F448" s="14"/>
    </row>
    <row r="449" spans="2:6" ht="12.75">
      <c r="B449" s="14"/>
      <c r="F449" s="14"/>
    </row>
    <row r="450" spans="2:6" ht="12.75">
      <c r="B450" s="14"/>
      <c r="F450" s="14"/>
    </row>
    <row r="451" spans="2:6" ht="12.75">
      <c r="B451" s="14"/>
      <c r="F451" s="14"/>
    </row>
    <row r="452" spans="2:6" ht="12.75">
      <c r="B452" s="14"/>
      <c r="F452" s="14"/>
    </row>
    <row r="453" spans="2:6" ht="12.75">
      <c r="B453" s="14"/>
      <c r="F453" s="14"/>
    </row>
    <row r="454" spans="2:6" ht="12.75">
      <c r="B454" s="14"/>
      <c r="F454" s="14"/>
    </row>
    <row r="455" spans="2:6" ht="12.75">
      <c r="B455" s="14"/>
      <c r="F455" s="14"/>
    </row>
    <row r="456" spans="2:6" ht="12.75">
      <c r="B456" s="14"/>
      <c r="F456" s="14"/>
    </row>
    <row r="457" spans="2:6" ht="12.75">
      <c r="B457" s="14"/>
      <c r="F457" s="14"/>
    </row>
    <row r="458" spans="2:6" ht="12.75">
      <c r="B458" s="14"/>
      <c r="F458" s="14"/>
    </row>
    <row r="459" spans="2:6" ht="12.75">
      <c r="B459" s="14"/>
      <c r="F459" s="14"/>
    </row>
    <row r="460" spans="2:6" ht="12.75">
      <c r="B460" s="14"/>
      <c r="F460" s="14"/>
    </row>
    <row r="461" spans="2:6" ht="12.75">
      <c r="B461" s="14"/>
      <c r="F461" s="14"/>
    </row>
    <row r="462" spans="2:6" ht="12.75">
      <c r="B462" s="14"/>
      <c r="F462" s="14"/>
    </row>
    <row r="463" spans="2:6" ht="12.75">
      <c r="B463" s="14"/>
      <c r="F463" s="14"/>
    </row>
    <row r="464" spans="2:6" ht="12.75">
      <c r="B464" s="14"/>
      <c r="F464" s="14"/>
    </row>
    <row r="465" spans="2:6" ht="12.75">
      <c r="B465" s="14"/>
      <c r="F465" s="14"/>
    </row>
    <row r="466" spans="2:6" ht="12.75">
      <c r="B466" s="14"/>
      <c r="F466" s="14"/>
    </row>
    <row r="467" spans="2:6" ht="12.75">
      <c r="B467" s="14"/>
      <c r="F467" s="14"/>
    </row>
    <row r="468" spans="2:6" ht="12.75">
      <c r="B468" s="14"/>
      <c r="F468" s="14"/>
    </row>
    <row r="469" spans="2:6" ht="12.75">
      <c r="B469" s="14"/>
      <c r="F469" s="14"/>
    </row>
    <row r="470" spans="2:6" ht="12.75">
      <c r="B470" s="14"/>
      <c r="F470" s="14"/>
    </row>
    <row r="471" spans="2:6" ht="12.75">
      <c r="B471" s="14"/>
      <c r="F471" s="14"/>
    </row>
    <row r="472" spans="2:6" ht="12.75">
      <c r="B472" s="14"/>
      <c r="F472" s="14"/>
    </row>
    <row r="473" spans="2:6" ht="12.75">
      <c r="B473" s="14"/>
      <c r="F473" s="14"/>
    </row>
    <row r="474" spans="2:6" ht="12.75">
      <c r="B474" s="14"/>
      <c r="F474" s="14"/>
    </row>
    <row r="475" spans="2:6" ht="12.75">
      <c r="B475" s="14"/>
      <c r="F475" s="14"/>
    </row>
    <row r="476" spans="2:6" ht="12.75">
      <c r="B476" s="14"/>
      <c r="F476" s="14"/>
    </row>
    <row r="477" spans="2:6" ht="12.75">
      <c r="B477" s="14"/>
      <c r="F477" s="14"/>
    </row>
    <row r="478" spans="2:6" ht="12.75">
      <c r="B478" s="14"/>
      <c r="F478" s="14"/>
    </row>
    <row r="479" spans="2:6" ht="12.75">
      <c r="B479" s="14"/>
      <c r="F479" s="14"/>
    </row>
    <row r="480" spans="2:6" ht="12.75">
      <c r="B480" s="14"/>
      <c r="F480" s="14"/>
    </row>
    <row r="481" spans="2:6" ht="12.75">
      <c r="B481" s="14"/>
      <c r="F481" s="14"/>
    </row>
    <row r="482" spans="2:6" ht="12.75">
      <c r="B482" s="14"/>
      <c r="F482" s="14"/>
    </row>
    <row r="483" spans="2:6" ht="12.75">
      <c r="B483" s="14"/>
      <c r="F483" s="14"/>
    </row>
    <row r="484" spans="2:6" ht="12.75">
      <c r="B484" s="14"/>
      <c r="F484" s="14"/>
    </row>
    <row r="485" spans="2:6" ht="12.75">
      <c r="B485" s="14"/>
      <c r="F485" s="14"/>
    </row>
    <row r="486" spans="2:6" ht="12.75">
      <c r="B486" s="14"/>
      <c r="F486" s="14"/>
    </row>
    <row r="487" spans="2:6" ht="12.75">
      <c r="B487" s="14"/>
      <c r="F487" s="14"/>
    </row>
    <row r="488" spans="2:6" ht="12.75">
      <c r="B488" s="14"/>
      <c r="F488" s="14"/>
    </row>
    <row r="489" spans="2:6" ht="12.75">
      <c r="B489" s="14"/>
      <c r="F489" s="14"/>
    </row>
    <row r="490" spans="2:6" ht="12.75">
      <c r="B490" s="14"/>
      <c r="F490" s="14"/>
    </row>
    <row r="491" spans="2:6" ht="12.75">
      <c r="B491" s="14"/>
      <c r="F491" s="14"/>
    </row>
    <row r="492" spans="2:6" ht="12.75">
      <c r="B492" s="14"/>
      <c r="F492" s="14"/>
    </row>
    <row r="493" spans="2:6" ht="12.75">
      <c r="B493" s="14"/>
      <c r="F493" s="14"/>
    </row>
    <row r="494" spans="2:6" ht="12.75">
      <c r="B494" s="14"/>
      <c r="F494" s="14"/>
    </row>
    <row r="495" spans="2:6" ht="12.75">
      <c r="B495" s="14"/>
      <c r="F495" s="14"/>
    </row>
    <row r="496" spans="2:6" ht="12.75">
      <c r="B496" s="14"/>
      <c r="F496" s="14"/>
    </row>
    <row r="497" spans="2:6" ht="12.75">
      <c r="B497" s="14"/>
      <c r="F497" s="14"/>
    </row>
    <row r="498" spans="2:6" ht="12.75">
      <c r="B498" s="14"/>
      <c r="F498" s="14"/>
    </row>
    <row r="499" spans="2:6" ht="12.75">
      <c r="B499" s="14"/>
      <c r="F499" s="14"/>
    </row>
    <row r="500" spans="2:6" ht="12.75">
      <c r="B500" s="14"/>
      <c r="F500" s="14"/>
    </row>
    <row r="501" spans="2:6" ht="12.75">
      <c r="B501" s="14"/>
      <c r="F501" s="14"/>
    </row>
    <row r="502" spans="2:6" ht="12.75">
      <c r="B502" s="14"/>
      <c r="F502" s="14"/>
    </row>
    <row r="503" spans="2:6" ht="12.75">
      <c r="B503" s="14"/>
      <c r="F503" s="14"/>
    </row>
    <row r="504" spans="2:6" ht="12.75">
      <c r="B504" s="14"/>
      <c r="F504" s="14"/>
    </row>
    <row r="505" spans="2:6" ht="12.75">
      <c r="B505" s="14"/>
      <c r="F505" s="14"/>
    </row>
    <row r="506" spans="2:6" ht="12.75">
      <c r="B506" s="14"/>
      <c r="F506" s="14"/>
    </row>
    <row r="507" spans="2:6" ht="12.75">
      <c r="B507" s="14"/>
      <c r="F507" s="14"/>
    </row>
    <row r="508" spans="2:6" ht="12.75">
      <c r="B508" s="14"/>
      <c r="F508" s="14"/>
    </row>
    <row r="509" spans="2:6" ht="12.75">
      <c r="B509" s="14"/>
      <c r="F509" s="14"/>
    </row>
    <row r="510" spans="2:6" ht="12.75">
      <c r="B510" s="14"/>
      <c r="F510" s="14"/>
    </row>
    <row r="511" spans="2:6" ht="12.75">
      <c r="B511" s="14"/>
      <c r="F511" s="14"/>
    </row>
    <row r="512" spans="2:6" ht="12.75">
      <c r="B512" s="14"/>
      <c r="F512" s="14"/>
    </row>
    <row r="513" spans="2:6" ht="12.75">
      <c r="B513" s="14"/>
      <c r="F513" s="14"/>
    </row>
    <row r="514" spans="2:6" ht="12.75">
      <c r="B514" s="14"/>
      <c r="F514" s="14"/>
    </row>
    <row r="515" spans="2:6" ht="12.75">
      <c r="B515" s="14"/>
      <c r="F515" s="14"/>
    </row>
    <row r="516" spans="2:6" ht="12.75">
      <c r="B516" s="14"/>
      <c r="F516" s="14"/>
    </row>
    <row r="517" spans="2:6" ht="12.75">
      <c r="B517" s="14"/>
      <c r="F517" s="14"/>
    </row>
    <row r="518" spans="2:6" ht="12.75">
      <c r="B518" s="14"/>
      <c r="F518" s="14"/>
    </row>
    <row r="519" spans="2:6" ht="12.75">
      <c r="B519" s="14"/>
      <c r="F519" s="14"/>
    </row>
    <row r="520" spans="2:6" ht="12.75">
      <c r="B520" s="14"/>
      <c r="F520" s="14"/>
    </row>
    <row r="521" spans="2:6" ht="12.75">
      <c r="B521" s="14"/>
      <c r="F521" s="14"/>
    </row>
    <row r="522" spans="2:6" ht="12.75">
      <c r="B522" s="14"/>
      <c r="F522" s="14"/>
    </row>
    <row r="523" spans="2:6" ht="12.75">
      <c r="B523" s="14"/>
      <c r="F523" s="14"/>
    </row>
    <row r="524" spans="2:6" ht="12.75">
      <c r="B524" s="14"/>
      <c r="F524" s="14"/>
    </row>
    <row r="525" spans="2:6" ht="12.75">
      <c r="B525" s="14"/>
      <c r="F525" s="14"/>
    </row>
    <row r="526" spans="2:6" ht="12.75">
      <c r="B526" s="14"/>
      <c r="F526" s="14"/>
    </row>
    <row r="527" spans="2:6" ht="12.75">
      <c r="B527" s="14"/>
      <c r="F527" s="14"/>
    </row>
    <row r="528" spans="2:6" ht="12.75">
      <c r="B528" s="14"/>
      <c r="F528" s="14"/>
    </row>
    <row r="529" spans="2:6" ht="12.75">
      <c r="B529" s="14"/>
      <c r="F529" s="14"/>
    </row>
    <row r="530" spans="2:6" ht="12.75">
      <c r="B530" s="14"/>
      <c r="F530" s="14"/>
    </row>
    <row r="531" spans="2:6" ht="12.75">
      <c r="B531" s="14"/>
      <c r="F531" s="14"/>
    </row>
    <row r="532" spans="2:6" ht="12.75">
      <c r="B532" s="14"/>
      <c r="F532" s="14"/>
    </row>
    <row r="533" spans="2:6" ht="12.75">
      <c r="B533" s="14"/>
      <c r="F533" s="14"/>
    </row>
    <row r="534" spans="2:6" ht="12.75">
      <c r="B534" s="14"/>
      <c r="F534" s="14"/>
    </row>
    <row r="535" spans="2:6" ht="12.75">
      <c r="B535" s="14"/>
      <c r="F535" s="14"/>
    </row>
    <row r="536" spans="2:6" ht="12.75">
      <c r="B536" s="14"/>
      <c r="F536" s="14"/>
    </row>
    <row r="537" spans="2:6" ht="12.75">
      <c r="B537" s="14"/>
      <c r="F537" s="14"/>
    </row>
    <row r="538" spans="2:6" ht="12.75">
      <c r="B538" s="14"/>
      <c r="F538" s="14"/>
    </row>
    <row r="539" spans="2:6" ht="12.75">
      <c r="B539" s="14"/>
      <c r="F539" s="14"/>
    </row>
    <row r="540" spans="2:6" ht="12.75">
      <c r="B540" s="14"/>
      <c r="F540" s="14"/>
    </row>
    <row r="541" spans="2:6" ht="12.75">
      <c r="B541" s="14"/>
      <c r="F541" s="14"/>
    </row>
    <row r="542" spans="2:6" ht="12.75">
      <c r="B542" s="14"/>
      <c r="F542" s="14"/>
    </row>
    <row r="543" spans="2:6" ht="12.75">
      <c r="B543" s="14"/>
      <c r="F543" s="14"/>
    </row>
    <row r="544" spans="2:6" ht="12.75">
      <c r="B544" s="14"/>
      <c r="F544" s="14"/>
    </row>
    <row r="545" spans="2:6" ht="12.75">
      <c r="B545" s="14"/>
      <c r="F545" s="14"/>
    </row>
    <row r="546" spans="2:6" ht="12.75">
      <c r="B546" s="14"/>
      <c r="F546" s="14"/>
    </row>
    <row r="547" spans="2:6" ht="12.75">
      <c r="B547" s="14"/>
      <c r="F547" s="14"/>
    </row>
    <row r="548" spans="2:6" ht="12.75">
      <c r="B548" s="14"/>
      <c r="F548" s="14"/>
    </row>
    <row r="549" spans="2:6" ht="12.75">
      <c r="B549" s="14"/>
      <c r="F549" s="14"/>
    </row>
    <row r="550" spans="2:6" ht="12.75">
      <c r="B550" s="14"/>
      <c r="F550" s="14"/>
    </row>
    <row r="551" spans="2:6" ht="12.75">
      <c r="B551" s="14"/>
      <c r="F551" s="14"/>
    </row>
    <row r="552" spans="2:6" ht="12.75">
      <c r="B552" s="14"/>
      <c r="F552" s="14"/>
    </row>
    <row r="553" spans="2:6" ht="12.75">
      <c r="B553" s="14"/>
      <c r="F553" s="14"/>
    </row>
    <row r="554" spans="2:6" ht="12.75">
      <c r="B554" s="14"/>
      <c r="F554" s="14"/>
    </row>
    <row r="555" spans="2:6" ht="12.75">
      <c r="B555" s="14"/>
      <c r="F555" s="14"/>
    </row>
    <row r="556" spans="2:6" ht="12.75">
      <c r="B556" s="14"/>
      <c r="F556" s="14"/>
    </row>
    <row r="557" spans="2:6" ht="12.75">
      <c r="B557" s="14"/>
      <c r="F557" s="14"/>
    </row>
    <row r="558" spans="2:6" ht="12.75">
      <c r="B558" s="14"/>
      <c r="F558" s="14"/>
    </row>
    <row r="559" spans="2:6" ht="12.75">
      <c r="B559" s="14"/>
      <c r="F559" s="14"/>
    </row>
    <row r="560" spans="2:6" ht="12.75">
      <c r="B560" s="14"/>
      <c r="F560" s="14"/>
    </row>
    <row r="561" spans="2:6" ht="12.75">
      <c r="B561" s="14"/>
      <c r="F561" s="14"/>
    </row>
    <row r="562" spans="2:6" ht="12.75">
      <c r="B562" s="14"/>
      <c r="F562" s="14"/>
    </row>
    <row r="563" spans="2:6" ht="12.75">
      <c r="B563" s="14"/>
      <c r="F563" s="14"/>
    </row>
    <row r="564" spans="2:6" ht="12.75">
      <c r="B564" s="14"/>
      <c r="F564" s="14"/>
    </row>
    <row r="565" spans="2:6" ht="12.75">
      <c r="B565" s="14"/>
      <c r="F565" s="14"/>
    </row>
    <row r="566" spans="2:6" ht="12.75">
      <c r="B566" s="14"/>
      <c r="F566" s="14"/>
    </row>
    <row r="567" spans="2:6" ht="12.75">
      <c r="B567" s="14"/>
      <c r="F567" s="14"/>
    </row>
    <row r="568" spans="2:6" ht="12.75">
      <c r="B568" s="14"/>
      <c r="F568" s="14"/>
    </row>
    <row r="569" spans="2:6" ht="12.75">
      <c r="B569" s="14"/>
      <c r="F569" s="14"/>
    </row>
    <row r="570" spans="2:6" ht="12.75">
      <c r="B570" s="14"/>
      <c r="F570" s="14"/>
    </row>
    <row r="571" spans="2:6" ht="12.75">
      <c r="B571" s="14"/>
      <c r="F571" s="14"/>
    </row>
    <row r="572" spans="2:6" ht="12.75">
      <c r="B572" s="14"/>
      <c r="F572" s="14"/>
    </row>
    <row r="573" spans="2:6" ht="12.75">
      <c r="B573" s="14"/>
      <c r="F573" s="14"/>
    </row>
    <row r="574" spans="2:6" ht="12.75">
      <c r="B574" s="14"/>
      <c r="F574" s="14"/>
    </row>
    <row r="575" spans="2:6" ht="12.75">
      <c r="B575" s="14"/>
      <c r="F575" s="14"/>
    </row>
    <row r="576" spans="2:6" ht="12.75">
      <c r="B576" s="14"/>
      <c r="F576" s="14"/>
    </row>
    <row r="577" spans="2:6" ht="12.75">
      <c r="B577" s="14"/>
      <c r="F577" s="14"/>
    </row>
    <row r="578" spans="2:6" ht="12.75">
      <c r="B578" s="14"/>
      <c r="F578" s="14"/>
    </row>
    <row r="579" spans="2:6" ht="12.75">
      <c r="B579" s="14"/>
      <c r="F579" s="14"/>
    </row>
    <row r="580" spans="2:6" ht="12.75">
      <c r="B580" s="14"/>
      <c r="F580" s="14"/>
    </row>
    <row r="581" spans="2:6" ht="12.75">
      <c r="B581" s="14"/>
      <c r="F581" s="14"/>
    </row>
    <row r="582" spans="2:6" ht="12.75">
      <c r="B582" s="14"/>
      <c r="F582" s="14"/>
    </row>
    <row r="583" spans="2:6" ht="12.75">
      <c r="B583" s="14"/>
      <c r="F583" s="14"/>
    </row>
    <row r="584" spans="2:6" ht="12.75">
      <c r="B584" s="14"/>
      <c r="F584" s="14"/>
    </row>
    <row r="585" spans="2:6" ht="12.75">
      <c r="B585" s="14"/>
      <c r="F585" s="14"/>
    </row>
    <row r="586" spans="2:6" ht="12.75">
      <c r="B586" s="14"/>
      <c r="F586" s="14"/>
    </row>
    <row r="587" spans="2:6" ht="12.75">
      <c r="B587" s="14"/>
      <c r="F587" s="14"/>
    </row>
    <row r="588" spans="2:6" ht="12.75">
      <c r="B588" s="14"/>
      <c r="F588" s="14"/>
    </row>
    <row r="589" spans="2:6" ht="12.75">
      <c r="B589" s="14"/>
      <c r="F589" s="14"/>
    </row>
    <row r="590" spans="2:6" ht="12.75">
      <c r="B590" s="14"/>
      <c r="F590" s="14"/>
    </row>
    <row r="591" spans="2:6" ht="12.75">
      <c r="B591" s="14"/>
      <c r="F591" s="14"/>
    </row>
    <row r="592" spans="2:6" ht="12.75">
      <c r="B592" s="14"/>
      <c r="F592" s="14"/>
    </row>
    <row r="593" spans="2:6" ht="12.75">
      <c r="B593" s="14"/>
      <c r="F593" s="14"/>
    </row>
    <row r="594" spans="2:6" ht="12.75">
      <c r="B594" s="14"/>
      <c r="F594" s="14"/>
    </row>
    <row r="595" spans="2:6" ht="12.75">
      <c r="B595" s="14"/>
      <c r="F595" s="14"/>
    </row>
    <row r="596" spans="2:6" ht="12.75">
      <c r="B596" s="14"/>
      <c r="F596" s="14"/>
    </row>
    <row r="597" spans="2:6" ht="12.75">
      <c r="B597" s="14"/>
      <c r="F597" s="14"/>
    </row>
    <row r="598" spans="2:6" ht="12.75">
      <c r="B598" s="14"/>
      <c r="F598" s="14"/>
    </row>
    <row r="599" spans="2:6" ht="12.75">
      <c r="B599" s="14"/>
      <c r="F599" s="14"/>
    </row>
    <row r="600" spans="2:6" ht="12.75">
      <c r="B600" s="14"/>
      <c r="F600" s="14"/>
    </row>
    <row r="601" spans="2:6" ht="12.75">
      <c r="B601" s="14"/>
      <c r="F601" s="14"/>
    </row>
    <row r="602" spans="2:6" ht="12.75">
      <c r="B602" s="14"/>
      <c r="F602" s="14"/>
    </row>
    <row r="603" spans="2:6" ht="12.75">
      <c r="B603" s="14"/>
      <c r="F603" s="14"/>
    </row>
    <row r="604" spans="2:6" ht="12.75">
      <c r="B604" s="14"/>
      <c r="F604" s="14"/>
    </row>
    <row r="605" spans="2:6" ht="12.75">
      <c r="B605" s="14"/>
      <c r="F605" s="14"/>
    </row>
    <row r="606" spans="2:6" ht="12.75">
      <c r="B606" s="14"/>
      <c r="F606" s="14"/>
    </row>
    <row r="607" spans="2:6" ht="12.75">
      <c r="B607" s="14"/>
      <c r="F607" s="14"/>
    </row>
    <row r="608" spans="2:6" ht="12.75">
      <c r="B608" s="14"/>
      <c r="F608" s="14"/>
    </row>
    <row r="609" spans="2:6" ht="12.75">
      <c r="B609" s="14"/>
      <c r="F609" s="14"/>
    </row>
    <row r="610" spans="2:6" ht="12.75">
      <c r="B610" s="14"/>
      <c r="F610" s="14"/>
    </row>
    <row r="611" spans="2:6" ht="12.75">
      <c r="B611" s="14"/>
      <c r="F611" s="14"/>
    </row>
    <row r="612" spans="2:6" ht="12.75">
      <c r="B612" s="14"/>
      <c r="F612" s="14"/>
    </row>
    <row r="613" spans="2:6" ht="12.75">
      <c r="B613" s="14"/>
      <c r="F613" s="14"/>
    </row>
    <row r="614" spans="2:6" ht="12.75">
      <c r="B614" s="14"/>
      <c r="F614" s="14"/>
    </row>
    <row r="615" spans="2:6" ht="12.75">
      <c r="B615" s="14"/>
      <c r="F615" s="14"/>
    </row>
    <row r="616" spans="2:6" ht="12.75">
      <c r="B616" s="14"/>
      <c r="F616" s="14"/>
    </row>
    <row r="617" spans="2:6" ht="12.75">
      <c r="B617" s="14"/>
      <c r="F617" s="14"/>
    </row>
    <row r="618" spans="2:6" ht="12.75">
      <c r="B618" s="14"/>
      <c r="F618" s="14"/>
    </row>
    <row r="619" spans="2:6" ht="12.75">
      <c r="B619" s="14"/>
      <c r="F619" s="14"/>
    </row>
    <row r="620" spans="2:6" ht="12.75">
      <c r="B620" s="14"/>
      <c r="F620" s="14"/>
    </row>
    <row r="621" spans="2:6" ht="12.75">
      <c r="B621" s="14"/>
      <c r="F621" s="14"/>
    </row>
    <row r="622" spans="2:6" ht="12.75">
      <c r="B622" s="14"/>
      <c r="F622" s="14"/>
    </row>
    <row r="623" spans="2:6" ht="12.75">
      <c r="B623" s="14"/>
      <c r="F623" s="14"/>
    </row>
    <row r="624" spans="2:6" ht="12.75">
      <c r="B624" s="14"/>
      <c r="F624" s="14"/>
    </row>
    <row r="625" spans="2:6" ht="12.75">
      <c r="B625" s="14"/>
      <c r="F625" s="14"/>
    </row>
    <row r="626" spans="2:6" ht="12.75">
      <c r="B626" s="14"/>
      <c r="F626" s="14"/>
    </row>
    <row r="627" spans="2:6" ht="12.75">
      <c r="B627" s="14"/>
      <c r="F627" s="14"/>
    </row>
    <row r="628" spans="2:6" ht="12.75">
      <c r="B628" s="14"/>
      <c r="F628" s="14"/>
    </row>
    <row r="629" spans="2:6" ht="12.75">
      <c r="B629" s="14"/>
      <c r="F629" s="14"/>
    </row>
    <row r="630" spans="2:6" ht="12.75">
      <c r="B630" s="14"/>
      <c r="F630" s="14"/>
    </row>
    <row r="631" spans="2:6" ht="12.75">
      <c r="B631" s="14"/>
      <c r="F631" s="14"/>
    </row>
    <row r="632" spans="2:6" ht="12.75">
      <c r="B632" s="14"/>
      <c r="F632" s="14"/>
    </row>
    <row r="633" spans="2:6" ht="12.75">
      <c r="B633" s="14"/>
      <c r="F633" s="14"/>
    </row>
    <row r="634" spans="2:6" ht="12.75">
      <c r="B634" s="14"/>
      <c r="F634" s="14"/>
    </row>
    <row r="635" spans="2:6" ht="12.75">
      <c r="B635" s="14"/>
      <c r="F635" s="14"/>
    </row>
    <row r="636" spans="2:6" ht="12.75">
      <c r="B636" s="14"/>
      <c r="F636" s="14"/>
    </row>
    <row r="637" spans="2:6" ht="12.75">
      <c r="B637" s="14"/>
      <c r="F637" s="14"/>
    </row>
    <row r="638" spans="2:6" ht="12.75">
      <c r="B638" s="14"/>
      <c r="F638" s="14"/>
    </row>
    <row r="639" spans="2:6" ht="12.75">
      <c r="B639" s="14"/>
      <c r="F639" s="14"/>
    </row>
    <row r="640" spans="2:6" ht="12.75">
      <c r="B640" s="14"/>
      <c r="F640" s="14"/>
    </row>
    <row r="641" spans="2:6" ht="12.75">
      <c r="B641" s="14"/>
      <c r="F641" s="14"/>
    </row>
    <row r="642" spans="2:6" ht="12.75">
      <c r="B642" s="14"/>
      <c r="F642" s="14"/>
    </row>
    <row r="643" spans="2:6" ht="12.75">
      <c r="B643" s="14"/>
      <c r="F643" s="14"/>
    </row>
    <row r="644" spans="2:6" ht="12.75">
      <c r="B644" s="14"/>
      <c r="F644" s="14"/>
    </row>
    <row r="645" spans="2:6" ht="12.75">
      <c r="B645" s="14"/>
      <c r="F645" s="14"/>
    </row>
    <row r="646" spans="2:6" ht="12.75">
      <c r="B646" s="14"/>
      <c r="F646" s="14"/>
    </row>
    <row r="647" spans="2:6" ht="12.75">
      <c r="B647" s="14"/>
      <c r="F647" s="14"/>
    </row>
    <row r="648" spans="2:6" ht="12.75">
      <c r="B648" s="14"/>
      <c r="F648" s="14"/>
    </row>
    <row r="649" spans="2:6" ht="12.75">
      <c r="B649" s="14"/>
      <c r="F649" s="14"/>
    </row>
    <row r="650" spans="2:6" ht="12.75">
      <c r="B650" s="14"/>
      <c r="F650" s="14"/>
    </row>
    <row r="651" spans="2:6" ht="12.75">
      <c r="B651" s="14"/>
      <c r="F651" s="14"/>
    </row>
    <row r="652" spans="2:6" ht="12.75">
      <c r="B652" s="14"/>
      <c r="F652" s="14"/>
    </row>
    <row r="653" spans="2:6" ht="12.75">
      <c r="B653" s="14"/>
      <c r="F653" s="14"/>
    </row>
    <row r="654" spans="2:6" ht="12.75">
      <c r="B654" s="14"/>
      <c r="F654" s="14"/>
    </row>
    <row r="655" spans="2:6" ht="12.75">
      <c r="B655" s="14"/>
      <c r="F655" s="14"/>
    </row>
    <row r="656" spans="2:6" ht="12.75">
      <c r="B656" s="14"/>
      <c r="F656" s="14"/>
    </row>
    <row r="657" spans="2:6" ht="12.75">
      <c r="B657" s="14"/>
      <c r="F657" s="14"/>
    </row>
    <row r="658" spans="2:6" ht="12.75">
      <c r="B658" s="14"/>
      <c r="F658" s="14"/>
    </row>
    <row r="659" spans="2:6" ht="12.75">
      <c r="B659" s="14"/>
      <c r="F659" s="14"/>
    </row>
    <row r="660" spans="2:6" ht="12.75">
      <c r="B660" s="14"/>
      <c r="F660" s="14"/>
    </row>
    <row r="661" spans="2:6" ht="12.75">
      <c r="B661" s="14"/>
      <c r="F661" s="14"/>
    </row>
    <row r="662" spans="2:6" ht="12.75">
      <c r="B662" s="14"/>
      <c r="F662" s="14"/>
    </row>
    <row r="663" spans="2:6" ht="12.75">
      <c r="B663" s="14"/>
      <c r="F663" s="14"/>
    </row>
    <row r="664" spans="2:6" ht="12.75">
      <c r="B664" s="14"/>
      <c r="F664" s="14"/>
    </row>
    <row r="665" spans="2:6" ht="12.75">
      <c r="B665" s="14"/>
      <c r="F665" s="14"/>
    </row>
    <row r="666" spans="2:6" ht="12.75">
      <c r="B666" s="14"/>
      <c r="F666" s="14"/>
    </row>
    <row r="667" spans="2:6" ht="12.75">
      <c r="B667" s="14"/>
      <c r="F667" s="14"/>
    </row>
    <row r="668" spans="2:6" ht="12.75">
      <c r="B668" s="14"/>
      <c r="F668" s="14"/>
    </row>
    <row r="669" spans="2:6" ht="12.75">
      <c r="B669" s="14"/>
      <c r="F669" s="14"/>
    </row>
    <row r="670" spans="2:6" ht="12.75">
      <c r="B670" s="14"/>
      <c r="F670" s="14"/>
    </row>
    <row r="671" spans="2:6" ht="12.75">
      <c r="B671" s="14"/>
      <c r="F671" s="14"/>
    </row>
    <row r="672" spans="2:6" ht="12.75">
      <c r="B672" s="14"/>
      <c r="F672" s="14"/>
    </row>
    <row r="673" spans="2:6" ht="12.75">
      <c r="B673" s="14"/>
      <c r="F673" s="14"/>
    </row>
    <row r="674" spans="2:6" ht="12.75">
      <c r="B674" s="14"/>
      <c r="F674" s="14"/>
    </row>
    <row r="675" spans="2:6" ht="12.75">
      <c r="B675" s="14"/>
      <c r="F675" s="14"/>
    </row>
    <row r="676" spans="2:6" ht="12.75">
      <c r="B676" s="14"/>
      <c r="F676" s="14"/>
    </row>
    <row r="677" spans="2:6" ht="12.75">
      <c r="B677" s="14"/>
      <c r="F677" s="14"/>
    </row>
    <row r="678" spans="2:6" ht="12.75">
      <c r="B678" s="14"/>
      <c r="F678" s="14"/>
    </row>
    <row r="679" spans="2:6" ht="12.75">
      <c r="B679" s="14"/>
      <c r="F679" s="14"/>
    </row>
    <row r="680" spans="2:6" ht="12.75">
      <c r="B680" s="14"/>
      <c r="F680" s="14"/>
    </row>
    <row r="681" spans="2:6" ht="12.75">
      <c r="B681" s="14"/>
      <c r="F681" s="14"/>
    </row>
    <row r="682" spans="2:6" ht="12.75">
      <c r="B682" s="14"/>
      <c r="F682" s="14"/>
    </row>
    <row r="683" spans="2:6" ht="12.75">
      <c r="B683" s="14"/>
      <c r="F683" s="14"/>
    </row>
    <row r="684" spans="2:6" ht="12.75">
      <c r="B684" s="14"/>
      <c r="F684" s="14"/>
    </row>
    <row r="685" spans="2:6" ht="12.75">
      <c r="B685" s="14"/>
      <c r="F685" s="14"/>
    </row>
    <row r="686" spans="2:6" ht="12.75">
      <c r="B686" s="14"/>
      <c r="F686" s="14"/>
    </row>
    <row r="687" spans="2:6" ht="12.75">
      <c r="B687" s="14"/>
      <c r="F687" s="14"/>
    </row>
    <row r="688" spans="2:6" ht="12.75">
      <c r="B688" s="14"/>
      <c r="F688" s="14"/>
    </row>
    <row r="689" spans="2:6" ht="12.75">
      <c r="B689" s="14"/>
      <c r="F689" s="14"/>
    </row>
    <row r="690" spans="2:6" ht="12.75">
      <c r="B690" s="14"/>
      <c r="F690" s="14"/>
    </row>
    <row r="691" spans="2:6" ht="12.75">
      <c r="B691" s="14"/>
      <c r="F691" s="14"/>
    </row>
    <row r="692" spans="2:6" ht="12.75">
      <c r="B692" s="14"/>
      <c r="F692" s="14"/>
    </row>
    <row r="693" spans="2:6" ht="12.75">
      <c r="B693" s="14"/>
      <c r="F693" s="14"/>
    </row>
    <row r="694" spans="2:6" ht="12.75">
      <c r="B694" s="14"/>
      <c r="F694" s="14"/>
    </row>
    <row r="695" spans="2:6" ht="12.75">
      <c r="B695" s="14"/>
      <c r="F695" s="14"/>
    </row>
    <row r="696" spans="2:6" ht="12.75">
      <c r="B696" s="14"/>
      <c r="F696" s="14"/>
    </row>
    <row r="697" spans="2:6" ht="12.75">
      <c r="B697" s="14"/>
      <c r="F697" s="14"/>
    </row>
    <row r="698" spans="2:6" ht="12.75">
      <c r="B698" s="14"/>
      <c r="F698" s="14"/>
    </row>
    <row r="699" spans="2:6" ht="12.75">
      <c r="B699" s="14"/>
      <c r="F699" s="14"/>
    </row>
    <row r="700" spans="2:6" ht="12.75">
      <c r="B700" s="14"/>
      <c r="F700" s="14"/>
    </row>
    <row r="701" spans="2:6" ht="12.75">
      <c r="B701" s="14"/>
      <c r="F701" s="14"/>
    </row>
    <row r="702" spans="2:6" ht="12.75">
      <c r="B702" s="14"/>
      <c r="F702" s="14"/>
    </row>
    <row r="703" spans="2:6" ht="12.75">
      <c r="B703" s="14"/>
      <c r="F703" s="14"/>
    </row>
    <row r="704" spans="2:6" ht="12.75">
      <c r="B704" s="14"/>
      <c r="F704" s="14"/>
    </row>
    <row r="705" spans="2:6" ht="12.75">
      <c r="B705" s="14"/>
      <c r="F705" s="14"/>
    </row>
    <row r="706" spans="2:6" ht="12.75">
      <c r="B706" s="14"/>
      <c r="F706" s="14"/>
    </row>
    <row r="707" spans="2:6" ht="12.75">
      <c r="B707" s="14"/>
      <c r="F707" s="14"/>
    </row>
    <row r="708" spans="2:6" ht="12.75">
      <c r="B708" s="14"/>
      <c r="F708" s="14"/>
    </row>
    <row r="709" spans="2:6" ht="12.75">
      <c r="B709" s="14"/>
      <c r="F709" s="14"/>
    </row>
    <row r="710" spans="2:6" ht="12.75">
      <c r="B710" s="14"/>
      <c r="F710" s="14"/>
    </row>
    <row r="711" spans="2:6" ht="12.75">
      <c r="B711" s="14"/>
      <c r="F711" s="14"/>
    </row>
    <row r="712" spans="2:6" ht="12.75">
      <c r="B712" s="14"/>
      <c r="F712" s="14"/>
    </row>
    <row r="713" spans="2:6" ht="12.75">
      <c r="B713" s="14"/>
      <c r="F713" s="14"/>
    </row>
    <row r="714" spans="2:6" ht="12.75">
      <c r="B714" s="14"/>
      <c r="F714" s="14"/>
    </row>
    <row r="715" spans="2:6" ht="12.75">
      <c r="B715" s="14"/>
      <c r="F715" s="14"/>
    </row>
    <row r="716" spans="2:6" ht="12.75">
      <c r="B716" s="14"/>
      <c r="F716" s="14"/>
    </row>
    <row r="717" spans="2:6" ht="12.75">
      <c r="B717" s="14"/>
      <c r="F717" s="14"/>
    </row>
    <row r="718" spans="2:6" ht="12.75">
      <c r="B718" s="14"/>
      <c r="F718" s="14"/>
    </row>
    <row r="719" spans="2:6" ht="12.75">
      <c r="B719" s="14"/>
      <c r="F719" s="14"/>
    </row>
    <row r="720" spans="2:6" ht="12.75">
      <c r="B720" s="14"/>
      <c r="F720" s="14"/>
    </row>
    <row r="721" spans="2:6" ht="12.75">
      <c r="B721" s="14"/>
      <c r="F721" s="14"/>
    </row>
    <row r="722" spans="2:6" ht="12.75">
      <c r="B722" s="14"/>
      <c r="F722" s="14"/>
    </row>
    <row r="723" spans="2:6" ht="12.75">
      <c r="B723" s="14"/>
      <c r="F723" s="14"/>
    </row>
    <row r="724" spans="2:6" ht="12.75">
      <c r="B724" s="14"/>
      <c r="F724" s="14"/>
    </row>
    <row r="725" spans="2:6" ht="12.75">
      <c r="B725" s="14"/>
      <c r="F725" s="14"/>
    </row>
    <row r="726" spans="2:6" ht="12.75">
      <c r="B726" s="14"/>
      <c r="F726" s="14"/>
    </row>
    <row r="727" spans="2:6" ht="12.75">
      <c r="B727" s="14"/>
      <c r="F727" s="14"/>
    </row>
    <row r="728" spans="2:6" ht="12.75">
      <c r="B728" s="14"/>
      <c r="F728" s="14"/>
    </row>
    <row r="729" spans="2:6" ht="12.75">
      <c r="B729" s="14"/>
      <c r="F729" s="14"/>
    </row>
    <row r="730" spans="2:6" ht="12.75">
      <c r="B730" s="14"/>
      <c r="F730" s="14"/>
    </row>
    <row r="731" spans="2:6" ht="12.75">
      <c r="B731" s="14"/>
      <c r="F731" s="14"/>
    </row>
    <row r="732" spans="2:6" ht="12.75">
      <c r="B732" s="14"/>
      <c r="F732" s="14"/>
    </row>
    <row r="733" spans="2:6" ht="12.75">
      <c r="B733" s="14"/>
      <c r="F733" s="14"/>
    </row>
    <row r="734" spans="2:6" ht="12.75">
      <c r="B734" s="14"/>
      <c r="F734" s="14"/>
    </row>
    <row r="735" spans="2:6" ht="12.75">
      <c r="B735" s="14"/>
      <c r="F735" s="14"/>
    </row>
    <row r="736" spans="2:6" ht="12.75">
      <c r="B736" s="14"/>
      <c r="F736" s="14"/>
    </row>
    <row r="737" spans="2:6" ht="12.75">
      <c r="B737" s="14"/>
      <c r="F737" s="14"/>
    </row>
    <row r="738" spans="2:6" ht="12.75">
      <c r="B738" s="14"/>
      <c r="F738" s="14"/>
    </row>
    <row r="739" spans="2:6" ht="12.75">
      <c r="B739" s="14"/>
      <c r="F739" s="14"/>
    </row>
    <row r="740" spans="2:6" ht="12.75">
      <c r="B740" s="14"/>
      <c r="F740" s="14"/>
    </row>
    <row r="741" spans="2:6" ht="12.75">
      <c r="B741" s="14"/>
      <c r="F741" s="14"/>
    </row>
    <row r="742" spans="2:6" ht="12.75">
      <c r="B742" s="14"/>
      <c r="F742" s="14"/>
    </row>
    <row r="743" spans="2:6" ht="12.75">
      <c r="B743" s="14"/>
      <c r="F743" s="14"/>
    </row>
    <row r="744" spans="2:6" ht="12.75">
      <c r="B744" s="14"/>
      <c r="F744" s="14"/>
    </row>
    <row r="745" spans="2:6" ht="12.75">
      <c r="B745" s="14"/>
      <c r="F745" s="14"/>
    </row>
    <row r="746" spans="2:6" ht="12.75">
      <c r="B746" s="14"/>
      <c r="F746" s="14"/>
    </row>
    <row r="747" spans="2:6" ht="12.75">
      <c r="B747" s="14"/>
      <c r="F747" s="14"/>
    </row>
    <row r="748" spans="2:6" ht="12.75">
      <c r="B748" s="14"/>
      <c r="F748" s="14"/>
    </row>
    <row r="749" spans="2:6" ht="12.75">
      <c r="B749" s="14"/>
      <c r="F749" s="14"/>
    </row>
    <row r="750" spans="2:6" ht="12.75">
      <c r="B750" s="14"/>
      <c r="F750" s="14"/>
    </row>
    <row r="751" spans="2:6" ht="12.75">
      <c r="B751" s="14"/>
      <c r="F751" s="14"/>
    </row>
    <row r="752" spans="2:6" ht="12.75">
      <c r="B752" s="14"/>
      <c r="F752" s="14"/>
    </row>
    <row r="753" spans="2:6" ht="12.75">
      <c r="B753" s="14"/>
      <c r="F753" s="14"/>
    </row>
    <row r="754" spans="2:6" ht="12.75">
      <c r="B754" s="14"/>
      <c r="F754" s="14"/>
    </row>
    <row r="755" spans="2:6" ht="12.75">
      <c r="B755" s="14"/>
      <c r="F755" s="14"/>
    </row>
    <row r="756" spans="2:6" ht="12.75">
      <c r="B756" s="14"/>
      <c r="F756" s="14"/>
    </row>
    <row r="757" spans="2:6" ht="12.75">
      <c r="B757" s="14"/>
      <c r="F757" s="14"/>
    </row>
    <row r="758" spans="2:6" ht="12.75">
      <c r="B758" s="14"/>
      <c r="F758" s="14"/>
    </row>
    <row r="759" spans="2:6" ht="12.75">
      <c r="B759" s="14"/>
      <c r="F759" s="14"/>
    </row>
    <row r="760" spans="2:6" ht="12.75">
      <c r="B760" s="14"/>
      <c r="F760" s="14"/>
    </row>
    <row r="761" spans="2:6" ht="12.75">
      <c r="B761" s="14"/>
      <c r="F761" s="14"/>
    </row>
    <row r="762" spans="2:6" ht="12.75">
      <c r="B762" s="14"/>
      <c r="F762" s="14"/>
    </row>
    <row r="763" spans="2:6" ht="12.75">
      <c r="B763" s="14"/>
      <c r="F763" s="14"/>
    </row>
    <row r="764" spans="2:6" ht="12.75">
      <c r="B764" s="14"/>
      <c r="F764" s="14"/>
    </row>
    <row r="765" spans="2:6" ht="12.75">
      <c r="B765" s="14"/>
      <c r="F765" s="14"/>
    </row>
    <row r="766" spans="2:6" ht="12.75">
      <c r="B766" s="14"/>
      <c r="F766" s="14"/>
    </row>
    <row r="767" spans="2:6" ht="12.75">
      <c r="B767" s="14"/>
      <c r="F767" s="14"/>
    </row>
    <row r="768" spans="2:6" ht="12.75">
      <c r="B768" s="14"/>
      <c r="F768" s="14"/>
    </row>
    <row r="769" spans="2:6" ht="12.75">
      <c r="B769" s="14"/>
      <c r="F769" s="14"/>
    </row>
    <row r="770" spans="2:6" ht="12.75">
      <c r="B770" s="14"/>
      <c r="F770" s="14"/>
    </row>
    <row r="771" spans="2:6" ht="12.75">
      <c r="B771" s="14"/>
      <c r="F771" s="14"/>
    </row>
    <row r="772" spans="2:6" ht="12.75">
      <c r="B772" s="14"/>
      <c r="F772" s="14"/>
    </row>
    <row r="773" spans="2:6" ht="12.75">
      <c r="B773" s="14"/>
      <c r="F773" s="14"/>
    </row>
    <row r="774" spans="2:6" ht="12.75">
      <c r="B774" s="14"/>
      <c r="F774" s="14"/>
    </row>
    <row r="775" spans="2:6" ht="12.75">
      <c r="B775" s="14"/>
      <c r="F775" s="14"/>
    </row>
    <row r="776" spans="2:6" ht="12.75">
      <c r="B776" s="14"/>
      <c r="F776" s="14"/>
    </row>
    <row r="777" spans="2:6" ht="12.75">
      <c r="B777" s="14"/>
      <c r="F777" s="14"/>
    </row>
    <row r="778" spans="2:6" ht="12.75">
      <c r="B778" s="14"/>
      <c r="F778" s="14"/>
    </row>
    <row r="779" spans="2:6" ht="12.75">
      <c r="B779" s="14"/>
      <c r="F779" s="14"/>
    </row>
    <row r="780" spans="2:6" ht="12.75">
      <c r="B780" s="14"/>
      <c r="F780" s="14"/>
    </row>
    <row r="781" spans="2:6" ht="12.75">
      <c r="B781" s="14"/>
      <c r="F781" s="14"/>
    </row>
    <row r="782" spans="2:6" ht="12.75">
      <c r="B782" s="14"/>
      <c r="F782" s="14"/>
    </row>
    <row r="783" spans="2:6" ht="12.75">
      <c r="B783" s="14"/>
      <c r="F783" s="14"/>
    </row>
    <row r="784" spans="2:6" ht="12.75">
      <c r="B784" s="14"/>
      <c r="F784" s="14"/>
    </row>
    <row r="785" spans="2:6" ht="12.75">
      <c r="B785" s="14"/>
      <c r="F785" s="14"/>
    </row>
    <row r="786" spans="2:6" ht="12.75">
      <c r="B786" s="14"/>
      <c r="F786" s="14"/>
    </row>
    <row r="787" spans="2:6" ht="12.75">
      <c r="B787" s="14"/>
      <c r="F787" s="14"/>
    </row>
    <row r="788" spans="2:6" ht="12.75">
      <c r="B788" s="14"/>
      <c r="F788" s="14"/>
    </row>
    <row r="789" spans="2:6" ht="12.75">
      <c r="B789" s="14"/>
      <c r="F789" s="14"/>
    </row>
    <row r="790" spans="2:6" ht="12.75">
      <c r="B790" s="14"/>
      <c r="F790" s="14"/>
    </row>
    <row r="791" spans="2:6" ht="12.75">
      <c r="B791" s="14"/>
      <c r="F791" s="14"/>
    </row>
    <row r="792" spans="2:6" ht="12.75">
      <c r="B792" s="14"/>
      <c r="F792" s="14"/>
    </row>
    <row r="793" spans="2:6" ht="12.75">
      <c r="B793" s="14"/>
      <c r="F793" s="14"/>
    </row>
    <row r="794" spans="2:6" ht="12.75">
      <c r="B794" s="14"/>
      <c r="F794" s="14"/>
    </row>
    <row r="795" spans="2:6" ht="12.75">
      <c r="B795" s="14"/>
      <c r="F795" s="14"/>
    </row>
    <row r="796" spans="2:6" ht="12.75">
      <c r="B796" s="14"/>
      <c r="F796" s="14"/>
    </row>
    <row r="797" spans="2:6" ht="12.75">
      <c r="B797" s="14"/>
      <c r="F797" s="14"/>
    </row>
    <row r="798" spans="2:6" ht="12.75">
      <c r="B798" s="14"/>
      <c r="F798" s="14"/>
    </row>
    <row r="799" spans="2:6" ht="12.75">
      <c r="B799" s="14"/>
      <c r="F799" s="14"/>
    </row>
    <row r="800" spans="2:6" ht="12.75">
      <c r="B800" s="14"/>
      <c r="F800" s="14"/>
    </row>
    <row r="801" spans="2:6" ht="12.75">
      <c r="B801" s="14"/>
      <c r="F801" s="14"/>
    </row>
    <row r="802" spans="2:6" ht="12.75">
      <c r="B802" s="14"/>
      <c r="F802" s="14"/>
    </row>
    <row r="803" spans="2:6" ht="12.75">
      <c r="B803" s="14"/>
      <c r="F803" s="14"/>
    </row>
    <row r="804" spans="2:6" ht="12.75">
      <c r="B804" s="14"/>
      <c r="F804" s="14"/>
    </row>
    <row r="805" spans="2:6" ht="12.75">
      <c r="B805" s="14"/>
      <c r="F805" s="14"/>
    </row>
    <row r="806" spans="2:6" ht="12.75">
      <c r="B806" s="14"/>
      <c r="F806" s="14"/>
    </row>
    <row r="807" spans="2:6" ht="12.75">
      <c r="B807" s="14"/>
      <c r="F807" s="14"/>
    </row>
    <row r="808" spans="2:6" ht="12.75">
      <c r="B808" s="14"/>
      <c r="F808" s="14"/>
    </row>
    <row r="809" spans="2:6" ht="12.75">
      <c r="B809" s="14"/>
      <c r="F809" s="14"/>
    </row>
    <row r="810" spans="2:6" ht="12.75">
      <c r="B810" s="14"/>
      <c r="F810" s="14"/>
    </row>
    <row r="811" spans="2:6" ht="12.75">
      <c r="B811" s="14"/>
      <c r="F811" s="14"/>
    </row>
    <row r="812" spans="2:6" ht="12.75">
      <c r="B812" s="14"/>
      <c r="F812" s="14"/>
    </row>
    <row r="813" spans="2:6" ht="12.75">
      <c r="B813" s="14"/>
      <c r="F813" s="14"/>
    </row>
    <row r="814" spans="2:6" ht="12.75">
      <c r="B814" s="14"/>
      <c r="F814" s="14"/>
    </row>
    <row r="815" spans="2:6" ht="12.75">
      <c r="B815" s="14"/>
      <c r="F815" s="14"/>
    </row>
    <row r="816" spans="2:6" ht="12.75">
      <c r="B816" s="14"/>
      <c r="F816" s="14"/>
    </row>
    <row r="817" spans="2:6" ht="12.75">
      <c r="B817" s="14"/>
      <c r="F817" s="14"/>
    </row>
    <row r="818" spans="2:6" ht="12.75">
      <c r="B818" s="14"/>
      <c r="F818" s="14"/>
    </row>
    <row r="819" spans="2:6" ht="12.75">
      <c r="B819" s="14"/>
      <c r="F819" s="14"/>
    </row>
    <row r="820" spans="2:6" ht="12.75">
      <c r="B820" s="14"/>
      <c r="F820" s="14"/>
    </row>
    <row r="821" spans="2:6" ht="12.75">
      <c r="B821" s="14"/>
      <c r="F821" s="14"/>
    </row>
    <row r="822" spans="2:6" ht="12.75">
      <c r="B822" s="14"/>
      <c r="F822" s="14"/>
    </row>
    <row r="823" spans="2:6" ht="12.75">
      <c r="B823" s="14"/>
      <c r="F823" s="14"/>
    </row>
    <row r="824" spans="2:6" ht="12.75">
      <c r="B824" s="14"/>
      <c r="F824" s="14"/>
    </row>
    <row r="825" spans="2:6" ht="12.75">
      <c r="B825" s="14"/>
      <c r="F825" s="14"/>
    </row>
    <row r="826" spans="2:6" ht="12.75">
      <c r="B826" s="14"/>
      <c r="F826" s="14"/>
    </row>
    <row r="827" spans="2:6" ht="12.75">
      <c r="B827" s="14"/>
      <c r="F827" s="14"/>
    </row>
    <row r="828" spans="2:6" ht="12.75">
      <c r="B828" s="14"/>
      <c r="F828" s="14"/>
    </row>
    <row r="829" spans="2:6" ht="12.75">
      <c r="B829" s="14"/>
      <c r="F829" s="14"/>
    </row>
    <row r="830" spans="2:6" ht="12.75">
      <c r="B830" s="14"/>
      <c r="F830" s="14"/>
    </row>
    <row r="831" spans="2:6" ht="12.75">
      <c r="B831" s="14"/>
      <c r="F831" s="14"/>
    </row>
    <row r="832" spans="2:6" ht="12.75">
      <c r="B832" s="14"/>
      <c r="F832" s="14"/>
    </row>
    <row r="833" spans="2:6" ht="12.75">
      <c r="B833" s="14"/>
      <c r="F833" s="14"/>
    </row>
    <row r="834" spans="2:6" ht="12.75">
      <c r="B834" s="14"/>
      <c r="F834" s="14"/>
    </row>
    <row r="835" spans="2:6" ht="12.75">
      <c r="B835" s="14"/>
      <c r="F835" s="14"/>
    </row>
    <row r="836" spans="2:6" ht="12.75">
      <c r="B836" s="14"/>
      <c r="F836" s="14"/>
    </row>
    <row r="837" spans="2:6" ht="12.75">
      <c r="B837" s="14"/>
      <c r="F837" s="14"/>
    </row>
    <row r="838" spans="2:6" ht="12.75">
      <c r="B838" s="14"/>
      <c r="F838" s="14"/>
    </row>
    <row r="839" spans="2:6" ht="12.75">
      <c r="B839" s="14"/>
      <c r="F839" s="14"/>
    </row>
    <row r="840" spans="2:6" ht="12.75">
      <c r="B840" s="14"/>
      <c r="F840" s="14"/>
    </row>
    <row r="841" spans="2:6" ht="12.75">
      <c r="B841" s="14"/>
      <c r="F841" s="14"/>
    </row>
    <row r="842" spans="2:6" ht="12.75">
      <c r="B842" s="14"/>
      <c r="F842" s="14"/>
    </row>
    <row r="843" spans="2:6" ht="12.75">
      <c r="B843" s="14"/>
      <c r="F843" s="14"/>
    </row>
    <row r="844" spans="2:6" ht="12.75">
      <c r="B844" s="14"/>
      <c r="F844" s="14"/>
    </row>
    <row r="845" spans="2:6" ht="12.75">
      <c r="B845" s="14"/>
      <c r="F845" s="14"/>
    </row>
    <row r="846" spans="2:6" ht="12.75">
      <c r="B846" s="14"/>
      <c r="F846" s="14"/>
    </row>
    <row r="847" spans="2:6" ht="12.75">
      <c r="B847" s="14"/>
      <c r="F847" s="14"/>
    </row>
    <row r="848" spans="2:6" ht="12.75">
      <c r="B848" s="14"/>
      <c r="F848" s="14"/>
    </row>
    <row r="849" spans="2:6" ht="12.75">
      <c r="B849" s="14"/>
      <c r="F849" s="14"/>
    </row>
    <row r="850" spans="2:6" ht="12.75">
      <c r="B850" s="14"/>
      <c r="F850" s="14"/>
    </row>
    <row r="851" spans="2:6" ht="12.75">
      <c r="B851" s="14"/>
      <c r="F851" s="14"/>
    </row>
    <row r="852" spans="2:6" ht="12.75">
      <c r="B852" s="14"/>
      <c r="F852" s="14"/>
    </row>
    <row r="853" spans="2:6" ht="12.75">
      <c r="B853" s="14"/>
      <c r="F853" s="14"/>
    </row>
    <row r="854" spans="2:6" ht="12.75">
      <c r="B854" s="14"/>
      <c r="F854" s="14"/>
    </row>
    <row r="855" spans="2:6" ht="12.75">
      <c r="B855" s="14"/>
      <c r="F855" s="14"/>
    </row>
    <row r="856" spans="2:6" ht="12.75">
      <c r="B856" s="14"/>
      <c r="F856" s="14"/>
    </row>
    <row r="857" spans="2:6" ht="12.75">
      <c r="B857" s="14"/>
      <c r="F857" s="14"/>
    </row>
    <row r="858" spans="2:6" ht="12.75">
      <c r="B858" s="14"/>
      <c r="F858" s="14"/>
    </row>
    <row r="859" spans="2:6" ht="12.75">
      <c r="B859" s="14"/>
      <c r="F859" s="14"/>
    </row>
    <row r="860" spans="2:6" ht="12.75">
      <c r="B860" s="14"/>
      <c r="F860" s="14"/>
    </row>
    <row r="861" spans="2:6" ht="12.75">
      <c r="B861" s="14"/>
      <c r="F861" s="14"/>
    </row>
    <row r="862" spans="2:6" ht="12.75">
      <c r="B862" s="14"/>
      <c r="F862" s="14"/>
    </row>
    <row r="863" spans="2:6" ht="12.75">
      <c r="B863" s="14"/>
      <c r="F863" s="14"/>
    </row>
    <row r="864" spans="2:6" ht="12.75">
      <c r="B864" s="14"/>
      <c r="F864" s="14"/>
    </row>
    <row r="865" spans="2:6" ht="12.75">
      <c r="B865" s="14"/>
      <c r="F865" s="14"/>
    </row>
    <row r="866" spans="2:6" ht="12.75">
      <c r="B866" s="14"/>
      <c r="F866" s="14"/>
    </row>
    <row r="867" spans="2:6" ht="12.75">
      <c r="B867" s="14"/>
      <c r="F867" s="14"/>
    </row>
    <row r="868" spans="2:6" ht="12.75">
      <c r="B868" s="14"/>
      <c r="F868" s="14"/>
    </row>
    <row r="869" spans="2:6" ht="12.75">
      <c r="B869" s="14"/>
      <c r="F869" s="14"/>
    </row>
    <row r="870" spans="2:6" ht="12.75">
      <c r="B870" s="14"/>
      <c r="F870" s="14"/>
    </row>
    <row r="871" spans="2:6" ht="12.75">
      <c r="B871" s="14"/>
      <c r="F871" s="14"/>
    </row>
    <row r="872" spans="2:6" ht="12.75">
      <c r="B872" s="14"/>
      <c r="F872" s="14"/>
    </row>
    <row r="873" spans="2:6" ht="12.75">
      <c r="B873" s="14"/>
      <c r="F873" s="14"/>
    </row>
    <row r="874" spans="2:6" ht="12.75">
      <c r="B874" s="14"/>
      <c r="F874" s="14"/>
    </row>
    <row r="875" spans="2:6" ht="12.75">
      <c r="B875" s="14"/>
      <c r="F875" s="14"/>
    </row>
    <row r="876" spans="2:6" ht="12.75">
      <c r="B876" s="14"/>
      <c r="F876" s="14"/>
    </row>
    <row r="877" spans="2:6" ht="12.75">
      <c r="B877" s="14"/>
      <c r="F877" s="14"/>
    </row>
    <row r="878" spans="2:6" ht="12.75">
      <c r="B878" s="14"/>
      <c r="F878" s="14"/>
    </row>
    <row r="879" spans="2:6" ht="12.75">
      <c r="B879" s="14"/>
      <c r="F879" s="14"/>
    </row>
    <row r="880" spans="2:6" ht="12.75">
      <c r="B880" s="14"/>
      <c r="F880" s="14"/>
    </row>
    <row r="881" spans="2:6" ht="12.75">
      <c r="B881" s="14"/>
      <c r="F881" s="14"/>
    </row>
  </sheetData>
  <sheetProtection/>
  <hyperlinks>
    <hyperlink ref="P45" r:id="rId1" display="http://var.astro.cz/oejv/issues/oejv0003.pdf"/>
    <hyperlink ref="P46" r:id="rId2" display="http://var.astro.cz/oejv/issues/oejv0003.pdf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2022-11-23T06:01:33Z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