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<sst xmlns="http://schemas.openxmlformats.org/spreadsheetml/2006/main" count="1629" uniqueCount="562">
  <si>
    <t>EG Ser / GSC 05099-00149</t>
  </si>
  <si>
    <t>System Type:</t>
  </si>
  <si>
    <t>EA/SD: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</si>
  <si>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</si>
  <si>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</si>
  <si>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</si>
  <si>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</si>
  <si>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</si>
  <si>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</si>
  <si>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</si>
  <si>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</si>
  <si>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</si>
  <si>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</si>
  <si>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</si>
  <si>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</si>
  <si>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</si>
  <si>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</si>
  <si>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</si>
  <si>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</si>
  <si>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</si>
  <si>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</si>
  <si>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</si>
  <si>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</si>
  <si>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</si>
  <si>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</si>
  <si>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</si>
  <si>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</si>
  <si>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</si>
  <si>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</si>
  <si>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</si>
  <si>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</si>
  <si>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</si>
  <si>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</si>
  <si>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</si>
  <si>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</si>
  <si>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</si>
  <si>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S4</t>
  </si>
  <si>
    <t>S5</t>
  </si>
  <si>
    <t>Misc</t>
  </si>
  <si>
    <t>Lin Fit</t>
  </si>
  <si>
    <t>Q. Fit</t>
  </si>
  <si>
    <t>Date</t>
  </si>
  <si>
    <t> VB 10.108 </t>
  </si>
  <si>
    <t>I</t>
  </si>
  <si>
    <t> VB 5.10 </t>
  </si>
  <si>
    <t>GCVS 4</t>
  </si>
  <si>
    <t>BAVM 38 </t>
  </si>
  <si>
    <t>BBSAG Bull.68</t>
  </si>
  <si>
    <t>v</t>
  </si>
  <si>
    <t>Wils P</t>
  </si>
  <si>
    <t>B</t>
  </si>
  <si>
    <t> AJ 105.2291 </t>
  </si>
  <si>
    <t>BBSAG Bull.101</t>
  </si>
  <si>
    <t>Paschke A</t>
  </si>
  <si>
    <t>BRNO 31</t>
  </si>
  <si>
    <t>K</t>
  </si>
  <si>
    <t>VSB 47 </t>
  </si>
  <si>
    <t>BBSAG Bull.109</t>
  </si>
  <si>
    <t>phe</t>
  </si>
  <si>
    <t>Blaettler E</t>
  </si>
  <si>
    <t>OEJV 0060</t>
  </si>
  <si>
    <t> BRNO 32 </t>
  </si>
  <si>
    <t>OEJV 0162</t>
  </si>
  <si>
    <t>IBVS 6196</t>
  </si>
  <si>
    <t>0.0048</t>
  </si>
  <si>
    <t>VSB 067</t>
  </si>
  <si>
    <t>cG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</si>
  <si>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</si>
  <si>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</si>
  <si>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</si>
  <si>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</si>
  <si>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</si>
  <si>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</si>
  <si>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</si>
  <si>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2445561.410 </t>
  </si>
  <si>
    <t> 14.08.1983 21:50 </t>
  </si>
  <si>
    <t> 0.052 </t>
  </si>
  <si>
    <t>V </t>
  </si>
  <si>
    <t> P.Wils </t>
  </si>
  <si>
    <t> BBS 68 </t>
  </si>
  <si>
    <t>2448749.522 </t>
  </si>
  <si>
    <t> 07.05.1992 00:31 </t>
  </si>
  <si>
    <t> 0.074 </t>
  </si>
  <si>
    <t>E </t>
  </si>
  <si>
    <t>?</t>
  </si>
  <si>
    <t> A.Paschke </t>
  </si>
  <si>
    <t> BBS 101 </t>
  </si>
  <si>
    <t>2449117.466 </t>
  </si>
  <si>
    <t> 09.05.1993 23:11 </t>
  </si>
  <si>
    <t> -0.030 </t>
  </si>
  <si>
    <t> A.Dedoch </t>
  </si>
  <si>
    <t> BRNO 31 </t>
  </si>
  <si>
    <t>2449888.4626 </t>
  </si>
  <si>
    <t> 19.06.1995 23:06 </t>
  </si>
  <si>
    <t> 0.0555 </t>
  </si>
  <si>
    <t> E.Blättler </t>
  </si>
  <si>
    <t> BBS 109 </t>
  </si>
  <si>
    <t>2449898.401 </t>
  </si>
  <si>
    <t> 29.06.1995 21:37 </t>
  </si>
  <si>
    <t> 0.047 </t>
  </si>
  <si>
    <t> P.Molik </t>
  </si>
  <si>
    <t>OEJV 0060 </t>
  </si>
  <si>
    <t>2416226.904 </t>
  </si>
  <si>
    <t> 22.04.1903 09:41 </t>
  </si>
  <si>
    <t> -0.043 </t>
  </si>
  <si>
    <t>P </t>
  </si>
  <si>
    <t> M.Wälder </t>
  </si>
  <si>
    <t>2416281.663 </t>
  </si>
  <si>
    <t> 16.06.1903 03:54 </t>
  </si>
  <si>
    <t> 0.006 </t>
  </si>
  <si>
    <t>2416281.705 </t>
  </si>
  <si>
    <t> 16.06.1903 04:55 </t>
  </si>
  <si>
    <t> 0.048 </t>
  </si>
  <si>
    <t>2416639.712 </t>
  </si>
  <si>
    <t> 08.06.1904 05:05 </t>
  </si>
  <si>
    <t> -0.045 </t>
  </si>
  <si>
    <t>2416649.708 </t>
  </si>
  <si>
    <t> 18.06.1904 04:59 </t>
  </si>
  <si>
    <t> 0.003 </t>
  </si>
  <si>
    <t>2416649.715 </t>
  </si>
  <si>
    <t> 18.06.1904 05:09 </t>
  </si>
  <si>
    <t> 0.010 </t>
  </si>
  <si>
    <t>2416649.736 </t>
  </si>
  <si>
    <t> 18.06.1904 05:39 </t>
  </si>
  <si>
    <t> 0.031 </t>
  </si>
  <si>
    <t>2417027.665 </t>
  </si>
  <si>
    <t> 01.07.1905 03:57 </t>
  </si>
  <si>
    <t> -0.035 </t>
  </si>
  <si>
    <t>2417385.796 </t>
  </si>
  <si>
    <t> 24.06.1906 07:06 </t>
  </si>
  <si>
    <t> -0.004 </t>
  </si>
  <si>
    <t>2417813.505 </t>
  </si>
  <si>
    <t> 26.08.1907 00:07 </t>
  </si>
  <si>
    <t> -0.027 </t>
  </si>
  <si>
    <t>2418156.680 </t>
  </si>
  <si>
    <t> 03.08.1908 04:19 </t>
  </si>
  <si>
    <t> -0.031 </t>
  </si>
  <si>
    <t>2418181.574 </t>
  </si>
  <si>
    <t> 28.08.1908 01:46 </t>
  </si>
  <si>
    <t> -0.006 </t>
  </si>
  <si>
    <t>2418529.656 </t>
  </si>
  <si>
    <t> 11.08.1909 03:44 </t>
  </si>
  <si>
    <t> -0.077 </t>
  </si>
  <si>
    <t>2418534.636 </t>
  </si>
  <si>
    <t> 16.08.1909 03:15 </t>
  </si>
  <si>
    <t> -0.071 </t>
  </si>
  <si>
    <t>2418539.647 </t>
  </si>
  <si>
    <t> 21.08.1909 03:31 </t>
  </si>
  <si>
    <t> -0.033 </t>
  </si>
  <si>
    <t>2418569.509 </t>
  </si>
  <si>
    <t> 20.09.1909 00:12 </t>
  </si>
  <si>
    <t> -0.013 </t>
  </si>
  <si>
    <t>2418569.556 </t>
  </si>
  <si>
    <t> 20.09.1909 01:20 </t>
  </si>
  <si>
    <t> 0.034 </t>
  </si>
  <si>
    <t>2418574.534 </t>
  </si>
  <si>
    <t> 25.09.1909 00:48 </t>
  </si>
  <si>
    <t> 0.038 </t>
  </si>
  <si>
    <t>2419310.570 </t>
  </si>
  <si>
    <t> 01.10.1911 01:40 </t>
  </si>
  <si>
    <t> -0.021 </t>
  </si>
  <si>
    <t>2419688.562 </t>
  </si>
  <si>
    <t> 13.10.1912 01:29 </t>
  </si>
  <si>
    <t> -0.024 </t>
  </si>
  <si>
    <t>2420444.537 </t>
  </si>
  <si>
    <t> 08.11.1914 00:53 </t>
  </si>
  <si>
    <t> -0.040 </t>
  </si>
  <si>
    <t>2420568.886 </t>
  </si>
  <si>
    <t> 12.03.1915 09:15 </t>
  </si>
  <si>
    <t>2420583.815 </t>
  </si>
  <si>
    <t> 27.03.1915 07:33 </t>
  </si>
  <si>
    <t> -0.023 </t>
  </si>
  <si>
    <t>2421344.839 </t>
  </si>
  <si>
    <t> 26.04.1917 08:08 </t>
  </si>
  <si>
    <t> 0.037 </t>
  </si>
  <si>
    <t>2421369.739 </t>
  </si>
  <si>
    <t> 21.05.1917 05:44 </t>
  </si>
  <si>
    <t> 0.069 </t>
  </si>
  <si>
    <t>2421722.812 </t>
  </si>
  <si>
    <t> 09.05.1918 07:29 </t>
  </si>
  <si>
    <t> 0.015 </t>
  </si>
  <si>
    <t>2421732.752 </t>
  </si>
  <si>
    <t> 19.05.1918 06:02 </t>
  </si>
  <si>
    <t> 0.008 </t>
  </si>
  <si>
    <t>2422483.779 </t>
  </si>
  <si>
    <t> 08.06.1920 06:41 </t>
  </si>
  <si>
    <t> 0.018 </t>
  </si>
  <si>
    <t>2422856.763 </t>
  </si>
  <si>
    <t> 16.06.1921 06:18 </t>
  </si>
  <si>
    <t> -0.019 </t>
  </si>
  <si>
    <t>2422856.809 </t>
  </si>
  <si>
    <t> 16.06.1921 07:24 </t>
  </si>
  <si>
    <t> 0.027 </t>
  </si>
  <si>
    <t>2422866.691 </t>
  </si>
  <si>
    <t> 26.06.1921 04:35 </t>
  </si>
  <si>
    <t> -0.039 </t>
  </si>
  <si>
    <t>2423234.743 </t>
  </si>
  <si>
    <t> 29.06.1922 05:49 </t>
  </si>
  <si>
    <t>2423264.580 </t>
  </si>
  <si>
    <t> 29.07.1922 01:55 </t>
  </si>
  <si>
    <t>2423264.674 </t>
  </si>
  <si>
    <t> 29.07.1922 04:10 </t>
  </si>
  <si>
    <t> 0.055 </t>
  </si>
  <si>
    <t>2423279.563 </t>
  </si>
  <si>
    <t> 13.08.1922 01:30 </t>
  </si>
  <si>
    <t> 0.023 </t>
  </si>
  <si>
    <t>2423637.627 </t>
  </si>
  <si>
    <t> 06.08.1923 03:02 </t>
  </si>
  <si>
    <t> -0.014 </t>
  </si>
  <si>
    <t>2423637.636 </t>
  </si>
  <si>
    <t> 06.08.1923 03:15 </t>
  </si>
  <si>
    <t> -0.005 </t>
  </si>
  <si>
    <t>2423642.601 </t>
  </si>
  <si>
    <t> 11.08.1923 02:25 </t>
  </si>
  <si>
    <t>2423647.565 </t>
  </si>
  <si>
    <t> 16.08.1923 01:33 </t>
  </si>
  <si>
    <t>2423647.615 </t>
  </si>
  <si>
    <t> 16.08.1923 02:45 </t>
  </si>
  <si>
    <t>2424025.569 </t>
  </si>
  <si>
    <t> 28.08.1924 01:39 </t>
  </si>
  <si>
    <t>2424035.532 </t>
  </si>
  <si>
    <t> 07.09.1924 00:46 </t>
  </si>
  <si>
    <t> 0.002 </t>
  </si>
  <si>
    <t>2424766.581 </t>
  </si>
  <si>
    <t> 08.09.1926 01:56 </t>
  </si>
  <si>
    <t>2424786.584 </t>
  </si>
  <si>
    <t> 28.09.1926 02:00 </t>
  </si>
  <si>
    <t>2425169.495 </t>
  </si>
  <si>
    <t> 15.10.1927 23:52 </t>
  </si>
  <si>
    <t>2425557.485 </t>
  </si>
  <si>
    <t> 06.11.1928 23:38 </t>
  </si>
  <si>
    <t>2425741.530 </t>
  </si>
  <si>
    <t> 10.05.1929 00:43 </t>
  </si>
  <si>
    <t>2426487.505 </t>
  </si>
  <si>
    <t> 26.05.1931 00:07 </t>
  </si>
  <si>
    <t> -0.020 </t>
  </si>
  <si>
    <t> Strohmeier&amp;Knigge </t>
  </si>
  <si>
    <t>2426507.406 </t>
  </si>
  <si>
    <t> 14.06.1931 21:44 </t>
  </si>
  <si>
    <t>2426507.470 </t>
  </si>
  <si>
    <t> 14.06.1931 23:16 </t>
  </si>
  <si>
    <t> 0.051 </t>
  </si>
  <si>
    <t>2426885.450 </t>
  </si>
  <si>
    <t> 26.06.1932 22:48 </t>
  </si>
  <si>
    <t> 0.035 </t>
  </si>
  <si>
    <t>2426885.493 </t>
  </si>
  <si>
    <t> 26.06.1932 23:49 </t>
  </si>
  <si>
    <t> 0.078 </t>
  </si>
  <si>
    <t>2426925.227 </t>
  </si>
  <si>
    <t> 05.08.1932 17:26 </t>
  </si>
  <si>
    <t>2427566.748 </t>
  </si>
  <si>
    <t> 09.05.1934 05:57 </t>
  </si>
  <si>
    <t> -0.053 </t>
  </si>
  <si>
    <t>2427566.829 </t>
  </si>
  <si>
    <t> 09.05.1934 07:53 </t>
  </si>
  <si>
    <t> 0.028 </t>
  </si>
  <si>
    <t>2427576.774 </t>
  </si>
  <si>
    <t> 19.05.1934 06:34 </t>
  </si>
  <si>
    <t> 0.026 </t>
  </si>
  <si>
    <t>2427581.783 </t>
  </si>
  <si>
    <t> 24.05.1934 06:47 </t>
  </si>
  <si>
    <t> 0.062 </t>
  </si>
  <si>
    <t>2427636.405 </t>
  </si>
  <si>
    <t> 17.07.1934 21:43 </t>
  </si>
  <si>
    <t> -0.026 </t>
  </si>
  <si>
    <t>2427636.426 </t>
  </si>
  <si>
    <t> 17.07.1934 22:13 </t>
  </si>
  <si>
    <t>2427636.448 </t>
  </si>
  <si>
    <t> 17.07.1934 22:45 </t>
  </si>
  <si>
    <t> 0.017 </t>
  </si>
  <si>
    <t>2427651.358 </t>
  </si>
  <si>
    <t> 01.08.1934 20:35 </t>
  </si>
  <si>
    <t>2427656.381 </t>
  </si>
  <si>
    <t> 06.08.1934 21:08 </t>
  </si>
  <si>
    <t>2427681.238 </t>
  </si>
  <si>
    <t> 31.08.1934 17:42 </t>
  </si>
  <si>
    <t> 0.044 </t>
  </si>
  <si>
    <t>2427949.728 </t>
  </si>
  <si>
    <t> 27.05.1935 05:28 </t>
  </si>
  <si>
    <t> -0.041 </t>
  </si>
  <si>
    <t>2427949.748 </t>
  </si>
  <si>
    <t> 27.05.1935 05:57 </t>
  </si>
  <si>
    <t>2427949.795 </t>
  </si>
  <si>
    <t> 27.05.1935 07:04 </t>
  </si>
  <si>
    <t>2427949.798 </t>
  </si>
  <si>
    <t> 27.05.1935 07:09 </t>
  </si>
  <si>
    <t> 0.029 </t>
  </si>
  <si>
    <t>2427984.691 </t>
  </si>
  <si>
    <t> 01.07.1935 04:35 </t>
  </si>
  <si>
    <t> 0.106 </t>
  </si>
  <si>
    <t>2428049.300 </t>
  </si>
  <si>
    <t> 03.09.1935 19:12 </t>
  </si>
  <si>
    <t> 0.058 </t>
  </si>
  <si>
    <t>2428317.748 </t>
  </si>
  <si>
    <t> 29.05.1936 05:57 </t>
  </si>
  <si>
    <t> -0.069 </t>
  </si>
  <si>
    <t>2428317.821 </t>
  </si>
  <si>
    <t> 29.05.1936 07:42 </t>
  </si>
  <si>
    <t> 0.004 </t>
  </si>
  <si>
    <t>2428337.666 </t>
  </si>
  <si>
    <t> 18.06.1936 03:59 </t>
  </si>
  <si>
    <t> -0.046 </t>
  </si>
  <si>
    <t>2428342.705 </t>
  </si>
  <si>
    <t> 23.06.1936 04:55 </t>
  </si>
  <si>
    <t> 0.020 </t>
  </si>
  <si>
    <t>2428397.317 </t>
  </si>
  <si>
    <t> 16.08.1936 19:36 </t>
  </si>
  <si>
    <t> -0.078 </t>
  </si>
  <si>
    <t>2428690.803 </t>
  </si>
  <si>
    <t> 06.06.1937 07:16 </t>
  </si>
  <si>
    <t> -0.036 </t>
  </si>
  <si>
    <t>2428700.761 </t>
  </si>
  <si>
    <t> 16.06.1937 06:15 </t>
  </si>
  <si>
    <t> -0.025 </t>
  </si>
  <si>
    <t>2428700.781 </t>
  </si>
  <si>
    <t> 16.06.1937 06:44 </t>
  </si>
  <si>
    <t>2428725.693 </t>
  </si>
  <si>
    <t> 11.07.1937 04:37 </t>
  </si>
  <si>
    <t> 0.039 </t>
  </si>
  <si>
    <t>2428805.254 </t>
  </si>
  <si>
    <t> 28.09.1937 18:05 </t>
  </si>
  <si>
    <t> 0.022 </t>
  </si>
  <si>
    <t>2429163.307 </t>
  </si>
  <si>
    <t> 21.09.1938 19:22 </t>
  </si>
  <si>
    <t>2429163.320 </t>
  </si>
  <si>
    <t> 21.09.1938 19:40 </t>
  </si>
  <si>
    <t>2429168.311 </t>
  </si>
  <si>
    <t> 26.09.1938 19:27 </t>
  </si>
  <si>
    <t> 0.005 </t>
  </si>
  <si>
    <t>2429441.782 </t>
  </si>
  <si>
    <t> 27.06.1939 06:46 </t>
  </si>
  <si>
    <t> -0.073 </t>
  </si>
  <si>
    <t>2429461.687 </t>
  </si>
  <si>
    <t> 17.07.1939 04:29 </t>
  </si>
  <si>
    <t> -0.063 </t>
  </si>
  <si>
    <t>2429461.739 </t>
  </si>
  <si>
    <t> 17.07.1939 05:44 </t>
  </si>
  <si>
    <t> -0.011 </t>
  </si>
  <si>
    <t>2429481.596 </t>
  </si>
  <si>
    <t> 06.08.1939 02:18 </t>
  </si>
  <si>
    <t> -0.048 </t>
  </si>
  <si>
    <t>2429481.600 </t>
  </si>
  <si>
    <t> 06.08.1939 02:24 </t>
  </si>
  <si>
    <t> -0.044 </t>
  </si>
  <si>
    <t>2429481.637 </t>
  </si>
  <si>
    <t> 06.08.1939 03:17 </t>
  </si>
  <si>
    <t> -0.007 </t>
  </si>
  <si>
    <t>2429481.652 </t>
  </si>
  <si>
    <t> 06.08.1939 03:38 </t>
  </si>
  <si>
    <t>2429486.584 </t>
  </si>
  <si>
    <t> 11.08.1939 02:00 </t>
  </si>
  <si>
    <t> -0.034 </t>
  </si>
  <si>
    <t>2429491.584 </t>
  </si>
  <si>
    <t> 16.08.1939 02:00 </t>
  </si>
  <si>
    <t>2429511.602 </t>
  </si>
  <si>
    <t> 05.09.1939 02:26 </t>
  </si>
  <si>
    <t> 0.116 </t>
  </si>
  <si>
    <t>2429521.533 </t>
  </si>
  <si>
    <t> 15.09.1939 00:47 </t>
  </si>
  <si>
    <t> 0.100 </t>
  </si>
  <si>
    <t>2429541.274 </t>
  </si>
  <si>
    <t> 04.10.1939 18:34 </t>
  </si>
  <si>
    <t> -0.054 </t>
  </si>
  <si>
    <t>2429541.324 </t>
  </si>
  <si>
    <t> 04.10.1939 19:46 </t>
  </si>
  <si>
    <t>2429839.739 </t>
  </si>
  <si>
    <t> 29.07.1940 05:44 </t>
  </si>
  <si>
    <t>2429849.632 </t>
  </si>
  <si>
    <t> 08.08.1940 03:10 </t>
  </si>
  <si>
    <t> -0.060 </t>
  </si>
  <si>
    <t>2429864.536 </t>
  </si>
  <si>
    <t> 23.08.1940 00:51 </t>
  </si>
  <si>
    <t>2429869.579 </t>
  </si>
  <si>
    <t> 28.08.1940 01:53 </t>
  </si>
  <si>
    <t> -0.008 </t>
  </si>
  <si>
    <t>2429869.609 </t>
  </si>
  <si>
    <t> 28.08.1940 02:36 </t>
  </si>
  <si>
    <t>2429869.620 </t>
  </si>
  <si>
    <t> 28.08.1940 02:52 </t>
  </si>
  <si>
    <t> 0.033 </t>
  </si>
  <si>
    <t>2429899.502 </t>
  </si>
  <si>
    <t> 27.09.1940 00:02 </t>
  </si>
  <si>
    <t>2429899.508 </t>
  </si>
  <si>
    <t> 27.09.1940 00:11 </t>
  </si>
  <si>
    <t> 0.080 </t>
  </si>
  <si>
    <t>2430227.694 </t>
  </si>
  <si>
    <t> 21.08.1941 04:39 </t>
  </si>
  <si>
    <t> 0.007 </t>
  </si>
  <si>
    <t>2430252.529 </t>
  </si>
  <si>
    <t> 15.09.1941 00:41 </t>
  </si>
  <si>
    <t>2430257.534 </t>
  </si>
  <si>
    <t> 20.09.1941 00:48 </t>
  </si>
  <si>
    <t>2430257.555 </t>
  </si>
  <si>
    <t> 20.09.1941 01:19 </t>
  </si>
  <si>
    <t>2430446.556 </t>
  </si>
  <si>
    <t> 28.03.1942 01:20 </t>
  </si>
  <si>
    <t>2430471.463 </t>
  </si>
  <si>
    <t> 21.04.1942 23:06 </t>
  </si>
  <si>
    <t> 0.068 </t>
  </si>
  <si>
    <t>2430625.548 </t>
  </si>
  <si>
    <t> 23.09.1942 01:09 </t>
  </si>
  <si>
    <t> -0.029 </t>
  </si>
  <si>
    <t>2430625.590 </t>
  </si>
  <si>
    <t> 23.09.1942 02:09 </t>
  </si>
  <si>
    <t> 0.013 </t>
  </si>
  <si>
    <t>2430794.663 </t>
  </si>
  <si>
    <t> 11.03.1943 03:54 </t>
  </si>
  <si>
    <t> -0.017 </t>
  </si>
  <si>
    <t> H.Huth </t>
  </si>
  <si>
    <t>2430819.583 </t>
  </si>
  <si>
    <t> 05.04.1943 01:59 </t>
  </si>
  <si>
    <t>2430849.412 </t>
  </si>
  <si>
    <t> 04.05.1943 21:53 </t>
  </si>
  <si>
    <t>2430849.445 </t>
  </si>
  <si>
    <t> 04.05.1943 22:40 </t>
  </si>
  <si>
    <t>2430859.404 </t>
  </si>
  <si>
    <t> 14.05.1943 21:41 </t>
  </si>
  <si>
    <t> 0.067 </t>
  </si>
  <si>
    <t>2431615.317 </t>
  </si>
  <si>
    <t> 08.06.1945 19:36 </t>
  </si>
  <si>
    <t> -0.010 </t>
  </si>
  <si>
    <t>2431615.439 </t>
  </si>
  <si>
    <t> 08.06.1945 22:32 </t>
  </si>
  <si>
    <t> 0.112 </t>
  </si>
  <si>
    <t>2431620.305 </t>
  </si>
  <si>
    <t> 13.06.1945 19:19 </t>
  </si>
  <si>
    <t>2431620.372 </t>
  </si>
  <si>
    <t> 13.06.1945 20:55 </t>
  </si>
  <si>
    <t> 0.071 </t>
  </si>
  <si>
    <t>2431978.369 </t>
  </si>
  <si>
    <t> 06.06.1946 20:51 </t>
  </si>
  <si>
    <t> -0.032 </t>
  </si>
  <si>
    <t>2431998.347 </t>
  </si>
  <si>
    <t> 26.06.1946 20:19 </t>
  </si>
  <si>
    <t>2432028.231 </t>
  </si>
  <si>
    <t> 26.07.1946 17:32 </t>
  </si>
  <si>
    <t> 0.093 </t>
  </si>
  <si>
    <t>2432033.210 </t>
  </si>
  <si>
    <t> 31.07.1946 17:02 </t>
  </si>
  <si>
    <t> 0.099 </t>
  </si>
  <si>
    <t>2432306.632 </t>
  </si>
  <si>
    <t> 01.05.1947 03:10 </t>
  </si>
  <si>
    <t> -0.028 </t>
  </si>
  <si>
    <t>2432674.856 </t>
  </si>
  <si>
    <t> 03.05.1948 08:32 </t>
  </si>
  <si>
    <t> 0.148 </t>
  </si>
  <si>
    <t>2432684.601 </t>
  </si>
  <si>
    <t> 13.05.1948 02:25 </t>
  </si>
  <si>
    <t> -0.055 </t>
  </si>
  <si>
    <t>2432684.638 </t>
  </si>
  <si>
    <t> 13.05.1948 03:18 </t>
  </si>
  <si>
    <t> -0.018 </t>
  </si>
  <si>
    <t>2432714.568 </t>
  </si>
  <si>
    <t> 12.06.1948 01:37 </t>
  </si>
  <si>
    <t>2432734.320 </t>
  </si>
  <si>
    <t> 01.07.1948 19:40 </t>
  </si>
  <si>
    <t> -0.072 </t>
  </si>
  <si>
    <t>2432774.227 </t>
  </si>
  <si>
    <t> 10.08.1948 17:26 </t>
  </si>
  <si>
    <t> 0.046 </t>
  </si>
  <si>
    <t>2433087.570 </t>
  </si>
  <si>
    <t> 20.06.1949 01:40 </t>
  </si>
  <si>
    <t>2433385.809 </t>
  </si>
  <si>
    <t> 14.04.1950 07:24 </t>
  </si>
  <si>
    <t> -0.127 </t>
  </si>
  <si>
    <t>2433385.976 </t>
  </si>
  <si>
    <t> 14.04.1950 11:25 </t>
  </si>
  <si>
    <t> 0.040 </t>
  </si>
  <si>
    <t>2433385.978 </t>
  </si>
  <si>
    <t> 14.04.1950 11:28 </t>
  </si>
  <si>
    <t> 0.042 </t>
  </si>
  <si>
    <t>2433500.400 </t>
  </si>
  <si>
    <t> 06.08.1950 21:36 </t>
  </si>
  <si>
    <t>2433748.926 </t>
  </si>
  <si>
    <t> 12.04.1951 10:13 </t>
  </si>
  <si>
    <t> -0.084 </t>
  </si>
  <si>
    <t>2433838.497 </t>
  </si>
  <si>
    <t> 10.07.1951 23:55 </t>
  </si>
  <si>
    <t> -0.038 </t>
  </si>
  <si>
    <t>2433908.258 </t>
  </si>
  <si>
    <t> 18.09.1951 18:11 </t>
  </si>
  <si>
    <t> 0.092 </t>
  </si>
  <si>
    <t>2434151.858 </t>
  </si>
  <si>
    <t> 19.05.1952 08:35 </t>
  </si>
  <si>
    <t> -0.015 </t>
  </si>
  <si>
    <t>2434151.896 </t>
  </si>
  <si>
    <t> 19.05.1952 09:30 </t>
  </si>
  <si>
    <t>2434156.854 </t>
  </si>
  <si>
    <t> 24.05.1952 08:29 </t>
  </si>
  <si>
    <t>2434156.896 </t>
  </si>
  <si>
    <t> 24.05.1952 09:30 </t>
  </si>
  <si>
    <t> 0.049 </t>
  </si>
  <si>
    <t>2434156.932 </t>
  </si>
  <si>
    <t> 24.05.1952 10:22 </t>
  </si>
  <si>
    <t> 0.085 </t>
  </si>
  <si>
    <t>2434161.823 </t>
  </si>
  <si>
    <t> 29.05.1952 07:45 </t>
  </si>
  <si>
    <t>2434161.853 </t>
  </si>
  <si>
    <t> 29.05.1952 08:28 </t>
  </si>
  <si>
    <t> 0.032 </t>
  </si>
  <si>
    <t>2434176.768 </t>
  </si>
  <si>
    <t> 13.06.1952 06:25 </t>
  </si>
  <si>
    <t>2434181.721 </t>
  </si>
  <si>
    <t> 18.06.1952 05:18 </t>
  </si>
  <si>
    <t>2434186.698 </t>
  </si>
  <si>
    <t> 23.06.1952 04:45 </t>
  </si>
  <si>
    <t> 0.009 </t>
  </si>
  <si>
    <t>2434236.387 </t>
  </si>
  <si>
    <t> 11.08.1952 21:17 </t>
  </si>
  <si>
    <t>2434241.369 </t>
  </si>
  <si>
    <t> 16.08.1952 20:51 </t>
  </si>
  <si>
    <t>2434251.327 </t>
  </si>
  <si>
    <t> 26.08.1952 19:50 </t>
  </si>
  <si>
    <t>2434251.358 </t>
  </si>
  <si>
    <t> 26.08.1952 20:35 </t>
  </si>
  <si>
    <t> 0.012 </t>
  </si>
  <si>
    <t>2434271.327 </t>
  </si>
  <si>
    <t> 15.09.1952 19:50 </t>
  </si>
  <si>
    <t> 0.087 </t>
  </si>
  <si>
    <t>2434624.308 </t>
  </si>
  <si>
    <t> 03.09.1953 19:23 </t>
  </si>
  <si>
    <t> -0.059 </t>
  </si>
  <si>
    <t>2434659.247 </t>
  </si>
  <si>
    <t> 08.10.1953 17:55 </t>
  </si>
  <si>
    <t> 0.064 </t>
  </si>
  <si>
    <t>2434897.899 </t>
  </si>
  <si>
    <t> 04.06.1954 09:34 </t>
  </si>
  <si>
    <t>2434902.877 </t>
  </si>
  <si>
    <t> 09.06.1954 09:02 </t>
  </si>
  <si>
    <t>2434902.913 </t>
  </si>
  <si>
    <t> 09.06.1954 09:54 </t>
  </si>
  <si>
    <t>2434922.856 </t>
  </si>
  <si>
    <t> 29.06.1954 08:32 </t>
  </si>
  <si>
    <t>2441925.653 </t>
  </si>
  <si>
    <t> 31.08.1973 03:40 </t>
  </si>
  <si>
    <t>2445541.472 </t>
  </si>
  <si>
    <t> 25.07.1983 23:19 </t>
  </si>
  <si>
    <t> W.Braune </t>
  </si>
  <si>
    <t>2447028.6281 </t>
  </si>
  <si>
    <t> 21.08.1987 03:04 </t>
  </si>
  <si>
    <t> 0.0525 </t>
  </si>
  <si>
    <t> Trudel et al. </t>
  </si>
  <si>
    <t>2449580.052 </t>
  </si>
  <si>
    <t> 15.08.1994 13:14 </t>
  </si>
  <si>
    <t> K.Nagai </t>
  </si>
  <si>
    <t>2451385.5215 </t>
  </si>
  <si>
    <t> 26.07.1999 00:30 </t>
  </si>
  <si>
    <t> 0.0548 </t>
  </si>
  <si>
    <t> P.Sobotka </t>
  </si>
  <si>
    <t>2451395.4753 </t>
  </si>
  <si>
    <t> 04.08.1999 23:24 </t>
  </si>
  <si>
    <t> 0.0613 </t>
  </si>
  <si>
    <t> Koss&amp;Hajek </t>
  </si>
  <si>
    <t>2456488.474 </t>
  </si>
  <si>
    <t> 14.07.2013 23:22 </t>
  </si>
  <si>
    <t> 0.073 </t>
  </si>
  <si>
    <t>C </t>
  </si>
  <si>
    <t>o</t>
  </si>
  <si>
    <t>OEJV 0162 </t>
  </si>
  <si>
    <t>2456503.397 </t>
  </si>
  <si>
    <t> 29.07.2013 21:31 </t>
  </si>
  <si>
    <t> 0.075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</si>
</sst>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5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9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8" fillId="0" borderId="0" xfId="0" applyNumberFormat="1" applyFont="1" applyAlignment="1">
      <alignment vertical="top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60" applyFont="1" applyAlignment="1">
      <alignment wrapText="1"/>
      <protection/>
    </xf>
    <xf numFmtId="0" fontId="12" fillId="0" borderId="0" xfId="60" applyFont="1" applyAlignment="1">
      <alignment horizontal="center" wrapText="1"/>
      <protection/>
    </xf>
    <xf numFmtId="0" fontId="12" fillId="0" borderId="0" xfId="60" applyFont="1" applyAlignment="1">
      <alignment horizontal="left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5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3" fillId="33" borderId="20" xfId="0" applyFont="1" applyFill="1" applyBorder="1" applyAlignment="1">
      <alignment horizontal="left" vertical="top" wrapText="1" inden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right" vertical="top" wrapText="1"/>
    </xf>
    <xf numFmtId="0" fontId="15" fillId="33" borderId="20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 Ser - O-C Diagr.</a:t>
            </a:r>
          </a:p>
        </c:rich>
      </c:tx>
      <c:layout>
        <c:manualLayout>
          <c:xMode val="factor"/>
          <c:yMode val="factor"/>
          <c:x val="-0.006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9325"/>
          <c:w val="0.900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A!$F$21:$F$196</c:f>
              <c:numCache/>
            </c:numRef>
          </c:xVal>
          <c:yVal>
            <c:numRef>
              <c:f>A!$H$21:$H$196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A!$F$21:$F$196</c:f>
              <c:numCache/>
            </c:numRef>
          </c:xVal>
          <c:yVal>
            <c:numRef>
              <c:f>A!$I$21:$I$196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A!$F$21:$F$196</c:f>
              <c:numCache/>
            </c:numRef>
          </c:xVal>
          <c:yVal>
            <c:numRef>
              <c:f>A!$J$21:$J$196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A!$F$21:$F$196</c:f>
              <c:numCache/>
            </c:numRef>
          </c:xVal>
          <c:yVal>
            <c:numRef>
              <c:f>A!$K$21:$K$196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A!$F$21:$F$196</c:f>
              <c:numCache/>
            </c:numRef>
          </c:xVal>
          <c:yVal>
            <c:numRef>
              <c:f>A!$L$21:$L$196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A!$F$21:$F$196</c:f>
              <c:numCache/>
            </c:numRef>
          </c:xVal>
          <c:yVal>
            <c:numRef>
              <c:f>A!$M$21:$M$196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A!$F$21:$F$196</c:f>
              <c:numCache/>
            </c:numRef>
          </c:xVal>
          <c:yVal>
            <c:numRef>
              <c:f>A!$N$21:$N$196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A!$F$21:$F$196</c:f>
              <c:numCache/>
            </c:numRef>
          </c:xVal>
          <c:yVal>
            <c:numRef>
              <c:f>A!$O$21:$O$196</c:f>
              <c:numCache/>
            </c:numRef>
          </c:yVal>
          <c:smooth val="0"/>
        </c:ser>
        <c:axId val="1285039"/>
        <c:axId val="11565352"/>
      </c:scatterChart>
      <c:val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At val="0"/>
        <c:crossBetween val="midCat"/>
        <c:dispUnits/>
      </c:valAx>
      <c:valAx>
        <c:axId val="1156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92225"/>
          <c:w val="0.71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60.pdf" TargetMode="External" /><Relationship Id="rId2" Type="http://schemas.openxmlformats.org/officeDocument/2006/relationships/hyperlink" Target="http://www.bav-astro.de/sfs/BAVM_link.php?BAVMnr=38" TargetMode="External" /><Relationship Id="rId3" Type="http://schemas.openxmlformats.org/officeDocument/2006/relationships/hyperlink" Target="http://vsolj.cetus-net.org/no47.pdf" TargetMode="External" /><Relationship Id="rId4" Type="http://schemas.openxmlformats.org/officeDocument/2006/relationships/hyperlink" Target="http://var.astro.cz/oejv/issues/oejv0162.pdf" TargetMode="External" /><Relationship Id="rId5" Type="http://schemas.openxmlformats.org/officeDocument/2006/relationships/hyperlink" Target="http://var.astro.cz/oejv/issues/oejv016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6"/>
  <sheetViews>
    <sheetView tabSelected="1" zoomScalePageLayoutView="0" workbookViewId="0" topLeftCell="A1">
      <pane xSplit="14" ySplit="22" topLeftCell="O178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4" spans="1:4" ht="12.75">
      <c r="A4" s="4" t="s">
        <v>3</v>
      </c>
      <c r="C4" s="5">
        <v>26487.525</v>
      </c>
      <c r="D4" s="6">
        <v>4.97362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+C4</f>
        <v>26487.525</v>
      </c>
    </row>
    <row r="8" spans="1:3" ht="12.75">
      <c r="A8" s="1" t="s">
        <v>8</v>
      </c>
      <c r="C8" s="1">
        <f>+D4</f>
        <v>4.97362</v>
      </c>
    </row>
    <row r="9" spans="1:4" ht="12.75">
      <c r="A9" s="9" t="s">
        <v>9</v>
      </c>
      <c r="B9" s="10">
        <v>21</v>
      </c>
      <c r="C9" s="11" t="str">
        <f>"F"&amp;B9</f>
        <v>F21</v>
      </c>
      <c r="D9" s="12" t="str">
        <f>"G"&amp;B9</f>
        <v>G21</v>
      </c>
    </row>
    <row r="10" spans="1:5" ht="12.75">
      <c r="A10"/>
      <c r="B10"/>
      <c r="C10" s="13" t="s">
        <v>10</v>
      </c>
      <c r="D10" s="13" t="s">
        <v>11</v>
      </c>
      <c r="E10"/>
    </row>
    <row r="11" spans="1:5" ht="12.75">
      <c r="A11" t="s">
        <v>12</v>
      </c>
      <c r="B11"/>
      <c r="C11" s="14">
        <f ca="1">INTERCEPT(INDIRECT($D$9):G992,INDIRECT($C$9):F992)</f>
        <v>0.004001404817524921</v>
      </c>
      <c r="D11" s="15"/>
      <c r="E11"/>
    </row>
    <row r="12" spans="1:5" ht="12.75">
      <c r="A12" t="s">
        <v>13</v>
      </c>
      <c r="B12"/>
      <c r="C12" s="14">
        <f ca="1">SLOPE(INDIRECT($D$9):G992,INDIRECT($C$9):F992)</f>
        <v>9.02211280784534E-06</v>
      </c>
      <c r="D12" s="15"/>
      <c r="E12"/>
    </row>
    <row r="13" spans="1:3" ht="12.75">
      <c r="A13" t="s">
        <v>14</v>
      </c>
      <c r="B13"/>
      <c r="C13" s="15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(C7+C11)+(C8+C12)*INT(MAX(F21:F3533))</f>
        <v>58627.119742297786</v>
      </c>
      <c r="E15" s="18" t="s">
        <v>17</v>
      </c>
      <c r="F15" s="8">
        <v>1</v>
      </c>
    </row>
    <row r="16" spans="1:6" ht="12.75">
      <c r="A16" s="16" t="s">
        <v>18</v>
      </c>
      <c r="B16"/>
      <c r="C16" s="17">
        <f>+C8+C12</f>
        <v>4.973629022112808</v>
      </c>
      <c r="E16" s="18" t="s">
        <v>19</v>
      </c>
      <c r="F16" s="14">
        <f ca="1">NOW()+15018.5+$C$5/24</f>
        <v>59906.80933402778</v>
      </c>
    </row>
    <row r="17" spans="1:6" ht="12.75">
      <c r="A17" s="18" t="s">
        <v>20</v>
      </c>
      <c r="B17"/>
      <c r="C17">
        <f>COUNT(C21:C2191)</f>
        <v>176</v>
      </c>
      <c r="E17" s="18" t="s">
        <v>21</v>
      </c>
      <c r="F17" s="14">
        <f>ROUND(2*(F16-$C$7)/$C$8,0)/2+F15</f>
        <v>6720.5</v>
      </c>
    </row>
    <row r="18" spans="1:6" ht="12.75">
      <c r="A18" s="16" t="s">
        <v>22</v>
      </c>
      <c r="B18"/>
      <c r="C18" s="19">
        <f>+C15</f>
        <v>58627.119742297786</v>
      </c>
      <c r="D18" s="20">
        <f>+C16</f>
        <v>4.973629022112808</v>
      </c>
      <c r="E18" s="18" t="s">
        <v>23</v>
      </c>
      <c r="F18" s="12">
        <f>ROUND(2*(F16-$C$15)/$C$16,0)/2+F15</f>
        <v>258.5</v>
      </c>
    </row>
    <row r="19" spans="5:6" ht="12.75">
      <c r="E19" s="18" t="s">
        <v>24</v>
      </c>
      <c r="F19" s="21">
        <f>+$C$15+$C$16*F18-15018.5-$C$5/24</f>
        <v>44894.698677847286</v>
      </c>
    </row>
    <row r="20" spans="1:17" ht="12.75">
      <c r="A20" s="13" t="s">
        <v>25</v>
      </c>
      <c r="B20" s="13" t="s">
        <v>26</v>
      </c>
      <c r="C20" s="13" t="s">
        <v>27</v>
      </c>
      <c r="D20" s="13" t="s">
        <v>28</v>
      </c>
      <c r="E20" s="13" t="s">
        <v>29</v>
      </c>
      <c r="F20" s="13" t="s">
        <v>30</v>
      </c>
      <c r="G20" s="13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3" t="s">
        <v>41</v>
      </c>
    </row>
    <row r="21" spans="1:17" ht="12.75" customHeight="1">
      <c r="A21" s="23" t="s">
        <v>42</v>
      </c>
      <c r="B21" s="24" t="s">
        <v>43</v>
      </c>
      <c r="C21" s="25">
        <v>16226.904</v>
      </c>
      <c r="D21" s="26"/>
      <c r="E21" s="1">
        <f aca="true" t="shared" si="0" ref="E21:E52">+(C21-C$7)/C$8</f>
        <v>-2063.008633550613</v>
      </c>
      <c r="F21" s="1">
        <f aca="true" t="shared" si="1" ref="F21:F52">ROUND(2*E21,0)/2</f>
        <v>-2063</v>
      </c>
      <c r="G21" s="1">
        <f aca="true" t="shared" si="2" ref="G21:G52">+C21-(C$7+F21*C$8)</f>
        <v>-0.042939999999362044</v>
      </c>
      <c r="H21" s="1">
        <f aca="true" t="shared" si="3" ref="H21:H52">+G21</f>
        <v>-0.042939999999362044</v>
      </c>
      <c r="O21" s="1">
        <f aca="true" t="shared" si="4" ref="O21:O52">+C$11+C$12*$F21</f>
        <v>-0.014611213905060016</v>
      </c>
      <c r="Q21" s="48">
        <f aca="true" t="shared" si="5" ref="Q21:Q52">+C21-15018.5</f>
        <v>1208.4040000000005</v>
      </c>
    </row>
    <row r="22" spans="1:17" ht="12.75">
      <c r="A22" s="23" t="s">
        <v>42</v>
      </c>
      <c r="B22" s="24" t="s">
        <v>43</v>
      </c>
      <c r="C22" s="25">
        <v>16281.663</v>
      </c>
      <c r="D22" s="26"/>
      <c r="E22" s="1">
        <f t="shared" si="0"/>
        <v>-2051.9987453806284</v>
      </c>
      <c r="F22" s="1">
        <f t="shared" si="1"/>
        <v>-2052</v>
      </c>
      <c r="G22" s="1">
        <f t="shared" si="2"/>
        <v>0.006240000000616419</v>
      </c>
      <c r="H22" s="1">
        <f t="shared" si="3"/>
        <v>0.006240000000616419</v>
      </c>
      <c r="O22" s="1">
        <f t="shared" si="4"/>
        <v>-0.014511970664173717</v>
      </c>
      <c r="Q22" s="48">
        <f t="shared" si="5"/>
        <v>1263.1630000000005</v>
      </c>
    </row>
    <row r="23" spans="1:17" ht="12.75">
      <c r="A23" s="23" t="s">
        <v>42</v>
      </c>
      <c r="B23" s="24" t="s">
        <v>43</v>
      </c>
      <c r="C23" s="25">
        <v>16281.705</v>
      </c>
      <c r="D23" s="26"/>
      <c r="E23" s="1">
        <f t="shared" si="0"/>
        <v>-2051.9903008271644</v>
      </c>
      <c r="F23" s="1">
        <f t="shared" si="1"/>
        <v>-2052</v>
      </c>
      <c r="G23" s="1">
        <f t="shared" si="2"/>
        <v>0.048240000000078</v>
      </c>
      <c r="H23" s="1">
        <f t="shared" si="3"/>
        <v>0.048240000000078</v>
      </c>
      <c r="O23" s="1">
        <f t="shared" si="4"/>
        <v>-0.014511970664173717</v>
      </c>
      <c r="Q23" s="48">
        <f t="shared" si="5"/>
        <v>1263.205</v>
      </c>
    </row>
    <row r="24" spans="1:17" ht="12.75">
      <c r="A24" s="23" t="s">
        <v>42</v>
      </c>
      <c r="B24" s="24" t="s">
        <v>43</v>
      </c>
      <c r="C24" s="25">
        <v>16639.712</v>
      </c>
      <c r="D24" s="26"/>
      <c r="E24" s="1">
        <f t="shared" si="0"/>
        <v>-1980.0091281601733</v>
      </c>
      <c r="F24" s="1">
        <f t="shared" si="1"/>
        <v>-1980</v>
      </c>
      <c r="G24" s="1">
        <f t="shared" si="2"/>
        <v>-0.045400000002700835</v>
      </c>
      <c r="H24" s="1">
        <f t="shared" si="3"/>
        <v>-0.045400000002700835</v>
      </c>
      <c r="O24" s="1">
        <f t="shared" si="4"/>
        <v>-0.01386237854200885</v>
      </c>
      <c r="Q24" s="48">
        <f t="shared" si="5"/>
        <v>1621.2119999999995</v>
      </c>
    </row>
    <row r="25" spans="1:17" ht="12.75">
      <c r="A25" s="23" t="s">
        <v>42</v>
      </c>
      <c r="B25" s="24" t="s">
        <v>43</v>
      </c>
      <c r="C25" s="25">
        <v>16649.708</v>
      </c>
      <c r="D25" s="26"/>
      <c r="E25" s="1">
        <f t="shared" si="0"/>
        <v>-1977.9993244357233</v>
      </c>
      <c r="F25" s="1">
        <f t="shared" si="1"/>
        <v>-1978</v>
      </c>
      <c r="G25" s="1">
        <f t="shared" si="2"/>
        <v>0.003359999998792773</v>
      </c>
      <c r="H25" s="1">
        <f t="shared" si="3"/>
        <v>0.003359999998792773</v>
      </c>
      <c r="O25" s="1">
        <f t="shared" si="4"/>
        <v>-0.01384433431639316</v>
      </c>
      <c r="Q25" s="48">
        <f t="shared" si="5"/>
        <v>1631.2079999999987</v>
      </c>
    </row>
    <row r="26" spans="1:17" ht="12.75">
      <c r="A26" s="23" t="s">
        <v>42</v>
      </c>
      <c r="B26" s="24" t="s">
        <v>43</v>
      </c>
      <c r="C26" s="25">
        <v>16649.715</v>
      </c>
      <c r="D26" s="26"/>
      <c r="E26" s="1">
        <f t="shared" si="0"/>
        <v>-1977.9979170101456</v>
      </c>
      <c r="F26" s="1">
        <f t="shared" si="1"/>
        <v>-1978</v>
      </c>
      <c r="G26" s="1">
        <f t="shared" si="2"/>
        <v>0.01036000000021886</v>
      </c>
      <c r="H26" s="1">
        <f t="shared" si="3"/>
        <v>0.01036000000021886</v>
      </c>
      <c r="O26" s="1">
        <f t="shared" si="4"/>
        <v>-0.01384433431639316</v>
      </c>
      <c r="Q26" s="48">
        <f t="shared" si="5"/>
        <v>1631.2150000000001</v>
      </c>
    </row>
    <row r="27" spans="1:17" ht="12.75">
      <c r="A27" s="23" t="s">
        <v>42</v>
      </c>
      <c r="B27" s="24" t="s">
        <v>43</v>
      </c>
      <c r="C27" s="25">
        <v>16649.736</v>
      </c>
      <c r="D27" s="26"/>
      <c r="E27" s="1">
        <f t="shared" si="0"/>
        <v>-1977.9936947334136</v>
      </c>
      <c r="F27" s="1">
        <f t="shared" si="1"/>
        <v>-1978</v>
      </c>
      <c r="G27" s="1">
        <f t="shared" si="2"/>
        <v>0.031360000000859145</v>
      </c>
      <c r="H27" s="1">
        <f t="shared" si="3"/>
        <v>0.031360000000859145</v>
      </c>
      <c r="O27" s="1">
        <f t="shared" si="4"/>
        <v>-0.01384433431639316</v>
      </c>
      <c r="Q27" s="48">
        <f t="shared" si="5"/>
        <v>1631.2360000000008</v>
      </c>
    </row>
    <row r="28" spans="1:17" ht="12.75">
      <c r="A28" s="23" t="s">
        <v>42</v>
      </c>
      <c r="B28" s="24" t="s">
        <v>43</v>
      </c>
      <c r="C28" s="25">
        <v>17027.665</v>
      </c>
      <c r="D28" s="26"/>
      <c r="E28" s="1">
        <f t="shared" si="0"/>
        <v>-1902.0069888732955</v>
      </c>
      <c r="F28" s="1">
        <f t="shared" si="1"/>
        <v>-1902</v>
      </c>
      <c r="G28" s="1">
        <f t="shared" si="2"/>
        <v>-0.03476000000227941</v>
      </c>
      <c r="H28" s="1">
        <f t="shared" si="3"/>
        <v>-0.03476000000227941</v>
      </c>
      <c r="O28" s="1">
        <f t="shared" si="4"/>
        <v>-0.013158653742996915</v>
      </c>
      <c r="Q28" s="48">
        <f t="shared" si="5"/>
        <v>2009.1650000000009</v>
      </c>
    </row>
    <row r="29" spans="1:17" ht="12.75">
      <c r="A29" s="23" t="s">
        <v>42</v>
      </c>
      <c r="B29" s="24" t="s">
        <v>43</v>
      </c>
      <c r="C29" s="25">
        <v>17385.796</v>
      </c>
      <c r="D29" s="26"/>
      <c r="E29" s="1">
        <f t="shared" si="0"/>
        <v>-1830.0008846675062</v>
      </c>
      <c r="F29" s="1">
        <f t="shared" si="1"/>
        <v>-1830</v>
      </c>
      <c r="G29" s="1">
        <f t="shared" si="2"/>
        <v>-0.004400000001623994</v>
      </c>
      <c r="H29" s="1">
        <f t="shared" si="3"/>
        <v>-0.004400000001623994</v>
      </c>
      <c r="O29" s="1">
        <f t="shared" si="4"/>
        <v>-0.012509061620832049</v>
      </c>
      <c r="Q29" s="48">
        <f t="shared" si="5"/>
        <v>2367.2959999999985</v>
      </c>
    </row>
    <row r="30" spans="1:17" ht="12.75">
      <c r="A30" s="23" t="s">
        <v>42</v>
      </c>
      <c r="B30" s="24" t="s">
        <v>43</v>
      </c>
      <c r="C30" s="25">
        <v>17813.505</v>
      </c>
      <c r="D30" s="26"/>
      <c r="E30" s="1">
        <f t="shared" si="0"/>
        <v>-1744.0053723444894</v>
      </c>
      <c r="F30" s="1">
        <f t="shared" si="1"/>
        <v>-1744</v>
      </c>
      <c r="G30" s="1">
        <f t="shared" si="2"/>
        <v>-0.026719999998022104</v>
      </c>
      <c r="H30" s="1">
        <f t="shared" si="3"/>
        <v>-0.026719999998022104</v>
      </c>
      <c r="O30" s="1">
        <f t="shared" si="4"/>
        <v>-0.011733159919357352</v>
      </c>
      <c r="Q30" s="48">
        <f t="shared" si="5"/>
        <v>2795.005000000001</v>
      </c>
    </row>
    <row r="31" spans="1:17" ht="12.75">
      <c r="A31" s="23" t="s">
        <v>42</v>
      </c>
      <c r="B31" s="24" t="s">
        <v>43</v>
      </c>
      <c r="C31" s="25">
        <v>18156.68</v>
      </c>
      <c r="D31" s="26"/>
      <c r="E31" s="1">
        <f t="shared" si="0"/>
        <v>-1675.0063334150982</v>
      </c>
      <c r="F31" s="1">
        <f t="shared" si="1"/>
        <v>-1675</v>
      </c>
      <c r="G31" s="1">
        <f t="shared" si="2"/>
        <v>-0.031500000000960426</v>
      </c>
      <c r="H31" s="1">
        <f t="shared" si="3"/>
        <v>-0.031500000000960426</v>
      </c>
      <c r="O31" s="1">
        <f t="shared" si="4"/>
        <v>-0.011110634135616023</v>
      </c>
      <c r="Q31" s="48">
        <f t="shared" si="5"/>
        <v>3138.1800000000003</v>
      </c>
    </row>
    <row r="32" spans="1:17" ht="12.75">
      <c r="A32" s="23" t="s">
        <v>42</v>
      </c>
      <c r="B32" s="24" t="s">
        <v>43</v>
      </c>
      <c r="C32" s="25">
        <v>18181.574</v>
      </c>
      <c r="D32" s="26"/>
      <c r="E32" s="1">
        <f t="shared" si="0"/>
        <v>-1670.0011259404619</v>
      </c>
      <c r="F32" s="1">
        <f t="shared" si="1"/>
        <v>-1670</v>
      </c>
      <c r="G32" s="1">
        <f t="shared" si="2"/>
        <v>-0.005600000000413274</v>
      </c>
      <c r="H32" s="1">
        <f t="shared" si="3"/>
        <v>-0.005600000000413274</v>
      </c>
      <c r="O32" s="1">
        <f t="shared" si="4"/>
        <v>-0.011065523571576797</v>
      </c>
      <c r="Q32" s="48">
        <f t="shared" si="5"/>
        <v>3163.0740000000005</v>
      </c>
    </row>
    <row r="33" spans="1:17" ht="12.75">
      <c r="A33" s="23" t="s">
        <v>42</v>
      </c>
      <c r="B33" s="24" t="s">
        <v>43</v>
      </c>
      <c r="C33" s="25">
        <v>18529.656</v>
      </c>
      <c r="D33" s="26"/>
      <c r="E33" s="1">
        <f t="shared" si="0"/>
        <v>-1600.0154816813513</v>
      </c>
      <c r="F33" s="1">
        <f t="shared" si="1"/>
        <v>-1600</v>
      </c>
      <c r="G33" s="1">
        <f t="shared" si="2"/>
        <v>-0.07700000000113505</v>
      </c>
      <c r="H33" s="1">
        <f t="shared" si="3"/>
        <v>-0.07700000000113505</v>
      </c>
      <c r="O33" s="1">
        <f t="shared" si="4"/>
        <v>-0.010433975675027622</v>
      </c>
      <c r="Q33" s="48">
        <f t="shared" si="5"/>
        <v>3511.155999999999</v>
      </c>
    </row>
    <row r="34" spans="1:17" ht="12.75">
      <c r="A34" s="23" t="s">
        <v>42</v>
      </c>
      <c r="B34" s="24" t="s">
        <v>43</v>
      </c>
      <c r="C34" s="25">
        <v>18534.636</v>
      </c>
      <c r="D34" s="26"/>
      <c r="E34" s="1">
        <f t="shared" si="0"/>
        <v>-1599.014198913468</v>
      </c>
      <c r="F34" s="1">
        <f t="shared" si="1"/>
        <v>-1599</v>
      </c>
      <c r="G34" s="1">
        <f t="shared" si="2"/>
        <v>-0.07062000000223634</v>
      </c>
      <c r="H34" s="1">
        <f t="shared" si="3"/>
        <v>-0.07062000000223634</v>
      </c>
      <c r="O34" s="1">
        <f t="shared" si="4"/>
        <v>-0.010424953562219777</v>
      </c>
      <c r="Q34" s="48">
        <f t="shared" si="5"/>
        <v>3516.1359999999986</v>
      </c>
    </row>
    <row r="35" spans="1:17" ht="12.75">
      <c r="A35" s="23" t="s">
        <v>42</v>
      </c>
      <c r="B35" s="24" t="s">
        <v>43</v>
      </c>
      <c r="C35" s="25">
        <v>18539.647</v>
      </c>
      <c r="D35" s="26"/>
      <c r="E35" s="1">
        <f t="shared" si="0"/>
        <v>-1598.0066832608845</v>
      </c>
      <c r="F35" s="1">
        <f t="shared" si="1"/>
        <v>-1598</v>
      </c>
      <c r="G35" s="1">
        <f t="shared" si="2"/>
        <v>-0.033240000000660075</v>
      </c>
      <c r="H35" s="1">
        <f t="shared" si="3"/>
        <v>-0.033240000000660075</v>
      </c>
      <c r="O35" s="1">
        <f t="shared" si="4"/>
        <v>-0.010415931449411931</v>
      </c>
      <c r="Q35" s="48">
        <f t="shared" si="5"/>
        <v>3521.147000000001</v>
      </c>
    </row>
    <row r="36" spans="1:17" ht="12.75">
      <c r="A36" s="23" t="s">
        <v>42</v>
      </c>
      <c r="B36" s="24" t="s">
        <v>43</v>
      </c>
      <c r="C36" s="25">
        <v>18569.509</v>
      </c>
      <c r="D36" s="26"/>
      <c r="E36" s="1">
        <f t="shared" si="0"/>
        <v>-1592.0026057479265</v>
      </c>
      <c r="F36" s="1">
        <f t="shared" si="1"/>
        <v>-1592</v>
      </c>
      <c r="G36" s="1">
        <f t="shared" si="2"/>
        <v>-0.012960000003658934</v>
      </c>
      <c r="H36" s="1">
        <f t="shared" si="3"/>
        <v>-0.012960000003658934</v>
      </c>
      <c r="O36" s="1">
        <f t="shared" si="4"/>
        <v>-0.01036179877256486</v>
      </c>
      <c r="Q36" s="48">
        <f t="shared" si="5"/>
        <v>3551.008999999998</v>
      </c>
    </row>
    <row r="37" spans="1:17" ht="12.75">
      <c r="A37" s="23" t="s">
        <v>42</v>
      </c>
      <c r="B37" s="24" t="s">
        <v>43</v>
      </c>
      <c r="C37" s="25">
        <v>18569.556</v>
      </c>
      <c r="D37" s="26"/>
      <c r="E37" s="1">
        <f t="shared" si="0"/>
        <v>-1591.9931558904782</v>
      </c>
      <c r="F37" s="1">
        <f t="shared" si="1"/>
        <v>-1592</v>
      </c>
      <c r="G37" s="1">
        <f t="shared" si="2"/>
        <v>0.03403999999864027</v>
      </c>
      <c r="H37" s="1">
        <f t="shared" si="3"/>
        <v>0.03403999999864027</v>
      </c>
      <c r="O37" s="1">
        <f t="shared" si="4"/>
        <v>-0.01036179877256486</v>
      </c>
      <c r="Q37" s="48">
        <f t="shared" si="5"/>
        <v>3551.0560000000005</v>
      </c>
    </row>
    <row r="38" spans="1:17" ht="12.75">
      <c r="A38" s="23" t="s">
        <v>42</v>
      </c>
      <c r="B38" s="24" t="s">
        <v>43</v>
      </c>
      <c r="C38" s="25">
        <v>18574.534</v>
      </c>
      <c r="D38" s="26"/>
      <c r="E38" s="1">
        <f t="shared" si="0"/>
        <v>-1590.9922752441885</v>
      </c>
      <c r="F38" s="1">
        <f t="shared" si="1"/>
        <v>-1591</v>
      </c>
      <c r="G38" s="1">
        <f t="shared" si="2"/>
        <v>0.038419999997131526</v>
      </c>
      <c r="H38" s="1">
        <f t="shared" si="3"/>
        <v>0.038419999997131526</v>
      </c>
      <c r="O38" s="1">
        <f t="shared" si="4"/>
        <v>-0.010352776659757014</v>
      </c>
      <c r="Q38" s="48">
        <f t="shared" si="5"/>
        <v>3556.0339999999997</v>
      </c>
    </row>
    <row r="39" spans="1:17" ht="12.75">
      <c r="A39" s="23" t="s">
        <v>42</v>
      </c>
      <c r="B39" s="24" t="s">
        <v>43</v>
      </c>
      <c r="C39" s="25">
        <v>19310.57</v>
      </c>
      <c r="D39" s="26"/>
      <c r="E39" s="1">
        <f t="shared" si="0"/>
        <v>-1443.004290637403</v>
      </c>
      <c r="F39" s="1">
        <f t="shared" si="1"/>
        <v>-1443</v>
      </c>
      <c r="G39" s="1">
        <f t="shared" si="2"/>
        <v>-0.02133999999932712</v>
      </c>
      <c r="H39" s="1">
        <f t="shared" si="3"/>
        <v>-0.02133999999932712</v>
      </c>
      <c r="O39" s="1">
        <f t="shared" si="4"/>
        <v>-0.009017503964195903</v>
      </c>
      <c r="Q39" s="48">
        <f t="shared" si="5"/>
        <v>4292.07</v>
      </c>
    </row>
    <row r="40" spans="1:17" ht="12.75">
      <c r="A40" s="23" t="s">
        <v>42</v>
      </c>
      <c r="B40" s="24" t="s">
        <v>43</v>
      </c>
      <c r="C40" s="25">
        <v>19688.562</v>
      </c>
      <c r="D40" s="26"/>
      <c r="E40" s="1">
        <f t="shared" si="0"/>
        <v>-1367.0049179470886</v>
      </c>
      <c r="F40" s="1">
        <f t="shared" si="1"/>
        <v>-1367</v>
      </c>
      <c r="G40" s="1">
        <f t="shared" si="2"/>
        <v>-0.024460000000544824</v>
      </c>
      <c r="H40" s="1">
        <f t="shared" si="3"/>
        <v>-0.024460000000544824</v>
      </c>
      <c r="O40" s="1">
        <f t="shared" si="4"/>
        <v>-0.008331823390799659</v>
      </c>
      <c r="Q40" s="48">
        <f t="shared" si="5"/>
        <v>4670.062000000002</v>
      </c>
    </row>
    <row r="41" spans="1:17" ht="12.75">
      <c r="A41" s="23" t="s">
        <v>42</v>
      </c>
      <c r="B41" s="24" t="s">
        <v>43</v>
      </c>
      <c r="C41" s="25">
        <v>20444.537</v>
      </c>
      <c r="D41" s="26"/>
      <c r="E41" s="1">
        <f t="shared" si="0"/>
        <v>-1215.0079821136317</v>
      </c>
      <c r="F41" s="1">
        <f t="shared" si="1"/>
        <v>-1215</v>
      </c>
      <c r="G41" s="1">
        <f t="shared" si="2"/>
        <v>-0.039700000001175795</v>
      </c>
      <c r="H41" s="1">
        <f t="shared" si="3"/>
        <v>-0.039700000001175795</v>
      </c>
      <c r="O41" s="1">
        <f t="shared" si="4"/>
        <v>-0.006960462244007166</v>
      </c>
      <c r="Q41" s="48">
        <f t="shared" si="5"/>
        <v>5426.037</v>
      </c>
    </row>
    <row r="42" spans="1:17" ht="12.75">
      <c r="A42" s="23" t="s">
        <v>42</v>
      </c>
      <c r="B42" s="24" t="s">
        <v>43</v>
      </c>
      <c r="C42" s="25">
        <v>20568.886</v>
      </c>
      <c r="D42" s="26"/>
      <c r="E42" s="1">
        <f t="shared" si="0"/>
        <v>-1190.0062730968596</v>
      </c>
      <c r="F42" s="1">
        <f t="shared" si="1"/>
        <v>-1190</v>
      </c>
      <c r="G42" s="1">
        <f t="shared" si="2"/>
        <v>-0.031200000001263106</v>
      </c>
      <c r="H42" s="1">
        <f t="shared" si="3"/>
        <v>-0.031200000001263106</v>
      </c>
      <c r="O42" s="1">
        <f t="shared" si="4"/>
        <v>-0.006734909423811034</v>
      </c>
      <c r="Q42" s="48">
        <f t="shared" si="5"/>
        <v>5550.385999999999</v>
      </c>
    </row>
    <row r="43" spans="1:17" ht="12.75">
      <c r="A43" s="23" t="s">
        <v>42</v>
      </c>
      <c r="B43" s="24" t="s">
        <v>43</v>
      </c>
      <c r="C43" s="25">
        <v>20583.815</v>
      </c>
      <c r="D43" s="26"/>
      <c r="E43" s="1">
        <f t="shared" si="0"/>
        <v>-1187.0046364619739</v>
      </c>
      <c r="F43" s="1">
        <f t="shared" si="1"/>
        <v>-1187</v>
      </c>
      <c r="G43" s="1">
        <f t="shared" si="2"/>
        <v>-0.02306000000316999</v>
      </c>
      <c r="H43" s="1">
        <f t="shared" si="3"/>
        <v>-0.02306000000316999</v>
      </c>
      <c r="O43" s="1">
        <f t="shared" si="4"/>
        <v>-0.006707843085387497</v>
      </c>
      <c r="Q43" s="48">
        <f t="shared" si="5"/>
        <v>5565.314999999999</v>
      </c>
    </row>
    <row r="44" spans="1:17" ht="12.75">
      <c r="A44" s="23" t="s">
        <v>42</v>
      </c>
      <c r="B44" s="24" t="s">
        <v>43</v>
      </c>
      <c r="C44" s="25">
        <v>21344.839</v>
      </c>
      <c r="D44" s="26"/>
      <c r="E44" s="1">
        <f t="shared" si="0"/>
        <v>-1033.9925446656562</v>
      </c>
      <c r="F44" s="1">
        <f t="shared" si="1"/>
        <v>-1034</v>
      </c>
      <c r="G44" s="1">
        <f t="shared" si="2"/>
        <v>0.037079999998240964</v>
      </c>
      <c r="H44" s="1">
        <f t="shared" si="3"/>
        <v>0.037079999998240964</v>
      </c>
      <c r="O44" s="1">
        <f t="shared" si="4"/>
        <v>-0.0053274598257871605</v>
      </c>
      <c r="Q44" s="48">
        <f t="shared" si="5"/>
        <v>6326.339</v>
      </c>
    </row>
    <row r="45" spans="1:17" ht="12.75">
      <c r="A45" s="23" t="s">
        <v>42</v>
      </c>
      <c r="B45" s="24" t="s">
        <v>43</v>
      </c>
      <c r="C45" s="25">
        <v>21369.739</v>
      </c>
      <c r="D45" s="26"/>
      <c r="E45" s="1">
        <f t="shared" si="0"/>
        <v>-1028.986130826239</v>
      </c>
      <c r="F45" s="1">
        <f t="shared" si="1"/>
        <v>-1029</v>
      </c>
      <c r="G45" s="1">
        <f t="shared" si="2"/>
        <v>0.06898000000001048</v>
      </c>
      <c r="H45" s="1">
        <f t="shared" si="3"/>
        <v>0.06898000000001048</v>
      </c>
      <c r="O45" s="1">
        <f t="shared" si="4"/>
        <v>-0.005282349261747933</v>
      </c>
      <c r="Q45" s="48">
        <f t="shared" si="5"/>
        <v>6351.239000000001</v>
      </c>
    </row>
    <row r="46" spans="1:17" ht="12.75">
      <c r="A46" s="23" t="s">
        <v>42</v>
      </c>
      <c r="B46" s="24" t="s">
        <v>43</v>
      </c>
      <c r="C46" s="25">
        <v>21722.812</v>
      </c>
      <c r="D46" s="26"/>
      <c r="E46" s="1">
        <f t="shared" si="0"/>
        <v>-957.9969921304803</v>
      </c>
      <c r="F46" s="1">
        <f t="shared" si="1"/>
        <v>-958</v>
      </c>
      <c r="G46" s="1">
        <f t="shared" si="2"/>
        <v>0.014960000000428408</v>
      </c>
      <c r="H46" s="1">
        <f t="shared" si="3"/>
        <v>0.014960000000428408</v>
      </c>
      <c r="O46" s="1">
        <f t="shared" si="4"/>
        <v>-0.004641779252390914</v>
      </c>
      <c r="Q46" s="48">
        <f t="shared" si="5"/>
        <v>6704.312000000002</v>
      </c>
    </row>
    <row r="47" spans="1:17" ht="12.75">
      <c r="A47" s="23" t="s">
        <v>42</v>
      </c>
      <c r="B47" s="24" t="s">
        <v>43</v>
      </c>
      <c r="C47" s="25">
        <v>21732.752</v>
      </c>
      <c r="D47" s="26"/>
      <c r="E47" s="1">
        <f t="shared" si="0"/>
        <v>-955.9984478106492</v>
      </c>
      <c r="F47" s="1">
        <f t="shared" si="1"/>
        <v>-956</v>
      </c>
      <c r="G47" s="1">
        <f t="shared" si="2"/>
        <v>0.007720000001427252</v>
      </c>
      <c r="H47" s="1">
        <f t="shared" si="3"/>
        <v>0.007720000001427252</v>
      </c>
      <c r="O47" s="1">
        <f t="shared" si="4"/>
        <v>-0.004623735026775223</v>
      </c>
      <c r="Q47" s="48">
        <f t="shared" si="5"/>
        <v>6714.252</v>
      </c>
    </row>
    <row r="48" spans="1:17" ht="12.75">
      <c r="A48" s="23" t="s">
        <v>42</v>
      </c>
      <c r="B48" s="24" t="s">
        <v>43</v>
      </c>
      <c r="C48" s="25">
        <v>22483.779</v>
      </c>
      <c r="D48" s="26"/>
      <c r="E48" s="1">
        <f t="shared" si="0"/>
        <v>-804.9963607995791</v>
      </c>
      <c r="F48" s="1">
        <f t="shared" si="1"/>
        <v>-805</v>
      </c>
      <c r="G48" s="1">
        <f t="shared" si="2"/>
        <v>0.01809999999750289</v>
      </c>
      <c r="H48" s="1">
        <f t="shared" si="3"/>
        <v>0.01809999999750289</v>
      </c>
      <c r="O48" s="1">
        <f t="shared" si="4"/>
        <v>-0.0032613959927905774</v>
      </c>
      <c r="Q48" s="48">
        <f t="shared" si="5"/>
        <v>7465.278999999999</v>
      </c>
    </row>
    <row r="49" spans="1:17" ht="12.75">
      <c r="A49" s="23" t="s">
        <v>42</v>
      </c>
      <c r="B49" s="24" t="s">
        <v>43</v>
      </c>
      <c r="C49" s="25">
        <v>22856.763</v>
      </c>
      <c r="D49" s="26"/>
      <c r="E49" s="1">
        <f t="shared" si="0"/>
        <v>-730.0039005794576</v>
      </c>
      <c r="F49" s="1">
        <f t="shared" si="1"/>
        <v>-730</v>
      </c>
      <c r="G49" s="1">
        <f t="shared" si="2"/>
        <v>-0.019400000001041917</v>
      </c>
      <c r="H49" s="1">
        <f t="shared" si="3"/>
        <v>-0.019400000001041917</v>
      </c>
      <c r="O49" s="1">
        <f t="shared" si="4"/>
        <v>-0.0025847375322021766</v>
      </c>
      <c r="Q49" s="48">
        <f t="shared" si="5"/>
        <v>7838.262999999999</v>
      </c>
    </row>
    <row r="50" spans="1:17" ht="12.75">
      <c r="A50" s="23" t="s">
        <v>42</v>
      </c>
      <c r="B50" s="24" t="s">
        <v>43</v>
      </c>
      <c r="C50" s="25">
        <v>22856.809</v>
      </c>
      <c r="D50" s="26"/>
      <c r="E50" s="1">
        <f t="shared" si="0"/>
        <v>-729.994651782806</v>
      </c>
      <c r="F50" s="1">
        <f t="shared" si="1"/>
        <v>-730</v>
      </c>
      <c r="G50" s="1">
        <f t="shared" si="2"/>
        <v>0.02660000000105356</v>
      </c>
      <c r="H50" s="1">
        <f t="shared" si="3"/>
        <v>0.02660000000105356</v>
      </c>
      <c r="O50" s="1">
        <f t="shared" si="4"/>
        <v>-0.0025847375322021766</v>
      </c>
      <c r="Q50" s="48">
        <f t="shared" si="5"/>
        <v>7838.309000000001</v>
      </c>
    </row>
    <row r="51" spans="1:17" ht="12.75">
      <c r="A51" s="23" t="s">
        <v>42</v>
      </c>
      <c r="B51" s="24" t="s">
        <v>43</v>
      </c>
      <c r="C51" s="25">
        <v>22866.691</v>
      </c>
      <c r="D51" s="26"/>
      <c r="E51" s="1">
        <f t="shared" si="0"/>
        <v>-728.0077689891874</v>
      </c>
      <c r="F51" s="1">
        <f t="shared" si="1"/>
        <v>-728</v>
      </c>
      <c r="G51" s="1">
        <f t="shared" si="2"/>
        <v>-0.038640000002487795</v>
      </c>
      <c r="H51" s="1">
        <f t="shared" si="3"/>
        <v>-0.038640000002487795</v>
      </c>
      <c r="O51" s="1">
        <f t="shared" si="4"/>
        <v>-0.0025666933065864863</v>
      </c>
      <c r="Q51" s="48">
        <f t="shared" si="5"/>
        <v>7848.190999999999</v>
      </c>
    </row>
    <row r="52" spans="1:17" ht="12.75">
      <c r="A52" s="23" t="s">
        <v>42</v>
      </c>
      <c r="B52" s="24" t="s">
        <v>43</v>
      </c>
      <c r="C52" s="25">
        <v>23234.743</v>
      </c>
      <c r="D52" s="26"/>
      <c r="E52" s="1">
        <f t="shared" si="0"/>
        <v>-654.0069406187048</v>
      </c>
      <c r="F52" s="1">
        <f t="shared" si="1"/>
        <v>-654</v>
      </c>
      <c r="G52" s="1">
        <f t="shared" si="2"/>
        <v>-0.034520000001066364</v>
      </c>
      <c r="H52" s="1">
        <f t="shared" si="3"/>
        <v>-0.034520000001066364</v>
      </c>
      <c r="O52" s="1">
        <f t="shared" si="4"/>
        <v>-0.001899056958805931</v>
      </c>
      <c r="Q52" s="48">
        <f t="shared" si="5"/>
        <v>8216.242999999999</v>
      </c>
    </row>
    <row r="53" spans="1:17" ht="12.75">
      <c r="A53" s="23" t="s">
        <v>42</v>
      </c>
      <c r="B53" s="24" t="s">
        <v>43</v>
      </c>
      <c r="C53" s="25">
        <v>23264.58</v>
      </c>
      <c r="D53" s="26"/>
      <c r="E53" s="1">
        <f aca="true" t="shared" si="6" ref="E53:E84">+(C53-C$7)/C$8</f>
        <v>-648.0078896256649</v>
      </c>
      <c r="F53" s="1">
        <f aca="true" t="shared" si="7" ref="F53:F84">ROUND(2*E53,0)/2</f>
        <v>-648</v>
      </c>
      <c r="G53" s="1">
        <f aca="true" t="shared" si="8" ref="G53:G84">+C53-(C$7+F53*C$8)</f>
        <v>-0.03923999999824446</v>
      </c>
      <c r="H53" s="1">
        <f aca="true" t="shared" si="9" ref="H53:H84">+G53</f>
        <v>-0.03923999999824446</v>
      </c>
      <c r="O53" s="1">
        <f aca="true" t="shared" si="10" ref="O53:O84">+C$11+C$12*$F53</f>
        <v>-0.0018449242819588594</v>
      </c>
      <c r="Q53" s="48">
        <f aca="true" t="shared" si="11" ref="Q53:Q84">+C53-15018.5</f>
        <v>8246.080000000002</v>
      </c>
    </row>
    <row r="54" spans="1:17" ht="12.75">
      <c r="A54" s="23" t="s">
        <v>42</v>
      </c>
      <c r="B54" s="24" t="s">
        <v>43</v>
      </c>
      <c r="C54" s="25">
        <v>23264.674</v>
      </c>
      <c r="D54" s="26"/>
      <c r="E54" s="1">
        <f t="shared" si="6"/>
        <v>-647.9889899107696</v>
      </c>
      <c r="F54" s="1">
        <f t="shared" si="7"/>
        <v>-648</v>
      </c>
      <c r="G54" s="1">
        <f t="shared" si="8"/>
        <v>0.05475999999907799</v>
      </c>
      <c r="H54" s="1">
        <f t="shared" si="9"/>
        <v>0.05475999999907799</v>
      </c>
      <c r="O54" s="1">
        <f t="shared" si="10"/>
        <v>-0.0018449242819588594</v>
      </c>
      <c r="Q54" s="48">
        <f t="shared" si="11"/>
        <v>8246.173999999999</v>
      </c>
    </row>
    <row r="55" spans="1:17" ht="12.75">
      <c r="A55" s="23" t="s">
        <v>42</v>
      </c>
      <c r="B55" s="24" t="s">
        <v>43</v>
      </c>
      <c r="C55" s="25">
        <v>23279.563</v>
      </c>
      <c r="D55" s="26"/>
      <c r="E55" s="1">
        <f t="shared" si="6"/>
        <v>-644.9953957077547</v>
      </c>
      <c r="F55" s="1">
        <f t="shared" si="7"/>
        <v>-645</v>
      </c>
      <c r="G55" s="1">
        <f t="shared" si="8"/>
        <v>0.022899999996297993</v>
      </c>
      <c r="H55" s="1">
        <f t="shared" si="9"/>
        <v>0.022899999996297993</v>
      </c>
      <c r="O55" s="1">
        <f t="shared" si="10"/>
        <v>-0.0018178579435353228</v>
      </c>
      <c r="Q55" s="48">
        <f t="shared" si="11"/>
        <v>8261.062999999998</v>
      </c>
    </row>
    <row r="56" spans="1:17" ht="12.75">
      <c r="A56" s="23" t="s">
        <v>42</v>
      </c>
      <c r="B56" s="24" t="s">
        <v>43</v>
      </c>
      <c r="C56" s="25">
        <v>23637.627</v>
      </c>
      <c r="D56" s="26"/>
      <c r="E56" s="1">
        <f t="shared" si="6"/>
        <v>-573.0027625753477</v>
      </c>
      <c r="F56" s="1">
        <f t="shared" si="7"/>
        <v>-573</v>
      </c>
      <c r="G56" s="1">
        <f t="shared" si="8"/>
        <v>-0.01374000000214437</v>
      </c>
      <c r="H56" s="1">
        <f t="shared" si="9"/>
        <v>-0.01374000000214437</v>
      </c>
      <c r="O56" s="1">
        <f t="shared" si="10"/>
        <v>-0.0011682658213704586</v>
      </c>
      <c r="Q56" s="48">
        <f t="shared" si="11"/>
        <v>8619.127</v>
      </c>
    </row>
    <row r="57" spans="1:17" ht="12.75">
      <c r="A57" s="23" t="s">
        <v>42</v>
      </c>
      <c r="B57" s="24" t="s">
        <v>43</v>
      </c>
      <c r="C57" s="25">
        <v>23637.636</v>
      </c>
      <c r="D57" s="26"/>
      <c r="E57" s="1">
        <f t="shared" si="6"/>
        <v>-573.0009530281772</v>
      </c>
      <c r="F57" s="1">
        <f t="shared" si="7"/>
        <v>-573</v>
      </c>
      <c r="G57" s="1">
        <f t="shared" si="8"/>
        <v>-0.004740000003948808</v>
      </c>
      <c r="H57" s="1">
        <f t="shared" si="9"/>
        <v>-0.004740000003948808</v>
      </c>
      <c r="O57" s="1">
        <f t="shared" si="10"/>
        <v>-0.0011682658213704586</v>
      </c>
      <c r="Q57" s="48">
        <f t="shared" si="11"/>
        <v>8619.135999999999</v>
      </c>
    </row>
    <row r="58" spans="1:17" ht="12.75">
      <c r="A58" s="23" t="s">
        <v>42</v>
      </c>
      <c r="B58" s="24" t="s">
        <v>43</v>
      </c>
      <c r="C58" s="25">
        <v>23642.601</v>
      </c>
      <c r="D58" s="26"/>
      <c r="E58" s="1">
        <f t="shared" si="6"/>
        <v>-572.0026861722453</v>
      </c>
      <c r="F58" s="1">
        <f t="shared" si="7"/>
        <v>-572</v>
      </c>
      <c r="G58" s="1">
        <f t="shared" si="8"/>
        <v>-0.013360000000830041</v>
      </c>
      <c r="H58" s="1">
        <f t="shared" si="9"/>
        <v>-0.013360000000830041</v>
      </c>
      <c r="O58" s="1">
        <f t="shared" si="10"/>
        <v>-0.001159243708562613</v>
      </c>
      <c r="Q58" s="48">
        <f t="shared" si="11"/>
        <v>8624.100999999999</v>
      </c>
    </row>
    <row r="59" spans="1:17" ht="12.75">
      <c r="A59" s="23" t="s">
        <v>42</v>
      </c>
      <c r="B59" s="24" t="s">
        <v>43</v>
      </c>
      <c r="C59" s="25">
        <v>23647.565</v>
      </c>
      <c r="D59" s="26"/>
      <c r="E59" s="1">
        <f t="shared" si="6"/>
        <v>-571.0046203771102</v>
      </c>
      <c r="F59" s="1">
        <f t="shared" si="7"/>
        <v>-571</v>
      </c>
      <c r="G59" s="1">
        <f t="shared" si="8"/>
        <v>-0.02298000000155298</v>
      </c>
      <c r="H59" s="1">
        <f t="shared" si="9"/>
        <v>-0.02298000000155298</v>
      </c>
      <c r="O59" s="1">
        <f t="shared" si="10"/>
        <v>-0.0011502215957547674</v>
      </c>
      <c r="Q59" s="48">
        <f t="shared" si="11"/>
        <v>8629.064999999999</v>
      </c>
    </row>
    <row r="60" spans="1:17" ht="12.75">
      <c r="A60" s="23" t="s">
        <v>42</v>
      </c>
      <c r="B60" s="24" t="s">
        <v>43</v>
      </c>
      <c r="C60" s="25">
        <v>23647.615</v>
      </c>
      <c r="D60" s="26"/>
      <c r="E60" s="1">
        <f t="shared" si="6"/>
        <v>-570.9945673372714</v>
      </c>
      <c r="F60" s="1">
        <f t="shared" si="7"/>
        <v>-571</v>
      </c>
      <c r="G60" s="1">
        <f t="shared" si="8"/>
        <v>0.027020000001357403</v>
      </c>
      <c r="H60" s="1">
        <f t="shared" si="9"/>
        <v>0.027020000001357403</v>
      </c>
      <c r="O60" s="1">
        <f t="shared" si="10"/>
        <v>-0.0011502215957547674</v>
      </c>
      <c r="Q60" s="48">
        <f t="shared" si="11"/>
        <v>8629.115000000002</v>
      </c>
    </row>
    <row r="61" spans="1:17" ht="12.75">
      <c r="A61" s="23" t="s">
        <v>42</v>
      </c>
      <c r="B61" s="24" t="s">
        <v>43</v>
      </c>
      <c r="C61" s="25">
        <v>24025.569</v>
      </c>
      <c r="D61" s="26"/>
      <c r="E61" s="1">
        <f t="shared" si="6"/>
        <v>-495.0028349572347</v>
      </c>
      <c r="F61" s="1">
        <f t="shared" si="7"/>
        <v>-495</v>
      </c>
      <c r="G61" s="1">
        <f t="shared" si="8"/>
        <v>-0.014100000000325963</v>
      </c>
      <c r="H61" s="1">
        <f t="shared" si="9"/>
        <v>-0.014100000000325963</v>
      </c>
      <c r="O61" s="1">
        <f t="shared" si="10"/>
        <v>-0.0004645410223585219</v>
      </c>
      <c r="Q61" s="48">
        <f t="shared" si="11"/>
        <v>9007.069</v>
      </c>
    </row>
    <row r="62" spans="1:17" ht="12.75">
      <c r="A62" s="23" t="s">
        <v>42</v>
      </c>
      <c r="B62" s="24" t="s">
        <v>43</v>
      </c>
      <c r="C62" s="25">
        <v>24035.532</v>
      </c>
      <c r="D62" s="26"/>
      <c r="E62" s="1">
        <f t="shared" si="6"/>
        <v>-492.9996662390778</v>
      </c>
      <c r="F62" s="1">
        <f t="shared" si="7"/>
        <v>-493</v>
      </c>
      <c r="G62" s="1">
        <f t="shared" si="8"/>
        <v>0.0016599999980826396</v>
      </c>
      <c r="H62" s="1">
        <f t="shared" si="9"/>
        <v>0.0016599999980826396</v>
      </c>
      <c r="O62" s="1">
        <f t="shared" si="10"/>
        <v>-0.00044649679674283165</v>
      </c>
      <c r="Q62" s="48">
        <f t="shared" si="11"/>
        <v>9017.032</v>
      </c>
    </row>
    <row r="63" spans="1:17" ht="12.75">
      <c r="A63" s="23" t="s">
        <v>42</v>
      </c>
      <c r="B63" s="24" t="s">
        <v>43</v>
      </c>
      <c r="C63" s="25">
        <v>24766.581</v>
      </c>
      <c r="D63" s="26"/>
      <c r="E63" s="1">
        <f t="shared" si="6"/>
        <v>-346.0143718257533</v>
      </c>
      <c r="F63" s="1">
        <f t="shared" si="7"/>
        <v>-346</v>
      </c>
      <c r="G63" s="1">
        <f t="shared" si="8"/>
        <v>-0.07148000000233878</v>
      </c>
      <c r="H63" s="1">
        <f t="shared" si="9"/>
        <v>-0.07148000000233878</v>
      </c>
      <c r="O63" s="1">
        <f t="shared" si="10"/>
        <v>0.0008797537860104334</v>
      </c>
      <c r="Q63" s="48">
        <f t="shared" si="11"/>
        <v>9748.080999999998</v>
      </c>
    </row>
    <row r="64" spans="1:17" ht="12.75">
      <c r="A64" s="23" t="s">
        <v>42</v>
      </c>
      <c r="B64" s="24" t="s">
        <v>43</v>
      </c>
      <c r="C64" s="25">
        <v>24786.584</v>
      </c>
      <c r="D64" s="26"/>
      <c r="E64" s="1">
        <f t="shared" si="6"/>
        <v>-341.99255270808834</v>
      </c>
      <c r="F64" s="1">
        <f t="shared" si="7"/>
        <v>-342</v>
      </c>
      <c r="G64" s="1">
        <f t="shared" si="8"/>
        <v>0.03703999999925145</v>
      </c>
      <c r="H64" s="1">
        <f t="shared" si="9"/>
        <v>0.03703999999925145</v>
      </c>
      <c r="O64" s="1">
        <f t="shared" si="10"/>
        <v>0.0009158422372418148</v>
      </c>
      <c r="Q64" s="48">
        <f t="shared" si="11"/>
        <v>9768.083999999999</v>
      </c>
    </row>
    <row r="65" spans="1:17" ht="12.75">
      <c r="A65" s="23" t="s">
        <v>42</v>
      </c>
      <c r="B65" s="24" t="s">
        <v>43</v>
      </c>
      <c r="C65" s="25">
        <v>25169.495</v>
      </c>
      <c r="D65" s="26"/>
      <c r="E65" s="1">
        <f t="shared" si="6"/>
        <v>-265.0041619584935</v>
      </c>
      <c r="F65" s="1">
        <f t="shared" si="7"/>
        <v>-265</v>
      </c>
      <c r="G65" s="1">
        <f t="shared" si="8"/>
        <v>-0.020700000000942964</v>
      </c>
      <c r="H65" s="1">
        <f t="shared" si="9"/>
        <v>-0.020700000000942964</v>
      </c>
      <c r="O65" s="1">
        <f t="shared" si="10"/>
        <v>0.001610544923445906</v>
      </c>
      <c r="Q65" s="48">
        <f t="shared" si="11"/>
        <v>10150.994999999999</v>
      </c>
    </row>
    <row r="66" spans="1:17" ht="12.75">
      <c r="A66" s="23" t="s">
        <v>42</v>
      </c>
      <c r="B66" s="24" t="s">
        <v>43</v>
      </c>
      <c r="C66" s="25">
        <v>25557.485</v>
      </c>
      <c r="D66" s="26"/>
      <c r="E66" s="1">
        <f t="shared" si="6"/>
        <v>-186.99458342213535</v>
      </c>
      <c r="F66" s="1">
        <f t="shared" si="7"/>
        <v>-187</v>
      </c>
      <c r="G66" s="1">
        <f t="shared" si="8"/>
        <v>0.026939999999740394</v>
      </c>
      <c r="H66" s="1">
        <f t="shared" si="9"/>
        <v>0.026939999999740394</v>
      </c>
      <c r="O66" s="1">
        <f t="shared" si="10"/>
        <v>0.0023142697224578426</v>
      </c>
      <c r="Q66" s="48">
        <f t="shared" si="11"/>
        <v>10538.985</v>
      </c>
    </row>
    <row r="67" spans="1:17" ht="12.75">
      <c r="A67" s="23" t="s">
        <v>42</v>
      </c>
      <c r="B67" s="24" t="s">
        <v>43</v>
      </c>
      <c r="C67" s="25">
        <v>25741.53</v>
      </c>
      <c r="D67" s="26"/>
      <c r="E67" s="1">
        <f t="shared" si="6"/>
        <v>-149.99034908175585</v>
      </c>
      <c r="F67" s="1">
        <f t="shared" si="7"/>
        <v>-150</v>
      </c>
      <c r="G67" s="1">
        <f t="shared" si="8"/>
        <v>0.04799999999886495</v>
      </c>
      <c r="H67" s="1">
        <f t="shared" si="9"/>
        <v>0.04799999999886495</v>
      </c>
      <c r="O67" s="1">
        <f t="shared" si="10"/>
        <v>0.00264808789634812</v>
      </c>
      <c r="Q67" s="48">
        <f t="shared" si="11"/>
        <v>10723.029999999999</v>
      </c>
    </row>
    <row r="68" spans="1:17" ht="12.75">
      <c r="A68" s="23" t="s">
        <v>44</v>
      </c>
      <c r="B68" s="24" t="s">
        <v>43</v>
      </c>
      <c r="C68" s="25">
        <v>26487.505</v>
      </c>
      <c r="D68" s="26"/>
      <c r="E68" s="1">
        <f t="shared" si="6"/>
        <v>-0.004021215935362282</v>
      </c>
      <c r="F68" s="1">
        <f t="shared" si="7"/>
        <v>0</v>
      </c>
      <c r="G68" s="1">
        <f t="shared" si="8"/>
        <v>-0.020000000000436557</v>
      </c>
      <c r="H68" s="1">
        <f t="shared" si="9"/>
        <v>-0.020000000000436557</v>
      </c>
      <c r="O68" s="1">
        <f t="shared" si="10"/>
        <v>0.004001404817524921</v>
      </c>
      <c r="Q68" s="48">
        <f t="shared" si="11"/>
        <v>11469.005000000001</v>
      </c>
    </row>
    <row r="69" spans="1:17" ht="12.75" customHeight="1">
      <c r="A69" s="1" t="s">
        <v>45</v>
      </c>
      <c r="C69" s="26">
        <v>26487.525</v>
      </c>
      <c r="D69" s="26" t="s">
        <v>15</v>
      </c>
      <c r="E69" s="1">
        <f t="shared" si="6"/>
        <v>0</v>
      </c>
      <c r="F69" s="1">
        <f t="shared" si="7"/>
        <v>0</v>
      </c>
      <c r="G69" s="1">
        <f t="shared" si="8"/>
        <v>0</v>
      </c>
      <c r="H69" s="1">
        <f t="shared" si="9"/>
        <v>0</v>
      </c>
      <c r="O69" s="1">
        <f t="shared" si="10"/>
        <v>0.004001404817524921</v>
      </c>
      <c r="Q69" s="48">
        <f t="shared" si="11"/>
        <v>11469.025000000001</v>
      </c>
    </row>
    <row r="70" spans="1:17" ht="12.75">
      <c r="A70" s="23" t="s">
        <v>42</v>
      </c>
      <c r="B70" s="24" t="s">
        <v>43</v>
      </c>
      <c r="C70" s="25">
        <v>26507.406</v>
      </c>
      <c r="D70" s="26"/>
      <c r="E70" s="1">
        <f t="shared" si="6"/>
        <v>3.997289700459139</v>
      </c>
      <c r="F70" s="1">
        <f t="shared" si="7"/>
        <v>4</v>
      </c>
      <c r="G70" s="1">
        <f t="shared" si="8"/>
        <v>-0.013480000001436565</v>
      </c>
      <c r="H70" s="1">
        <f t="shared" si="9"/>
        <v>-0.013480000001436565</v>
      </c>
      <c r="O70" s="1">
        <f t="shared" si="10"/>
        <v>0.0040374932687563024</v>
      </c>
      <c r="Q70" s="48">
        <f t="shared" si="11"/>
        <v>11488.905999999999</v>
      </c>
    </row>
    <row r="71" spans="1:17" ht="12.75">
      <c r="A71" s="23" t="s">
        <v>42</v>
      </c>
      <c r="B71" s="24" t="s">
        <v>43</v>
      </c>
      <c r="C71" s="25">
        <v>26507.47</v>
      </c>
      <c r="D71" s="26"/>
      <c r="E71" s="1">
        <f t="shared" si="6"/>
        <v>4.010157591452445</v>
      </c>
      <c r="F71" s="1">
        <f t="shared" si="7"/>
        <v>4</v>
      </c>
      <c r="G71" s="1">
        <f t="shared" si="8"/>
        <v>0.050520000000688015</v>
      </c>
      <c r="H71" s="1">
        <f t="shared" si="9"/>
        <v>0.050520000000688015</v>
      </c>
      <c r="O71" s="1">
        <f t="shared" si="10"/>
        <v>0.0040374932687563024</v>
      </c>
      <c r="Q71" s="48">
        <f t="shared" si="11"/>
        <v>11488.970000000001</v>
      </c>
    </row>
    <row r="72" spans="1:17" ht="12.75">
      <c r="A72" s="23" t="s">
        <v>44</v>
      </c>
      <c r="B72" s="24" t="s">
        <v>43</v>
      </c>
      <c r="C72" s="25">
        <v>26885.45</v>
      </c>
      <c r="D72" s="26"/>
      <c r="E72" s="1">
        <f t="shared" si="6"/>
        <v>80.00711755220529</v>
      </c>
      <c r="F72" s="1">
        <f t="shared" si="7"/>
        <v>80</v>
      </c>
      <c r="G72" s="1">
        <f t="shared" si="8"/>
        <v>0.03540000000066357</v>
      </c>
      <c r="H72" s="1">
        <f t="shared" si="9"/>
        <v>0.03540000000066357</v>
      </c>
      <c r="O72" s="1">
        <f t="shared" si="10"/>
        <v>0.004723173842152548</v>
      </c>
      <c r="Q72" s="48">
        <f t="shared" si="11"/>
        <v>11866.95</v>
      </c>
    </row>
    <row r="73" spans="1:17" ht="12.75">
      <c r="A73" s="23" t="s">
        <v>44</v>
      </c>
      <c r="B73" s="24" t="s">
        <v>43</v>
      </c>
      <c r="C73" s="25">
        <v>26885.493</v>
      </c>
      <c r="D73" s="26"/>
      <c r="E73" s="1">
        <f t="shared" si="6"/>
        <v>80.01576316646569</v>
      </c>
      <c r="F73" s="1">
        <f t="shared" si="7"/>
        <v>80</v>
      </c>
      <c r="G73" s="1">
        <f t="shared" si="8"/>
        <v>0.07839999999850988</v>
      </c>
      <c r="H73" s="1">
        <f t="shared" si="9"/>
        <v>0.07839999999850988</v>
      </c>
      <c r="O73" s="1">
        <f t="shared" si="10"/>
        <v>0.004723173842152548</v>
      </c>
      <c r="Q73" s="48">
        <f t="shared" si="11"/>
        <v>11866.992999999999</v>
      </c>
    </row>
    <row r="74" spans="1:17" ht="12.75">
      <c r="A74" s="23" t="s">
        <v>42</v>
      </c>
      <c r="B74" s="24" t="s">
        <v>43</v>
      </c>
      <c r="C74" s="25">
        <v>26925.227</v>
      </c>
      <c r="D74" s="26"/>
      <c r="E74" s="1">
        <f t="shared" si="6"/>
        <v>88.00471286507563</v>
      </c>
      <c r="F74" s="1">
        <f t="shared" si="7"/>
        <v>88</v>
      </c>
      <c r="G74" s="1">
        <f t="shared" si="8"/>
        <v>0.02343999999720836</v>
      </c>
      <c r="H74" s="1">
        <f t="shared" si="9"/>
        <v>0.02343999999720836</v>
      </c>
      <c r="O74" s="1">
        <f t="shared" si="10"/>
        <v>0.004795350744615311</v>
      </c>
      <c r="Q74" s="48">
        <f t="shared" si="11"/>
        <v>11906.726999999999</v>
      </c>
    </row>
    <row r="75" spans="1:17" ht="12.75">
      <c r="A75" s="23" t="s">
        <v>42</v>
      </c>
      <c r="B75" s="24" t="s">
        <v>43</v>
      </c>
      <c r="C75" s="25">
        <v>27566.748</v>
      </c>
      <c r="D75" s="26"/>
      <c r="E75" s="1">
        <f t="shared" si="6"/>
        <v>216.98943626573765</v>
      </c>
      <c r="F75" s="1">
        <f t="shared" si="7"/>
        <v>217</v>
      </c>
      <c r="G75" s="1">
        <f t="shared" si="8"/>
        <v>-0.052540000000590226</v>
      </c>
      <c r="H75" s="1">
        <f t="shared" si="9"/>
        <v>-0.052540000000590226</v>
      </c>
      <c r="O75" s="1">
        <f t="shared" si="10"/>
        <v>0.005959203296827359</v>
      </c>
      <c r="Q75" s="48">
        <f t="shared" si="11"/>
        <v>12548.248</v>
      </c>
    </row>
    <row r="76" spans="1:17" ht="12.75">
      <c r="A76" s="23" t="s">
        <v>42</v>
      </c>
      <c r="B76" s="24" t="s">
        <v>43</v>
      </c>
      <c r="C76" s="25">
        <v>27566.829</v>
      </c>
      <c r="D76" s="26"/>
      <c r="E76" s="1">
        <f t="shared" si="6"/>
        <v>217.0057221902759</v>
      </c>
      <c r="F76" s="1">
        <f t="shared" si="7"/>
        <v>217</v>
      </c>
      <c r="G76" s="1">
        <f t="shared" si="8"/>
        <v>0.02846000000135973</v>
      </c>
      <c r="H76" s="1">
        <f t="shared" si="9"/>
        <v>0.02846000000135973</v>
      </c>
      <c r="O76" s="1">
        <f t="shared" si="10"/>
        <v>0.005959203296827359</v>
      </c>
      <c r="Q76" s="48">
        <f t="shared" si="11"/>
        <v>12548.329000000002</v>
      </c>
    </row>
    <row r="77" spans="1:17" ht="12.75">
      <c r="A77" s="23" t="s">
        <v>42</v>
      </c>
      <c r="B77" s="24" t="s">
        <v>43</v>
      </c>
      <c r="C77" s="25">
        <v>27576.774</v>
      </c>
      <c r="D77" s="26"/>
      <c r="E77" s="1">
        <f t="shared" si="6"/>
        <v>219.0052718140911</v>
      </c>
      <c r="F77" s="1">
        <f t="shared" si="7"/>
        <v>219</v>
      </c>
      <c r="G77" s="1">
        <f t="shared" si="8"/>
        <v>0.02621999999973923</v>
      </c>
      <c r="H77" s="1">
        <f t="shared" si="9"/>
        <v>0.02621999999973923</v>
      </c>
      <c r="O77" s="1">
        <f t="shared" si="10"/>
        <v>0.00597724752244305</v>
      </c>
      <c r="Q77" s="48">
        <f t="shared" si="11"/>
        <v>12558.274000000001</v>
      </c>
    </row>
    <row r="78" spans="1:17" ht="12.75">
      <c r="A78" s="23" t="s">
        <v>42</v>
      </c>
      <c r="B78" s="24" t="s">
        <v>43</v>
      </c>
      <c r="C78" s="25">
        <v>27581.783</v>
      </c>
      <c r="D78" s="26"/>
      <c r="E78" s="1">
        <f t="shared" si="6"/>
        <v>220.01238534508022</v>
      </c>
      <c r="F78" s="1">
        <f t="shared" si="7"/>
        <v>220</v>
      </c>
      <c r="G78" s="1">
        <f t="shared" si="8"/>
        <v>0.06159999999727006</v>
      </c>
      <c r="H78" s="1">
        <f t="shared" si="9"/>
        <v>0.06159999999727006</v>
      </c>
      <c r="O78" s="1">
        <f t="shared" si="10"/>
        <v>0.005986269635250896</v>
      </c>
      <c r="Q78" s="48">
        <f t="shared" si="11"/>
        <v>12563.283</v>
      </c>
    </row>
    <row r="79" spans="1:17" ht="12.75">
      <c r="A79" s="23" t="s">
        <v>44</v>
      </c>
      <c r="B79" s="24" t="s">
        <v>43</v>
      </c>
      <c r="C79" s="25">
        <v>27636.405</v>
      </c>
      <c r="D79" s="26"/>
      <c r="E79" s="1">
        <f t="shared" si="6"/>
        <v>230.99472818590831</v>
      </c>
      <c r="F79" s="1">
        <f t="shared" si="7"/>
        <v>231</v>
      </c>
      <c r="G79" s="1">
        <f t="shared" si="8"/>
        <v>-0.02622000000337721</v>
      </c>
      <c r="H79" s="1">
        <f t="shared" si="9"/>
        <v>-0.02622000000337721</v>
      </c>
      <c r="O79" s="1">
        <f t="shared" si="10"/>
        <v>0.006085512876137194</v>
      </c>
      <c r="Q79" s="48">
        <f t="shared" si="11"/>
        <v>12617.904999999999</v>
      </c>
    </row>
    <row r="80" spans="1:17" ht="12.75">
      <c r="A80" s="23" t="s">
        <v>44</v>
      </c>
      <c r="B80" s="24" t="s">
        <v>43</v>
      </c>
      <c r="C80" s="25">
        <v>27636.426</v>
      </c>
      <c r="D80" s="26"/>
      <c r="E80" s="1">
        <f t="shared" si="6"/>
        <v>230.99895046264047</v>
      </c>
      <c r="F80" s="1">
        <f t="shared" si="7"/>
        <v>231</v>
      </c>
      <c r="G80" s="1">
        <f t="shared" si="8"/>
        <v>-0.005220000002736924</v>
      </c>
      <c r="H80" s="1">
        <f t="shared" si="9"/>
        <v>-0.005220000002736924</v>
      </c>
      <c r="O80" s="1">
        <f t="shared" si="10"/>
        <v>0.006085512876137194</v>
      </c>
      <c r="Q80" s="48">
        <f t="shared" si="11"/>
        <v>12617.926</v>
      </c>
    </row>
    <row r="81" spans="1:17" ht="12.75">
      <c r="A81" s="23" t="s">
        <v>44</v>
      </c>
      <c r="B81" s="24" t="s">
        <v>43</v>
      </c>
      <c r="C81" s="25">
        <v>27636.448</v>
      </c>
      <c r="D81" s="26"/>
      <c r="E81" s="1">
        <f t="shared" si="6"/>
        <v>231.00337380016944</v>
      </c>
      <c r="F81" s="1">
        <f t="shared" si="7"/>
        <v>231</v>
      </c>
      <c r="G81" s="1">
        <f t="shared" si="8"/>
        <v>0.016779999998107087</v>
      </c>
      <c r="H81" s="1">
        <f t="shared" si="9"/>
        <v>0.016779999998107087</v>
      </c>
      <c r="O81" s="1">
        <f t="shared" si="10"/>
        <v>0.006085512876137194</v>
      </c>
      <c r="Q81" s="48">
        <f t="shared" si="11"/>
        <v>12617.948</v>
      </c>
    </row>
    <row r="82" spans="1:17" ht="12.75">
      <c r="A82" s="23" t="s">
        <v>42</v>
      </c>
      <c r="B82" s="24" t="s">
        <v>43</v>
      </c>
      <c r="C82" s="25">
        <v>27651.358</v>
      </c>
      <c r="D82" s="26"/>
      <c r="E82" s="1">
        <f t="shared" si="6"/>
        <v>234.00119027991656</v>
      </c>
      <c r="F82" s="1">
        <f t="shared" si="7"/>
        <v>234</v>
      </c>
      <c r="G82" s="1">
        <f t="shared" si="8"/>
        <v>0.005919999999605352</v>
      </c>
      <c r="H82" s="1">
        <f t="shared" si="9"/>
        <v>0.005919999999605352</v>
      </c>
      <c r="O82" s="1">
        <f t="shared" si="10"/>
        <v>0.00611257921456073</v>
      </c>
      <c r="Q82" s="48">
        <f t="shared" si="11"/>
        <v>12632.858</v>
      </c>
    </row>
    <row r="83" spans="1:17" ht="12.75">
      <c r="A83" s="23" t="s">
        <v>44</v>
      </c>
      <c r="B83" s="24" t="s">
        <v>43</v>
      </c>
      <c r="C83" s="25">
        <v>27656.381</v>
      </c>
      <c r="D83" s="26"/>
      <c r="E83" s="1">
        <f t="shared" si="6"/>
        <v>235.01111866206097</v>
      </c>
      <c r="F83" s="1">
        <f t="shared" si="7"/>
        <v>235</v>
      </c>
      <c r="G83" s="1">
        <f t="shared" si="8"/>
        <v>0.05529999999998836</v>
      </c>
      <c r="H83" s="1">
        <f t="shared" si="9"/>
        <v>0.05529999999998836</v>
      </c>
      <c r="O83" s="1">
        <f t="shared" si="10"/>
        <v>0.006121601327368576</v>
      </c>
      <c r="Q83" s="48">
        <f t="shared" si="11"/>
        <v>12637.881000000001</v>
      </c>
    </row>
    <row r="84" spans="1:17" ht="12.75">
      <c r="A84" s="23" t="s">
        <v>42</v>
      </c>
      <c r="B84" s="24" t="s">
        <v>43</v>
      </c>
      <c r="C84" s="25">
        <v>27681.238</v>
      </c>
      <c r="D84" s="26"/>
      <c r="E84" s="1">
        <f t="shared" si="6"/>
        <v>240.00888688721687</v>
      </c>
      <c r="F84" s="1">
        <f t="shared" si="7"/>
        <v>240</v>
      </c>
      <c r="G84" s="1">
        <f t="shared" si="8"/>
        <v>0.044200000000273576</v>
      </c>
      <c r="H84" s="1">
        <f t="shared" si="9"/>
        <v>0.044200000000273576</v>
      </c>
      <c r="O84" s="1">
        <f t="shared" si="10"/>
        <v>0.006166711891407803</v>
      </c>
      <c r="Q84" s="48">
        <f t="shared" si="11"/>
        <v>12662.738000000001</v>
      </c>
    </row>
    <row r="85" spans="1:17" ht="12.75">
      <c r="A85" s="23" t="s">
        <v>42</v>
      </c>
      <c r="B85" s="24" t="s">
        <v>43</v>
      </c>
      <c r="C85" s="25">
        <v>27949.728</v>
      </c>
      <c r="D85" s="26"/>
      <c r="E85" s="1">
        <f aca="true" t="shared" si="12" ref="E85:E116">+(C85-C$7)/C$8</f>
        <v>293.9917002103091</v>
      </c>
      <c r="F85" s="1">
        <f aca="true" t="shared" si="13" ref="F85:F116">ROUND(2*E85,0)/2</f>
        <v>294</v>
      </c>
      <c r="G85" s="1">
        <f aca="true" t="shared" si="14" ref="G85:G116">+C85-(C$7+F85*C$8)</f>
        <v>-0.041280000001279404</v>
      </c>
      <c r="H85" s="1">
        <f aca="true" t="shared" si="15" ref="H85:H116">+G85</f>
        <v>-0.041280000001279404</v>
      </c>
      <c r="O85" s="1">
        <f aca="true" t="shared" si="16" ref="O85:O116">+C$11+C$12*$F85</f>
        <v>0.006653905983031451</v>
      </c>
      <c r="Q85" s="48">
        <f aca="true" t="shared" si="17" ref="Q85:Q116">+C85-15018.5</f>
        <v>12931.228</v>
      </c>
    </row>
    <row r="86" spans="1:17" ht="12.75">
      <c r="A86" s="23" t="s">
        <v>42</v>
      </c>
      <c r="B86" s="24" t="s">
        <v>43</v>
      </c>
      <c r="C86" s="25">
        <v>27949.748</v>
      </c>
      <c r="D86" s="26"/>
      <c r="E86" s="1">
        <f t="shared" si="12"/>
        <v>293.9957214262445</v>
      </c>
      <c r="F86" s="1">
        <f t="shared" si="13"/>
        <v>294</v>
      </c>
      <c r="G86" s="1">
        <f t="shared" si="14"/>
        <v>-0.021280000000842847</v>
      </c>
      <c r="H86" s="1">
        <f t="shared" si="15"/>
        <v>-0.021280000000842847</v>
      </c>
      <c r="O86" s="1">
        <f t="shared" si="16"/>
        <v>0.006653905983031451</v>
      </c>
      <c r="Q86" s="48">
        <f t="shared" si="17"/>
        <v>12931.248</v>
      </c>
    </row>
    <row r="87" spans="1:17" ht="12.75">
      <c r="A87" s="23" t="s">
        <v>42</v>
      </c>
      <c r="B87" s="24" t="s">
        <v>43</v>
      </c>
      <c r="C87" s="25">
        <v>27949.795</v>
      </c>
      <c r="D87" s="26"/>
      <c r="E87" s="1">
        <f t="shared" si="12"/>
        <v>294.0051712836921</v>
      </c>
      <c r="F87" s="1">
        <f t="shared" si="13"/>
        <v>294</v>
      </c>
      <c r="G87" s="1">
        <f t="shared" si="14"/>
        <v>0.025719999997818377</v>
      </c>
      <c r="H87" s="1">
        <f t="shared" si="15"/>
        <v>0.025719999997818377</v>
      </c>
      <c r="O87" s="1">
        <f t="shared" si="16"/>
        <v>0.006653905983031451</v>
      </c>
      <c r="Q87" s="48">
        <f t="shared" si="17"/>
        <v>12931.294999999998</v>
      </c>
    </row>
    <row r="88" spans="1:17" ht="12.75">
      <c r="A88" s="23" t="s">
        <v>42</v>
      </c>
      <c r="B88" s="24" t="s">
        <v>43</v>
      </c>
      <c r="C88" s="25">
        <v>27949.798</v>
      </c>
      <c r="D88" s="26"/>
      <c r="E88" s="1">
        <f t="shared" si="12"/>
        <v>294.0057744660825</v>
      </c>
      <c r="F88" s="1">
        <f t="shared" si="13"/>
        <v>294</v>
      </c>
      <c r="G88" s="1">
        <f t="shared" si="14"/>
        <v>0.028719999998429557</v>
      </c>
      <c r="H88" s="1">
        <f t="shared" si="15"/>
        <v>0.028719999998429557</v>
      </c>
      <c r="O88" s="1">
        <f t="shared" si="16"/>
        <v>0.006653905983031451</v>
      </c>
      <c r="Q88" s="48">
        <f t="shared" si="17"/>
        <v>12931.297999999999</v>
      </c>
    </row>
    <row r="89" spans="1:17" ht="12.75">
      <c r="A89" s="23" t="s">
        <v>42</v>
      </c>
      <c r="B89" s="24" t="s">
        <v>43</v>
      </c>
      <c r="C89" s="25">
        <v>27984.691</v>
      </c>
      <c r="D89" s="26"/>
      <c r="E89" s="1">
        <f t="shared" si="12"/>
        <v>301.0213888475592</v>
      </c>
      <c r="F89" s="1">
        <f t="shared" si="13"/>
        <v>301</v>
      </c>
      <c r="G89" s="1">
        <f t="shared" si="14"/>
        <v>0.10637999999744352</v>
      </c>
      <c r="H89" s="1">
        <f t="shared" si="15"/>
        <v>0.10637999999744352</v>
      </c>
      <c r="O89" s="1">
        <f t="shared" si="16"/>
        <v>0.006717060772686368</v>
      </c>
      <c r="Q89" s="48">
        <f t="shared" si="17"/>
        <v>12966.190999999999</v>
      </c>
    </row>
    <row r="90" spans="1:17" ht="12.75">
      <c r="A90" s="23" t="s">
        <v>42</v>
      </c>
      <c r="B90" s="24" t="s">
        <v>43</v>
      </c>
      <c r="C90" s="25">
        <v>28049.3</v>
      </c>
      <c r="D90" s="26"/>
      <c r="E90" s="1">
        <f t="shared" si="12"/>
        <v>314.0117258656668</v>
      </c>
      <c r="F90" s="1">
        <f t="shared" si="13"/>
        <v>314</v>
      </c>
      <c r="G90" s="1">
        <f t="shared" si="14"/>
        <v>0.05831999999645632</v>
      </c>
      <c r="H90" s="1">
        <f t="shared" si="15"/>
        <v>0.05831999999645632</v>
      </c>
      <c r="O90" s="1">
        <f t="shared" si="16"/>
        <v>0.006834348239188357</v>
      </c>
      <c r="Q90" s="48">
        <f t="shared" si="17"/>
        <v>13030.8</v>
      </c>
    </row>
    <row r="91" spans="1:17" ht="12.75">
      <c r="A91" s="23" t="s">
        <v>42</v>
      </c>
      <c r="B91" s="24" t="s">
        <v>43</v>
      </c>
      <c r="C91" s="25">
        <v>28317.748</v>
      </c>
      <c r="D91" s="26"/>
      <c r="E91" s="1">
        <f t="shared" si="12"/>
        <v>367.98609463529544</v>
      </c>
      <c r="F91" s="1">
        <f t="shared" si="13"/>
        <v>368</v>
      </c>
      <c r="G91" s="1">
        <f t="shared" si="14"/>
        <v>-0.06916000000273925</v>
      </c>
      <c r="H91" s="1">
        <f t="shared" si="15"/>
        <v>-0.06916000000273925</v>
      </c>
      <c r="O91" s="1">
        <f t="shared" si="16"/>
        <v>0.007321542330812007</v>
      </c>
      <c r="Q91" s="48">
        <f t="shared" si="17"/>
        <v>13299.248</v>
      </c>
    </row>
    <row r="92" spans="1:17" ht="12.75">
      <c r="A92" s="23" t="s">
        <v>42</v>
      </c>
      <c r="B92" s="24" t="s">
        <v>43</v>
      </c>
      <c r="C92" s="25">
        <v>28317.821</v>
      </c>
      <c r="D92" s="26"/>
      <c r="E92" s="1">
        <f t="shared" si="12"/>
        <v>368.00077207345925</v>
      </c>
      <c r="F92" s="1">
        <f t="shared" si="13"/>
        <v>368</v>
      </c>
      <c r="G92" s="1">
        <f t="shared" si="14"/>
        <v>0.0038399999975808896</v>
      </c>
      <c r="H92" s="1">
        <f t="shared" si="15"/>
        <v>0.0038399999975808896</v>
      </c>
      <c r="O92" s="1">
        <f t="shared" si="16"/>
        <v>0.007321542330812007</v>
      </c>
      <c r="Q92" s="48">
        <f t="shared" si="17"/>
        <v>13299.321</v>
      </c>
    </row>
    <row r="93" spans="1:17" ht="12.75">
      <c r="A93" s="23" t="s">
        <v>42</v>
      </c>
      <c r="B93" s="24" t="s">
        <v>43</v>
      </c>
      <c r="C93" s="25">
        <v>28337.666</v>
      </c>
      <c r="D93" s="26"/>
      <c r="E93" s="1">
        <f t="shared" si="12"/>
        <v>371.9908235852356</v>
      </c>
      <c r="F93" s="1">
        <f t="shared" si="13"/>
        <v>372</v>
      </c>
      <c r="G93" s="1">
        <f t="shared" si="14"/>
        <v>-0.045640000000275904</v>
      </c>
      <c r="H93" s="1">
        <f t="shared" si="15"/>
        <v>-0.045640000000275904</v>
      </c>
      <c r="O93" s="1">
        <f t="shared" si="16"/>
        <v>0.007357630782043387</v>
      </c>
      <c r="Q93" s="48">
        <f t="shared" si="17"/>
        <v>13319.166000000001</v>
      </c>
    </row>
    <row r="94" spans="1:17" ht="12.75">
      <c r="A94" s="23" t="s">
        <v>42</v>
      </c>
      <c r="B94" s="24" t="s">
        <v>43</v>
      </c>
      <c r="C94" s="25">
        <v>28342.705</v>
      </c>
      <c r="D94" s="26"/>
      <c r="E94" s="1">
        <f t="shared" si="12"/>
        <v>373.0039689401281</v>
      </c>
      <c r="F94" s="1">
        <f t="shared" si="13"/>
        <v>373</v>
      </c>
      <c r="G94" s="1">
        <f t="shared" si="14"/>
        <v>0.019739999999728752</v>
      </c>
      <c r="H94" s="1">
        <f t="shared" si="15"/>
        <v>0.019739999999728752</v>
      </c>
      <c r="O94" s="1">
        <f t="shared" si="16"/>
        <v>0.007366652894851233</v>
      </c>
      <c r="Q94" s="48">
        <f t="shared" si="17"/>
        <v>13324.205000000002</v>
      </c>
    </row>
    <row r="95" spans="1:17" ht="12.75">
      <c r="A95" s="23" t="s">
        <v>42</v>
      </c>
      <c r="B95" s="24" t="s">
        <v>43</v>
      </c>
      <c r="C95" s="25">
        <v>28397.317</v>
      </c>
      <c r="D95" s="26"/>
      <c r="E95" s="1">
        <f t="shared" si="12"/>
        <v>383.9843011729882</v>
      </c>
      <c r="F95" s="1">
        <f t="shared" si="13"/>
        <v>384</v>
      </c>
      <c r="G95" s="1">
        <f t="shared" si="14"/>
        <v>-0.07808000000295579</v>
      </c>
      <c r="H95" s="1">
        <f t="shared" si="15"/>
        <v>-0.07808000000295579</v>
      </c>
      <c r="O95" s="1">
        <f t="shared" si="16"/>
        <v>0.007465896135737532</v>
      </c>
      <c r="Q95" s="48">
        <f t="shared" si="17"/>
        <v>13378.817</v>
      </c>
    </row>
    <row r="96" spans="1:17" ht="12.75">
      <c r="A96" s="23" t="s">
        <v>42</v>
      </c>
      <c r="B96" s="24" t="s">
        <v>43</v>
      </c>
      <c r="C96" s="25">
        <v>28690.803</v>
      </c>
      <c r="D96" s="26"/>
      <c r="E96" s="1">
        <f t="shared" si="12"/>
        <v>442.99283017198707</v>
      </c>
      <c r="F96" s="1">
        <f t="shared" si="13"/>
        <v>443</v>
      </c>
      <c r="G96" s="1">
        <f t="shared" si="14"/>
        <v>-0.03566000000137137</v>
      </c>
      <c r="H96" s="1">
        <f t="shared" si="15"/>
        <v>-0.03566000000137137</v>
      </c>
      <c r="O96" s="1">
        <f t="shared" si="16"/>
        <v>0.007998200791400407</v>
      </c>
      <c r="Q96" s="48">
        <f t="shared" si="17"/>
        <v>13672.303</v>
      </c>
    </row>
    <row r="97" spans="1:17" ht="12.75">
      <c r="A97" s="23" t="s">
        <v>42</v>
      </c>
      <c r="B97" s="24" t="s">
        <v>43</v>
      </c>
      <c r="C97" s="25">
        <v>28700.761</v>
      </c>
      <c r="D97" s="26"/>
      <c r="E97" s="1">
        <f t="shared" si="12"/>
        <v>444.99499358616</v>
      </c>
      <c r="F97" s="1">
        <f t="shared" si="13"/>
        <v>445</v>
      </c>
      <c r="G97" s="1">
        <f t="shared" si="14"/>
        <v>-0.024900000003981404</v>
      </c>
      <c r="H97" s="1">
        <f t="shared" si="15"/>
        <v>-0.024900000003981404</v>
      </c>
      <c r="O97" s="1">
        <f t="shared" si="16"/>
        <v>0.008016245017016097</v>
      </c>
      <c r="Q97" s="48">
        <f t="shared" si="17"/>
        <v>13682.260999999999</v>
      </c>
    </row>
    <row r="98" spans="1:17" ht="12.75">
      <c r="A98" s="23" t="s">
        <v>42</v>
      </c>
      <c r="B98" s="24" t="s">
        <v>43</v>
      </c>
      <c r="C98" s="25">
        <v>28700.781</v>
      </c>
      <c r="D98" s="26"/>
      <c r="E98" s="1">
        <f t="shared" si="12"/>
        <v>444.99901480209536</v>
      </c>
      <c r="F98" s="1">
        <f t="shared" si="13"/>
        <v>445</v>
      </c>
      <c r="G98" s="1">
        <f t="shared" si="14"/>
        <v>-0.0049000000035448465</v>
      </c>
      <c r="H98" s="1">
        <f t="shared" si="15"/>
        <v>-0.0049000000035448465</v>
      </c>
      <c r="O98" s="1">
        <f t="shared" si="16"/>
        <v>0.008016245017016097</v>
      </c>
      <c r="Q98" s="48">
        <f t="shared" si="17"/>
        <v>13682.280999999999</v>
      </c>
    </row>
    <row r="99" spans="1:17" ht="12.75">
      <c r="A99" s="23" t="s">
        <v>42</v>
      </c>
      <c r="B99" s="24" t="s">
        <v>43</v>
      </c>
      <c r="C99" s="25">
        <v>28725.693</v>
      </c>
      <c r="D99" s="26"/>
      <c r="E99" s="1">
        <f t="shared" si="12"/>
        <v>450.0078413710733</v>
      </c>
      <c r="F99" s="1">
        <f t="shared" si="13"/>
        <v>450</v>
      </c>
      <c r="G99" s="1">
        <f t="shared" si="14"/>
        <v>0.03899999999703141</v>
      </c>
      <c r="H99" s="1">
        <f t="shared" si="15"/>
        <v>0.03899999999703141</v>
      </c>
      <c r="O99" s="1">
        <f t="shared" si="16"/>
        <v>0.008061355581055325</v>
      </c>
      <c r="Q99" s="48">
        <f t="shared" si="17"/>
        <v>13707.193</v>
      </c>
    </row>
    <row r="100" spans="1:17" ht="12.75">
      <c r="A100" s="23" t="s">
        <v>42</v>
      </c>
      <c r="B100" s="24" t="s">
        <v>43</v>
      </c>
      <c r="C100" s="25">
        <v>28805.254</v>
      </c>
      <c r="D100" s="26"/>
      <c r="E100" s="1">
        <f t="shared" si="12"/>
        <v>466.00443942239235</v>
      </c>
      <c r="F100" s="1">
        <f t="shared" si="13"/>
        <v>466</v>
      </c>
      <c r="G100" s="1">
        <f t="shared" si="14"/>
        <v>0.02207999999882304</v>
      </c>
      <c r="H100" s="1">
        <f t="shared" si="15"/>
        <v>0.02207999999882304</v>
      </c>
      <c r="O100" s="1">
        <f t="shared" si="16"/>
        <v>0.00820570938598085</v>
      </c>
      <c r="Q100" s="48">
        <f t="shared" si="17"/>
        <v>13786.754</v>
      </c>
    </row>
    <row r="101" spans="1:17" ht="12.75">
      <c r="A101" s="23" t="s">
        <v>42</v>
      </c>
      <c r="B101" s="24" t="s">
        <v>43</v>
      </c>
      <c r="C101" s="25">
        <v>29163.307</v>
      </c>
      <c r="D101" s="26"/>
      <c r="E101" s="1">
        <f t="shared" si="12"/>
        <v>537.9948608860345</v>
      </c>
      <c r="F101" s="1">
        <f t="shared" si="13"/>
        <v>538</v>
      </c>
      <c r="G101" s="1">
        <f t="shared" si="14"/>
        <v>-0.025560000001860317</v>
      </c>
      <c r="H101" s="1">
        <f t="shared" si="15"/>
        <v>-0.025560000001860317</v>
      </c>
      <c r="O101" s="1">
        <f t="shared" si="16"/>
        <v>0.008855301508145714</v>
      </c>
      <c r="Q101" s="48">
        <f t="shared" si="17"/>
        <v>14144.807</v>
      </c>
    </row>
    <row r="102" spans="1:17" ht="12.75">
      <c r="A102" s="23" t="s">
        <v>44</v>
      </c>
      <c r="B102" s="24" t="s">
        <v>43</v>
      </c>
      <c r="C102" s="25">
        <v>29163.32</v>
      </c>
      <c r="D102" s="26"/>
      <c r="E102" s="1">
        <f t="shared" si="12"/>
        <v>537.9974746763922</v>
      </c>
      <c r="F102" s="1">
        <f t="shared" si="13"/>
        <v>538</v>
      </c>
      <c r="G102" s="1">
        <f t="shared" si="14"/>
        <v>-0.012560000002849847</v>
      </c>
      <c r="H102" s="1">
        <f t="shared" si="15"/>
        <v>-0.012560000002849847</v>
      </c>
      <c r="O102" s="1">
        <f t="shared" si="16"/>
        <v>0.008855301508145714</v>
      </c>
      <c r="Q102" s="48">
        <f t="shared" si="17"/>
        <v>14144.82</v>
      </c>
    </row>
    <row r="103" spans="1:17" ht="12.75">
      <c r="A103" s="23" t="s">
        <v>44</v>
      </c>
      <c r="B103" s="24" t="s">
        <v>43</v>
      </c>
      <c r="C103" s="25">
        <v>29168.311</v>
      </c>
      <c r="D103" s="26"/>
      <c r="E103" s="1">
        <f t="shared" si="12"/>
        <v>539.0009691130404</v>
      </c>
      <c r="F103" s="1">
        <f t="shared" si="13"/>
        <v>539</v>
      </c>
      <c r="G103" s="1">
        <f t="shared" si="14"/>
        <v>0.004819999998289859</v>
      </c>
      <c r="H103" s="1">
        <f t="shared" si="15"/>
        <v>0.004819999998289859</v>
      </c>
      <c r="O103" s="1">
        <f t="shared" si="16"/>
        <v>0.00886432362095356</v>
      </c>
      <c r="Q103" s="48">
        <f t="shared" si="17"/>
        <v>14149.811000000002</v>
      </c>
    </row>
    <row r="104" spans="1:17" ht="12.75">
      <c r="A104" s="23" t="s">
        <v>42</v>
      </c>
      <c r="B104" s="24" t="s">
        <v>43</v>
      </c>
      <c r="C104" s="25">
        <v>29441.782</v>
      </c>
      <c r="D104" s="26"/>
      <c r="E104" s="1">
        <f t="shared" si="12"/>
        <v>593.9852662648127</v>
      </c>
      <c r="F104" s="1">
        <f t="shared" si="13"/>
        <v>594</v>
      </c>
      <c r="G104" s="1">
        <f t="shared" si="14"/>
        <v>-0.07328000000416068</v>
      </c>
      <c r="H104" s="1">
        <f t="shared" si="15"/>
        <v>-0.07328000000416068</v>
      </c>
      <c r="O104" s="1">
        <f t="shared" si="16"/>
        <v>0.009360539825385053</v>
      </c>
      <c r="Q104" s="48">
        <f t="shared" si="17"/>
        <v>14423.282</v>
      </c>
    </row>
    <row r="105" spans="1:17" ht="12.75">
      <c r="A105" s="23" t="s">
        <v>42</v>
      </c>
      <c r="B105" s="24" t="s">
        <v>43</v>
      </c>
      <c r="C105" s="25">
        <v>29461.687</v>
      </c>
      <c r="D105" s="26"/>
      <c r="E105" s="1">
        <f t="shared" si="12"/>
        <v>597.9873814243952</v>
      </c>
      <c r="F105" s="1">
        <f t="shared" si="13"/>
        <v>598</v>
      </c>
      <c r="G105" s="1">
        <f t="shared" si="14"/>
        <v>-0.0627600000007078</v>
      </c>
      <c r="H105" s="1">
        <f t="shared" si="15"/>
        <v>-0.0627600000007078</v>
      </c>
      <c r="O105" s="1">
        <f t="shared" si="16"/>
        <v>0.009396628276616435</v>
      </c>
      <c r="Q105" s="48">
        <f t="shared" si="17"/>
        <v>14443.187000000002</v>
      </c>
    </row>
    <row r="106" spans="1:17" ht="12.75">
      <c r="A106" s="23" t="s">
        <v>42</v>
      </c>
      <c r="B106" s="24" t="s">
        <v>43</v>
      </c>
      <c r="C106" s="25">
        <v>29461.739</v>
      </c>
      <c r="D106" s="26"/>
      <c r="E106" s="1">
        <f t="shared" si="12"/>
        <v>597.9978365858268</v>
      </c>
      <c r="F106" s="1">
        <f t="shared" si="13"/>
        <v>598</v>
      </c>
      <c r="G106" s="1">
        <f t="shared" si="14"/>
        <v>-0.010760000001027947</v>
      </c>
      <c r="H106" s="1">
        <f t="shared" si="15"/>
        <v>-0.010760000001027947</v>
      </c>
      <c r="O106" s="1">
        <f t="shared" si="16"/>
        <v>0.009396628276616435</v>
      </c>
      <c r="Q106" s="48">
        <f t="shared" si="17"/>
        <v>14443.239000000001</v>
      </c>
    </row>
    <row r="107" spans="1:17" ht="12.75">
      <c r="A107" s="23" t="s">
        <v>42</v>
      </c>
      <c r="B107" s="24" t="s">
        <v>43</v>
      </c>
      <c r="C107" s="25">
        <v>29481.596</v>
      </c>
      <c r="D107" s="26"/>
      <c r="E107" s="1">
        <f t="shared" si="12"/>
        <v>601.9903008271641</v>
      </c>
      <c r="F107" s="1">
        <f t="shared" si="13"/>
        <v>602</v>
      </c>
      <c r="G107" s="1">
        <f t="shared" si="14"/>
        <v>-0.048240000000078</v>
      </c>
      <c r="H107" s="1">
        <f t="shared" si="15"/>
        <v>-0.048240000000078</v>
      </c>
      <c r="O107" s="1">
        <f t="shared" si="16"/>
        <v>0.009432716727847816</v>
      </c>
      <c r="Q107" s="48">
        <f t="shared" si="17"/>
        <v>14463.096000000001</v>
      </c>
    </row>
    <row r="108" spans="1:17" ht="12.75">
      <c r="A108" s="23" t="s">
        <v>42</v>
      </c>
      <c r="B108" s="24" t="s">
        <v>43</v>
      </c>
      <c r="C108" s="25">
        <v>29481.6</v>
      </c>
      <c r="D108" s="26"/>
      <c r="E108" s="1">
        <f t="shared" si="12"/>
        <v>601.9911050703505</v>
      </c>
      <c r="F108" s="1">
        <f t="shared" si="13"/>
        <v>602</v>
      </c>
      <c r="G108" s="1">
        <f t="shared" si="14"/>
        <v>-0.04424000000290107</v>
      </c>
      <c r="H108" s="1">
        <f t="shared" si="15"/>
        <v>-0.04424000000290107</v>
      </c>
      <c r="O108" s="1">
        <f t="shared" si="16"/>
        <v>0.009432716727847816</v>
      </c>
      <c r="Q108" s="48">
        <f t="shared" si="17"/>
        <v>14463.099999999999</v>
      </c>
    </row>
    <row r="109" spans="1:17" ht="12.75">
      <c r="A109" s="23" t="s">
        <v>42</v>
      </c>
      <c r="B109" s="24" t="s">
        <v>43</v>
      </c>
      <c r="C109" s="25">
        <v>29481.637</v>
      </c>
      <c r="D109" s="26"/>
      <c r="E109" s="1">
        <f t="shared" si="12"/>
        <v>601.9985443198309</v>
      </c>
      <c r="F109" s="1">
        <f t="shared" si="13"/>
        <v>602</v>
      </c>
      <c r="G109" s="1">
        <f t="shared" si="14"/>
        <v>-0.007240000002639135</v>
      </c>
      <c r="H109" s="1">
        <f t="shared" si="15"/>
        <v>-0.007240000002639135</v>
      </c>
      <c r="O109" s="1">
        <f t="shared" si="16"/>
        <v>0.009432716727847816</v>
      </c>
      <c r="Q109" s="48">
        <f t="shared" si="17"/>
        <v>14463.136999999999</v>
      </c>
    </row>
    <row r="110" spans="1:17" ht="12.75">
      <c r="A110" s="23" t="s">
        <v>42</v>
      </c>
      <c r="B110" s="24" t="s">
        <v>43</v>
      </c>
      <c r="C110" s="25">
        <v>29481.652</v>
      </c>
      <c r="D110" s="26"/>
      <c r="E110" s="1">
        <f t="shared" si="12"/>
        <v>602.0015602317822</v>
      </c>
      <c r="F110" s="1">
        <f t="shared" si="13"/>
        <v>602</v>
      </c>
      <c r="G110" s="1">
        <f t="shared" si="14"/>
        <v>0.007759999996778788</v>
      </c>
      <c r="H110" s="1">
        <f t="shared" si="15"/>
        <v>0.007759999996778788</v>
      </c>
      <c r="O110" s="1">
        <f t="shared" si="16"/>
        <v>0.009432716727847816</v>
      </c>
      <c r="Q110" s="48">
        <f t="shared" si="17"/>
        <v>14463.151999999998</v>
      </c>
    </row>
    <row r="111" spans="1:17" ht="12.75">
      <c r="A111" s="23" t="s">
        <v>42</v>
      </c>
      <c r="B111" s="24" t="s">
        <v>43</v>
      </c>
      <c r="C111" s="25">
        <v>29486.584</v>
      </c>
      <c r="D111" s="26"/>
      <c r="E111" s="1">
        <f t="shared" si="12"/>
        <v>602.9931920814211</v>
      </c>
      <c r="F111" s="1">
        <f t="shared" si="13"/>
        <v>603</v>
      </c>
      <c r="G111" s="1">
        <f t="shared" si="14"/>
        <v>-0.03386000000318745</v>
      </c>
      <c r="H111" s="1">
        <f t="shared" si="15"/>
        <v>-0.03386000000318745</v>
      </c>
      <c r="O111" s="1">
        <f t="shared" si="16"/>
        <v>0.009441738840655661</v>
      </c>
      <c r="Q111" s="48">
        <f t="shared" si="17"/>
        <v>14468.083999999999</v>
      </c>
    </row>
    <row r="112" spans="1:17" ht="12.75">
      <c r="A112" s="23" t="s">
        <v>42</v>
      </c>
      <c r="B112" s="24" t="s">
        <v>43</v>
      </c>
      <c r="C112" s="25">
        <v>29491.584</v>
      </c>
      <c r="D112" s="26"/>
      <c r="E112" s="1">
        <f t="shared" si="12"/>
        <v>603.9984960652397</v>
      </c>
      <c r="F112" s="1">
        <f t="shared" si="13"/>
        <v>604</v>
      </c>
      <c r="G112" s="1">
        <f t="shared" si="14"/>
        <v>-0.007480000003852183</v>
      </c>
      <c r="H112" s="1">
        <f t="shared" si="15"/>
        <v>-0.007480000003852183</v>
      </c>
      <c r="O112" s="1">
        <f t="shared" si="16"/>
        <v>0.009450760953463505</v>
      </c>
      <c r="Q112" s="48">
        <f t="shared" si="17"/>
        <v>14473.083999999999</v>
      </c>
    </row>
    <row r="113" spans="1:17" ht="12.75">
      <c r="A113" s="23" t="s">
        <v>42</v>
      </c>
      <c r="B113" s="24" t="s">
        <v>43</v>
      </c>
      <c r="C113" s="25">
        <v>29511.602</v>
      </c>
      <c r="D113" s="26"/>
      <c r="E113" s="1">
        <f t="shared" si="12"/>
        <v>608.023331094856</v>
      </c>
      <c r="F113" s="1">
        <f t="shared" si="13"/>
        <v>608</v>
      </c>
      <c r="G113" s="1">
        <f t="shared" si="14"/>
        <v>0.11603999999715597</v>
      </c>
      <c r="H113" s="1">
        <f t="shared" si="15"/>
        <v>0.11603999999715597</v>
      </c>
      <c r="O113" s="1">
        <f t="shared" si="16"/>
        <v>0.009486849404694887</v>
      </c>
      <c r="Q113" s="48">
        <f t="shared" si="17"/>
        <v>14493.101999999999</v>
      </c>
    </row>
    <row r="114" spans="1:17" ht="12.75">
      <c r="A114" s="23" t="s">
        <v>42</v>
      </c>
      <c r="B114" s="24" t="s">
        <v>43</v>
      </c>
      <c r="C114" s="25">
        <v>29521.533</v>
      </c>
      <c r="D114" s="26"/>
      <c r="E114" s="1">
        <f t="shared" si="12"/>
        <v>610.0200658675166</v>
      </c>
      <c r="F114" s="1">
        <f t="shared" si="13"/>
        <v>610</v>
      </c>
      <c r="G114" s="1">
        <f t="shared" si="14"/>
        <v>0.09979999999632128</v>
      </c>
      <c r="H114" s="1">
        <f t="shared" si="15"/>
        <v>0.09979999999632128</v>
      </c>
      <c r="O114" s="1">
        <f t="shared" si="16"/>
        <v>0.009504893630310578</v>
      </c>
      <c r="Q114" s="48">
        <f t="shared" si="17"/>
        <v>14503.033</v>
      </c>
    </row>
    <row r="115" spans="1:17" ht="12.75">
      <c r="A115" s="23" t="s">
        <v>44</v>
      </c>
      <c r="B115" s="24" t="s">
        <v>43</v>
      </c>
      <c r="C115" s="25">
        <v>29541.274</v>
      </c>
      <c r="D115" s="26"/>
      <c r="E115" s="1">
        <f t="shared" si="12"/>
        <v>613.9892070564297</v>
      </c>
      <c r="F115" s="1">
        <f t="shared" si="13"/>
        <v>614</v>
      </c>
      <c r="G115" s="1">
        <f t="shared" si="14"/>
        <v>-0.053680000000895234</v>
      </c>
      <c r="H115" s="1">
        <f t="shared" si="15"/>
        <v>-0.053680000000895234</v>
      </c>
      <c r="O115" s="1">
        <f t="shared" si="16"/>
        <v>0.00954098208154196</v>
      </c>
      <c r="Q115" s="48">
        <f t="shared" si="17"/>
        <v>14522.774000000001</v>
      </c>
    </row>
    <row r="116" spans="1:17" ht="12.75">
      <c r="A116" s="23" t="s">
        <v>44</v>
      </c>
      <c r="B116" s="24" t="s">
        <v>43</v>
      </c>
      <c r="C116" s="25">
        <v>29541.324</v>
      </c>
      <c r="D116" s="26"/>
      <c r="E116" s="1">
        <f t="shared" si="12"/>
        <v>613.9992600962677</v>
      </c>
      <c r="F116" s="1">
        <f t="shared" si="13"/>
        <v>614</v>
      </c>
      <c r="G116" s="1">
        <f t="shared" si="14"/>
        <v>-0.0036800000016228296</v>
      </c>
      <c r="H116" s="1">
        <f t="shared" si="15"/>
        <v>-0.0036800000016228296</v>
      </c>
      <c r="O116" s="1">
        <f t="shared" si="16"/>
        <v>0.00954098208154196</v>
      </c>
      <c r="Q116" s="48">
        <f t="shared" si="17"/>
        <v>14522.824</v>
      </c>
    </row>
    <row r="117" spans="1:17" ht="12.75">
      <c r="A117" s="23" t="s">
        <v>42</v>
      </c>
      <c r="B117" s="24" t="s">
        <v>43</v>
      </c>
      <c r="C117" s="25">
        <v>29839.739</v>
      </c>
      <c r="D117" s="26"/>
      <c r="E117" s="1">
        <f aca="true" t="shared" si="18" ref="E117:E148">+(C117-C$7)/C$8</f>
        <v>673.9988177625149</v>
      </c>
      <c r="F117" s="1">
        <f aca="true" t="shared" si="19" ref="F117:F148">ROUND(2*E117,0)/2</f>
        <v>674</v>
      </c>
      <c r="G117" s="1">
        <f aca="true" t="shared" si="20" ref="G117:G148">+C117-(C$7+F117*C$8)</f>
        <v>-0.005880000000615837</v>
      </c>
      <c r="H117" s="1">
        <f aca="true" t="shared" si="21" ref="H117:H148">+G117</f>
        <v>-0.005880000000615837</v>
      </c>
      <c r="O117" s="1">
        <f aca="true" t="shared" si="22" ref="O117:O148">+C$11+C$12*$F117</f>
        <v>0.01008230885001268</v>
      </c>
      <c r="Q117" s="48">
        <f aca="true" t="shared" si="23" ref="Q117:Q148">+C117-15018.5</f>
        <v>14821.239000000001</v>
      </c>
    </row>
    <row r="118" spans="1:17" ht="12.75">
      <c r="A118" s="23" t="s">
        <v>42</v>
      </c>
      <c r="B118" s="24" t="s">
        <v>43</v>
      </c>
      <c r="C118" s="25">
        <v>29849.632</v>
      </c>
      <c r="D118" s="26"/>
      <c r="E118" s="1">
        <f t="shared" si="18"/>
        <v>675.9879122248985</v>
      </c>
      <c r="F118" s="1">
        <f t="shared" si="19"/>
        <v>676</v>
      </c>
      <c r="G118" s="1">
        <f t="shared" si="20"/>
        <v>-0.06011999999827822</v>
      </c>
      <c r="H118" s="1">
        <f t="shared" si="21"/>
        <v>-0.06011999999827822</v>
      </c>
      <c r="O118" s="1">
        <f t="shared" si="22"/>
        <v>0.010100353075628371</v>
      </c>
      <c r="Q118" s="48">
        <f t="shared" si="23"/>
        <v>14831.132000000001</v>
      </c>
    </row>
    <row r="119" spans="1:17" ht="12.75">
      <c r="A119" s="23" t="s">
        <v>42</v>
      </c>
      <c r="B119" s="24" t="s">
        <v>43</v>
      </c>
      <c r="C119" s="25">
        <v>29864.536</v>
      </c>
      <c r="D119" s="26"/>
      <c r="E119" s="1">
        <f t="shared" si="18"/>
        <v>678.9845223398648</v>
      </c>
      <c r="F119" s="1">
        <f t="shared" si="19"/>
        <v>679</v>
      </c>
      <c r="G119" s="1">
        <f t="shared" si="20"/>
        <v>-0.07698000000164029</v>
      </c>
      <c r="H119" s="1">
        <f t="shared" si="21"/>
        <v>-0.07698000000164029</v>
      </c>
      <c r="O119" s="1">
        <f t="shared" si="22"/>
        <v>0.010127419414051906</v>
      </c>
      <c r="Q119" s="48">
        <f t="shared" si="23"/>
        <v>14846.036</v>
      </c>
    </row>
    <row r="120" spans="1:17" ht="12.75">
      <c r="A120" s="23" t="s">
        <v>42</v>
      </c>
      <c r="B120" s="24" t="s">
        <v>43</v>
      </c>
      <c r="C120" s="25">
        <v>29869.579</v>
      </c>
      <c r="D120" s="26"/>
      <c r="E120" s="1">
        <f t="shared" si="18"/>
        <v>679.9984719379446</v>
      </c>
      <c r="F120" s="1">
        <f t="shared" si="19"/>
        <v>680</v>
      </c>
      <c r="G120" s="1">
        <f t="shared" si="20"/>
        <v>-0.007600000000820728</v>
      </c>
      <c r="H120" s="1">
        <f t="shared" si="21"/>
        <v>-0.007600000000820728</v>
      </c>
      <c r="O120" s="1">
        <f t="shared" si="22"/>
        <v>0.010136441526859753</v>
      </c>
      <c r="Q120" s="48">
        <f t="shared" si="23"/>
        <v>14851.079000000002</v>
      </c>
    </row>
    <row r="121" spans="1:17" ht="12.75">
      <c r="A121" s="23" t="s">
        <v>42</v>
      </c>
      <c r="B121" s="24" t="s">
        <v>43</v>
      </c>
      <c r="C121" s="25">
        <v>29869.609</v>
      </c>
      <c r="D121" s="26"/>
      <c r="E121" s="1">
        <f t="shared" si="18"/>
        <v>680.0045037618472</v>
      </c>
      <c r="F121" s="1">
        <f t="shared" si="19"/>
        <v>680</v>
      </c>
      <c r="G121" s="1">
        <f t="shared" si="20"/>
        <v>0.02239999999801512</v>
      </c>
      <c r="H121" s="1">
        <f t="shared" si="21"/>
        <v>0.02239999999801512</v>
      </c>
      <c r="O121" s="1">
        <f t="shared" si="22"/>
        <v>0.010136441526859753</v>
      </c>
      <c r="Q121" s="48">
        <f t="shared" si="23"/>
        <v>14851.109</v>
      </c>
    </row>
    <row r="122" spans="1:17" ht="12.75">
      <c r="A122" s="23" t="s">
        <v>42</v>
      </c>
      <c r="B122" s="24" t="s">
        <v>43</v>
      </c>
      <c r="C122" s="25">
        <v>29869.62</v>
      </c>
      <c r="D122" s="26"/>
      <c r="E122" s="1">
        <f t="shared" si="18"/>
        <v>680.0067154306114</v>
      </c>
      <c r="F122" s="1">
        <f t="shared" si="19"/>
        <v>680</v>
      </c>
      <c r="G122" s="1">
        <f t="shared" si="20"/>
        <v>0.033399999996618135</v>
      </c>
      <c r="H122" s="1">
        <f t="shared" si="21"/>
        <v>0.033399999996618135</v>
      </c>
      <c r="O122" s="1">
        <f t="shared" si="22"/>
        <v>0.010136441526859753</v>
      </c>
      <c r="Q122" s="48">
        <f t="shared" si="23"/>
        <v>14851.119999999999</v>
      </c>
    </row>
    <row r="123" spans="1:17" ht="12.75">
      <c r="A123" s="23" t="s">
        <v>42</v>
      </c>
      <c r="B123" s="24" t="s">
        <v>43</v>
      </c>
      <c r="C123" s="25">
        <v>29899.502</v>
      </c>
      <c r="D123" s="26"/>
      <c r="E123" s="1">
        <f t="shared" si="18"/>
        <v>686.0148141595052</v>
      </c>
      <c r="F123" s="1">
        <f t="shared" si="19"/>
        <v>686</v>
      </c>
      <c r="G123" s="1">
        <f t="shared" si="20"/>
        <v>0.07367999999769381</v>
      </c>
      <c r="H123" s="1">
        <f t="shared" si="21"/>
        <v>0.07367999999769381</v>
      </c>
      <c r="O123" s="1">
        <f t="shared" si="22"/>
        <v>0.010190574203706823</v>
      </c>
      <c r="Q123" s="48">
        <f t="shared" si="23"/>
        <v>14881.002</v>
      </c>
    </row>
    <row r="124" spans="1:17" ht="12.75">
      <c r="A124" s="23" t="s">
        <v>42</v>
      </c>
      <c r="B124" s="24" t="s">
        <v>43</v>
      </c>
      <c r="C124" s="25">
        <v>29899.508</v>
      </c>
      <c r="D124" s="26"/>
      <c r="E124" s="1">
        <f t="shared" si="18"/>
        <v>686.0160205242861</v>
      </c>
      <c r="F124" s="1">
        <f t="shared" si="19"/>
        <v>686</v>
      </c>
      <c r="G124" s="1">
        <f t="shared" si="20"/>
        <v>0.07967999999891617</v>
      </c>
      <c r="H124" s="1">
        <f t="shared" si="21"/>
        <v>0.07967999999891617</v>
      </c>
      <c r="O124" s="1">
        <f t="shared" si="22"/>
        <v>0.010190574203706823</v>
      </c>
      <c r="Q124" s="48">
        <f t="shared" si="23"/>
        <v>14881.008000000002</v>
      </c>
    </row>
    <row r="125" spans="1:17" ht="12.75">
      <c r="A125" s="23" t="s">
        <v>42</v>
      </c>
      <c r="B125" s="24" t="s">
        <v>43</v>
      </c>
      <c r="C125" s="25">
        <v>30227.694</v>
      </c>
      <c r="D125" s="26"/>
      <c r="E125" s="1">
        <f t="shared" si="18"/>
        <v>752.0013591709857</v>
      </c>
      <c r="F125" s="1">
        <f t="shared" si="19"/>
        <v>752</v>
      </c>
      <c r="G125" s="1">
        <f t="shared" si="20"/>
        <v>0.006759999996575061</v>
      </c>
      <c r="H125" s="1">
        <f t="shared" si="21"/>
        <v>0.006759999996575061</v>
      </c>
      <c r="O125" s="1">
        <f t="shared" si="22"/>
        <v>0.010786033649024616</v>
      </c>
      <c r="Q125" s="48">
        <f t="shared" si="23"/>
        <v>15209.194</v>
      </c>
    </row>
    <row r="126" spans="1:17" ht="12.75">
      <c r="A126" s="23" t="s">
        <v>42</v>
      </c>
      <c r="B126" s="24" t="s">
        <v>43</v>
      </c>
      <c r="C126" s="25">
        <v>30252.529</v>
      </c>
      <c r="D126" s="26"/>
      <c r="E126" s="1">
        <f t="shared" si="18"/>
        <v>756.9947040586126</v>
      </c>
      <c r="F126" s="1">
        <f t="shared" si="19"/>
        <v>757</v>
      </c>
      <c r="G126" s="1">
        <f t="shared" si="20"/>
        <v>-0.026340000003983732</v>
      </c>
      <c r="H126" s="1">
        <f t="shared" si="21"/>
        <v>-0.026340000003983732</v>
      </c>
      <c r="O126" s="1">
        <f t="shared" si="22"/>
        <v>0.010831144213063843</v>
      </c>
      <c r="Q126" s="48">
        <f t="shared" si="23"/>
        <v>15234.028999999999</v>
      </c>
    </row>
    <row r="127" spans="1:17" ht="12.75">
      <c r="A127" s="23" t="s">
        <v>42</v>
      </c>
      <c r="B127" s="24" t="s">
        <v>43</v>
      </c>
      <c r="C127" s="25">
        <v>30257.534</v>
      </c>
      <c r="D127" s="26"/>
      <c r="E127" s="1">
        <f t="shared" si="18"/>
        <v>758.0010133464152</v>
      </c>
      <c r="F127" s="1">
        <f t="shared" si="19"/>
        <v>758</v>
      </c>
      <c r="G127" s="1">
        <f t="shared" si="20"/>
        <v>0.00503999999637017</v>
      </c>
      <c r="H127" s="1">
        <f t="shared" si="21"/>
        <v>0.00503999999637017</v>
      </c>
      <c r="O127" s="1">
        <f t="shared" si="22"/>
        <v>0.010840166325871689</v>
      </c>
      <c r="Q127" s="48">
        <f t="shared" si="23"/>
        <v>15239.034</v>
      </c>
    </row>
    <row r="128" spans="1:17" ht="12.75">
      <c r="A128" s="23" t="s">
        <v>42</v>
      </c>
      <c r="B128" s="24" t="s">
        <v>43</v>
      </c>
      <c r="C128" s="25">
        <v>30257.555</v>
      </c>
      <c r="D128" s="26"/>
      <c r="E128" s="1">
        <f t="shared" si="18"/>
        <v>758.0052356231474</v>
      </c>
      <c r="F128" s="1">
        <f t="shared" si="19"/>
        <v>758</v>
      </c>
      <c r="G128" s="1">
        <f t="shared" si="20"/>
        <v>0.026039999997010455</v>
      </c>
      <c r="H128" s="1">
        <f t="shared" si="21"/>
        <v>0.026039999997010455</v>
      </c>
      <c r="O128" s="1">
        <f t="shared" si="22"/>
        <v>0.010840166325871689</v>
      </c>
      <c r="Q128" s="48">
        <f t="shared" si="23"/>
        <v>15239.055</v>
      </c>
    </row>
    <row r="129" spans="1:17" ht="12.75">
      <c r="A129" s="23" t="s">
        <v>42</v>
      </c>
      <c r="B129" s="24" t="s">
        <v>43</v>
      </c>
      <c r="C129" s="25">
        <v>30446.556</v>
      </c>
      <c r="D129" s="26"/>
      <c r="E129" s="1">
        <f t="shared" si="18"/>
        <v>796.0059272722883</v>
      </c>
      <c r="F129" s="1">
        <f t="shared" si="19"/>
        <v>796</v>
      </c>
      <c r="G129" s="1">
        <f t="shared" si="20"/>
        <v>0.029479999997420236</v>
      </c>
      <c r="H129" s="1">
        <f t="shared" si="21"/>
        <v>0.029479999997420236</v>
      </c>
      <c r="O129" s="1">
        <f t="shared" si="22"/>
        <v>0.011183006612569811</v>
      </c>
      <c r="Q129" s="48">
        <f t="shared" si="23"/>
        <v>15428.056</v>
      </c>
    </row>
    <row r="130" spans="1:17" ht="12.75">
      <c r="A130" s="23" t="s">
        <v>42</v>
      </c>
      <c r="B130" s="24" t="s">
        <v>43</v>
      </c>
      <c r="C130" s="25">
        <v>30471.463</v>
      </c>
      <c r="D130" s="26"/>
      <c r="E130" s="1">
        <f t="shared" si="18"/>
        <v>801.0137485372823</v>
      </c>
      <c r="F130" s="1">
        <f t="shared" si="19"/>
        <v>801</v>
      </c>
      <c r="G130" s="1">
        <f t="shared" si="20"/>
        <v>0.06837999999697786</v>
      </c>
      <c r="H130" s="1">
        <f t="shared" si="21"/>
        <v>0.06837999999697786</v>
      </c>
      <c r="O130" s="1">
        <f t="shared" si="22"/>
        <v>0.01122811717660904</v>
      </c>
      <c r="Q130" s="48">
        <f t="shared" si="23"/>
        <v>15452.963</v>
      </c>
    </row>
    <row r="131" spans="1:17" ht="12.75">
      <c r="A131" s="23" t="s">
        <v>42</v>
      </c>
      <c r="B131" s="24" t="s">
        <v>43</v>
      </c>
      <c r="C131" s="25">
        <v>30625.548</v>
      </c>
      <c r="D131" s="26"/>
      <c r="E131" s="1">
        <f t="shared" si="18"/>
        <v>831.9942014066207</v>
      </c>
      <c r="F131" s="1">
        <f t="shared" si="19"/>
        <v>832</v>
      </c>
      <c r="G131" s="1">
        <f t="shared" si="20"/>
        <v>-0.02884000000267406</v>
      </c>
      <c r="H131" s="1">
        <f t="shared" si="21"/>
        <v>-0.02884000000267406</v>
      </c>
      <c r="O131" s="1">
        <f t="shared" si="22"/>
        <v>0.011507802673652243</v>
      </c>
      <c r="Q131" s="48">
        <f t="shared" si="23"/>
        <v>15607.047999999999</v>
      </c>
    </row>
    <row r="132" spans="1:17" ht="12.75">
      <c r="A132" s="23" t="s">
        <v>42</v>
      </c>
      <c r="B132" s="24" t="s">
        <v>43</v>
      </c>
      <c r="C132" s="25">
        <v>30625.59</v>
      </c>
      <c r="D132" s="26"/>
      <c r="E132" s="1">
        <f t="shared" si="18"/>
        <v>832.002645960085</v>
      </c>
      <c r="F132" s="1">
        <f t="shared" si="19"/>
        <v>832</v>
      </c>
      <c r="G132" s="1">
        <f t="shared" si="20"/>
        <v>0.013159999998606509</v>
      </c>
      <c r="H132" s="1">
        <f t="shared" si="21"/>
        <v>0.013159999998606509</v>
      </c>
      <c r="O132" s="1">
        <f t="shared" si="22"/>
        <v>0.011507802673652243</v>
      </c>
      <c r="Q132" s="48">
        <f t="shared" si="23"/>
        <v>15607.09</v>
      </c>
    </row>
    <row r="133" spans="1:17" ht="12.75">
      <c r="A133" s="23" t="s">
        <v>44</v>
      </c>
      <c r="B133" s="24" t="s">
        <v>43</v>
      </c>
      <c r="C133" s="25">
        <v>30794.663</v>
      </c>
      <c r="D133" s="26"/>
      <c r="E133" s="1">
        <f t="shared" si="18"/>
        <v>865.9965980513185</v>
      </c>
      <c r="F133" s="1">
        <f t="shared" si="19"/>
        <v>866</v>
      </c>
      <c r="G133" s="1">
        <f t="shared" si="20"/>
        <v>-0.016920000001846347</v>
      </c>
      <c r="H133" s="1">
        <f t="shared" si="21"/>
        <v>-0.016920000001846347</v>
      </c>
      <c r="O133" s="1">
        <f t="shared" si="22"/>
        <v>0.011814554509118984</v>
      </c>
      <c r="Q133" s="48">
        <f t="shared" si="23"/>
        <v>15776.163</v>
      </c>
    </row>
    <row r="134" spans="1:17" ht="12.75">
      <c r="A134" s="23" t="s">
        <v>44</v>
      </c>
      <c r="B134" s="24" t="s">
        <v>43</v>
      </c>
      <c r="C134" s="25">
        <v>30819.583</v>
      </c>
      <c r="D134" s="26"/>
      <c r="E134" s="1">
        <f t="shared" si="18"/>
        <v>871.0070331066702</v>
      </c>
      <c r="F134" s="1">
        <f t="shared" si="19"/>
        <v>871</v>
      </c>
      <c r="G134" s="1">
        <f t="shared" si="20"/>
        <v>0.034979999996721745</v>
      </c>
      <c r="H134" s="1">
        <f t="shared" si="21"/>
        <v>0.034979999996721745</v>
      </c>
      <c r="O134" s="1">
        <f t="shared" si="22"/>
        <v>0.011859665073158212</v>
      </c>
      <c r="Q134" s="48">
        <f t="shared" si="23"/>
        <v>15801.082999999999</v>
      </c>
    </row>
    <row r="135" spans="1:17" ht="12.75">
      <c r="A135" s="23" t="s">
        <v>42</v>
      </c>
      <c r="B135" s="24" t="s">
        <v>43</v>
      </c>
      <c r="C135" s="25">
        <v>30849.412</v>
      </c>
      <c r="D135" s="26"/>
      <c r="E135" s="1">
        <f t="shared" si="18"/>
        <v>877.0044756133357</v>
      </c>
      <c r="F135" s="1">
        <f t="shared" si="19"/>
        <v>877</v>
      </c>
      <c r="G135" s="1">
        <f t="shared" si="20"/>
        <v>0.022259999997913837</v>
      </c>
      <c r="H135" s="1">
        <f t="shared" si="21"/>
        <v>0.022259999997913837</v>
      </c>
      <c r="O135" s="1">
        <f t="shared" si="22"/>
        <v>0.011913797750005284</v>
      </c>
      <c r="Q135" s="48">
        <f t="shared" si="23"/>
        <v>15830.912</v>
      </c>
    </row>
    <row r="136" spans="1:17" ht="12.75">
      <c r="A136" s="23" t="s">
        <v>42</v>
      </c>
      <c r="B136" s="24" t="s">
        <v>43</v>
      </c>
      <c r="C136" s="25">
        <v>30849.445</v>
      </c>
      <c r="D136" s="26"/>
      <c r="E136" s="1">
        <f t="shared" si="18"/>
        <v>877.0111106196288</v>
      </c>
      <c r="F136" s="1">
        <f t="shared" si="19"/>
        <v>877</v>
      </c>
      <c r="G136" s="1">
        <f t="shared" si="20"/>
        <v>0.055259999997360865</v>
      </c>
      <c r="H136" s="1">
        <f t="shared" si="21"/>
        <v>0.055259999997360865</v>
      </c>
      <c r="O136" s="1">
        <f t="shared" si="22"/>
        <v>0.011913797750005284</v>
      </c>
      <c r="Q136" s="48">
        <f t="shared" si="23"/>
        <v>15830.945</v>
      </c>
    </row>
    <row r="137" spans="1:17" ht="12.75">
      <c r="A137" s="23" t="s">
        <v>42</v>
      </c>
      <c r="B137" s="24" t="s">
        <v>43</v>
      </c>
      <c r="C137" s="25">
        <v>30859.404</v>
      </c>
      <c r="D137" s="26"/>
      <c r="E137" s="1">
        <f t="shared" si="18"/>
        <v>879.0134750945984</v>
      </c>
      <c r="F137" s="1">
        <f t="shared" si="19"/>
        <v>879</v>
      </c>
      <c r="G137" s="1">
        <f t="shared" si="20"/>
        <v>0.06701999999859254</v>
      </c>
      <c r="H137" s="1">
        <f t="shared" si="21"/>
        <v>0.06701999999859254</v>
      </c>
      <c r="O137" s="1">
        <f t="shared" si="22"/>
        <v>0.011931841975620975</v>
      </c>
      <c r="Q137" s="48">
        <f t="shared" si="23"/>
        <v>15840.903999999999</v>
      </c>
    </row>
    <row r="138" spans="1:17" ht="12.75">
      <c r="A138" s="23" t="s">
        <v>42</v>
      </c>
      <c r="B138" s="24" t="s">
        <v>43</v>
      </c>
      <c r="C138" s="25">
        <v>31615.317</v>
      </c>
      <c r="D138" s="26"/>
      <c r="E138" s="1">
        <f t="shared" si="18"/>
        <v>1030.9979451586564</v>
      </c>
      <c r="F138" s="1">
        <f t="shared" si="19"/>
        <v>1031</v>
      </c>
      <c r="G138" s="1">
        <f t="shared" si="20"/>
        <v>-0.010220000003755558</v>
      </c>
      <c r="H138" s="1">
        <f t="shared" si="21"/>
        <v>-0.010220000003755558</v>
      </c>
      <c r="O138" s="1">
        <f t="shared" si="22"/>
        <v>0.013303203122413466</v>
      </c>
      <c r="Q138" s="48">
        <f t="shared" si="23"/>
        <v>16596.817</v>
      </c>
    </row>
    <row r="139" spans="1:17" ht="12.75">
      <c r="A139" s="23" t="s">
        <v>42</v>
      </c>
      <c r="B139" s="24" t="s">
        <v>43</v>
      </c>
      <c r="C139" s="25">
        <v>31615.439</v>
      </c>
      <c r="D139" s="26"/>
      <c r="E139" s="1">
        <f t="shared" si="18"/>
        <v>1031.0224745758617</v>
      </c>
      <c r="F139" s="1">
        <f t="shared" si="19"/>
        <v>1031</v>
      </c>
      <c r="G139" s="1">
        <f t="shared" si="20"/>
        <v>0.11177999999563326</v>
      </c>
      <c r="H139" s="1">
        <f t="shared" si="21"/>
        <v>0.11177999999563326</v>
      </c>
      <c r="O139" s="1">
        <f t="shared" si="22"/>
        <v>0.013303203122413466</v>
      </c>
      <c r="Q139" s="48">
        <f t="shared" si="23"/>
        <v>16596.939</v>
      </c>
    </row>
    <row r="140" spans="1:17" ht="12.75">
      <c r="A140" s="23" t="s">
        <v>42</v>
      </c>
      <c r="B140" s="24" t="s">
        <v>43</v>
      </c>
      <c r="C140" s="25">
        <v>31620.305</v>
      </c>
      <c r="D140" s="26"/>
      <c r="E140" s="1">
        <f t="shared" si="18"/>
        <v>1032.0008364129142</v>
      </c>
      <c r="F140" s="1">
        <f t="shared" si="19"/>
        <v>1032</v>
      </c>
      <c r="G140" s="1">
        <f t="shared" si="20"/>
        <v>0.004159999996772967</v>
      </c>
      <c r="H140" s="1">
        <f t="shared" si="21"/>
        <v>0.004159999996772967</v>
      </c>
      <c r="O140" s="1">
        <f t="shared" si="22"/>
        <v>0.013312225235221312</v>
      </c>
      <c r="Q140" s="48">
        <f t="shared" si="23"/>
        <v>16601.805</v>
      </c>
    </row>
    <row r="141" spans="1:17" ht="12.75">
      <c r="A141" s="23" t="s">
        <v>42</v>
      </c>
      <c r="B141" s="24" t="s">
        <v>43</v>
      </c>
      <c r="C141" s="25">
        <v>31620.372</v>
      </c>
      <c r="D141" s="26"/>
      <c r="E141" s="1">
        <f t="shared" si="18"/>
        <v>1032.0143074862972</v>
      </c>
      <c r="F141" s="1">
        <f t="shared" si="19"/>
        <v>1032</v>
      </c>
      <c r="G141" s="1">
        <f t="shared" si="20"/>
        <v>0.07115999999587075</v>
      </c>
      <c r="H141" s="1">
        <f t="shared" si="21"/>
        <v>0.07115999999587075</v>
      </c>
      <c r="O141" s="1">
        <f t="shared" si="22"/>
        <v>0.013312225235221312</v>
      </c>
      <c r="Q141" s="48">
        <f t="shared" si="23"/>
        <v>16601.872</v>
      </c>
    </row>
    <row r="142" spans="1:17" ht="12.75">
      <c r="A142" s="23" t="s">
        <v>42</v>
      </c>
      <c r="B142" s="24" t="s">
        <v>43</v>
      </c>
      <c r="C142" s="25">
        <v>31978.369</v>
      </c>
      <c r="D142" s="26"/>
      <c r="E142" s="1">
        <f t="shared" si="18"/>
        <v>1103.9934695453205</v>
      </c>
      <c r="F142" s="1">
        <f t="shared" si="19"/>
        <v>1104</v>
      </c>
      <c r="G142" s="1">
        <f t="shared" si="20"/>
        <v>-0.032480000001669396</v>
      </c>
      <c r="H142" s="1">
        <f t="shared" si="21"/>
        <v>-0.032480000001669396</v>
      </c>
      <c r="O142" s="1">
        <f t="shared" si="22"/>
        <v>0.013961817357386176</v>
      </c>
      <c r="Q142" s="48">
        <f t="shared" si="23"/>
        <v>16959.869</v>
      </c>
    </row>
    <row r="143" spans="1:17" ht="12.75">
      <c r="A143" s="23" t="s">
        <v>42</v>
      </c>
      <c r="B143" s="24" t="s">
        <v>43</v>
      </c>
      <c r="C143" s="25">
        <v>31998.347</v>
      </c>
      <c r="D143" s="26"/>
      <c r="E143" s="1">
        <f t="shared" si="18"/>
        <v>1108.0102621430667</v>
      </c>
      <c r="F143" s="1">
        <f t="shared" si="19"/>
        <v>1108</v>
      </c>
      <c r="G143" s="1">
        <f t="shared" si="20"/>
        <v>0.051039999998465646</v>
      </c>
      <c r="H143" s="1">
        <f t="shared" si="21"/>
        <v>0.051039999998465646</v>
      </c>
      <c r="O143" s="1">
        <f t="shared" si="22"/>
        <v>0.013997905808617558</v>
      </c>
      <c r="Q143" s="48">
        <f t="shared" si="23"/>
        <v>16979.847</v>
      </c>
    </row>
    <row r="144" spans="1:17" ht="12.75">
      <c r="A144" s="23" t="s">
        <v>42</v>
      </c>
      <c r="B144" s="24" t="s">
        <v>43</v>
      </c>
      <c r="C144" s="25">
        <v>32028.231</v>
      </c>
      <c r="D144" s="26"/>
      <c r="E144" s="1">
        <f t="shared" si="18"/>
        <v>1114.0187629935535</v>
      </c>
      <c r="F144" s="1">
        <f t="shared" si="19"/>
        <v>1114</v>
      </c>
      <c r="G144" s="1">
        <f t="shared" si="20"/>
        <v>0.09331999999994878</v>
      </c>
      <c r="H144" s="1">
        <f t="shared" si="21"/>
        <v>0.09331999999994878</v>
      </c>
      <c r="O144" s="1">
        <f t="shared" si="22"/>
        <v>0.01405203848546463</v>
      </c>
      <c r="Q144" s="48">
        <f t="shared" si="23"/>
        <v>17009.731</v>
      </c>
    </row>
    <row r="145" spans="1:17" ht="12.75">
      <c r="A145" s="23" t="s">
        <v>42</v>
      </c>
      <c r="B145" s="24" t="s">
        <v>43</v>
      </c>
      <c r="C145" s="25">
        <v>32033.21</v>
      </c>
      <c r="D145" s="26"/>
      <c r="E145" s="1">
        <f t="shared" si="18"/>
        <v>1115.01984470064</v>
      </c>
      <c r="F145" s="1">
        <f t="shared" si="19"/>
        <v>1115</v>
      </c>
      <c r="G145" s="1">
        <f t="shared" si="20"/>
        <v>0.09869999999500578</v>
      </c>
      <c r="H145" s="1">
        <f t="shared" si="21"/>
        <v>0.09869999999500578</v>
      </c>
      <c r="O145" s="1">
        <f t="shared" si="22"/>
        <v>0.014061060598272475</v>
      </c>
      <c r="Q145" s="48">
        <f t="shared" si="23"/>
        <v>17014.71</v>
      </c>
    </row>
    <row r="146" spans="1:17" ht="12.75">
      <c r="A146" s="23" t="s">
        <v>42</v>
      </c>
      <c r="B146" s="24" t="s">
        <v>43</v>
      </c>
      <c r="C146" s="25">
        <v>32306.632</v>
      </c>
      <c r="D146" s="26"/>
      <c r="E146" s="1">
        <f t="shared" si="18"/>
        <v>1169.9942898733718</v>
      </c>
      <c r="F146" s="1">
        <f t="shared" si="19"/>
        <v>1170</v>
      </c>
      <c r="G146" s="1">
        <f t="shared" si="20"/>
        <v>-0.02839999999923748</v>
      </c>
      <c r="H146" s="1">
        <f t="shared" si="21"/>
        <v>-0.02839999999923748</v>
      </c>
      <c r="O146" s="1">
        <f t="shared" si="22"/>
        <v>0.014557276802703968</v>
      </c>
      <c r="Q146" s="48">
        <f t="shared" si="23"/>
        <v>17288.132</v>
      </c>
    </row>
    <row r="147" spans="1:17" ht="12.75">
      <c r="A147" s="23" t="s">
        <v>42</v>
      </c>
      <c r="B147" s="24" t="s">
        <v>43</v>
      </c>
      <c r="C147" s="25">
        <v>32674.856</v>
      </c>
      <c r="D147" s="26"/>
      <c r="E147" s="1">
        <f t="shared" si="18"/>
        <v>1244.0297007008976</v>
      </c>
      <c r="F147" s="1">
        <f t="shared" si="19"/>
        <v>1244</v>
      </c>
      <c r="G147" s="1">
        <f t="shared" si="20"/>
        <v>0.1477199999972072</v>
      </c>
      <c r="H147" s="1">
        <f t="shared" si="21"/>
        <v>0.1477199999972072</v>
      </c>
      <c r="O147" s="1">
        <f t="shared" si="22"/>
        <v>0.015224913150484524</v>
      </c>
      <c r="Q147" s="48">
        <f t="shared" si="23"/>
        <v>17656.356</v>
      </c>
    </row>
    <row r="148" spans="1:17" ht="12.75">
      <c r="A148" s="23" t="s">
        <v>42</v>
      </c>
      <c r="B148" s="24" t="s">
        <v>43</v>
      </c>
      <c r="C148" s="25">
        <v>32684.601</v>
      </c>
      <c r="D148" s="26"/>
      <c r="E148" s="1">
        <f t="shared" si="18"/>
        <v>1245.9890381653597</v>
      </c>
      <c r="F148" s="1">
        <f t="shared" si="19"/>
        <v>1246</v>
      </c>
      <c r="G148" s="1">
        <f t="shared" si="20"/>
        <v>-0.05452000000150292</v>
      </c>
      <c r="H148" s="1">
        <f t="shared" si="21"/>
        <v>-0.05452000000150292</v>
      </c>
      <c r="O148" s="1">
        <f t="shared" si="22"/>
        <v>0.015242957376100215</v>
      </c>
      <c r="Q148" s="48">
        <f t="shared" si="23"/>
        <v>17666.101</v>
      </c>
    </row>
    <row r="149" spans="1:17" ht="12.75">
      <c r="A149" s="23" t="s">
        <v>42</v>
      </c>
      <c r="B149" s="24" t="s">
        <v>43</v>
      </c>
      <c r="C149" s="25">
        <v>32684.638</v>
      </c>
      <c r="D149" s="26"/>
      <c r="E149" s="1">
        <f aca="true" t="shared" si="24" ref="E149:E180">+(C149-C$7)/C$8</f>
        <v>1245.99647741484</v>
      </c>
      <c r="F149" s="1">
        <f aca="true" t="shared" si="25" ref="F149:F180">ROUND(2*E149,0)/2</f>
        <v>1246</v>
      </c>
      <c r="G149" s="1">
        <f aca="true" t="shared" si="26" ref="G149:G180">+C149-(C$7+F149*C$8)</f>
        <v>-0.017520000001240987</v>
      </c>
      <c r="H149" s="1">
        <f aca="true" t="shared" si="27" ref="H149:H180">+G149</f>
        <v>-0.017520000001240987</v>
      </c>
      <c r="O149" s="1">
        <f aca="true" t="shared" si="28" ref="O149:O180">+C$11+C$12*$F149</f>
        <v>0.015242957376100215</v>
      </c>
      <c r="Q149" s="48">
        <f aca="true" t="shared" si="29" ref="Q149:Q180">+C149-15018.5</f>
        <v>17666.138</v>
      </c>
    </row>
    <row r="150" spans="1:17" ht="12.75">
      <c r="A150" s="23" t="s">
        <v>42</v>
      </c>
      <c r="B150" s="24" t="s">
        <v>43</v>
      </c>
      <c r="C150" s="25">
        <v>32714.568</v>
      </c>
      <c r="D150" s="26"/>
      <c r="E150" s="1">
        <f t="shared" si="24"/>
        <v>1252.0142270619785</v>
      </c>
      <c r="F150" s="1">
        <f t="shared" si="25"/>
        <v>1252</v>
      </c>
      <c r="G150" s="1">
        <f t="shared" si="26"/>
        <v>0.07075999999869964</v>
      </c>
      <c r="H150" s="1">
        <f t="shared" si="27"/>
        <v>0.07075999999869964</v>
      </c>
      <c r="O150" s="1">
        <f t="shared" si="28"/>
        <v>0.015297090052947286</v>
      </c>
      <c r="Q150" s="48">
        <f t="shared" si="29"/>
        <v>17696.068</v>
      </c>
    </row>
    <row r="151" spans="1:17" ht="12.75">
      <c r="A151" s="23" t="s">
        <v>42</v>
      </c>
      <c r="B151" s="24" t="s">
        <v>43</v>
      </c>
      <c r="C151" s="25">
        <v>32734.32</v>
      </c>
      <c r="D151" s="26"/>
      <c r="E151" s="1">
        <f t="shared" si="24"/>
        <v>1255.9855799196557</v>
      </c>
      <c r="F151" s="1">
        <f t="shared" si="25"/>
        <v>1256</v>
      </c>
      <c r="G151" s="1">
        <f t="shared" si="26"/>
        <v>-0.07172000000355183</v>
      </c>
      <c r="H151" s="1">
        <f t="shared" si="27"/>
        <v>-0.07172000000355183</v>
      </c>
      <c r="O151" s="1">
        <f t="shared" si="28"/>
        <v>0.015333178504178667</v>
      </c>
      <c r="Q151" s="48">
        <f t="shared" si="29"/>
        <v>17715.82</v>
      </c>
    </row>
    <row r="152" spans="1:17" ht="12.75">
      <c r="A152" s="23" t="s">
        <v>42</v>
      </c>
      <c r="B152" s="24" t="s">
        <v>43</v>
      </c>
      <c r="C152" s="25">
        <v>32774.227</v>
      </c>
      <c r="D152" s="26"/>
      <c r="E152" s="1">
        <f t="shared" si="24"/>
        <v>1264.0093131361054</v>
      </c>
      <c r="F152" s="1">
        <f t="shared" si="25"/>
        <v>1264</v>
      </c>
      <c r="G152" s="1">
        <f t="shared" si="26"/>
        <v>0.046319999994011596</v>
      </c>
      <c r="H152" s="1">
        <f t="shared" si="27"/>
        <v>0.046319999994011596</v>
      </c>
      <c r="O152" s="1">
        <f t="shared" si="28"/>
        <v>0.01540535540664143</v>
      </c>
      <c r="Q152" s="48">
        <f t="shared" si="29"/>
        <v>17755.727</v>
      </c>
    </row>
    <row r="153" spans="1:17" ht="12.75">
      <c r="A153" s="23" t="s">
        <v>42</v>
      </c>
      <c r="B153" s="24" t="s">
        <v>43</v>
      </c>
      <c r="C153" s="25">
        <v>33087.57</v>
      </c>
      <c r="D153" s="26"/>
      <c r="E153" s="1">
        <f t="shared" si="24"/>
        <v>1327.0103063764416</v>
      </c>
      <c r="F153" s="1">
        <f t="shared" si="25"/>
        <v>1327</v>
      </c>
      <c r="G153" s="1">
        <f t="shared" si="26"/>
        <v>0.051260000000183936</v>
      </c>
      <c r="H153" s="1">
        <f t="shared" si="27"/>
        <v>0.051260000000183936</v>
      </c>
      <c r="O153" s="1">
        <f t="shared" si="28"/>
        <v>0.01597374851353569</v>
      </c>
      <c r="Q153" s="48">
        <f t="shared" si="29"/>
        <v>18069.07</v>
      </c>
    </row>
    <row r="154" spans="1:17" ht="12.75">
      <c r="A154" s="23" t="s">
        <v>42</v>
      </c>
      <c r="B154" s="24" t="s">
        <v>43</v>
      </c>
      <c r="C154" s="25">
        <v>33385.809</v>
      </c>
      <c r="D154" s="26"/>
      <c r="E154" s="1">
        <f t="shared" si="24"/>
        <v>1386.9744773424586</v>
      </c>
      <c r="F154" s="1">
        <f t="shared" si="25"/>
        <v>1387</v>
      </c>
      <c r="G154" s="1">
        <f t="shared" si="26"/>
        <v>-0.12694000000192318</v>
      </c>
      <c r="H154" s="1">
        <f t="shared" si="27"/>
        <v>-0.12694000000192318</v>
      </c>
      <c r="O154" s="1">
        <f t="shared" si="28"/>
        <v>0.01651507528200641</v>
      </c>
      <c r="Q154" s="48">
        <f t="shared" si="29"/>
        <v>18367.309</v>
      </c>
    </row>
    <row r="155" spans="1:17" ht="12.75">
      <c r="A155" s="23" t="s">
        <v>42</v>
      </c>
      <c r="B155" s="24" t="s">
        <v>43</v>
      </c>
      <c r="C155" s="25">
        <v>33385.976</v>
      </c>
      <c r="D155" s="26"/>
      <c r="E155" s="1">
        <f t="shared" si="24"/>
        <v>1387.0080544955185</v>
      </c>
      <c r="F155" s="1">
        <f t="shared" si="25"/>
        <v>1387</v>
      </c>
      <c r="G155" s="1">
        <f t="shared" si="26"/>
        <v>0.04005999999935739</v>
      </c>
      <c r="H155" s="1">
        <f t="shared" si="27"/>
        <v>0.04005999999935739</v>
      </c>
      <c r="O155" s="1">
        <f t="shared" si="28"/>
        <v>0.01651507528200641</v>
      </c>
      <c r="Q155" s="48">
        <f t="shared" si="29"/>
        <v>18367.476000000002</v>
      </c>
    </row>
    <row r="156" spans="1:17" ht="12.75">
      <c r="A156" s="23" t="s">
        <v>42</v>
      </c>
      <c r="B156" s="24" t="s">
        <v>43</v>
      </c>
      <c r="C156" s="25">
        <v>33385.978</v>
      </c>
      <c r="D156" s="26"/>
      <c r="E156" s="1">
        <f t="shared" si="24"/>
        <v>1387.008456617112</v>
      </c>
      <c r="F156" s="1">
        <f t="shared" si="25"/>
        <v>1387</v>
      </c>
      <c r="G156" s="1">
        <f t="shared" si="26"/>
        <v>0.04205999999976484</v>
      </c>
      <c r="H156" s="1">
        <f t="shared" si="27"/>
        <v>0.04205999999976484</v>
      </c>
      <c r="O156" s="1">
        <f t="shared" si="28"/>
        <v>0.01651507528200641</v>
      </c>
      <c r="Q156" s="48">
        <f t="shared" si="29"/>
        <v>18367.478000000003</v>
      </c>
    </row>
    <row r="157" spans="1:17" ht="12.75">
      <c r="A157" s="23" t="s">
        <v>42</v>
      </c>
      <c r="B157" s="24" t="s">
        <v>43</v>
      </c>
      <c r="C157" s="25">
        <v>33500.4</v>
      </c>
      <c r="D157" s="26"/>
      <c r="E157" s="1">
        <f t="shared" si="24"/>
        <v>1410.0142351044108</v>
      </c>
      <c r="F157" s="1">
        <f t="shared" si="25"/>
        <v>1410</v>
      </c>
      <c r="G157" s="1">
        <f t="shared" si="26"/>
        <v>0.07080000000132713</v>
      </c>
      <c r="H157" s="1">
        <f t="shared" si="27"/>
        <v>0.07080000000132713</v>
      </c>
      <c r="O157" s="1">
        <f t="shared" si="28"/>
        <v>0.01672258387658685</v>
      </c>
      <c r="Q157" s="48">
        <f t="shared" si="29"/>
        <v>18481.9</v>
      </c>
    </row>
    <row r="158" spans="1:17" ht="12.75">
      <c r="A158" s="23" t="s">
        <v>42</v>
      </c>
      <c r="B158" s="24" t="s">
        <v>43</v>
      </c>
      <c r="C158" s="25">
        <v>33748.926</v>
      </c>
      <c r="D158" s="26"/>
      <c r="E158" s="1">
        <f t="shared" si="24"/>
        <v>1459.983070680912</v>
      </c>
      <c r="F158" s="1">
        <f t="shared" si="25"/>
        <v>1460</v>
      </c>
      <c r="G158" s="1">
        <f t="shared" si="26"/>
        <v>-0.08420000000478467</v>
      </c>
      <c r="H158" s="1">
        <f t="shared" si="27"/>
        <v>-0.08420000000478467</v>
      </c>
      <c r="O158" s="1">
        <f t="shared" si="28"/>
        <v>0.017173689516979118</v>
      </c>
      <c r="Q158" s="48">
        <f t="shared" si="29"/>
        <v>18730.426</v>
      </c>
    </row>
    <row r="159" spans="1:17" ht="12.75">
      <c r="A159" s="23" t="s">
        <v>42</v>
      </c>
      <c r="B159" s="24" t="s">
        <v>43</v>
      </c>
      <c r="C159" s="25">
        <v>33838.497</v>
      </c>
      <c r="D159" s="26"/>
      <c r="E159" s="1">
        <f t="shared" si="24"/>
        <v>1477.9922873078362</v>
      </c>
      <c r="F159" s="1">
        <f t="shared" si="25"/>
        <v>1478</v>
      </c>
      <c r="G159" s="1">
        <f t="shared" si="26"/>
        <v>-0.038359999998647254</v>
      </c>
      <c r="H159" s="1">
        <f t="shared" si="27"/>
        <v>-0.038359999998647254</v>
      </c>
      <c r="O159" s="1">
        <f t="shared" si="28"/>
        <v>0.017336087547520335</v>
      </c>
      <c r="Q159" s="48">
        <f t="shared" si="29"/>
        <v>18819.997000000003</v>
      </c>
    </row>
    <row r="160" spans="1:17" ht="12.75">
      <c r="A160" s="23" t="s">
        <v>42</v>
      </c>
      <c r="B160" s="24" t="s">
        <v>43</v>
      </c>
      <c r="C160" s="25">
        <v>33908.258</v>
      </c>
      <c r="D160" s="26"/>
      <c r="E160" s="1">
        <f t="shared" si="24"/>
        <v>1492.0184895508703</v>
      </c>
      <c r="F160" s="1">
        <f t="shared" si="25"/>
        <v>1492</v>
      </c>
      <c r="G160" s="1">
        <f t="shared" si="26"/>
        <v>0.09195999999792548</v>
      </c>
      <c r="H160" s="1">
        <f t="shared" si="27"/>
        <v>0.09195999999792548</v>
      </c>
      <c r="O160" s="1">
        <f t="shared" si="28"/>
        <v>0.01746239712683017</v>
      </c>
      <c r="Q160" s="48">
        <f t="shared" si="29"/>
        <v>18889.758</v>
      </c>
    </row>
    <row r="161" spans="1:17" ht="12.75">
      <c r="A161" s="23" t="s">
        <v>42</v>
      </c>
      <c r="B161" s="24" t="s">
        <v>43</v>
      </c>
      <c r="C161" s="25">
        <v>34151.858</v>
      </c>
      <c r="D161" s="26"/>
      <c r="E161" s="1">
        <f t="shared" si="24"/>
        <v>1540.9968996425134</v>
      </c>
      <c r="F161" s="1">
        <f t="shared" si="25"/>
        <v>1541</v>
      </c>
      <c r="G161" s="1">
        <f t="shared" si="26"/>
        <v>-0.015420000003359746</v>
      </c>
      <c r="H161" s="1">
        <f t="shared" si="27"/>
        <v>-0.015420000003359746</v>
      </c>
      <c r="O161" s="1">
        <f t="shared" si="28"/>
        <v>0.01790448065441459</v>
      </c>
      <c r="Q161" s="48">
        <f t="shared" si="29"/>
        <v>19133.358</v>
      </c>
    </row>
    <row r="162" spans="1:17" ht="12.75">
      <c r="A162" s="23" t="s">
        <v>42</v>
      </c>
      <c r="B162" s="24" t="s">
        <v>43</v>
      </c>
      <c r="C162" s="25">
        <v>34151.896</v>
      </c>
      <c r="D162" s="26"/>
      <c r="E162" s="1">
        <f t="shared" si="24"/>
        <v>1541.0045399527905</v>
      </c>
      <c r="F162" s="1">
        <f t="shared" si="25"/>
        <v>1541</v>
      </c>
      <c r="G162" s="1">
        <f t="shared" si="26"/>
        <v>0.022579999997105915</v>
      </c>
      <c r="H162" s="1">
        <f t="shared" si="27"/>
        <v>0.022579999997105915</v>
      </c>
      <c r="O162" s="1">
        <f t="shared" si="28"/>
        <v>0.01790448065441459</v>
      </c>
      <c r="Q162" s="48">
        <f t="shared" si="29"/>
        <v>19133.396</v>
      </c>
    </row>
    <row r="163" spans="1:17" ht="12.75">
      <c r="A163" s="23" t="s">
        <v>42</v>
      </c>
      <c r="B163" s="24" t="s">
        <v>43</v>
      </c>
      <c r="C163" s="25">
        <v>34156.854</v>
      </c>
      <c r="D163" s="26"/>
      <c r="E163" s="1">
        <f t="shared" si="24"/>
        <v>1542.0013993831449</v>
      </c>
      <c r="F163" s="1">
        <f t="shared" si="25"/>
        <v>1542</v>
      </c>
      <c r="G163" s="1">
        <f t="shared" si="26"/>
        <v>0.006959999998798594</v>
      </c>
      <c r="H163" s="1">
        <f t="shared" si="27"/>
        <v>0.006959999998798594</v>
      </c>
      <c r="O163" s="1">
        <f t="shared" si="28"/>
        <v>0.017913502767222436</v>
      </c>
      <c r="Q163" s="48">
        <f t="shared" si="29"/>
        <v>19138.354</v>
      </c>
    </row>
    <row r="164" spans="1:17" ht="12.75">
      <c r="A164" s="23" t="s">
        <v>42</v>
      </c>
      <c r="B164" s="24" t="s">
        <v>43</v>
      </c>
      <c r="C164" s="25">
        <v>34156.896</v>
      </c>
      <c r="D164" s="26"/>
      <c r="E164" s="1">
        <f t="shared" si="24"/>
        <v>1542.0098439366093</v>
      </c>
      <c r="F164" s="1">
        <f t="shared" si="25"/>
        <v>1542</v>
      </c>
      <c r="G164" s="1">
        <f t="shared" si="26"/>
        <v>0.04896000000007916</v>
      </c>
      <c r="H164" s="1">
        <f t="shared" si="27"/>
        <v>0.04896000000007916</v>
      </c>
      <c r="O164" s="1">
        <f t="shared" si="28"/>
        <v>0.017913502767222436</v>
      </c>
      <c r="Q164" s="48">
        <f t="shared" si="29"/>
        <v>19138.396</v>
      </c>
    </row>
    <row r="165" spans="1:17" ht="12.75">
      <c r="A165" s="23" t="s">
        <v>42</v>
      </c>
      <c r="B165" s="24" t="s">
        <v>43</v>
      </c>
      <c r="C165" s="25">
        <v>34156.932</v>
      </c>
      <c r="D165" s="26"/>
      <c r="E165" s="1">
        <f t="shared" si="24"/>
        <v>1542.0170821252927</v>
      </c>
      <c r="F165" s="1">
        <f t="shared" si="25"/>
        <v>1542</v>
      </c>
      <c r="G165" s="1">
        <f t="shared" si="26"/>
        <v>0.08496000000013737</v>
      </c>
      <c r="H165" s="1">
        <f t="shared" si="27"/>
        <v>0.08496000000013737</v>
      </c>
      <c r="O165" s="1">
        <f t="shared" si="28"/>
        <v>0.017913502767222436</v>
      </c>
      <c r="Q165" s="48">
        <f t="shared" si="29"/>
        <v>19138.432</v>
      </c>
    </row>
    <row r="166" spans="1:17" ht="12.75">
      <c r="A166" s="23" t="s">
        <v>42</v>
      </c>
      <c r="B166" s="24" t="s">
        <v>43</v>
      </c>
      <c r="C166" s="25">
        <v>34161.823</v>
      </c>
      <c r="D166" s="26"/>
      <c r="E166" s="1">
        <f t="shared" si="24"/>
        <v>1543.0004704822634</v>
      </c>
      <c r="F166" s="1">
        <f t="shared" si="25"/>
        <v>1543</v>
      </c>
      <c r="G166" s="1">
        <f t="shared" si="26"/>
        <v>0.002339999991818331</v>
      </c>
      <c r="H166" s="1">
        <f t="shared" si="27"/>
        <v>0.002339999991818331</v>
      </c>
      <c r="O166" s="1">
        <f t="shared" si="28"/>
        <v>0.01792252488003028</v>
      </c>
      <c r="Q166" s="48">
        <f t="shared" si="29"/>
        <v>19143.322999999997</v>
      </c>
    </row>
    <row r="167" spans="1:17" ht="12.75">
      <c r="A167" s="23" t="s">
        <v>42</v>
      </c>
      <c r="B167" s="24" t="s">
        <v>43</v>
      </c>
      <c r="C167" s="25">
        <v>34161.853</v>
      </c>
      <c r="D167" s="26"/>
      <c r="E167" s="1">
        <f t="shared" si="24"/>
        <v>1543.0065023061675</v>
      </c>
      <c r="F167" s="1">
        <f t="shared" si="25"/>
        <v>1543</v>
      </c>
      <c r="G167" s="1">
        <f t="shared" si="26"/>
        <v>0.032339999997930136</v>
      </c>
      <c r="H167" s="1">
        <f t="shared" si="27"/>
        <v>0.032339999997930136</v>
      </c>
      <c r="O167" s="1">
        <f t="shared" si="28"/>
        <v>0.01792252488003028</v>
      </c>
      <c r="Q167" s="48">
        <f t="shared" si="29"/>
        <v>19143.353000000003</v>
      </c>
    </row>
    <row r="168" spans="1:17" ht="12.75">
      <c r="A168" s="23" t="s">
        <v>42</v>
      </c>
      <c r="B168" s="24" t="s">
        <v>43</v>
      </c>
      <c r="C168" s="25">
        <v>34176.768</v>
      </c>
      <c r="D168" s="26"/>
      <c r="E168" s="1">
        <f t="shared" si="24"/>
        <v>1546.0053240898972</v>
      </c>
      <c r="F168" s="1">
        <f t="shared" si="25"/>
        <v>1546</v>
      </c>
      <c r="G168" s="1">
        <f t="shared" si="26"/>
        <v>0.026479999993171077</v>
      </c>
      <c r="H168" s="1">
        <f t="shared" si="27"/>
        <v>0.026479999993171077</v>
      </c>
      <c r="O168" s="1">
        <f t="shared" si="28"/>
        <v>0.01794959121845382</v>
      </c>
      <c r="Q168" s="48">
        <f t="shared" si="29"/>
        <v>19158.267999999996</v>
      </c>
    </row>
    <row r="169" spans="1:17" ht="12.75">
      <c r="A169" s="23" t="s">
        <v>42</v>
      </c>
      <c r="B169" s="24" t="s">
        <v>43</v>
      </c>
      <c r="C169" s="25">
        <v>34181.721</v>
      </c>
      <c r="D169" s="26"/>
      <c r="E169" s="1">
        <f t="shared" si="24"/>
        <v>1547.0011782162683</v>
      </c>
      <c r="F169" s="1">
        <f t="shared" si="25"/>
        <v>1547</v>
      </c>
      <c r="G169" s="1">
        <f t="shared" si="26"/>
        <v>0.005859999997483101</v>
      </c>
      <c r="H169" s="1">
        <f t="shared" si="27"/>
        <v>0.005859999997483101</v>
      </c>
      <c r="O169" s="1">
        <f t="shared" si="28"/>
        <v>0.017958613331261662</v>
      </c>
      <c r="Q169" s="48">
        <f t="shared" si="29"/>
        <v>19163.220999999998</v>
      </c>
    </row>
    <row r="170" spans="1:17" ht="12.75">
      <c r="A170" s="23" t="s">
        <v>42</v>
      </c>
      <c r="B170" s="24" t="s">
        <v>43</v>
      </c>
      <c r="C170" s="25">
        <v>34186.698</v>
      </c>
      <c r="D170" s="26"/>
      <c r="E170" s="1">
        <f t="shared" si="24"/>
        <v>1548.001857801761</v>
      </c>
      <c r="F170" s="1">
        <f t="shared" si="25"/>
        <v>1548</v>
      </c>
      <c r="G170" s="1">
        <f t="shared" si="26"/>
        <v>0.009239999992132653</v>
      </c>
      <c r="H170" s="1">
        <f t="shared" si="27"/>
        <v>0.009239999992132653</v>
      </c>
      <c r="O170" s="1">
        <f t="shared" si="28"/>
        <v>0.017967635444069506</v>
      </c>
      <c r="Q170" s="48">
        <f t="shared" si="29"/>
        <v>19168.197999999997</v>
      </c>
    </row>
    <row r="171" spans="1:17" ht="12.75">
      <c r="A171" s="23" t="s">
        <v>42</v>
      </c>
      <c r="B171" s="24" t="s">
        <v>43</v>
      </c>
      <c r="C171" s="25">
        <v>34236.387</v>
      </c>
      <c r="D171" s="26"/>
      <c r="E171" s="1">
        <f t="shared" si="24"/>
        <v>1557.992367732155</v>
      </c>
      <c r="F171" s="1">
        <f t="shared" si="25"/>
        <v>1558</v>
      </c>
      <c r="G171" s="1">
        <f t="shared" si="26"/>
        <v>-0.037960000001476146</v>
      </c>
      <c r="H171" s="1">
        <f t="shared" si="27"/>
        <v>-0.037960000001476146</v>
      </c>
      <c r="O171" s="1">
        <f t="shared" si="28"/>
        <v>0.018057856572147958</v>
      </c>
      <c r="Q171" s="48">
        <f t="shared" si="29"/>
        <v>19217.887000000002</v>
      </c>
    </row>
    <row r="172" spans="1:17" ht="12.75">
      <c r="A172" s="23" t="s">
        <v>44</v>
      </c>
      <c r="B172" s="24" t="s">
        <v>43</v>
      </c>
      <c r="C172" s="25">
        <v>34241.369</v>
      </c>
      <c r="D172" s="26"/>
      <c r="E172" s="1">
        <f t="shared" si="24"/>
        <v>1558.994052621631</v>
      </c>
      <c r="F172" s="1">
        <f t="shared" si="25"/>
        <v>1559</v>
      </c>
      <c r="G172" s="1">
        <f t="shared" si="26"/>
        <v>-0.02958000000216998</v>
      </c>
      <c r="H172" s="1">
        <f t="shared" si="27"/>
        <v>-0.02958000000216998</v>
      </c>
      <c r="O172" s="1">
        <f t="shared" si="28"/>
        <v>0.018066878684955805</v>
      </c>
      <c r="Q172" s="48">
        <f t="shared" si="29"/>
        <v>19222.869</v>
      </c>
    </row>
    <row r="173" spans="1:17" ht="12.75">
      <c r="A173" s="23" t="s">
        <v>42</v>
      </c>
      <c r="B173" s="24" t="s">
        <v>43</v>
      </c>
      <c r="C173" s="25">
        <v>34251.327</v>
      </c>
      <c r="D173" s="26"/>
      <c r="E173" s="1">
        <f t="shared" si="24"/>
        <v>1560.996216035804</v>
      </c>
      <c r="F173" s="1">
        <f t="shared" si="25"/>
        <v>1561</v>
      </c>
      <c r="G173" s="1">
        <f t="shared" si="26"/>
        <v>-0.018820000004780013</v>
      </c>
      <c r="H173" s="1">
        <f t="shared" si="27"/>
        <v>-0.018820000004780013</v>
      </c>
      <c r="O173" s="1">
        <f t="shared" si="28"/>
        <v>0.018084922910571496</v>
      </c>
      <c r="Q173" s="48">
        <f t="shared" si="29"/>
        <v>19232.826999999997</v>
      </c>
    </row>
    <row r="174" spans="1:17" ht="12.75">
      <c r="A174" s="23" t="s">
        <v>42</v>
      </c>
      <c r="B174" s="24" t="s">
        <v>43</v>
      </c>
      <c r="C174" s="25">
        <v>34251.358</v>
      </c>
      <c r="D174" s="26"/>
      <c r="E174" s="1">
        <f t="shared" si="24"/>
        <v>1561.0024489205043</v>
      </c>
      <c r="F174" s="1">
        <f t="shared" si="25"/>
        <v>1561</v>
      </c>
      <c r="G174" s="1">
        <f t="shared" si="26"/>
        <v>0.01217999999789754</v>
      </c>
      <c r="H174" s="1">
        <f t="shared" si="27"/>
        <v>0.01217999999789754</v>
      </c>
      <c r="O174" s="1">
        <f t="shared" si="28"/>
        <v>0.018084922910571496</v>
      </c>
      <c r="Q174" s="48">
        <f t="shared" si="29"/>
        <v>19232.858</v>
      </c>
    </row>
    <row r="175" spans="1:17" ht="12.75">
      <c r="A175" s="23" t="s">
        <v>44</v>
      </c>
      <c r="B175" s="24" t="s">
        <v>43</v>
      </c>
      <c r="C175" s="25">
        <v>34271.327</v>
      </c>
      <c r="D175" s="26"/>
      <c r="E175" s="1">
        <f t="shared" si="24"/>
        <v>1565.0174319710784</v>
      </c>
      <c r="F175" s="1">
        <f t="shared" si="25"/>
        <v>1565</v>
      </c>
      <c r="G175" s="1">
        <f t="shared" si="26"/>
        <v>0.08669999999256106</v>
      </c>
      <c r="H175" s="1">
        <f t="shared" si="27"/>
        <v>0.08669999999256106</v>
      </c>
      <c r="O175" s="1">
        <f t="shared" si="28"/>
        <v>0.01812101136180288</v>
      </c>
      <c r="Q175" s="48">
        <f t="shared" si="29"/>
        <v>19252.826999999997</v>
      </c>
    </row>
    <row r="176" spans="1:17" ht="12.75">
      <c r="A176" s="23" t="s">
        <v>42</v>
      </c>
      <c r="B176" s="24" t="s">
        <v>43</v>
      </c>
      <c r="C176" s="25">
        <v>34624.308</v>
      </c>
      <c r="D176" s="26"/>
      <c r="E176" s="1">
        <f t="shared" si="24"/>
        <v>1635.988073073535</v>
      </c>
      <c r="F176" s="1">
        <f t="shared" si="25"/>
        <v>1636</v>
      </c>
      <c r="G176" s="1">
        <f t="shared" si="26"/>
        <v>-0.05932000000757398</v>
      </c>
      <c r="H176" s="1">
        <f t="shared" si="27"/>
        <v>-0.05932000000757398</v>
      </c>
      <c r="O176" s="1">
        <f t="shared" si="28"/>
        <v>0.018761581371159897</v>
      </c>
      <c r="Q176" s="48">
        <f t="shared" si="29"/>
        <v>19605.807999999997</v>
      </c>
    </row>
    <row r="177" spans="1:17" ht="12.75">
      <c r="A177" s="23" t="s">
        <v>42</v>
      </c>
      <c r="B177" s="24" t="s">
        <v>43</v>
      </c>
      <c r="C177" s="25">
        <v>34659.247</v>
      </c>
      <c r="D177" s="26"/>
      <c r="E177" s="1">
        <f t="shared" si="24"/>
        <v>1643.0129362516639</v>
      </c>
      <c r="F177" s="1">
        <f t="shared" si="25"/>
        <v>1643</v>
      </c>
      <c r="G177" s="1">
        <f t="shared" si="26"/>
        <v>0.06433999999717344</v>
      </c>
      <c r="H177" s="1">
        <f t="shared" si="27"/>
        <v>0.06433999999717344</v>
      </c>
      <c r="O177" s="1">
        <f t="shared" si="28"/>
        <v>0.018824736160814814</v>
      </c>
      <c r="Q177" s="48">
        <f t="shared" si="29"/>
        <v>19640.747000000003</v>
      </c>
    </row>
    <row r="178" spans="1:17" ht="12.75">
      <c r="A178" s="23" t="s">
        <v>42</v>
      </c>
      <c r="B178" s="24" t="s">
        <v>43</v>
      </c>
      <c r="C178" s="25">
        <v>34897.899</v>
      </c>
      <c r="D178" s="26"/>
      <c r="E178" s="1">
        <f t="shared" si="24"/>
        <v>1690.9964975209195</v>
      </c>
      <c r="F178" s="1">
        <f t="shared" si="25"/>
        <v>1691</v>
      </c>
      <c r="G178" s="1">
        <f t="shared" si="26"/>
        <v>-0.0174200000037672</v>
      </c>
      <c r="H178" s="1">
        <f t="shared" si="27"/>
        <v>-0.0174200000037672</v>
      </c>
      <c r="O178" s="1">
        <f t="shared" si="28"/>
        <v>0.01925779757559139</v>
      </c>
      <c r="Q178" s="48">
        <f t="shared" si="29"/>
        <v>19879.398999999998</v>
      </c>
    </row>
    <row r="179" spans="1:17" ht="12.75">
      <c r="A179" s="23" t="s">
        <v>42</v>
      </c>
      <c r="B179" s="24" t="s">
        <v>43</v>
      </c>
      <c r="C179" s="25">
        <v>34902.877</v>
      </c>
      <c r="D179" s="26"/>
      <c r="E179" s="1">
        <f t="shared" si="24"/>
        <v>1691.99737816721</v>
      </c>
      <c r="F179" s="1">
        <f t="shared" si="25"/>
        <v>1692</v>
      </c>
      <c r="G179" s="1">
        <f t="shared" si="26"/>
        <v>-0.013039999997999985</v>
      </c>
      <c r="H179" s="1">
        <f t="shared" si="27"/>
        <v>-0.013039999997999985</v>
      </c>
      <c r="O179" s="1">
        <f t="shared" si="28"/>
        <v>0.019266819688399238</v>
      </c>
      <c r="Q179" s="48">
        <f t="shared" si="29"/>
        <v>19884.377</v>
      </c>
    </row>
    <row r="180" spans="1:17" ht="12.75">
      <c r="A180" s="23" t="s">
        <v>42</v>
      </c>
      <c r="B180" s="24" t="s">
        <v>43</v>
      </c>
      <c r="C180" s="25">
        <v>34902.913</v>
      </c>
      <c r="D180" s="26"/>
      <c r="E180" s="1">
        <f t="shared" si="24"/>
        <v>1692.0046163558934</v>
      </c>
      <c r="F180" s="1">
        <f t="shared" si="25"/>
        <v>1692</v>
      </c>
      <c r="G180" s="1">
        <f t="shared" si="26"/>
        <v>0.022960000002058223</v>
      </c>
      <c r="H180" s="1">
        <f t="shared" si="27"/>
        <v>0.022960000002058223</v>
      </c>
      <c r="O180" s="1">
        <f t="shared" si="28"/>
        <v>0.019266819688399238</v>
      </c>
      <c r="Q180" s="48">
        <f t="shared" si="29"/>
        <v>19884.413</v>
      </c>
    </row>
    <row r="181" spans="1:17" ht="12.75">
      <c r="A181" s="23" t="s">
        <v>42</v>
      </c>
      <c r="B181" s="24" t="s">
        <v>43</v>
      </c>
      <c r="C181" s="25">
        <v>34922.856</v>
      </c>
      <c r="D181" s="26"/>
      <c r="E181" s="1">
        <f aca="true" t="shared" si="30" ref="E181:E194">+(C181-C$7)/C$8</f>
        <v>1696.0143718257523</v>
      </c>
      <c r="F181" s="1">
        <f aca="true" t="shared" si="31" ref="F181:F195">ROUND(2*E181,0)/2</f>
        <v>1696</v>
      </c>
      <c r="G181" s="1">
        <f aca="true" t="shared" si="32" ref="G181:G194">+C181-(C$7+F181*C$8)</f>
        <v>0.0714799999987008</v>
      </c>
      <c r="H181" s="1">
        <f>+G181</f>
        <v>0.0714799999987008</v>
      </c>
      <c r="O181" s="1">
        <f aca="true" t="shared" si="33" ref="O181:O194">+C$11+C$12*$F181</f>
        <v>0.019302908139630617</v>
      </c>
      <c r="Q181" s="48">
        <f aca="true" t="shared" si="34" ref="Q181:Q194">+C181-15018.5</f>
        <v>19904.356</v>
      </c>
    </row>
    <row r="182" spans="1:17" ht="12.75">
      <c r="A182" s="23" t="s">
        <v>42</v>
      </c>
      <c r="B182" s="24" t="s">
        <v>43</v>
      </c>
      <c r="C182" s="25">
        <v>41925.653</v>
      </c>
      <c r="D182" s="26"/>
      <c r="E182" s="1">
        <f t="shared" si="30"/>
        <v>3104.002316220378</v>
      </c>
      <c r="F182" s="1">
        <f t="shared" si="31"/>
        <v>3104</v>
      </c>
      <c r="G182" s="1">
        <f t="shared" si="32"/>
        <v>0.011519999992742669</v>
      </c>
      <c r="H182" s="1">
        <f>+G182</f>
        <v>0.011519999992742669</v>
      </c>
      <c r="O182" s="1">
        <f t="shared" si="33"/>
        <v>0.032006042973076854</v>
      </c>
      <c r="Q182" s="48">
        <f t="shared" si="34"/>
        <v>26907.153</v>
      </c>
    </row>
    <row r="183" spans="1:17" ht="12.75">
      <c r="A183" s="23" t="s">
        <v>46</v>
      </c>
      <c r="B183" s="24" t="s">
        <v>43</v>
      </c>
      <c r="C183" s="25">
        <v>45541.472</v>
      </c>
      <c r="D183" s="26"/>
      <c r="E183" s="1">
        <f t="shared" si="30"/>
        <v>3831.001765313795</v>
      </c>
      <c r="F183" s="1">
        <f t="shared" si="31"/>
        <v>3831</v>
      </c>
      <c r="G183" s="1">
        <f t="shared" si="32"/>
        <v>0.008779999996477272</v>
      </c>
      <c r="H183" s="1">
        <f>+G183</f>
        <v>0.008779999996477272</v>
      </c>
      <c r="O183" s="1">
        <f t="shared" si="33"/>
        <v>0.03856511898438042</v>
      </c>
      <c r="Q183" s="48">
        <f t="shared" si="34"/>
        <v>30522.972</v>
      </c>
    </row>
    <row r="184" spans="1:33" ht="12.75" customHeight="1">
      <c r="A184" s="1" t="s">
        <v>47</v>
      </c>
      <c r="C184" s="27">
        <v>45561.41</v>
      </c>
      <c r="D184" s="26"/>
      <c r="E184" s="1">
        <f t="shared" si="30"/>
        <v>3835.010515479671</v>
      </c>
      <c r="F184" s="1">
        <f t="shared" si="31"/>
        <v>3835</v>
      </c>
      <c r="G184" s="1">
        <f t="shared" si="32"/>
        <v>0.0522999999957392</v>
      </c>
      <c r="I184" s="1">
        <f>+G184</f>
        <v>0.0522999999957392</v>
      </c>
      <c r="O184" s="1">
        <f t="shared" si="33"/>
        <v>0.0386012074356118</v>
      </c>
      <c r="Q184" s="48">
        <f t="shared" si="34"/>
        <v>30542.910000000003</v>
      </c>
      <c r="AA184" s="1" t="s">
        <v>48</v>
      </c>
      <c r="AC184" s="1">
        <v>13</v>
      </c>
      <c r="AE184" s="1" t="s">
        <v>49</v>
      </c>
      <c r="AG184" s="1" t="s">
        <v>50</v>
      </c>
    </row>
    <row r="185" spans="1:17" ht="12.75">
      <c r="A185" s="23" t="s">
        <v>51</v>
      </c>
      <c r="B185" s="24" t="s">
        <v>43</v>
      </c>
      <c r="C185" s="25">
        <v>47028.6281</v>
      </c>
      <c r="D185" s="26"/>
      <c r="E185" s="1">
        <f t="shared" si="30"/>
        <v>4130.01055569183</v>
      </c>
      <c r="F185" s="1">
        <f t="shared" si="31"/>
        <v>4130</v>
      </c>
      <c r="G185" s="1">
        <f t="shared" si="32"/>
        <v>0.05249999999796273</v>
      </c>
      <c r="J185" s="1">
        <f>+G185</f>
        <v>0.05249999999796273</v>
      </c>
      <c r="O185" s="1">
        <f t="shared" si="33"/>
        <v>0.04126273071392617</v>
      </c>
      <c r="Q185" s="48">
        <f t="shared" si="34"/>
        <v>32010.1281</v>
      </c>
    </row>
    <row r="186" spans="1:33" ht="12.75" customHeight="1">
      <c r="A186" s="1" t="s">
        <v>52</v>
      </c>
      <c r="C186" s="27">
        <v>48749.522</v>
      </c>
      <c r="D186" s="26">
        <v>0.007</v>
      </c>
      <c r="E186" s="1">
        <f t="shared" si="30"/>
        <v>4476.014854371664</v>
      </c>
      <c r="F186" s="1">
        <f t="shared" si="31"/>
        <v>4476</v>
      </c>
      <c r="G186" s="1">
        <f t="shared" si="32"/>
        <v>0.07387999999627937</v>
      </c>
      <c r="I186" s="1">
        <f>+G186</f>
        <v>0.07387999999627937</v>
      </c>
      <c r="O186" s="1">
        <f t="shared" si="33"/>
        <v>0.04438438174544066</v>
      </c>
      <c r="Q186" s="48">
        <f t="shared" si="34"/>
        <v>33731.022</v>
      </c>
      <c r="AA186" s="1" t="s">
        <v>48</v>
      </c>
      <c r="AC186" s="1">
        <v>24</v>
      </c>
      <c r="AE186" s="1" t="s">
        <v>53</v>
      </c>
      <c r="AG186" s="1" t="s">
        <v>50</v>
      </c>
    </row>
    <row r="187" spans="1:33" ht="12.75" customHeight="1">
      <c r="A187" s="1" t="s">
        <v>54</v>
      </c>
      <c r="C187" s="27">
        <v>49117.466</v>
      </c>
      <c r="D187" s="26"/>
      <c r="E187" s="1">
        <f t="shared" si="30"/>
        <v>4549.993968176096</v>
      </c>
      <c r="F187" s="1">
        <f t="shared" si="31"/>
        <v>4550</v>
      </c>
      <c r="G187" s="1">
        <f t="shared" si="32"/>
        <v>-0.029999999998835847</v>
      </c>
      <c r="I187" s="1">
        <f>+G187</f>
        <v>-0.029999999998835847</v>
      </c>
      <c r="O187" s="1">
        <f t="shared" si="33"/>
        <v>0.04505201809322122</v>
      </c>
      <c r="Q187" s="48">
        <f t="shared" si="34"/>
        <v>34098.966</v>
      </c>
      <c r="AA187" s="1" t="s">
        <v>48</v>
      </c>
      <c r="AG187" s="1" t="s">
        <v>55</v>
      </c>
    </row>
    <row r="188" spans="1:17" ht="12.75">
      <c r="A188" s="23" t="s">
        <v>56</v>
      </c>
      <c r="B188" s="24" t="s">
        <v>43</v>
      </c>
      <c r="C188" s="25">
        <v>49580.052</v>
      </c>
      <c r="D188" s="26"/>
      <c r="E188" s="1">
        <f t="shared" si="30"/>
        <v>4643.001877907842</v>
      </c>
      <c r="F188" s="1">
        <f t="shared" si="31"/>
        <v>4643</v>
      </c>
      <c r="G188" s="1">
        <f t="shared" si="32"/>
        <v>0.009339999996882398</v>
      </c>
      <c r="I188" s="1">
        <f>+G188</f>
        <v>0.009339999996882398</v>
      </c>
      <c r="O188" s="1">
        <f t="shared" si="33"/>
        <v>0.045891074584350836</v>
      </c>
      <c r="Q188" s="48">
        <f t="shared" si="34"/>
        <v>34561.552</v>
      </c>
    </row>
    <row r="189" spans="1:33" ht="12.75" customHeight="1">
      <c r="A189" s="1" t="s">
        <v>57</v>
      </c>
      <c r="C189" s="27">
        <v>49888.4626</v>
      </c>
      <c r="D189" s="26">
        <v>0.0003</v>
      </c>
      <c r="E189" s="1">
        <f t="shared" si="30"/>
        <v>4705.011158874219</v>
      </c>
      <c r="F189" s="1">
        <f t="shared" si="31"/>
        <v>4705</v>
      </c>
      <c r="G189" s="1">
        <f t="shared" si="32"/>
        <v>0.055499999994935934</v>
      </c>
      <c r="J189" s="1">
        <f>+G189</f>
        <v>0.055499999994935934</v>
      </c>
      <c r="O189" s="1">
        <f t="shared" si="33"/>
        <v>0.04645044557843725</v>
      </c>
      <c r="Q189" s="48">
        <f t="shared" si="34"/>
        <v>34869.9626</v>
      </c>
      <c r="AA189" s="1" t="s">
        <v>58</v>
      </c>
      <c r="AB189" s="1" t="s">
        <v>50</v>
      </c>
      <c r="AC189" s="1">
        <v>34</v>
      </c>
      <c r="AE189" s="1" t="s">
        <v>59</v>
      </c>
      <c r="AG189" s="1" t="s">
        <v>50</v>
      </c>
    </row>
    <row r="190" spans="1:17" ht="12.75" customHeight="1">
      <c r="A190" s="28" t="s">
        <v>60</v>
      </c>
      <c r="B190" s="29" t="s">
        <v>43</v>
      </c>
      <c r="C190" s="28">
        <v>49898.401</v>
      </c>
      <c r="D190" s="28" t="s">
        <v>33</v>
      </c>
      <c r="E190" s="1">
        <f t="shared" si="30"/>
        <v>4707.009381496776</v>
      </c>
      <c r="F190" s="1">
        <f t="shared" si="31"/>
        <v>4707</v>
      </c>
      <c r="G190" s="1">
        <f t="shared" si="32"/>
        <v>0.04665999999269843</v>
      </c>
      <c r="I190" s="1">
        <f>+G190</f>
        <v>0.04665999999269843</v>
      </c>
      <c r="O190" s="1">
        <f t="shared" si="33"/>
        <v>0.04646848980405294</v>
      </c>
      <c r="Q190" s="48">
        <f t="shared" si="34"/>
        <v>34879.901</v>
      </c>
    </row>
    <row r="191" spans="1:17" ht="12.75">
      <c r="A191" s="23" t="s">
        <v>61</v>
      </c>
      <c r="B191" s="24" t="s">
        <v>43</v>
      </c>
      <c r="C191" s="25">
        <v>51385.5215</v>
      </c>
      <c r="D191" s="26"/>
      <c r="E191" s="1">
        <f t="shared" si="30"/>
        <v>5006.011014110447</v>
      </c>
      <c r="F191" s="1">
        <f t="shared" si="31"/>
        <v>5006</v>
      </c>
      <c r="G191" s="1">
        <f t="shared" si="32"/>
        <v>0.05477999999857275</v>
      </c>
      <c r="K191" s="1">
        <f>+G191</f>
        <v>0.05477999999857275</v>
      </c>
      <c r="O191" s="1">
        <f t="shared" si="33"/>
        <v>0.0491661015335987</v>
      </c>
      <c r="Q191" s="48">
        <f t="shared" si="34"/>
        <v>36367.0215</v>
      </c>
    </row>
    <row r="192" spans="1:17" ht="12.75">
      <c r="A192" s="23" t="s">
        <v>61</v>
      </c>
      <c r="B192" s="24" t="s">
        <v>43</v>
      </c>
      <c r="C192" s="25">
        <v>51395.4753</v>
      </c>
      <c r="D192" s="26"/>
      <c r="E192" s="1">
        <f t="shared" si="30"/>
        <v>5008.012333069272</v>
      </c>
      <c r="F192" s="1">
        <f t="shared" si="31"/>
        <v>5008</v>
      </c>
      <c r="G192" s="1">
        <f t="shared" si="32"/>
        <v>0.06133999999292428</v>
      </c>
      <c r="K192" s="1">
        <f>+G192</f>
        <v>0.06133999999292428</v>
      </c>
      <c r="O192" s="1">
        <f t="shared" si="33"/>
        <v>0.049184145759214384</v>
      </c>
      <c r="Q192" s="48">
        <f t="shared" si="34"/>
        <v>36376.9753</v>
      </c>
    </row>
    <row r="193" spans="1:17" ht="12.75">
      <c r="A193" s="23" t="s">
        <v>62</v>
      </c>
      <c r="B193" s="24" t="s">
        <v>43</v>
      </c>
      <c r="C193" s="25">
        <v>56488.474</v>
      </c>
      <c r="D193" s="26"/>
      <c r="E193" s="1">
        <f t="shared" si="30"/>
        <v>6032.014709607891</v>
      </c>
      <c r="F193" s="1">
        <f t="shared" si="31"/>
        <v>6032</v>
      </c>
      <c r="G193" s="1">
        <f t="shared" si="32"/>
        <v>0.07315999999991618</v>
      </c>
      <c r="I193" s="1">
        <f>+G193</f>
        <v>0.07315999999991618</v>
      </c>
      <c r="O193" s="1">
        <f t="shared" si="33"/>
        <v>0.05842278927444801</v>
      </c>
      <c r="Q193" s="48">
        <f t="shared" si="34"/>
        <v>41469.974</v>
      </c>
    </row>
    <row r="194" spans="1:17" ht="12.75">
      <c r="A194" s="23" t="s">
        <v>62</v>
      </c>
      <c r="B194" s="24" t="s">
        <v>43</v>
      </c>
      <c r="C194" s="25">
        <v>56503.397</v>
      </c>
      <c r="D194" s="26"/>
      <c r="E194" s="1">
        <f t="shared" si="30"/>
        <v>6035.015139877995</v>
      </c>
      <c r="F194" s="1">
        <f t="shared" si="31"/>
        <v>6035</v>
      </c>
      <c r="G194" s="1">
        <f t="shared" si="32"/>
        <v>0.07529999999678694</v>
      </c>
      <c r="I194" s="1">
        <f>+G194</f>
        <v>0.07529999999678694</v>
      </c>
      <c r="O194" s="1">
        <f t="shared" si="33"/>
        <v>0.05844985561287155</v>
      </c>
      <c r="Q194" s="48">
        <f t="shared" si="34"/>
        <v>41484.897</v>
      </c>
    </row>
    <row r="195" spans="1:17" ht="12.75">
      <c r="A195" s="30" t="s">
        <v>63</v>
      </c>
      <c r="B195" s="31" t="s">
        <v>43</v>
      </c>
      <c r="C195" s="32">
        <v>57244.4684</v>
      </c>
      <c r="D195" s="32" t="s">
        <v>64</v>
      </c>
      <c r="E195" s="1">
        <f>+(C195-C$7)/C$8</f>
        <v>6184.015546020804</v>
      </c>
      <c r="F195" s="1">
        <f t="shared" si="31"/>
        <v>6184</v>
      </c>
      <c r="G195" s="1">
        <f>+C195-(C$7+F195*C$8)</f>
        <v>0.07731999999668915</v>
      </c>
      <c r="K195" s="1">
        <f>+G195</f>
        <v>0.07731999999668915</v>
      </c>
      <c r="O195" s="1">
        <f>+C$11+C$12*$F195</f>
        <v>0.059794150421240505</v>
      </c>
      <c r="Q195" s="48">
        <f>+C195-15018.5</f>
        <v>42225.9684</v>
      </c>
    </row>
    <row r="196" spans="1:17" ht="12.75">
      <c r="A196" s="33" t="s">
        <v>65</v>
      </c>
      <c r="B196" s="34" t="s">
        <v>43</v>
      </c>
      <c r="C196" s="35">
        <v>58627.1466</v>
      </c>
      <c r="D196" s="35" t="s">
        <v>66</v>
      </c>
      <c r="E196" s="1">
        <f>+(C196-C$7)/C$8</f>
        <v>6462.017926580638</v>
      </c>
      <c r="F196" s="1">
        <f>ROUND(2*E196,0)/2</f>
        <v>6462</v>
      </c>
      <c r="G196" s="1">
        <f>+C196-(C$7+F196*C$8)</f>
        <v>0.08915999999589985</v>
      </c>
      <c r="K196" s="1">
        <f>+G196</f>
        <v>0.08915999999589985</v>
      </c>
      <c r="O196" s="1">
        <f>+C$11+C$12*$F196</f>
        <v>0.06230229778182151</v>
      </c>
      <c r="Q196" s="48">
        <f>+C196-15018.5</f>
        <v>43608.6466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3"/>
  <sheetViews>
    <sheetView zoomScalePageLayoutView="0" workbookViewId="0" topLeftCell="A136">
      <selection activeCell="A16" sqref="A16"/>
    </sheetView>
  </sheetViews>
  <sheetFormatPr defaultColWidth="9.140625" defaultRowHeight="12.75"/>
  <cols>
    <col min="1" max="1" width="19.7109375" style="26" customWidth="1"/>
    <col min="2" max="2" width="4.421875" style="0" customWidth="1"/>
    <col min="3" max="3" width="12.7109375" style="26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6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6" t="s">
        <v>67</v>
      </c>
      <c r="I1" s="37" t="s">
        <v>68</v>
      </c>
      <c r="J1" s="38" t="s">
        <v>35</v>
      </c>
    </row>
    <row r="2" spans="9:10" ht="12.75">
      <c r="I2" s="39" t="s">
        <v>69</v>
      </c>
      <c r="J2" s="40" t="s">
        <v>34</v>
      </c>
    </row>
    <row r="3" spans="1:10" ht="12.75">
      <c r="A3" s="41" t="s">
        <v>70</v>
      </c>
      <c r="I3" s="39" t="s">
        <v>71</v>
      </c>
      <c r="J3" s="40" t="s">
        <v>32</v>
      </c>
    </row>
    <row r="4" spans="9:10" ht="12.75">
      <c r="I4" s="39" t="s">
        <v>72</v>
      </c>
      <c r="J4" s="40" t="s">
        <v>32</v>
      </c>
    </row>
    <row r="5" spans="9:10" ht="12.75">
      <c r="I5" s="42" t="s">
        <v>73</v>
      </c>
      <c r="J5" s="43" t="s">
        <v>33</v>
      </c>
    </row>
    <row r="11" spans="1:16" ht="12.75" customHeight="1">
      <c r="A11" s="26" t="str">
        <f aca="true" t="shared" si="0" ref="A11:A42">P11</f>
        <v> BBS 68 </v>
      </c>
      <c r="B11" s="15" t="str">
        <f aca="true" t="shared" si="1" ref="B11:B42">IF(H11=INT(H11),"I","II")</f>
        <v>I</v>
      </c>
      <c r="C11" s="26">
        <f aca="true" t="shared" si="2" ref="C11:C42">1*G11</f>
        <v>45561.41</v>
      </c>
      <c r="D11" t="str">
        <f aca="true" t="shared" si="3" ref="D11:D42">VLOOKUP(F11,I$1:J$5,2,FALSE)</f>
        <v>vis</v>
      </c>
      <c r="E11">
        <f>VLOOKUP(C11,A!C$21:E$973,3,FALSE)</f>
        <v>3835.010515479671</v>
      </c>
      <c r="F11" s="15" t="s">
        <v>73</v>
      </c>
      <c r="G11" t="str">
        <f aca="true" t="shared" si="4" ref="G11:G42">MID(I11,3,LEN(I11)-3)</f>
        <v>45561.410</v>
      </c>
      <c r="H11" s="26">
        <f aca="true" t="shared" si="5" ref="H11:H42">1*K11</f>
        <v>3835</v>
      </c>
      <c r="I11" s="44" t="s">
        <v>74</v>
      </c>
      <c r="J11" s="45" t="s">
        <v>75</v>
      </c>
      <c r="K11" s="44">
        <v>3835</v>
      </c>
      <c r="L11" s="44" t="s">
        <v>76</v>
      </c>
      <c r="M11" s="45" t="s">
        <v>77</v>
      </c>
      <c r="N11" s="45"/>
      <c r="O11" s="46" t="s">
        <v>78</v>
      </c>
      <c r="P11" s="46" t="s">
        <v>79</v>
      </c>
    </row>
    <row r="12" spans="1:16" ht="12.75" customHeight="1">
      <c r="A12" s="26" t="str">
        <f t="shared" si="0"/>
        <v> BBS 101 </v>
      </c>
      <c r="B12" s="15" t="str">
        <f t="shared" si="1"/>
        <v>I</v>
      </c>
      <c r="C12" s="26">
        <f t="shared" si="2"/>
        <v>48749.522</v>
      </c>
      <c r="D12" t="str">
        <f t="shared" si="3"/>
        <v>vis</v>
      </c>
      <c r="E12">
        <f>VLOOKUP(C12,A!C$21:E$973,3,FALSE)</f>
        <v>4476.014854371664</v>
      </c>
      <c r="F12" s="15" t="s">
        <v>73</v>
      </c>
      <c r="G12" t="str">
        <f t="shared" si="4"/>
        <v>48749.522</v>
      </c>
      <c r="H12" s="26">
        <f t="shared" si="5"/>
        <v>4476</v>
      </c>
      <c r="I12" s="44" t="s">
        <v>80</v>
      </c>
      <c r="J12" s="45" t="s">
        <v>81</v>
      </c>
      <c r="K12" s="44">
        <v>4476</v>
      </c>
      <c r="L12" s="44" t="s">
        <v>82</v>
      </c>
      <c r="M12" s="45" t="s">
        <v>83</v>
      </c>
      <c r="N12" s="45" t="s">
        <v>84</v>
      </c>
      <c r="O12" s="46" t="s">
        <v>85</v>
      </c>
      <c r="P12" s="46" t="s">
        <v>86</v>
      </c>
    </row>
    <row r="13" spans="1:16" ht="12.75" customHeight="1">
      <c r="A13" s="26" t="str">
        <f t="shared" si="0"/>
        <v> BRNO 31 </v>
      </c>
      <c r="B13" s="15" t="str">
        <f t="shared" si="1"/>
        <v>I</v>
      </c>
      <c r="C13" s="26">
        <f t="shared" si="2"/>
        <v>49117.466</v>
      </c>
      <c r="D13" t="str">
        <f t="shared" si="3"/>
        <v>vis</v>
      </c>
      <c r="E13">
        <f>VLOOKUP(C13,A!C$21:E$973,3,FALSE)</f>
        <v>4549.993968176096</v>
      </c>
      <c r="F13" s="15" t="s">
        <v>73</v>
      </c>
      <c r="G13" t="str">
        <f t="shared" si="4"/>
        <v>49117.466</v>
      </c>
      <c r="H13" s="26">
        <f t="shared" si="5"/>
        <v>4550</v>
      </c>
      <c r="I13" s="44" t="s">
        <v>87</v>
      </c>
      <c r="J13" s="45" t="s">
        <v>88</v>
      </c>
      <c r="K13" s="44">
        <v>4550</v>
      </c>
      <c r="L13" s="44" t="s">
        <v>89</v>
      </c>
      <c r="M13" s="45" t="s">
        <v>77</v>
      </c>
      <c r="N13" s="45"/>
      <c r="O13" s="46" t="s">
        <v>90</v>
      </c>
      <c r="P13" s="46" t="s">
        <v>91</v>
      </c>
    </row>
    <row r="14" spans="1:16" ht="12.75" customHeight="1">
      <c r="A14" s="26" t="str">
        <f t="shared" si="0"/>
        <v> BBS 109 </v>
      </c>
      <c r="B14" s="15" t="str">
        <f t="shared" si="1"/>
        <v>I</v>
      </c>
      <c r="C14" s="26">
        <f t="shared" si="2"/>
        <v>49888.4626</v>
      </c>
      <c r="D14" t="str">
        <f t="shared" si="3"/>
        <v>vis</v>
      </c>
      <c r="E14">
        <f>VLOOKUP(C14,A!C$21:E$973,3,FALSE)</f>
        <v>4705.011158874219</v>
      </c>
      <c r="F14" s="15" t="s">
        <v>73</v>
      </c>
      <c r="G14" t="str">
        <f t="shared" si="4"/>
        <v>49888.4626</v>
      </c>
      <c r="H14" s="26">
        <f t="shared" si="5"/>
        <v>4705</v>
      </c>
      <c r="I14" s="44" t="s">
        <v>92</v>
      </c>
      <c r="J14" s="45" t="s">
        <v>93</v>
      </c>
      <c r="K14" s="44">
        <v>4705</v>
      </c>
      <c r="L14" s="44" t="s">
        <v>94</v>
      </c>
      <c r="M14" s="45" t="s">
        <v>83</v>
      </c>
      <c r="N14" s="45" t="s">
        <v>50</v>
      </c>
      <c r="O14" s="46" t="s">
        <v>95</v>
      </c>
      <c r="P14" s="46" t="s">
        <v>96</v>
      </c>
    </row>
    <row r="15" spans="1:16" ht="12.75" customHeight="1">
      <c r="A15" s="26" t="str">
        <f t="shared" si="0"/>
        <v>OEJV 0060 </v>
      </c>
      <c r="B15" s="15" t="str">
        <f t="shared" si="1"/>
        <v>I</v>
      </c>
      <c r="C15" s="26">
        <f t="shared" si="2"/>
        <v>49898.401</v>
      </c>
      <c r="D15" t="str">
        <f t="shared" si="3"/>
        <v>vis</v>
      </c>
      <c r="E15">
        <f>VLOOKUP(C15,A!C$21:E$973,3,FALSE)</f>
        <v>4707.009381496776</v>
      </c>
      <c r="F15" s="15" t="s">
        <v>73</v>
      </c>
      <c r="G15" t="str">
        <f t="shared" si="4"/>
        <v>49898.401</v>
      </c>
      <c r="H15" s="26">
        <f t="shared" si="5"/>
        <v>4707</v>
      </c>
      <c r="I15" s="44" t="s">
        <v>97</v>
      </c>
      <c r="J15" s="45" t="s">
        <v>98</v>
      </c>
      <c r="K15" s="44">
        <v>4707</v>
      </c>
      <c r="L15" s="44" t="s">
        <v>99</v>
      </c>
      <c r="M15" s="45" t="s">
        <v>77</v>
      </c>
      <c r="N15" s="45"/>
      <c r="O15" s="46" t="s">
        <v>100</v>
      </c>
      <c r="P15" s="47" t="s">
        <v>101</v>
      </c>
    </row>
    <row r="16" spans="1:16" ht="12.75" customHeight="1">
      <c r="A16" s="26" t="str">
        <f t="shared" si="0"/>
        <v> VB 10.108 </v>
      </c>
      <c r="B16" s="15" t="str">
        <f t="shared" si="1"/>
        <v>I</v>
      </c>
      <c r="C16" s="26">
        <f t="shared" si="2"/>
        <v>16226.904</v>
      </c>
      <c r="D16" t="str">
        <f t="shared" si="3"/>
        <v>vis</v>
      </c>
      <c r="E16">
        <f>VLOOKUP(C16,A!C$21:E$973,3,FALSE)</f>
        <v>-2063.008633550613</v>
      </c>
      <c r="F16" s="15" t="s">
        <v>73</v>
      </c>
      <c r="G16" t="str">
        <f t="shared" si="4"/>
        <v>16226.904</v>
      </c>
      <c r="H16" s="26">
        <f t="shared" si="5"/>
        <v>-2063</v>
      </c>
      <c r="I16" s="44" t="s">
        <v>102</v>
      </c>
      <c r="J16" s="45" t="s">
        <v>103</v>
      </c>
      <c r="K16" s="44">
        <v>-2063</v>
      </c>
      <c r="L16" s="44" t="s">
        <v>104</v>
      </c>
      <c r="M16" s="45" t="s">
        <v>105</v>
      </c>
      <c r="N16" s="45"/>
      <c r="O16" s="46" t="s">
        <v>106</v>
      </c>
      <c r="P16" s="46" t="s">
        <v>42</v>
      </c>
    </row>
    <row r="17" spans="1:16" ht="12.75" customHeight="1">
      <c r="A17" s="26" t="str">
        <f t="shared" si="0"/>
        <v> VB 10.108 </v>
      </c>
      <c r="B17" s="15" t="str">
        <f t="shared" si="1"/>
        <v>I</v>
      </c>
      <c r="C17" s="26">
        <f t="shared" si="2"/>
        <v>16281.663</v>
      </c>
      <c r="D17" t="str">
        <f t="shared" si="3"/>
        <v>vis</v>
      </c>
      <c r="E17">
        <f>VLOOKUP(C17,A!C$21:E$973,3,FALSE)</f>
        <v>-2051.9987453806284</v>
      </c>
      <c r="F17" s="15" t="s">
        <v>73</v>
      </c>
      <c r="G17" t="str">
        <f t="shared" si="4"/>
        <v>16281.663</v>
      </c>
      <c r="H17" s="26">
        <f t="shared" si="5"/>
        <v>-2052</v>
      </c>
      <c r="I17" s="44" t="s">
        <v>107</v>
      </c>
      <c r="J17" s="45" t="s">
        <v>108</v>
      </c>
      <c r="K17" s="44">
        <v>-2052</v>
      </c>
      <c r="L17" s="44" t="s">
        <v>109</v>
      </c>
      <c r="M17" s="45" t="s">
        <v>105</v>
      </c>
      <c r="N17" s="45"/>
      <c r="O17" s="46" t="s">
        <v>106</v>
      </c>
      <c r="P17" s="46" t="s">
        <v>42</v>
      </c>
    </row>
    <row r="18" spans="1:16" ht="12.75" customHeight="1">
      <c r="A18" s="26" t="str">
        <f t="shared" si="0"/>
        <v> VB 10.108 </v>
      </c>
      <c r="B18" s="15" t="str">
        <f t="shared" si="1"/>
        <v>I</v>
      </c>
      <c r="C18" s="26">
        <f t="shared" si="2"/>
        <v>16281.705</v>
      </c>
      <c r="D18" t="str">
        <f t="shared" si="3"/>
        <v>vis</v>
      </c>
      <c r="E18">
        <f>VLOOKUP(C18,A!C$21:E$973,3,FALSE)</f>
        <v>-2051.9903008271644</v>
      </c>
      <c r="F18" s="15" t="s">
        <v>73</v>
      </c>
      <c r="G18" t="str">
        <f t="shared" si="4"/>
        <v>16281.705</v>
      </c>
      <c r="H18" s="26">
        <f t="shared" si="5"/>
        <v>-2052</v>
      </c>
      <c r="I18" s="44" t="s">
        <v>110</v>
      </c>
      <c r="J18" s="45" t="s">
        <v>111</v>
      </c>
      <c r="K18" s="44">
        <v>-2052</v>
      </c>
      <c r="L18" s="44" t="s">
        <v>112</v>
      </c>
      <c r="M18" s="45" t="s">
        <v>105</v>
      </c>
      <c r="N18" s="45"/>
      <c r="O18" s="46" t="s">
        <v>106</v>
      </c>
      <c r="P18" s="46" t="s">
        <v>42</v>
      </c>
    </row>
    <row r="19" spans="1:16" ht="12.75" customHeight="1">
      <c r="A19" s="26" t="str">
        <f t="shared" si="0"/>
        <v> VB 10.108 </v>
      </c>
      <c r="B19" s="15" t="str">
        <f t="shared" si="1"/>
        <v>I</v>
      </c>
      <c r="C19" s="26">
        <f t="shared" si="2"/>
        <v>16639.712</v>
      </c>
      <c r="D19" t="str">
        <f t="shared" si="3"/>
        <v>vis</v>
      </c>
      <c r="E19">
        <f>VLOOKUP(C19,A!C$21:E$973,3,FALSE)</f>
        <v>-1980.0091281601733</v>
      </c>
      <c r="F19" s="15" t="s">
        <v>73</v>
      </c>
      <c r="G19" t="str">
        <f t="shared" si="4"/>
        <v>16639.712</v>
      </c>
      <c r="H19" s="26">
        <f t="shared" si="5"/>
        <v>-1980</v>
      </c>
      <c r="I19" s="44" t="s">
        <v>113</v>
      </c>
      <c r="J19" s="45" t="s">
        <v>114</v>
      </c>
      <c r="K19" s="44">
        <v>-1980</v>
      </c>
      <c r="L19" s="44" t="s">
        <v>115</v>
      </c>
      <c r="M19" s="45" t="s">
        <v>105</v>
      </c>
      <c r="N19" s="45"/>
      <c r="O19" s="46" t="s">
        <v>106</v>
      </c>
      <c r="P19" s="46" t="s">
        <v>42</v>
      </c>
    </row>
    <row r="20" spans="1:16" ht="12.75" customHeight="1">
      <c r="A20" s="26" t="str">
        <f t="shared" si="0"/>
        <v> VB 10.108 </v>
      </c>
      <c r="B20" s="15" t="str">
        <f t="shared" si="1"/>
        <v>I</v>
      </c>
      <c r="C20" s="26">
        <f t="shared" si="2"/>
        <v>16649.708</v>
      </c>
      <c r="D20" t="str">
        <f t="shared" si="3"/>
        <v>vis</v>
      </c>
      <c r="E20">
        <f>VLOOKUP(C20,A!C$21:E$973,3,FALSE)</f>
        <v>-1977.9993244357233</v>
      </c>
      <c r="F20" s="15" t="s">
        <v>73</v>
      </c>
      <c r="G20" t="str">
        <f t="shared" si="4"/>
        <v>16649.708</v>
      </c>
      <c r="H20" s="26">
        <f t="shared" si="5"/>
        <v>-1978</v>
      </c>
      <c r="I20" s="44" t="s">
        <v>116</v>
      </c>
      <c r="J20" s="45" t="s">
        <v>117</v>
      </c>
      <c r="K20" s="44">
        <v>-1978</v>
      </c>
      <c r="L20" s="44" t="s">
        <v>118</v>
      </c>
      <c r="M20" s="45" t="s">
        <v>105</v>
      </c>
      <c r="N20" s="45"/>
      <c r="O20" s="46" t="s">
        <v>106</v>
      </c>
      <c r="P20" s="46" t="s">
        <v>42</v>
      </c>
    </row>
    <row r="21" spans="1:16" ht="12.75" customHeight="1">
      <c r="A21" s="26" t="str">
        <f t="shared" si="0"/>
        <v> VB 10.108 </v>
      </c>
      <c r="B21" s="15" t="str">
        <f t="shared" si="1"/>
        <v>I</v>
      </c>
      <c r="C21" s="26">
        <f t="shared" si="2"/>
        <v>16649.715</v>
      </c>
      <c r="D21" t="str">
        <f t="shared" si="3"/>
        <v>vis</v>
      </c>
      <c r="E21">
        <f>VLOOKUP(C21,A!C$21:E$973,3,FALSE)</f>
        <v>-1977.9979170101456</v>
      </c>
      <c r="F21" s="15" t="s">
        <v>73</v>
      </c>
      <c r="G21" t="str">
        <f t="shared" si="4"/>
        <v>16649.715</v>
      </c>
      <c r="H21" s="26">
        <f t="shared" si="5"/>
        <v>-1978</v>
      </c>
      <c r="I21" s="44" t="s">
        <v>119</v>
      </c>
      <c r="J21" s="45" t="s">
        <v>120</v>
      </c>
      <c r="K21" s="44">
        <v>-1978</v>
      </c>
      <c r="L21" s="44" t="s">
        <v>121</v>
      </c>
      <c r="M21" s="45" t="s">
        <v>105</v>
      </c>
      <c r="N21" s="45"/>
      <c r="O21" s="46" t="s">
        <v>106</v>
      </c>
      <c r="P21" s="46" t="s">
        <v>42</v>
      </c>
    </row>
    <row r="22" spans="1:16" ht="12.75" customHeight="1">
      <c r="A22" s="26" t="str">
        <f t="shared" si="0"/>
        <v> VB 10.108 </v>
      </c>
      <c r="B22" s="15" t="str">
        <f t="shared" si="1"/>
        <v>I</v>
      </c>
      <c r="C22" s="26">
        <f t="shared" si="2"/>
        <v>16649.736</v>
      </c>
      <c r="D22" t="str">
        <f t="shared" si="3"/>
        <v>vis</v>
      </c>
      <c r="E22">
        <f>VLOOKUP(C22,A!C$21:E$973,3,FALSE)</f>
        <v>-1977.9936947334136</v>
      </c>
      <c r="F22" s="15" t="s">
        <v>73</v>
      </c>
      <c r="G22" t="str">
        <f t="shared" si="4"/>
        <v>16649.736</v>
      </c>
      <c r="H22" s="26">
        <f t="shared" si="5"/>
        <v>-1978</v>
      </c>
      <c r="I22" s="44" t="s">
        <v>122</v>
      </c>
      <c r="J22" s="45" t="s">
        <v>123</v>
      </c>
      <c r="K22" s="44">
        <v>-1978</v>
      </c>
      <c r="L22" s="44" t="s">
        <v>124</v>
      </c>
      <c r="M22" s="45" t="s">
        <v>105</v>
      </c>
      <c r="N22" s="45"/>
      <c r="O22" s="46" t="s">
        <v>106</v>
      </c>
      <c r="P22" s="46" t="s">
        <v>42</v>
      </c>
    </row>
    <row r="23" spans="1:16" ht="12.75" customHeight="1">
      <c r="A23" s="26" t="str">
        <f t="shared" si="0"/>
        <v> VB 10.108 </v>
      </c>
      <c r="B23" s="15" t="str">
        <f t="shared" si="1"/>
        <v>I</v>
      </c>
      <c r="C23" s="26">
        <f t="shared" si="2"/>
        <v>17027.665</v>
      </c>
      <c r="D23" t="str">
        <f t="shared" si="3"/>
        <v>vis</v>
      </c>
      <c r="E23">
        <f>VLOOKUP(C23,A!C$21:E$973,3,FALSE)</f>
        <v>-1902.0069888732955</v>
      </c>
      <c r="F23" s="15" t="s">
        <v>73</v>
      </c>
      <c r="G23" t="str">
        <f t="shared" si="4"/>
        <v>17027.665</v>
      </c>
      <c r="H23" s="26">
        <f t="shared" si="5"/>
        <v>-1902</v>
      </c>
      <c r="I23" s="44" t="s">
        <v>125</v>
      </c>
      <c r="J23" s="45" t="s">
        <v>126</v>
      </c>
      <c r="K23" s="44">
        <v>-1902</v>
      </c>
      <c r="L23" s="44" t="s">
        <v>127</v>
      </c>
      <c r="M23" s="45" t="s">
        <v>105</v>
      </c>
      <c r="N23" s="45"/>
      <c r="O23" s="46" t="s">
        <v>106</v>
      </c>
      <c r="P23" s="46" t="s">
        <v>42</v>
      </c>
    </row>
    <row r="24" spans="1:16" ht="12.75" customHeight="1">
      <c r="A24" s="26" t="str">
        <f t="shared" si="0"/>
        <v> VB 10.108 </v>
      </c>
      <c r="B24" s="15" t="str">
        <f t="shared" si="1"/>
        <v>I</v>
      </c>
      <c r="C24" s="26">
        <f t="shared" si="2"/>
        <v>17385.796</v>
      </c>
      <c r="D24" t="str">
        <f t="shared" si="3"/>
        <v>vis</v>
      </c>
      <c r="E24">
        <f>VLOOKUP(C24,A!C$21:E$973,3,FALSE)</f>
        <v>-1830.0008846675062</v>
      </c>
      <c r="F24" s="15" t="s">
        <v>73</v>
      </c>
      <c r="G24" t="str">
        <f t="shared" si="4"/>
        <v>17385.796</v>
      </c>
      <c r="H24" s="26">
        <f t="shared" si="5"/>
        <v>-1830</v>
      </c>
      <c r="I24" s="44" t="s">
        <v>128</v>
      </c>
      <c r="J24" s="45" t="s">
        <v>129</v>
      </c>
      <c r="K24" s="44">
        <v>-1830</v>
      </c>
      <c r="L24" s="44" t="s">
        <v>130</v>
      </c>
      <c r="M24" s="45" t="s">
        <v>105</v>
      </c>
      <c r="N24" s="45"/>
      <c r="O24" s="46" t="s">
        <v>106</v>
      </c>
      <c r="P24" s="46" t="s">
        <v>42</v>
      </c>
    </row>
    <row r="25" spans="1:16" ht="12.75" customHeight="1">
      <c r="A25" s="26" t="str">
        <f t="shared" si="0"/>
        <v> VB 10.108 </v>
      </c>
      <c r="B25" s="15" t="str">
        <f t="shared" si="1"/>
        <v>I</v>
      </c>
      <c r="C25" s="26">
        <f t="shared" si="2"/>
        <v>17813.505</v>
      </c>
      <c r="D25" t="str">
        <f t="shared" si="3"/>
        <v>vis</v>
      </c>
      <c r="E25">
        <f>VLOOKUP(C25,A!C$21:E$973,3,FALSE)</f>
        <v>-1744.0053723444894</v>
      </c>
      <c r="F25" s="15" t="s">
        <v>73</v>
      </c>
      <c r="G25" t="str">
        <f t="shared" si="4"/>
        <v>17813.505</v>
      </c>
      <c r="H25" s="26">
        <f t="shared" si="5"/>
        <v>-1744</v>
      </c>
      <c r="I25" s="44" t="s">
        <v>131</v>
      </c>
      <c r="J25" s="45" t="s">
        <v>132</v>
      </c>
      <c r="K25" s="44">
        <v>-1744</v>
      </c>
      <c r="L25" s="44" t="s">
        <v>133</v>
      </c>
      <c r="M25" s="45" t="s">
        <v>105</v>
      </c>
      <c r="N25" s="45"/>
      <c r="O25" s="46" t="s">
        <v>106</v>
      </c>
      <c r="P25" s="46" t="s">
        <v>42</v>
      </c>
    </row>
    <row r="26" spans="1:16" ht="12.75" customHeight="1">
      <c r="A26" s="26" t="str">
        <f t="shared" si="0"/>
        <v> VB 10.108 </v>
      </c>
      <c r="B26" s="15" t="str">
        <f t="shared" si="1"/>
        <v>I</v>
      </c>
      <c r="C26" s="26">
        <f t="shared" si="2"/>
        <v>18156.68</v>
      </c>
      <c r="D26" t="str">
        <f t="shared" si="3"/>
        <v>vis</v>
      </c>
      <c r="E26">
        <f>VLOOKUP(C26,A!C$21:E$973,3,FALSE)</f>
        <v>-1675.0063334150982</v>
      </c>
      <c r="F26" s="15" t="s">
        <v>73</v>
      </c>
      <c r="G26" t="str">
        <f t="shared" si="4"/>
        <v>18156.680</v>
      </c>
      <c r="H26" s="26">
        <f t="shared" si="5"/>
        <v>-1675</v>
      </c>
      <c r="I26" s="44" t="s">
        <v>134</v>
      </c>
      <c r="J26" s="45" t="s">
        <v>135</v>
      </c>
      <c r="K26" s="44">
        <v>-1675</v>
      </c>
      <c r="L26" s="44" t="s">
        <v>136</v>
      </c>
      <c r="M26" s="45" t="s">
        <v>105</v>
      </c>
      <c r="N26" s="45"/>
      <c r="O26" s="46" t="s">
        <v>106</v>
      </c>
      <c r="P26" s="46" t="s">
        <v>42</v>
      </c>
    </row>
    <row r="27" spans="1:16" ht="12.75" customHeight="1">
      <c r="A27" s="26" t="str">
        <f t="shared" si="0"/>
        <v> VB 10.108 </v>
      </c>
      <c r="B27" s="15" t="str">
        <f t="shared" si="1"/>
        <v>I</v>
      </c>
      <c r="C27" s="26">
        <f t="shared" si="2"/>
        <v>18181.574</v>
      </c>
      <c r="D27" t="str">
        <f t="shared" si="3"/>
        <v>vis</v>
      </c>
      <c r="E27">
        <f>VLOOKUP(C27,A!C$21:E$973,3,FALSE)</f>
        <v>-1670.0011259404619</v>
      </c>
      <c r="F27" s="15" t="s">
        <v>73</v>
      </c>
      <c r="G27" t="str">
        <f t="shared" si="4"/>
        <v>18181.574</v>
      </c>
      <c r="H27" s="26">
        <f t="shared" si="5"/>
        <v>-1670</v>
      </c>
      <c r="I27" s="44" t="s">
        <v>137</v>
      </c>
      <c r="J27" s="45" t="s">
        <v>138</v>
      </c>
      <c r="K27" s="44">
        <v>-1670</v>
      </c>
      <c r="L27" s="44" t="s">
        <v>139</v>
      </c>
      <c r="M27" s="45" t="s">
        <v>105</v>
      </c>
      <c r="N27" s="45"/>
      <c r="O27" s="46" t="s">
        <v>106</v>
      </c>
      <c r="P27" s="46" t="s">
        <v>42</v>
      </c>
    </row>
    <row r="28" spans="1:16" ht="12.75" customHeight="1">
      <c r="A28" s="26" t="str">
        <f t="shared" si="0"/>
        <v> VB 10.108 </v>
      </c>
      <c r="B28" s="15" t="str">
        <f t="shared" si="1"/>
        <v>I</v>
      </c>
      <c r="C28" s="26">
        <f t="shared" si="2"/>
        <v>18529.656</v>
      </c>
      <c r="D28" t="str">
        <f t="shared" si="3"/>
        <v>vis</v>
      </c>
      <c r="E28">
        <f>VLOOKUP(C28,A!C$21:E$973,3,FALSE)</f>
        <v>-1600.0154816813513</v>
      </c>
      <c r="F28" s="15" t="s">
        <v>73</v>
      </c>
      <c r="G28" t="str">
        <f t="shared" si="4"/>
        <v>18529.656</v>
      </c>
      <c r="H28" s="26">
        <f t="shared" si="5"/>
        <v>-1600</v>
      </c>
      <c r="I28" s="44" t="s">
        <v>140</v>
      </c>
      <c r="J28" s="45" t="s">
        <v>141</v>
      </c>
      <c r="K28" s="44">
        <v>-1600</v>
      </c>
      <c r="L28" s="44" t="s">
        <v>142</v>
      </c>
      <c r="M28" s="45" t="s">
        <v>105</v>
      </c>
      <c r="N28" s="45"/>
      <c r="O28" s="46" t="s">
        <v>106</v>
      </c>
      <c r="P28" s="46" t="s">
        <v>42</v>
      </c>
    </row>
    <row r="29" spans="1:16" ht="12.75" customHeight="1">
      <c r="A29" s="26" t="str">
        <f t="shared" si="0"/>
        <v> VB 10.108 </v>
      </c>
      <c r="B29" s="15" t="str">
        <f t="shared" si="1"/>
        <v>I</v>
      </c>
      <c r="C29" s="26">
        <f t="shared" si="2"/>
        <v>18534.636</v>
      </c>
      <c r="D29" t="str">
        <f t="shared" si="3"/>
        <v>vis</v>
      </c>
      <c r="E29">
        <f>VLOOKUP(C29,A!C$21:E$973,3,FALSE)</f>
        <v>-1599.014198913468</v>
      </c>
      <c r="F29" s="15" t="s">
        <v>73</v>
      </c>
      <c r="G29" t="str">
        <f t="shared" si="4"/>
        <v>18534.636</v>
      </c>
      <c r="H29" s="26">
        <f t="shared" si="5"/>
        <v>-1599</v>
      </c>
      <c r="I29" s="44" t="s">
        <v>143</v>
      </c>
      <c r="J29" s="45" t="s">
        <v>144</v>
      </c>
      <c r="K29" s="44">
        <v>-1599</v>
      </c>
      <c r="L29" s="44" t="s">
        <v>145</v>
      </c>
      <c r="M29" s="45" t="s">
        <v>105</v>
      </c>
      <c r="N29" s="45"/>
      <c r="O29" s="46" t="s">
        <v>106</v>
      </c>
      <c r="P29" s="46" t="s">
        <v>42</v>
      </c>
    </row>
    <row r="30" spans="1:16" ht="12.75" customHeight="1">
      <c r="A30" s="26" t="str">
        <f t="shared" si="0"/>
        <v> VB 10.108 </v>
      </c>
      <c r="B30" s="15" t="str">
        <f t="shared" si="1"/>
        <v>I</v>
      </c>
      <c r="C30" s="26">
        <f t="shared" si="2"/>
        <v>18539.647</v>
      </c>
      <c r="D30" t="str">
        <f t="shared" si="3"/>
        <v>vis</v>
      </c>
      <c r="E30">
        <f>VLOOKUP(C30,A!C$21:E$973,3,FALSE)</f>
        <v>-1598.0066832608845</v>
      </c>
      <c r="F30" s="15" t="s">
        <v>73</v>
      </c>
      <c r="G30" t="str">
        <f t="shared" si="4"/>
        <v>18539.647</v>
      </c>
      <c r="H30" s="26">
        <f t="shared" si="5"/>
        <v>-1598</v>
      </c>
      <c r="I30" s="44" t="s">
        <v>146</v>
      </c>
      <c r="J30" s="45" t="s">
        <v>147</v>
      </c>
      <c r="K30" s="44">
        <v>-1598</v>
      </c>
      <c r="L30" s="44" t="s">
        <v>148</v>
      </c>
      <c r="M30" s="45" t="s">
        <v>105</v>
      </c>
      <c r="N30" s="45"/>
      <c r="O30" s="46" t="s">
        <v>106</v>
      </c>
      <c r="P30" s="46" t="s">
        <v>42</v>
      </c>
    </row>
    <row r="31" spans="1:16" ht="12.75" customHeight="1">
      <c r="A31" s="26" t="str">
        <f t="shared" si="0"/>
        <v> VB 10.108 </v>
      </c>
      <c r="B31" s="15" t="str">
        <f t="shared" si="1"/>
        <v>I</v>
      </c>
      <c r="C31" s="26">
        <f t="shared" si="2"/>
        <v>18569.509</v>
      </c>
      <c r="D31" t="str">
        <f t="shared" si="3"/>
        <v>vis</v>
      </c>
      <c r="E31">
        <f>VLOOKUP(C31,A!C$21:E$973,3,FALSE)</f>
        <v>-1592.0026057479265</v>
      </c>
      <c r="F31" s="15" t="s">
        <v>73</v>
      </c>
      <c r="G31" t="str">
        <f t="shared" si="4"/>
        <v>18569.509</v>
      </c>
      <c r="H31" s="26">
        <f t="shared" si="5"/>
        <v>-1592</v>
      </c>
      <c r="I31" s="44" t="s">
        <v>149</v>
      </c>
      <c r="J31" s="45" t="s">
        <v>150</v>
      </c>
      <c r="K31" s="44">
        <v>-1592</v>
      </c>
      <c r="L31" s="44" t="s">
        <v>151</v>
      </c>
      <c r="M31" s="45" t="s">
        <v>105</v>
      </c>
      <c r="N31" s="45"/>
      <c r="O31" s="46" t="s">
        <v>106</v>
      </c>
      <c r="P31" s="46" t="s">
        <v>42</v>
      </c>
    </row>
    <row r="32" spans="1:16" ht="12.75" customHeight="1">
      <c r="A32" s="26" t="str">
        <f t="shared" si="0"/>
        <v> VB 10.108 </v>
      </c>
      <c r="B32" s="15" t="str">
        <f t="shared" si="1"/>
        <v>I</v>
      </c>
      <c r="C32" s="26">
        <f t="shared" si="2"/>
        <v>18569.556</v>
      </c>
      <c r="D32" t="str">
        <f t="shared" si="3"/>
        <v>vis</v>
      </c>
      <c r="E32">
        <f>VLOOKUP(C32,A!C$21:E$973,3,FALSE)</f>
        <v>-1591.9931558904782</v>
      </c>
      <c r="F32" s="15" t="s">
        <v>73</v>
      </c>
      <c r="G32" t="str">
        <f t="shared" si="4"/>
        <v>18569.556</v>
      </c>
      <c r="H32" s="26">
        <f t="shared" si="5"/>
        <v>-1592</v>
      </c>
      <c r="I32" s="44" t="s">
        <v>152</v>
      </c>
      <c r="J32" s="45" t="s">
        <v>153</v>
      </c>
      <c r="K32" s="44">
        <v>-1592</v>
      </c>
      <c r="L32" s="44" t="s">
        <v>154</v>
      </c>
      <c r="M32" s="45" t="s">
        <v>105</v>
      </c>
      <c r="N32" s="45"/>
      <c r="O32" s="46" t="s">
        <v>106</v>
      </c>
      <c r="P32" s="46" t="s">
        <v>42</v>
      </c>
    </row>
    <row r="33" spans="1:16" ht="12.75" customHeight="1">
      <c r="A33" s="26" t="str">
        <f t="shared" si="0"/>
        <v> VB 10.108 </v>
      </c>
      <c r="B33" s="15" t="str">
        <f t="shared" si="1"/>
        <v>I</v>
      </c>
      <c r="C33" s="26">
        <f t="shared" si="2"/>
        <v>18574.534</v>
      </c>
      <c r="D33" t="str">
        <f t="shared" si="3"/>
        <v>vis</v>
      </c>
      <c r="E33">
        <f>VLOOKUP(C33,A!C$21:E$973,3,FALSE)</f>
        <v>-1590.9922752441885</v>
      </c>
      <c r="F33" s="15" t="s">
        <v>73</v>
      </c>
      <c r="G33" t="str">
        <f t="shared" si="4"/>
        <v>18574.534</v>
      </c>
      <c r="H33" s="26">
        <f t="shared" si="5"/>
        <v>-1591</v>
      </c>
      <c r="I33" s="44" t="s">
        <v>155</v>
      </c>
      <c r="J33" s="45" t="s">
        <v>156</v>
      </c>
      <c r="K33" s="44">
        <v>-1591</v>
      </c>
      <c r="L33" s="44" t="s">
        <v>157</v>
      </c>
      <c r="M33" s="45" t="s">
        <v>105</v>
      </c>
      <c r="N33" s="45"/>
      <c r="O33" s="46" t="s">
        <v>106</v>
      </c>
      <c r="P33" s="46" t="s">
        <v>42</v>
      </c>
    </row>
    <row r="34" spans="1:16" ht="12.75" customHeight="1">
      <c r="A34" s="26" t="str">
        <f t="shared" si="0"/>
        <v> VB 10.108 </v>
      </c>
      <c r="B34" s="15" t="str">
        <f t="shared" si="1"/>
        <v>I</v>
      </c>
      <c r="C34" s="26">
        <f t="shared" si="2"/>
        <v>19310.57</v>
      </c>
      <c r="D34" t="str">
        <f t="shared" si="3"/>
        <v>vis</v>
      </c>
      <c r="E34">
        <f>VLOOKUP(C34,A!C$21:E$973,3,FALSE)</f>
        <v>-1443.004290637403</v>
      </c>
      <c r="F34" s="15" t="s">
        <v>73</v>
      </c>
      <c r="G34" t="str">
        <f t="shared" si="4"/>
        <v>19310.570</v>
      </c>
      <c r="H34" s="26">
        <f t="shared" si="5"/>
        <v>-1443</v>
      </c>
      <c r="I34" s="44" t="s">
        <v>158</v>
      </c>
      <c r="J34" s="45" t="s">
        <v>159</v>
      </c>
      <c r="K34" s="44">
        <v>-1443</v>
      </c>
      <c r="L34" s="44" t="s">
        <v>160</v>
      </c>
      <c r="M34" s="45" t="s">
        <v>105</v>
      </c>
      <c r="N34" s="45"/>
      <c r="O34" s="46" t="s">
        <v>106</v>
      </c>
      <c r="P34" s="46" t="s">
        <v>42</v>
      </c>
    </row>
    <row r="35" spans="1:16" ht="12.75" customHeight="1">
      <c r="A35" s="26" t="str">
        <f t="shared" si="0"/>
        <v> VB 10.108 </v>
      </c>
      <c r="B35" s="15" t="str">
        <f t="shared" si="1"/>
        <v>I</v>
      </c>
      <c r="C35" s="26">
        <f t="shared" si="2"/>
        <v>19688.562</v>
      </c>
      <c r="D35" t="str">
        <f t="shared" si="3"/>
        <v>vis</v>
      </c>
      <c r="E35">
        <f>VLOOKUP(C35,A!C$21:E$973,3,FALSE)</f>
        <v>-1367.0049179470886</v>
      </c>
      <c r="F35" s="15" t="s">
        <v>73</v>
      </c>
      <c r="G35" t="str">
        <f t="shared" si="4"/>
        <v>19688.562</v>
      </c>
      <c r="H35" s="26">
        <f t="shared" si="5"/>
        <v>-1367</v>
      </c>
      <c r="I35" s="44" t="s">
        <v>161</v>
      </c>
      <c r="J35" s="45" t="s">
        <v>162</v>
      </c>
      <c r="K35" s="44">
        <v>-1367</v>
      </c>
      <c r="L35" s="44" t="s">
        <v>163</v>
      </c>
      <c r="M35" s="45" t="s">
        <v>105</v>
      </c>
      <c r="N35" s="45"/>
      <c r="O35" s="46" t="s">
        <v>106</v>
      </c>
      <c r="P35" s="46" t="s">
        <v>42</v>
      </c>
    </row>
    <row r="36" spans="1:16" ht="12.75" customHeight="1">
      <c r="A36" s="26" t="str">
        <f t="shared" si="0"/>
        <v> VB 10.108 </v>
      </c>
      <c r="B36" s="15" t="str">
        <f t="shared" si="1"/>
        <v>I</v>
      </c>
      <c r="C36" s="26">
        <f t="shared" si="2"/>
        <v>20444.537</v>
      </c>
      <c r="D36" t="str">
        <f t="shared" si="3"/>
        <v>vis</v>
      </c>
      <c r="E36">
        <f>VLOOKUP(C36,A!C$21:E$973,3,FALSE)</f>
        <v>-1215.0079821136317</v>
      </c>
      <c r="F36" s="15" t="s">
        <v>73</v>
      </c>
      <c r="G36" t="str">
        <f t="shared" si="4"/>
        <v>20444.537</v>
      </c>
      <c r="H36" s="26">
        <f t="shared" si="5"/>
        <v>-1215</v>
      </c>
      <c r="I36" s="44" t="s">
        <v>164</v>
      </c>
      <c r="J36" s="45" t="s">
        <v>165</v>
      </c>
      <c r="K36" s="44">
        <v>-1215</v>
      </c>
      <c r="L36" s="44" t="s">
        <v>166</v>
      </c>
      <c r="M36" s="45" t="s">
        <v>105</v>
      </c>
      <c r="N36" s="45"/>
      <c r="O36" s="46" t="s">
        <v>106</v>
      </c>
      <c r="P36" s="46" t="s">
        <v>42</v>
      </c>
    </row>
    <row r="37" spans="1:16" ht="12.75" customHeight="1">
      <c r="A37" s="26" t="str">
        <f t="shared" si="0"/>
        <v> VB 10.108 </v>
      </c>
      <c r="B37" s="15" t="str">
        <f t="shared" si="1"/>
        <v>I</v>
      </c>
      <c r="C37" s="26">
        <f t="shared" si="2"/>
        <v>20568.886</v>
      </c>
      <c r="D37" t="str">
        <f t="shared" si="3"/>
        <v>vis</v>
      </c>
      <c r="E37">
        <f>VLOOKUP(C37,A!C$21:E$973,3,FALSE)</f>
        <v>-1190.0062730968596</v>
      </c>
      <c r="F37" s="15" t="s">
        <v>73</v>
      </c>
      <c r="G37" t="str">
        <f t="shared" si="4"/>
        <v>20568.886</v>
      </c>
      <c r="H37" s="26">
        <f t="shared" si="5"/>
        <v>-1190</v>
      </c>
      <c r="I37" s="44" t="s">
        <v>167</v>
      </c>
      <c r="J37" s="45" t="s">
        <v>168</v>
      </c>
      <c r="K37" s="44">
        <v>-1190</v>
      </c>
      <c r="L37" s="44" t="s">
        <v>136</v>
      </c>
      <c r="M37" s="45" t="s">
        <v>105</v>
      </c>
      <c r="N37" s="45"/>
      <c r="O37" s="46" t="s">
        <v>106</v>
      </c>
      <c r="P37" s="46" t="s">
        <v>42</v>
      </c>
    </row>
    <row r="38" spans="1:16" ht="12.75" customHeight="1">
      <c r="A38" s="26" t="str">
        <f t="shared" si="0"/>
        <v> VB 10.108 </v>
      </c>
      <c r="B38" s="15" t="str">
        <f t="shared" si="1"/>
        <v>I</v>
      </c>
      <c r="C38" s="26">
        <f t="shared" si="2"/>
        <v>20583.815</v>
      </c>
      <c r="D38" t="str">
        <f t="shared" si="3"/>
        <v>vis</v>
      </c>
      <c r="E38">
        <f>VLOOKUP(C38,A!C$21:E$973,3,FALSE)</f>
        <v>-1187.0046364619739</v>
      </c>
      <c r="F38" s="15" t="s">
        <v>73</v>
      </c>
      <c r="G38" t="str">
        <f t="shared" si="4"/>
        <v>20583.815</v>
      </c>
      <c r="H38" s="26">
        <f t="shared" si="5"/>
        <v>-1187</v>
      </c>
      <c r="I38" s="44" t="s">
        <v>169</v>
      </c>
      <c r="J38" s="45" t="s">
        <v>170</v>
      </c>
      <c r="K38" s="44">
        <v>-1187</v>
      </c>
      <c r="L38" s="44" t="s">
        <v>171</v>
      </c>
      <c r="M38" s="45" t="s">
        <v>105</v>
      </c>
      <c r="N38" s="45"/>
      <c r="O38" s="46" t="s">
        <v>106</v>
      </c>
      <c r="P38" s="46" t="s">
        <v>42</v>
      </c>
    </row>
    <row r="39" spans="1:16" ht="12.75" customHeight="1">
      <c r="A39" s="26" t="str">
        <f t="shared" si="0"/>
        <v> VB 10.108 </v>
      </c>
      <c r="B39" s="15" t="str">
        <f t="shared" si="1"/>
        <v>I</v>
      </c>
      <c r="C39" s="26">
        <f t="shared" si="2"/>
        <v>21344.839</v>
      </c>
      <c r="D39" t="str">
        <f t="shared" si="3"/>
        <v>vis</v>
      </c>
      <c r="E39">
        <f>VLOOKUP(C39,A!C$21:E$973,3,FALSE)</f>
        <v>-1033.9925446656562</v>
      </c>
      <c r="F39" s="15" t="s">
        <v>73</v>
      </c>
      <c r="G39" t="str">
        <f t="shared" si="4"/>
        <v>21344.839</v>
      </c>
      <c r="H39" s="26">
        <f t="shared" si="5"/>
        <v>-1034</v>
      </c>
      <c r="I39" s="44" t="s">
        <v>172</v>
      </c>
      <c r="J39" s="45" t="s">
        <v>173</v>
      </c>
      <c r="K39" s="44">
        <v>-1034</v>
      </c>
      <c r="L39" s="44" t="s">
        <v>174</v>
      </c>
      <c r="M39" s="45" t="s">
        <v>105</v>
      </c>
      <c r="N39" s="45"/>
      <c r="O39" s="46" t="s">
        <v>106</v>
      </c>
      <c r="P39" s="46" t="s">
        <v>42</v>
      </c>
    </row>
    <row r="40" spans="1:16" ht="12.75" customHeight="1">
      <c r="A40" s="26" t="str">
        <f t="shared" si="0"/>
        <v> VB 10.108 </v>
      </c>
      <c r="B40" s="15" t="str">
        <f t="shared" si="1"/>
        <v>I</v>
      </c>
      <c r="C40" s="26">
        <f t="shared" si="2"/>
        <v>21369.739</v>
      </c>
      <c r="D40" t="str">
        <f t="shared" si="3"/>
        <v>vis</v>
      </c>
      <c r="E40">
        <f>VLOOKUP(C40,A!C$21:E$973,3,FALSE)</f>
        <v>-1028.986130826239</v>
      </c>
      <c r="F40" s="15" t="s">
        <v>73</v>
      </c>
      <c r="G40" t="str">
        <f t="shared" si="4"/>
        <v>21369.739</v>
      </c>
      <c r="H40" s="26">
        <f t="shared" si="5"/>
        <v>-1029</v>
      </c>
      <c r="I40" s="44" t="s">
        <v>175</v>
      </c>
      <c r="J40" s="45" t="s">
        <v>176</v>
      </c>
      <c r="K40" s="44">
        <v>-1029</v>
      </c>
      <c r="L40" s="44" t="s">
        <v>177</v>
      </c>
      <c r="M40" s="45" t="s">
        <v>105</v>
      </c>
      <c r="N40" s="45"/>
      <c r="O40" s="46" t="s">
        <v>106</v>
      </c>
      <c r="P40" s="46" t="s">
        <v>42</v>
      </c>
    </row>
    <row r="41" spans="1:16" ht="12.75" customHeight="1">
      <c r="A41" s="26" t="str">
        <f t="shared" si="0"/>
        <v> VB 10.108 </v>
      </c>
      <c r="B41" s="15" t="str">
        <f t="shared" si="1"/>
        <v>I</v>
      </c>
      <c r="C41" s="26">
        <f t="shared" si="2"/>
        <v>21722.812</v>
      </c>
      <c r="D41" t="str">
        <f t="shared" si="3"/>
        <v>vis</v>
      </c>
      <c r="E41">
        <f>VLOOKUP(C41,A!C$21:E$973,3,FALSE)</f>
        <v>-957.9969921304803</v>
      </c>
      <c r="F41" s="15" t="s">
        <v>73</v>
      </c>
      <c r="G41" t="str">
        <f t="shared" si="4"/>
        <v>21722.812</v>
      </c>
      <c r="H41" s="26">
        <f t="shared" si="5"/>
        <v>-958</v>
      </c>
      <c r="I41" s="44" t="s">
        <v>178</v>
      </c>
      <c r="J41" s="45" t="s">
        <v>179</v>
      </c>
      <c r="K41" s="44">
        <v>-958</v>
      </c>
      <c r="L41" s="44" t="s">
        <v>180</v>
      </c>
      <c r="M41" s="45" t="s">
        <v>105</v>
      </c>
      <c r="N41" s="45"/>
      <c r="O41" s="46" t="s">
        <v>106</v>
      </c>
      <c r="P41" s="46" t="s">
        <v>42</v>
      </c>
    </row>
    <row r="42" spans="1:16" ht="12.75" customHeight="1">
      <c r="A42" s="26" t="str">
        <f t="shared" si="0"/>
        <v> VB 10.108 </v>
      </c>
      <c r="B42" s="15" t="str">
        <f t="shared" si="1"/>
        <v>I</v>
      </c>
      <c r="C42" s="26">
        <f t="shared" si="2"/>
        <v>21732.752</v>
      </c>
      <c r="D42" t="str">
        <f t="shared" si="3"/>
        <v>vis</v>
      </c>
      <c r="E42">
        <f>VLOOKUP(C42,A!C$21:E$973,3,FALSE)</f>
        <v>-955.9984478106492</v>
      </c>
      <c r="F42" s="15" t="s">
        <v>73</v>
      </c>
      <c r="G42" t="str">
        <f t="shared" si="4"/>
        <v>21732.752</v>
      </c>
      <c r="H42" s="26">
        <f t="shared" si="5"/>
        <v>-956</v>
      </c>
      <c r="I42" s="44" t="s">
        <v>181</v>
      </c>
      <c r="J42" s="45" t="s">
        <v>182</v>
      </c>
      <c r="K42" s="44">
        <v>-956</v>
      </c>
      <c r="L42" s="44" t="s">
        <v>183</v>
      </c>
      <c r="M42" s="45" t="s">
        <v>105</v>
      </c>
      <c r="N42" s="45"/>
      <c r="O42" s="46" t="s">
        <v>106</v>
      </c>
      <c r="P42" s="46" t="s">
        <v>42</v>
      </c>
    </row>
    <row r="43" spans="1:16" ht="12.75" customHeight="1">
      <c r="A43" s="26" t="str">
        <f aca="true" t="shared" si="6" ref="A43:A74">P43</f>
        <v> VB 10.108 </v>
      </c>
      <c r="B43" s="15" t="str">
        <f aca="true" t="shared" si="7" ref="B43:B74">IF(H43=INT(H43),"I","II")</f>
        <v>I</v>
      </c>
      <c r="C43" s="26">
        <f aca="true" t="shared" si="8" ref="C43:C74">1*G43</f>
        <v>22483.779</v>
      </c>
      <c r="D43" t="str">
        <f aca="true" t="shared" si="9" ref="D43:D74">VLOOKUP(F43,I$1:J$5,2,FALSE)</f>
        <v>vis</v>
      </c>
      <c r="E43">
        <f>VLOOKUP(C43,A!C$21:E$973,3,FALSE)</f>
        <v>-804.9963607995791</v>
      </c>
      <c r="F43" s="15" t="s">
        <v>73</v>
      </c>
      <c r="G43" t="str">
        <f aca="true" t="shared" si="10" ref="G43:G74">MID(I43,3,LEN(I43)-3)</f>
        <v>22483.779</v>
      </c>
      <c r="H43" s="26">
        <f aca="true" t="shared" si="11" ref="H43:H74">1*K43</f>
        <v>-805</v>
      </c>
      <c r="I43" s="44" t="s">
        <v>184</v>
      </c>
      <c r="J43" s="45" t="s">
        <v>185</v>
      </c>
      <c r="K43" s="44">
        <v>-805</v>
      </c>
      <c r="L43" s="44" t="s">
        <v>186</v>
      </c>
      <c r="M43" s="45" t="s">
        <v>105</v>
      </c>
      <c r="N43" s="45"/>
      <c r="O43" s="46" t="s">
        <v>106</v>
      </c>
      <c r="P43" s="46" t="s">
        <v>42</v>
      </c>
    </row>
    <row r="44" spans="1:16" ht="12.75" customHeight="1">
      <c r="A44" s="26" t="str">
        <f t="shared" si="6"/>
        <v> VB 10.108 </v>
      </c>
      <c r="B44" s="15" t="str">
        <f t="shared" si="7"/>
        <v>I</v>
      </c>
      <c r="C44" s="26">
        <f t="shared" si="8"/>
        <v>22856.763</v>
      </c>
      <c r="D44" t="str">
        <f t="shared" si="9"/>
        <v>vis</v>
      </c>
      <c r="E44">
        <f>VLOOKUP(C44,A!C$21:E$973,3,FALSE)</f>
        <v>-730.0039005794576</v>
      </c>
      <c r="F44" s="15" t="s">
        <v>73</v>
      </c>
      <c r="G44" t="str">
        <f t="shared" si="10"/>
        <v>22856.763</v>
      </c>
      <c r="H44" s="26">
        <f t="shared" si="11"/>
        <v>-730</v>
      </c>
      <c r="I44" s="44" t="s">
        <v>187</v>
      </c>
      <c r="J44" s="45" t="s">
        <v>188</v>
      </c>
      <c r="K44" s="44">
        <v>-730</v>
      </c>
      <c r="L44" s="44" t="s">
        <v>189</v>
      </c>
      <c r="M44" s="45" t="s">
        <v>105</v>
      </c>
      <c r="N44" s="45"/>
      <c r="O44" s="46" t="s">
        <v>106</v>
      </c>
      <c r="P44" s="46" t="s">
        <v>42</v>
      </c>
    </row>
    <row r="45" spans="1:16" ht="12.75" customHeight="1">
      <c r="A45" s="26" t="str">
        <f t="shared" si="6"/>
        <v> VB 10.108 </v>
      </c>
      <c r="B45" s="15" t="str">
        <f t="shared" si="7"/>
        <v>I</v>
      </c>
      <c r="C45" s="26">
        <f t="shared" si="8"/>
        <v>22856.809</v>
      </c>
      <c r="D45" t="str">
        <f t="shared" si="9"/>
        <v>vis</v>
      </c>
      <c r="E45">
        <f>VLOOKUP(C45,A!C$21:E$973,3,FALSE)</f>
        <v>-729.994651782806</v>
      </c>
      <c r="F45" s="15" t="s">
        <v>73</v>
      </c>
      <c r="G45" t="str">
        <f t="shared" si="10"/>
        <v>22856.809</v>
      </c>
      <c r="H45" s="26">
        <f t="shared" si="11"/>
        <v>-730</v>
      </c>
      <c r="I45" s="44" t="s">
        <v>190</v>
      </c>
      <c r="J45" s="45" t="s">
        <v>191</v>
      </c>
      <c r="K45" s="44">
        <v>-730</v>
      </c>
      <c r="L45" s="44" t="s">
        <v>192</v>
      </c>
      <c r="M45" s="45" t="s">
        <v>105</v>
      </c>
      <c r="N45" s="45"/>
      <c r="O45" s="46" t="s">
        <v>106</v>
      </c>
      <c r="P45" s="46" t="s">
        <v>42</v>
      </c>
    </row>
    <row r="46" spans="1:16" ht="12.75" customHeight="1">
      <c r="A46" s="26" t="str">
        <f t="shared" si="6"/>
        <v> VB 10.108 </v>
      </c>
      <c r="B46" s="15" t="str">
        <f t="shared" si="7"/>
        <v>I</v>
      </c>
      <c r="C46" s="26">
        <f t="shared" si="8"/>
        <v>22866.691</v>
      </c>
      <c r="D46" t="str">
        <f t="shared" si="9"/>
        <v>vis</v>
      </c>
      <c r="E46">
        <f>VLOOKUP(C46,A!C$21:E$973,3,FALSE)</f>
        <v>-728.0077689891874</v>
      </c>
      <c r="F46" s="15" t="s">
        <v>73</v>
      </c>
      <c r="G46" t="str">
        <f t="shared" si="10"/>
        <v>22866.691</v>
      </c>
      <c r="H46" s="26">
        <f t="shared" si="11"/>
        <v>-728</v>
      </c>
      <c r="I46" s="44" t="s">
        <v>193</v>
      </c>
      <c r="J46" s="45" t="s">
        <v>194</v>
      </c>
      <c r="K46" s="44">
        <v>-728</v>
      </c>
      <c r="L46" s="44" t="s">
        <v>195</v>
      </c>
      <c r="M46" s="45" t="s">
        <v>105</v>
      </c>
      <c r="N46" s="45"/>
      <c r="O46" s="46" t="s">
        <v>106</v>
      </c>
      <c r="P46" s="46" t="s">
        <v>42</v>
      </c>
    </row>
    <row r="47" spans="1:16" ht="12.75" customHeight="1">
      <c r="A47" s="26" t="str">
        <f t="shared" si="6"/>
        <v> VB 10.108 </v>
      </c>
      <c r="B47" s="15" t="str">
        <f t="shared" si="7"/>
        <v>I</v>
      </c>
      <c r="C47" s="26">
        <f t="shared" si="8"/>
        <v>23234.743</v>
      </c>
      <c r="D47" t="str">
        <f t="shared" si="9"/>
        <v>vis</v>
      </c>
      <c r="E47">
        <f>VLOOKUP(C47,A!C$21:E$973,3,FALSE)</f>
        <v>-654.0069406187048</v>
      </c>
      <c r="F47" s="15" t="s">
        <v>73</v>
      </c>
      <c r="G47" t="str">
        <f t="shared" si="10"/>
        <v>23234.743</v>
      </c>
      <c r="H47" s="26">
        <f t="shared" si="11"/>
        <v>-654</v>
      </c>
      <c r="I47" s="44" t="s">
        <v>196</v>
      </c>
      <c r="J47" s="45" t="s">
        <v>197</v>
      </c>
      <c r="K47" s="44">
        <v>-654</v>
      </c>
      <c r="L47" s="44" t="s">
        <v>127</v>
      </c>
      <c r="M47" s="45" t="s">
        <v>105</v>
      </c>
      <c r="N47" s="45"/>
      <c r="O47" s="46" t="s">
        <v>106</v>
      </c>
      <c r="P47" s="46" t="s">
        <v>42</v>
      </c>
    </row>
    <row r="48" spans="1:16" ht="12.75" customHeight="1">
      <c r="A48" s="26" t="str">
        <f t="shared" si="6"/>
        <v> VB 10.108 </v>
      </c>
      <c r="B48" s="15" t="str">
        <f t="shared" si="7"/>
        <v>I</v>
      </c>
      <c r="C48" s="26">
        <f t="shared" si="8"/>
        <v>23264.58</v>
      </c>
      <c r="D48" t="str">
        <f t="shared" si="9"/>
        <v>vis</v>
      </c>
      <c r="E48">
        <f>VLOOKUP(C48,A!C$21:E$973,3,FALSE)</f>
        <v>-648.0078896256649</v>
      </c>
      <c r="F48" s="15" t="s">
        <v>73</v>
      </c>
      <c r="G48" t="str">
        <f t="shared" si="10"/>
        <v>23264.580</v>
      </c>
      <c r="H48" s="26">
        <f t="shared" si="11"/>
        <v>-648</v>
      </c>
      <c r="I48" s="44" t="s">
        <v>198</v>
      </c>
      <c r="J48" s="45" t="s">
        <v>199</v>
      </c>
      <c r="K48" s="44">
        <v>-648</v>
      </c>
      <c r="L48" s="44" t="s">
        <v>195</v>
      </c>
      <c r="M48" s="45" t="s">
        <v>105</v>
      </c>
      <c r="N48" s="45"/>
      <c r="O48" s="46" t="s">
        <v>106</v>
      </c>
      <c r="P48" s="46" t="s">
        <v>42</v>
      </c>
    </row>
    <row r="49" spans="1:16" ht="12.75" customHeight="1">
      <c r="A49" s="26" t="str">
        <f t="shared" si="6"/>
        <v> VB 10.108 </v>
      </c>
      <c r="B49" s="15" t="str">
        <f t="shared" si="7"/>
        <v>I</v>
      </c>
      <c r="C49" s="26">
        <f t="shared" si="8"/>
        <v>23264.674</v>
      </c>
      <c r="D49" t="str">
        <f t="shared" si="9"/>
        <v>vis</v>
      </c>
      <c r="E49">
        <f>VLOOKUP(C49,A!C$21:E$973,3,FALSE)</f>
        <v>-647.9889899107696</v>
      </c>
      <c r="F49" s="15" t="s">
        <v>73</v>
      </c>
      <c r="G49" t="str">
        <f t="shared" si="10"/>
        <v>23264.674</v>
      </c>
      <c r="H49" s="26">
        <f t="shared" si="11"/>
        <v>-648</v>
      </c>
      <c r="I49" s="44" t="s">
        <v>200</v>
      </c>
      <c r="J49" s="45" t="s">
        <v>201</v>
      </c>
      <c r="K49" s="44">
        <v>-648</v>
      </c>
      <c r="L49" s="44" t="s">
        <v>202</v>
      </c>
      <c r="M49" s="45" t="s">
        <v>105</v>
      </c>
      <c r="N49" s="45"/>
      <c r="O49" s="46" t="s">
        <v>106</v>
      </c>
      <c r="P49" s="46" t="s">
        <v>42</v>
      </c>
    </row>
    <row r="50" spans="1:16" ht="12.75" customHeight="1">
      <c r="A50" s="26" t="str">
        <f t="shared" si="6"/>
        <v> VB 10.108 </v>
      </c>
      <c r="B50" s="15" t="str">
        <f t="shared" si="7"/>
        <v>I</v>
      </c>
      <c r="C50" s="26">
        <f t="shared" si="8"/>
        <v>23279.563</v>
      </c>
      <c r="D50" t="str">
        <f t="shared" si="9"/>
        <v>vis</v>
      </c>
      <c r="E50">
        <f>VLOOKUP(C50,A!C$21:E$973,3,FALSE)</f>
        <v>-644.9953957077547</v>
      </c>
      <c r="F50" s="15" t="s">
        <v>73</v>
      </c>
      <c r="G50" t="str">
        <f t="shared" si="10"/>
        <v>23279.563</v>
      </c>
      <c r="H50" s="26">
        <f t="shared" si="11"/>
        <v>-645</v>
      </c>
      <c r="I50" s="44" t="s">
        <v>203</v>
      </c>
      <c r="J50" s="45" t="s">
        <v>204</v>
      </c>
      <c r="K50" s="44">
        <v>-645</v>
      </c>
      <c r="L50" s="44" t="s">
        <v>205</v>
      </c>
      <c r="M50" s="45" t="s">
        <v>105</v>
      </c>
      <c r="N50" s="45"/>
      <c r="O50" s="46" t="s">
        <v>106</v>
      </c>
      <c r="P50" s="46" t="s">
        <v>42</v>
      </c>
    </row>
    <row r="51" spans="1:16" ht="12.75" customHeight="1">
      <c r="A51" s="26" t="str">
        <f t="shared" si="6"/>
        <v> VB 10.108 </v>
      </c>
      <c r="B51" s="15" t="str">
        <f t="shared" si="7"/>
        <v>I</v>
      </c>
      <c r="C51" s="26">
        <f t="shared" si="8"/>
        <v>23637.627</v>
      </c>
      <c r="D51" t="str">
        <f t="shared" si="9"/>
        <v>vis</v>
      </c>
      <c r="E51">
        <f>VLOOKUP(C51,A!C$21:E$973,3,FALSE)</f>
        <v>-573.0027625753477</v>
      </c>
      <c r="F51" s="15" t="s">
        <v>73</v>
      </c>
      <c r="G51" t="str">
        <f t="shared" si="10"/>
        <v>23637.627</v>
      </c>
      <c r="H51" s="26">
        <f t="shared" si="11"/>
        <v>-573</v>
      </c>
      <c r="I51" s="44" t="s">
        <v>206</v>
      </c>
      <c r="J51" s="45" t="s">
        <v>207</v>
      </c>
      <c r="K51" s="44">
        <v>-573</v>
      </c>
      <c r="L51" s="44" t="s">
        <v>208</v>
      </c>
      <c r="M51" s="45" t="s">
        <v>105</v>
      </c>
      <c r="N51" s="45"/>
      <c r="O51" s="46" t="s">
        <v>106</v>
      </c>
      <c r="P51" s="46" t="s">
        <v>42</v>
      </c>
    </row>
    <row r="52" spans="1:16" ht="12.75" customHeight="1">
      <c r="A52" s="26" t="str">
        <f t="shared" si="6"/>
        <v> VB 10.108 </v>
      </c>
      <c r="B52" s="15" t="str">
        <f t="shared" si="7"/>
        <v>I</v>
      </c>
      <c r="C52" s="26">
        <f t="shared" si="8"/>
        <v>23637.636</v>
      </c>
      <c r="D52" t="str">
        <f t="shared" si="9"/>
        <v>vis</v>
      </c>
      <c r="E52">
        <f>VLOOKUP(C52,A!C$21:E$973,3,FALSE)</f>
        <v>-573.0009530281772</v>
      </c>
      <c r="F52" s="15" t="s">
        <v>73</v>
      </c>
      <c r="G52" t="str">
        <f t="shared" si="10"/>
        <v>23637.636</v>
      </c>
      <c r="H52" s="26">
        <f t="shared" si="11"/>
        <v>-573</v>
      </c>
      <c r="I52" s="44" t="s">
        <v>209</v>
      </c>
      <c r="J52" s="45" t="s">
        <v>210</v>
      </c>
      <c r="K52" s="44">
        <v>-573</v>
      </c>
      <c r="L52" s="44" t="s">
        <v>211</v>
      </c>
      <c r="M52" s="45" t="s">
        <v>105</v>
      </c>
      <c r="N52" s="45"/>
      <c r="O52" s="46" t="s">
        <v>106</v>
      </c>
      <c r="P52" s="46" t="s">
        <v>42</v>
      </c>
    </row>
    <row r="53" spans="1:16" ht="12.75" customHeight="1">
      <c r="A53" s="26" t="str">
        <f t="shared" si="6"/>
        <v> VB 10.108 </v>
      </c>
      <c r="B53" s="15" t="str">
        <f t="shared" si="7"/>
        <v>I</v>
      </c>
      <c r="C53" s="26">
        <f t="shared" si="8"/>
        <v>23642.601</v>
      </c>
      <c r="D53" t="str">
        <f t="shared" si="9"/>
        <v>vis</v>
      </c>
      <c r="E53">
        <f>VLOOKUP(C53,A!C$21:E$973,3,FALSE)</f>
        <v>-572.0026861722453</v>
      </c>
      <c r="F53" s="15" t="s">
        <v>73</v>
      </c>
      <c r="G53" t="str">
        <f t="shared" si="10"/>
        <v>23642.601</v>
      </c>
      <c r="H53" s="26">
        <f t="shared" si="11"/>
        <v>-572</v>
      </c>
      <c r="I53" s="44" t="s">
        <v>212</v>
      </c>
      <c r="J53" s="45" t="s">
        <v>213</v>
      </c>
      <c r="K53" s="44">
        <v>-572</v>
      </c>
      <c r="L53" s="44" t="s">
        <v>151</v>
      </c>
      <c r="M53" s="45" t="s">
        <v>105</v>
      </c>
      <c r="N53" s="45"/>
      <c r="O53" s="46" t="s">
        <v>106</v>
      </c>
      <c r="P53" s="46" t="s">
        <v>42</v>
      </c>
    </row>
    <row r="54" spans="1:16" ht="12.75" customHeight="1">
      <c r="A54" s="26" t="str">
        <f t="shared" si="6"/>
        <v> VB 10.108 </v>
      </c>
      <c r="B54" s="15" t="str">
        <f t="shared" si="7"/>
        <v>I</v>
      </c>
      <c r="C54" s="26">
        <f t="shared" si="8"/>
        <v>23647.565</v>
      </c>
      <c r="D54" t="str">
        <f t="shared" si="9"/>
        <v>vis</v>
      </c>
      <c r="E54">
        <f>VLOOKUP(C54,A!C$21:E$973,3,FALSE)</f>
        <v>-571.0046203771102</v>
      </c>
      <c r="F54" s="15" t="s">
        <v>73</v>
      </c>
      <c r="G54" t="str">
        <f t="shared" si="10"/>
        <v>23647.565</v>
      </c>
      <c r="H54" s="26">
        <f t="shared" si="11"/>
        <v>-571</v>
      </c>
      <c r="I54" s="44" t="s">
        <v>214</v>
      </c>
      <c r="J54" s="45" t="s">
        <v>215</v>
      </c>
      <c r="K54" s="44">
        <v>-571</v>
      </c>
      <c r="L54" s="44" t="s">
        <v>171</v>
      </c>
      <c r="M54" s="45" t="s">
        <v>105</v>
      </c>
      <c r="N54" s="45"/>
      <c r="O54" s="46" t="s">
        <v>106</v>
      </c>
      <c r="P54" s="46" t="s">
        <v>42</v>
      </c>
    </row>
    <row r="55" spans="1:16" ht="12.75" customHeight="1">
      <c r="A55" s="26" t="str">
        <f t="shared" si="6"/>
        <v> VB 10.108 </v>
      </c>
      <c r="B55" s="15" t="str">
        <f t="shared" si="7"/>
        <v>I</v>
      </c>
      <c r="C55" s="26">
        <f t="shared" si="8"/>
        <v>23647.615</v>
      </c>
      <c r="D55" t="str">
        <f t="shared" si="9"/>
        <v>vis</v>
      </c>
      <c r="E55">
        <f>VLOOKUP(C55,A!C$21:E$973,3,FALSE)</f>
        <v>-570.9945673372714</v>
      </c>
      <c r="F55" s="15" t="s">
        <v>73</v>
      </c>
      <c r="G55" t="str">
        <f t="shared" si="10"/>
        <v>23647.615</v>
      </c>
      <c r="H55" s="26">
        <f t="shared" si="11"/>
        <v>-571</v>
      </c>
      <c r="I55" s="44" t="s">
        <v>216</v>
      </c>
      <c r="J55" s="45" t="s">
        <v>217</v>
      </c>
      <c r="K55" s="44">
        <v>-571</v>
      </c>
      <c r="L55" s="44" t="s">
        <v>192</v>
      </c>
      <c r="M55" s="45" t="s">
        <v>105</v>
      </c>
      <c r="N55" s="45"/>
      <c r="O55" s="46" t="s">
        <v>106</v>
      </c>
      <c r="P55" s="46" t="s">
        <v>42</v>
      </c>
    </row>
    <row r="56" spans="1:16" ht="12.75" customHeight="1">
      <c r="A56" s="26" t="str">
        <f t="shared" si="6"/>
        <v> VB 10.108 </v>
      </c>
      <c r="B56" s="15" t="str">
        <f t="shared" si="7"/>
        <v>I</v>
      </c>
      <c r="C56" s="26">
        <f t="shared" si="8"/>
        <v>24025.569</v>
      </c>
      <c r="D56" t="str">
        <f t="shared" si="9"/>
        <v>vis</v>
      </c>
      <c r="E56">
        <f>VLOOKUP(C56,A!C$21:E$973,3,FALSE)</f>
        <v>-495.0028349572347</v>
      </c>
      <c r="F56" s="15" t="s">
        <v>73</v>
      </c>
      <c r="G56" t="str">
        <f t="shared" si="10"/>
        <v>24025.569</v>
      </c>
      <c r="H56" s="26">
        <f t="shared" si="11"/>
        <v>-495</v>
      </c>
      <c r="I56" s="44" t="s">
        <v>218</v>
      </c>
      <c r="J56" s="45" t="s">
        <v>219</v>
      </c>
      <c r="K56" s="44">
        <v>-495</v>
      </c>
      <c r="L56" s="44" t="s">
        <v>208</v>
      </c>
      <c r="M56" s="45" t="s">
        <v>105</v>
      </c>
      <c r="N56" s="45"/>
      <c r="O56" s="46" t="s">
        <v>106</v>
      </c>
      <c r="P56" s="46" t="s">
        <v>42</v>
      </c>
    </row>
    <row r="57" spans="1:16" ht="12.75" customHeight="1">
      <c r="A57" s="26" t="str">
        <f t="shared" si="6"/>
        <v> VB 10.108 </v>
      </c>
      <c r="B57" s="15" t="str">
        <f t="shared" si="7"/>
        <v>I</v>
      </c>
      <c r="C57" s="26">
        <f t="shared" si="8"/>
        <v>24035.532</v>
      </c>
      <c r="D57" t="str">
        <f t="shared" si="9"/>
        <v>vis</v>
      </c>
      <c r="E57">
        <f>VLOOKUP(C57,A!C$21:E$973,3,FALSE)</f>
        <v>-492.9996662390778</v>
      </c>
      <c r="F57" s="15" t="s">
        <v>73</v>
      </c>
      <c r="G57" t="str">
        <f t="shared" si="10"/>
        <v>24035.532</v>
      </c>
      <c r="H57" s="26">
        <f t="shared" si="11"/>
        <v>-493</v>
      </c>
      <c r="I57" s="44" t="s">
        <v>220</v>
      </c>
      <c r="J57" s="45" t="s">
        <v>221</v>
      </c>
      <c r="K57" s="44">
        <v>-493</v>
      </c>
      <c r="L57" s="44" t="s">
        <v>222</v>
      </c>
      <c r="M57" s="45" t="s">
        <v>105</v>
      </c>
      <c r="N57" s="45"/>
      <c r="O57" s="46" t="s">
        <v>106</v>
      </c>
      <c r="P57" s="46" t="s">
        <v>42</v>
      </c>
    </row>
    <row r="58" spans="1:16" ht="12.75" customHeight="1">
      <c r="A58" s="26" t="str">
        <f t="shared" si="6"/>
        <v> VB 10.108 </v>
      </c>
      <c r="B58" s="15" t="str">
        <f t="shared" si="7"/>
        <v>I</v>
      </c>
      <c r="C58" s="26">
        <f t="shared" si="8"/>
        <v>24766.581</v>
      </c>
      <c r="D58" t="str">
        <f t="shared" si="9"/>
        <v>vis</v>
      </c>
      <c r="E58">
        <f>VLOOKUP(C58,A!C$21:E$973,3,FALSE)</f>
        <v>-346.0143718257533</v>
      </c>
      <c r="F58" s="15" t="s">
        <v>73</v>
      </c>
      <c r="G58" t="str">
        <f t="shared" si="10"/>
        <v>24766.581</v>
      </c>
      <c r="H58" s="26">
        <f t="shared" si="11"/>
        <v>-346</v>
      </c>
      <c r="I58" s="44" t="s">
        <v>223</v>
      </c>
      <c r="J58" s="45" t="s">
        <v>224</v>
      </c>
      <c r="K58" s="44">
        <v>-346</v>
      </c>
      <c r="L58" s="44" t="s">
        <v>145</v>
      </c>
      <c r="M58" s="45" t="s">
        <v>105</v>
      </c>
      <c r="N58" s="45"/>
      <c r="O58" s="46" t="s">
        <v>106</v>
      </c>
      <c r="P58" s="46" t="s">
        <v>42</v>
      </c>
    </row>
    <row r="59" spans="1:16" ht="12.75" customHeight="1">
      <c r="A59" s="26" t="str">
        <f t="shared" si="6"/>
        <v> VB 10.108 </v>
      </c>
      <c r="B59" s="15" t="str">
        <f t="shared" si="7"/>
        <v>I</v>
      </c>
      <c r="C59" s="26">
        <f t="shared" si="8"/>
        <v>24786.584</v>
      </c>
      <c r="D59" t="str">
        <f t="shared" si="9"/>
        <v>vis</v>
      </c>
      <c r="E59">
        <f>VLOOKUP(C59,A!C$21:E$973,3,FALSE)</f>
        <v>-341.99255270808834</v>
      </c>
      <c r="F59" s="15" t="s">
        <v>73</v>
      </c>
      <c r="G59" t="str">
        <f t="shared" si="10"/>
        <v>24786.584</v>
      </c>
      <c r="H59" s="26">
        <f t="shared" si="11"/>
        <v>-342</v>
      </c>
      <c r="I59" s="44" t="s">
        <v>225</v>
      </c>
      <c r="J59" s="45" t="s">
        <v>226</v>
      </c>
      <c r="K59" s="44">
        <v>-342</v>
      </c>
      <c r="L59" s="44" t="s">
        <v>174</v>
      </c>
      <c r="M59" s="45" t="s">
        <v>105</v>
      </c>
      <c r="N59" s="45"/>
      <c r="O59" s="46" t="s">
        <v>106</v>
      </c>
      <c r="P59" s="46" t="s">
        <v>42</v>
      </c>
    </row>
    <row r="60" spans="1:16" ht="12.75" customHeight="1">
      <c r="A60" s="26" t="str">
        <f t="shared" si="6"/>
        <v> VB 10.108 </v>
      </c>
      <c r="B60" s="15" t="str">
        <f t="shared" si="7"/>
        <v>I</v>
      </c>
      <c r="C60" s="26">
        <f t="shared" si="8"/>
        <v>25169.495</v>
      </c>
      <c r="D60" t="str">
        <f t="shared" si="9"/>
        <v>vis</v>
      </c>
      <c r="E60">
        <f>VLOOKUP(C60,A!C$21:E$973,3,FALSE)</f>
        <v>-265.0041619584935</v>
      </c>
      <c r="F60" s="15" t="s">
        <v>73</v>
      </c>
      <c r="G60" t="str">
        <f t="shared" si="10"/>
        <v>25169.495</v>
      </c>
      <c r="H60" s="26">
        <f t="shared" si="11"/>
        <v>-265</v>
      </c>
      <c r="I60" s="44" t="s">
        <v>227</v>
      </c>
      <c r="J60" s="45" t="s">
        <v>228</v>
      </c>
      <c r="K60" s="44">
        <v>-265</v>
      </c>
      <c r="L60" s="44" t="s">
        <v>160</v>
      </c>
      <c r="M60" s="45" t="s">
        <v>105</v>
      </c>
      <c r="N60" s="45"/>
      <c r="O60" s="46" t="s">
        <v>106</v>
      </c>
      <c r="P60" s="46" t="s">
        <v>42</v>
      </c>
    </row>
    <row r="61" spans="1:16" ht="12.75" customHeight="1">
      <c r="A61" s="26" t="str">
        <f t="shared" si="6"/>
        <v> VB 10.108 </v>
      </c>
      <c r="B61" s="15" t="str">
        <f t="shared" si="7"/>
        <v>I</v>
      </c>
      <c r="C61" s="26">
        <f t="shared" si="8"/>
        <v>25557.485</v>
      </c>
      <c r="D61" t="str">
        <f t="shared" si="9"/>
        <v>vis</v>
      </c>
      <c r="E61">
        <f>VLOOKUP(C61,A!C$21:E$973,3,FALSE)</f>
        <v>-186.99458342213535</v>
      </c>
      <c r="F61" s="15" t="s">
        <v>73</v>
      </c>
      <c r="G61" t="str">
        <f t="shared" si="10"/>
        <v>25557.485</v>
      </c>
      <c r="H61" s="26">
        <f t="shared" si="11"/>
        <v>-187</v>
      </c>
      <c r="I61" s="44" t="s">
        <v>229</v>
      </c>
      <c r="J61" s="45" t="s">
        <v>230</v>
      </c>
      <c r="K61" s="44">
        <v>-187</v>
      </c>
      <c r="L61" s="44" t="s">
        <v>192</v>
      </c>
      <c r="M61" s="45" t="s">
        <v>105</v>
      </c>
      <c r="N61" s="45"/>
      <c r="O61" s="46" t="s">
        <v>106</v>
      </c>
      <c r="P61" s="46" t="s">
        <v>42</v>
      </c>
    </row>
    <row r="62" spans="1:16" ht="12.75" customHeight="1">
      <c r="A62" s="26" t="str">
        <f t="shared" si="6"/>
        <v> VB 10.108 </v>
      </c>
      <c r="B62" s="15" t="str">
        <f t="shared" si="7"/>
        <v>I</v>
      </c>
      <c r="C62" s="26">
        <f t="shared" si="8"/>
        <v>25741.53</v>
      </c>
      <c r="D62" t="str">
        <f t="shared" si="9"/>
        <v>vis</v>
      </c>
      <c r="E62">
        <f>VLOOKUP(C62,A!C$21:E$973,3,FALSE)</f>
        <v>-149.99034908175585</v>
      </c>
      <c r="F62" s="15" t="s">
        <v>73</v>
      </c>
      <c r="G62" t="str">
        <f t="shared" si="10"/>
        <v>25741.530</v>
      </c>
      <c r="H62" s="26">
        <f t="shared" si="11"/>
        <v>-150</v>
      </c>
      <c r="I62" s="44" t="s">
        <v>231</v>
      </c>
      <c r="J62" s="45" t="s">
        <v>232</v>
      </c>
      <c r="K62" s="44">
        <v>-150</v>
      </c>
      <c r="L62" s="44" t="s">
        <v>112</v>
      </c>
      <c r="M62" s="45" t="s">
        <v>105</v>
      </c>
      <c r="N62" s="45"/>
      <c r="O62" s="46" t="s">
        <v>106</v>
      </c>
      <c r="P62" s="46" t="s">
        <v>42</v>
      </c>
    </row>
    <row r="63" spans="1:16" ht="12.75" customHeight="1">
      <c r="A63" s="26" t="str">
        <f t="shared" si="6"/>
        <v> VB 5.10 </v>
      </c>
      <c r="B63" s="15" t="str">
        <f t="shared" si="7"/>
        <v>I</v>
      </c>
      <c r="C63" s="26">
        <f t="shared" si="8"/>
        <v>26487.505</v>
      </c>
      <c r="D63" t="str">
        <f t="shared" si="9"/>
        <v>vis</v>
      </c>
      <c r="E63">
        <f>VLOOKUP(C63,A!C$21:E$973,3,FALSE)</f>
        <v>-0.004021215935362282</v>
      </c>
      <c r="F63" s="15" t="s">
        <v>73</v>
      </c>
      <c r="G63" t="str">
        <f t="shared" si="10"/>
        <v>26487.505</v>
      </c>
      <c r="H63" s="26">
        <f t="shared" si="11"/>
        <v>0</v>
      </c>
      <c r="I63" s="44" t="s">
        <v>233</v>
      </c>
      <c r="J63" s="45" t="s">
        <v>234</v>
      </c>
      <c r="K63" s="44">
        <v>0</v>
      </c>
      <c r="L63" s="44" t="s">
        <v>235</v>
      </c>
      <c r="M63" s="45" t="s">
        <v>105</v>
      </c>
      <c r="N63" s="45"/>
      <c r="O63" s="46" t="s">
        <v>236</v>
      </c>
      <c r="P63" s="46" t="s">
        <v>44</v>
      </c>
    </row>
    <row r="64" spans="1:16" ht="12.75" customHeight="1">
      <c r="A64" s="26" t="str">
        <f t="shared" si="6"/>
        <v> VB 10.108 </v>
      </c>
      <c r="B64" s="15" t="str">
        <f t="shared" si="7"/>
        <v>I</v>
      </c>
      <c r="C64" s="26">
        <f t="shared" si="8"/>
        <v>26507.406</v>
      </c>
      <c r="D64" t="str">
        <f t="shared" si="9"/>
        <v>vis</v>
      </c>
      <c r="E64">
        <f>VLOOKUP(C64,A!C$21:E$973,3,FALSE)</f>
        <v>3.997289700459139</v>
      </c>
      <c r="F64" s="15" t="s">
        <v>73</v>
      </c>
      <c r="G64" t="str">
        <f t="shared" si="10"/>
        <v>26507.406</v>
      </c>
      <c r="H64" s="26">
        <f t="shared" si="11"/>
        <v>4</v>
      </c>
      <c r="I64" s="44" t="s">
        <v>237</v>
      </c>
      <c r="J64" s="45" t="s">
        <v>238</v>
      </c>
      <c r="K64" s="44">
        <v>4</v>
      </c>
      <c r="L64" s="44" t="s">
        <v>151</v>
      </c>
      <c r="M64" s="45" t="s">
        <v>105</v>
      </c>
      <c r="N64" s="45"/>
      <c r="O64" s="46" t="s">
        <v>106</v>
      </c>
      <c r="P64" s="46" t="s">
        <v>42</v>
      </c>
    </row>
    <row r="65" spans="1:16" ht="12.75" customHeight="1">
      <c r="A65" s="26" t="str">
        <f t="shared" si="6"/>
        <v> VB 10.108 </v>
      </c>
      <c r="B65" s="15" t="str">
        <f t="shared" si="7"/>
        <v>I</v>
      </c>
      <c r="C65" s="26">
        <f t="shared" si="8"/>
        <v>26507.47</v>
      </c>
      <c r="D65" t="str">
        <f t="shared" si="9"/>
        <v>vis</v>
      </c>
      <c r="E65">
        <f>VLOOKUP(C65,A!C$21:E$973,3,FALSE)</f>
        <v>4.010157591452445</v>
      </c>
      <c r="F65" s="15" t="s">
        <v>73</v>
      </c>
      <c r="G65" t="str">
        <f t="shared" si="10"/>
        <v>26507.470</v>
      </c>
      <c r="H65" s="26">
        <f t="shared" si="11"/>
        <v>4</v>
      </c>
      <c r="I65" s="44" t="s">
        <v>239</v>
      </c>
      <c r="J65" s="45" t="s">
        <v>240</v>
      </c>
      <c r="K65" s="44">
        <v>4</v>
      </c>
      <c r="L65" s="44" t="s">
        <v>241</v>
      </c>
      <c r="M65" s="45" t="s">
        <v>105</v>
      </c>
      <c r="N65" s="45"/>
      <c r="O65" s="46" t="s">
        <v>106</v>
      </c>
      <c r="P65" s="46" t="s">
        <v>42</v>
      </c>
    </row>
    <row r="66" spans="1:16" ht="12.75" customHeight="1">
      <c r="A66" s="26" t="str">
        <f t="shared" si="6"/>
        <v> VB 5.10 </v>
      </c>
      <c r="B66" s="15" t="str">
        <f t="shared" si="7"/>
        <v>I</v>
      </c>
      <c r="C66" s="26">
        <f t="shared" si="8"/>
        <v>26885.45</v>
      </c>
      <c r="D66" t="str">
        <f t="shared" si="9"/>
        <v>vis</v>
      </c>
      <c r="E66">
        <f>VLOOKUP(C66,A!C$21:E$973,3,FALSE)</f>
        <v>80.00711755220529</v>
      </c>
      <c r="F66" s="15" t="s">
        <v>73</v>
      </c>
      <c r="G66" t="str">
        <f t="shared" si="10"/>
        <v>26885.450</v>
      </c>
      <c r="H66" s="26">
        <f t="shared" si="11"/>
        <v>80</v>
      </c>
      <c r="I66" s="44" t="s">
        <v>242</v>
      </c>
      <c r="J66" s="45" t="s">
        <v>243</v>
      </c>
      <c r="K66" s="44">
        <v>80</v>
      </c>
      <c r="L66" s="44" t="s">
        <v>244</v>
      </c>
      <c r="M66" s="45" t="s">
        <v>105</v>
      </c>
      <c r="N66" s="45"/>
      <c r="O66" s="46" t="s">
        <v>236</v>
      </c>
      <c r="P66" s="46" t="s">
        <v>44</v>
      </c>
    </row>
    <row r="67" spans="1:16" ht="12.75" customHeight="1">
      <c r="A67" s="26" t="str">
        <f t="shared" si="6"/>
        <v> VB 5.10 </v>
      </c>
      <c r="B67" s="15" t="str">
        <f t="shared" si="7"/>
        <v>I</v>
      </c>
      <c r="C67" s="26">
        <f t="shared" si="8"/>
        <v>26885.493</v>
      </c>
      <c r="D67" t="str">
        <f t="shared" si="9"/>
        <v>vis</v>
      </c>
      <c r="E67">
        <f>VLOOKUP(C67,A!C$21:E$973,3,FALSE)</f>
        <v>80.01576316646569</v>
      </c>
      <c r="F67" s="15" t="s">
        <v>73</v>
      </c>
      <c r="G67" t="str">
        <f t="shared" si="10"/>
        <v>26885.493</v>
      </c>
      <c r="H67" s="26">
        <f t="shared" si="11"/>
        <v>80</v>
      </c>
      <c r="I67" s="44" t="s">
        <v>245</v>
      </c>
      <c r="J67" s="45" t="s">
        <v>246</v>
      </c>
      <c r="K67" s="44">
        <v>80</v>
      </c>
      <c r="L67" s="44" t="s">
        <v>247</v>
      </c>
      <c r="M67" s="45" t="s">
        <v>105</v>
      </c>
      <c r="N67" s="45"/>
      <c r="O67" s="46" t="s">
        <v>236</v>
      </c>
      <c r="P67" s="46" t="s">
        <v>44</v>
      </c>
    </row>
    <row r="68" spans="1:16" ht="12.75" customHeight="1">
      <c r="A68" s="26" t="str">
        <f t="shared" si="6"/>
        <v> VB 10.108 </v>
      </c>
      <c r="B68" s="15" t="str">
        <f t="shared" si="7"/>
        <v>I</v>
      </c>
      <c r="C68" s="26">
        <f t="shared" si="8"/>
        <v>26925.227</v>
      </c>
      <c r="D68" t="str">
        <f t="shared" si="9"/>
        <v>vis</v>
      </c>
      <c r="E68">
        <f>VLOOKUP(C68,A!C$21:E$973,3,FALSE)</f>
        <v>88.00471286507563</v>
      </c>
      <c r="F68" s="15" t="s">
        <v>73</v>
      </c>
      <c r="G68" t="str">
        <f t="shared" si="10"/>
        <v>26925.227</v>
      </c>
      <c r="H68" s="26">
        <f t="shared" si="11"/>
        <v>88</v>
      </c>
      <c r="I68" s="44" t="s">
        <v>248</v>
      </c>
      <c r="J68" s="45" t="s">
        <v>249</v>
      </c>
      <c r="K68" s="44">
        <v>88</v>
      </c>
      <c r="L68" s="44" t="s">
        <v>205</v>
      </c>
      <c r="M68" s="45" t="s">
        <v>105</v>
      </c>
      <c r="N68" s="45"/>
      <c r="O68" s="46" t="s">
        <v>106</v>
      </c>
      <c r="P68" s="46" t="s">
        <v>42</v>
      </c>
    </row>
    <row r="69" spans="1:16" ht="12.75" customHeight="1">
      <c r="A69" s="26" t="str">
        <f t="shared" si="6"/>
        <v> VB 10.108 </v>
      </c>
      <c r="B69" s="15" t="str">
        <f t="shared" si="7"/>
        <v>I</v>
      </c>
      <c r="C69" s="26">
        <f t="shared" si="8"/>
        <v>27566.748</v>
      </c>
      <c r="D69" t="str">
        <f t="shared" si="9"/>
        <v>vis</v>
      </c>
      <c r="E69">
        <f>VLOOKUP(C69,A!C$21:E$973,3,FALSE)</f>
        <v>216.98943626573765</v>
      </c>
      <c r="F69" s="15" t="s">
        <v>73</v>
      </c>
      <c r="G69" t="str">
        <f t="shared" si="10"/>
        <v>27566.748</v>
      </c>
      <c r="H69" s="26">
        <f t="shared" si="11"/>
        <v>217</v>
      </c>
      <c r="I69" s="44" t="s">
        <v>250</v>
      </c>
      <c r="J69" s="45" t="s">
        <v>251</v>
      </c>
      <c r="K69" s="44">
        <v>217</v>
      </c>
      <c r="L69" s="44" t="s">
        <v>252</v>
      </c>
      <c r="M69" s="45" t="s">
        <v>105</v>
      </c>
      <c r="N69" s="45"/>
      <c r="O69" s="46" t="s">
        <v>106</v>
      </c>
      <c r="P69" s="46" t="s">
        <v>42</v>
      </c>
    </row>
    <row r="70" spans="1:16" ht="12.75" customHeight="1">
      <c r="A70" s="26" t="str">
        <f t="shared" si="6"/>
        <v> VB 10.108 </v>
      </c>
      <c r="B70" s="15" t="str">
        <f t="shared" si="7"/>
        <v>I</v>
      </c>
      <c r="C70" s="26">
        <f t="shared" si="8"/>
        <v>27566.829</v>
      </c>
      <c r="D70" t="str">
        <f t="shared" si="9"/>
        <v>vis</v>
      </c>
      <c r="E70">
        <f>VLOOKUP(C70,A!C$21:E$973,3,FALSE)</f>
        <v>217.0057221902759</v>
      </c>
      <c r="F70" s="15" t="s">
        <v>73</v>
      </c>
      <c r="G70" t="str">
        <f t="shared" si="10"/>
        <v>27566.829</v>
      </c>
      <c r="H70" s="26">
        <f t="shared" si="11"/>
        <v>217</v>
      </c>
      <c r="I70" s="44" t="s">
        <v>253</v>
      </c>
      <c r="J70" s="45" t="s">
        <v>254</v>
      </c>
      <c r="K70" s="44">
        <v>217</v>
      </c>
      <c r="L70" s="44" t="s">
        <v>255</v>
      </c>
      <c r="M70" s="45" t="s">
        <v>105</v>
      </c>
      <c r="N70" s="45"/>
      <c r="O70" s="46" t="s">
        <v>106</v>
      </c>
      <c r="P70" s="46" t="s">
        <v>42</v>
      </c>
    </row>
    <row r="71" spans="1:16" ht="12.75" customHeight="1">
      <c r="A71" s="26" t="str">
        <f t="shared" si="6"/>
        <v> VB 10.108 </v>
      </c>
      <c r="B71" s="15" t="str">
        <f t="shared" si="7"/>
        <v>I</v>
      </c>
      <c r="C71" s="26">
        <f t="shared" si="8"/>
        <v>27576.774</v>
      </c>
      <c r="D71" t="str">
        <f t="shared" si="9"/>
        <v>vis</v>
      </c>
      <c r="E71">
        <f>VLOOKUP(C71,A!C$21:E$973,3,FALSE)</f>
        <v>219.0052718140911</v>
      </c>
      <c r="F71" s="15" t="s">
        <v>73</v>
      </c>
      <c r="G71" t="str">
        <f t="shared" si="10"/>
        <v>27576.774</v>
      </c>
      <c r="H71" s="26">
        <f t="shared" si="11"/>
        <v>219</v>
      </c>
      <c r="I71" s="44" t="s">
        <v>256</v>
      </c>
      <c r="J71" s="45" t="s">
        <v>257</v>
      </c>
      <c r="K71" s="44">
        <v>219</v>
      </c>
      <c r="L71" s="44" t="s">
        <v>258</v>
      </c>
      <c r="M71" s="45" t="s">
        <v>105</v>
      </c>
      <c r="N71" s="45"/>
      <c r="O71" s="46" t="s">
        <v>106</v>
      </c>
      <c r="P71" s="46" t="s">
        <v>42</v>
      </c>
    </row>
    <row r="72" spans="1:16" ht="12.75" customHeight="1">
      <c r="A72" s="26" t="str">
        <f t="shared" si="6"/>
        <v> VB 10.108 </v>
      </c>
      <c r="B72" s="15" t="str">
        <f t="shared" si="7"/>
        <v>I</v>
      </c>
      <c r="C72" s="26">
        <f t="shared" si="8"/>
        <v>27581.783</v>
      </c>
      <c r="D72" t="str">
        <f t="shared" si="9"/>
        <v>vis</v>
      </c>
      <c r="E72">
        <f>VLOOKUP(C72,A!C$21:E$973,3,FALSE)</f>
        <v>220.01238534508022</v>
      </c>
      <c r="F72" s="15" t="s">
        <v>73</v>
      </c>
      <c r="G72" t="str">
        <f t="shared" si="10"/>
        <v>27581.783</v>
      </c>
      <c r="H72" s="26">
        <f t="shared" si="11"/>
        <v>220</v>
      </c>
      <c r="I72" s="44" t="s">
        <v>259</v>
      </c>
      <c r="J72" s="45" t="s">
        <v>260</v>
      </c>
      <c r="K72" s="44">
        <v>220</v>
      </c>
      <c r="L72" s="44" t="s">
        <v>261</v>
      </c>
      <c r="M72" s="45" t="s">
        <v>105</v>
      </c>
      <c r="N72" s="45"/>
      <c r="O72" s="46" t="s">
        <v>106</v>
      </c>
      <c r="P72" s="46" t="s">
        <v>42</v>
      </c>
    </row>
    <row r="73" spans="1:16" ht="12.75" customHeight="1">
      <c r="A73" s="26" t="str">
        <f t="shared" si="6"/>
        <v> VB 5.10 </v>
      </c>
      <c r="B73" s="15" t="str">
        <f t="shared" si="7"/>
        <v>I</v>
      </c>
      <c r="C73" s="26">
        <f t="shared" si="8"/>
        <v>27636.405</v>
      </c>
      <c r="D73" t="str">
        <f t="shared" si="9"/>
        <v>vis</v>
      </c>
      <c r="E73">
        <f>VLOOKUP(C73,A!C$21:E$973,3,FALSE)</f>
        <v>230.99472818590831</v>
      </c>
      <c r="F73" s="15" t="s">
        <v>73</v>
      </c>
      <c r="G73" t="str">
        <f t="shared" si="10"/>
        <v>27636.405</v>
      </c>
      <c r="H73" s="26">
        <f t="shared" si="11"/>
        <v>231</v>
      </c>
      <c r="I73" s="44" t="s">
        <v>262</v>
      </c>
      <c r="J73" s="45" t="s">
        <v>263</v>
      </c>
      <c r="K73" s="44">
        <v>231</v>
      </c>
      <c r="L73" s="44" t="s">
        <v>264</v>
      </c>
      <c r="M73" s="45" t="s">
        <v>105</v>
      </c>
      <c r="N73" s="45"/>
      <c r="O73" s="46" t="s">
        <v>236</v>
      </c>
      <c r="P73" s="46" t="s">
        <v>44</v>
      </c>
    </row>
    <row r="74" spans="1:16" ht="12.75" customHeight="1">
      <c r="A74" s="26" t="str">
        <f t="shared" si="6"/>
        <v> VB 5.10 </v>
      </c>
      <c r="B74" s="15" t="str">
        <f t="shared" si="7"/>
        <v>I</v>
      </c>
      <c r="C74" s="26">
        <f t="shared" si="8"/>
        <v>27636.426</v>
      </c>
      <c r="D74" t="str">
        <f t="shared" si="9"/>
        <v>vis</v>
      </c>
      <c r="E74">
        <f>VLOOKUP(C74,A!C$21:E$973,3,FALSE)</f>
        <v>230.99895046264047</v>
      </c>
      <c r="F74" s="15" t="s">
        <v>73</v>
      </c>
      <c r="G74" t="str">
        <f t="shared" si="10"/>
        <v>27636.426</v>
      </c>
      <c r="H74" s="26">
        <f t="shared" si="11"/>
        <v>231</v>
      </c>
      <c r="I74" s="44" t="s">
        <v>265</v>
      </c>
      <c r="J74" s="45" t="s">
        <v>266</v>
      </c>
      <c r="K74" s="44">
        <v>231</v>
      </c>
      <c r="L74" s="44" t="s">
        <v>211</v>
      </c>
      <c r="M74" s="45" t="s">
        <v>105</v>
      </c>
      <c r="N74" s="45"/>
      <c r="O74" s="46" t="s">
        <v>236</v>
      </c>
      <c r="P74" s="46" t="s">
        <v>44</v>
      </c>
    </row>
    <row r="75" spans="1:16" ht="12.75" customHeight="1">
      <c r="A75" s="26" t="str">
        <f aca="true" t="shared" si="12" ref="A75:A106">P75</f>
        <v> VB 5.10 </v>
      </c>
      <c r="B75" s="15" t="str">
        <f aca="true" t="shared" si="13" ref="B75:B106">IF(H75=INT(H75),"I","II")</f>
        <v>I</v>
      </c>
      <c r="C75" s="26">
        <f aca="true" t="shared" si="14" ref="C75:C106">1*G75</f>
        <v>27636.448</v>
      </c>
      <c r="D75" t="str">
        <f aca="true" t="shared" si="15" ref="D75:D106">VLOOKUP(F75,I$1:J$5,2,FALSE)</f>
        <v>vis</v>
      </c>
      <c r="E75">
        <f>VLOOKUP(C75,A!C$21:E$973,3,FALSE)</f>
        <v>231.00337380016944</v>
      </c>
      <c r="F75" s="15" t="s">
        <v>73</v>
      </c>
      <c r="G75" t="str">
        <f aca="true" t="shared" si="16" ref="G75:G106">MID(I75,3,LEN(I75)-3)</f>
        <v>27636.448</v>
      </c>
      <c r="H75" s="26">
        <f aca="true" t="shared" si="17" ref="H75:H106">1*K75</f>
        <v>231</v>
      </c>
      <c r="I75" s="44" t="s">
        <v>267</v>
      </c>
      <c r="J75" s="45" t="s">
        <v>268</v>
      </c>
      <c r="K75" s="44">
        <v>231</v>
      </c>
      <c r="L75" s="44" t="s">
        <v>269</v>
      </c>
      <c r="M75" s="45" t="s">
        <v>105</v>
      </c>
      <c r="N75" s="45"/>
      <c r="O75" s="46" t="s">
        <v>236</v>
      </c>
      <c r="P75" s="46" t="s">
        <v>44</v>
      </c>
    </row>
    <row r="76" spans="1:16" ht="12.75" customHeight="1">
      <c r="A76" s="26" t="str">
        <f t="shared" si="12"/>
        <v> VB 10.108 </v>
      </c>
      <c r="B76" s="15" t="str">
        <f t="shared" si="13"/>
        <v>I</v>
      </c>
      <c r="C76" s="26">
        <f t="shared" si="14"/>
        <v>27651.358</v>
      </c>
      <c r="D76" t="str">
        <f t="shared" si="15"/>
        <v>vis</v>
      </c>
      <c r="E76">
        <f>VLOOKUP(C76,A!C$21:E$973,3,FALSE)</f>
        <v>234.00119027991656</v>
      </c>
      <c r="F76" s="15" t="s">
        <v>73</v>
      </c>
      <c r="G76" t="str">
        <f t="shared" si="16"/>
        <v>27651.358</v>
      </c>
      <c r="H76" s="26">
        <f t="shared" si="17"/>
        <v>234</v>
      </c>
      <c r="I76" s="44" t="s">
        <v>270</v>
      </c>
      <c r="J76" s="45" t="s">
        <v>271</v>
      </c>
      <c r="K76" s="44">
        <v>234</v>
      </c>
      <c r="L76" s="44" t="s">
        <v>109</v>
      </c>
      <c r="M76" s="45" t="s">
        <v>105</v>
      </c>
      <c r="N76" s="45"/>
      <c r="O76" s="46" t="s">
        <v>106</v>
      </c>
      <c r="P76" s="46" t="s">
        <v>42</v>
      </c>
    </row>
    <row r="77" spans="1:16" ht="12.75" customHeight="1">
      <c r="A77" s="26" t="str">
        <f t="shared" si="12"/>
        <v> VB 5.10 </v>
      </c>
      <c r="B77" s="15" t="str">
        <f t="shared" si="13"/>
        <v>I</v>
      </c>
      <c r="C77" s="26">
        <f t="shared" si="14"/>
        <v>27656.381</v>
      </c>
      <c r="D77" t="str">
        <f t="shared" si="15"/>
        <v>vis</v>
      </c>
      <c r="E77">
        <f>VLOOKUP(C77,A!C$21:E$973,3,FALSE)</f>
        <v>235.01111866206097</v>
      </c>
      <c r="F77" s="15" t="s">
        <v>73</v>
      </c>
      <c r="G77" t="str">
        <f t="shared" si="16"/>
        <v>27656.381</v>
      </c>
      <c r="H77" s="26">
        <f t="shared" si="17"/>
        <v>235</v>
      </c>
      <c r="I77" s="44" t="s">
        <v>272</v>
      </c>
      <c r="J77" s="45" t="s">
        <v>273</v>
      </c>
      <c r="K77" s="44">
        <v>235</v>
      </c>
      <c r="L77" s="44" t="s">
        <v>202</v>
      </c>
      <c r="M77" s="45" t="s">
        <v>105</v>
      </c>
      <c r="N77" s="45"/>
      <c r="O77" s="46" t="s">
        <v>236</v>
      </c>
      <c r="P77" s="46" t="s">
        <v>44</v>
      </c>
    </row>
    <row r="78" spans="1:16" ht="12.75" customHeight="1">
      <c r="A78" s="26" t="str">
        <f t="shared" si="12"/>
        <v> VB 10.108 </v>
      </c>
      <c r="B78" s="15" t="str">
        <f t="shared" si="13"/>
        <v>I</v>
      </c>
      <c r="C78" s="26">
        <f t="shared" si="14"/>
        <v>27681.238</v>
      </c>
      <c r="D78" t="str">
        <f t="shared" si="15"/>
        <v>vis</v>
      </c>
      <c r="E78">
        <f>VLOOKUP(C78,A!C$21:E$973,3,FALSE)</f>
        <v>240.00888688721687</v>
      </c>
      <c r="F78" s="15" t="s">
        <v>73</v>
      </c>
      <c r="G78" t="str">
        <f t="shared" si="16"/>
        <v>27681.238</v>
      </c>
      <c r="H78" s="26">
        <f t="shared" si="17"/>
        <v>240</v>
      </c>
      <c r="I78" s="44" t="s">
        <v>274</v>
      </c>
      <c r="J78" s="45" t="s">
        <v>275</v>
      </c>
      <c r="K78" s="44">
        <v>240</v>
      </c>
      <c r="L78" s="44" t="s">
        <v>276</v>
      </c>
      <c r="M78" s="45" t="s">
        <v>105</v>
      </c>
      <c r="N78" s="45"/>
      <c r="O78" s="46" t="s">
        <v>106</v>
      </c>
      <c r="P78" s="46" t="s">
        <v>42</v>
      </c>
    </row>
    <row r="79" spans="1:16" ht="12.75" customHeight="1">
      <c r="A79" s="26" t="str">
        <f t="shared" si="12"/>
        <v> VB 10.108 </v>
      </c>
      <c r="B79" s="15" t="str">
        <f t="shared" si="13"/>
        <v>I</v>
      </c>
      <c r="C79" s="26">
        <f t="shared" si="14"/>
        <v>27949.728</v>
      </c>
      <c r="D79" t="str">
        <f t="shared" si="15"/>
        <v>vis</v>
      </c>
      <c r="E79">
        <f>VLOOKUP(C79,A!C$21:E$973,3,FALSE)</f>
        <v>293.9917002103091</v>
      </c>
      <c r="F79" s="15" t="s">
        <v>73</v>
      </c>
      <c r="G79" t="str">
        <f t="shared" si="16"/>
        <v>27949.728</v>
      </c>
      <c r="H79" s="26">
        <f t="shared" si="17"/>
        <v>294</v>
      </c>
      <c r="I79" s="44" t="s">
        <v>277</v>
      </c>
      <c r="J79" s="45" t="s">
        <v>278</v>
      </c>
      <c r="K79" s="44">
        <v>294</v>
      </c>
      <c r="L79" s="44" t="s">
        <v>279</v>
      </c>
      <c r="M79" s="45" t="s">
        <v>105</v>
      </c>
      <c r="N79" s="45"/>
      <c r="O79" s="46" t="s">
        <v>106</v>
      </c>
      <c r="P79" s="46" t="s">
        <v>42</v>
      </c>
    </row>
    <row r="80" spans="1:16" ht="12.75" customHeight="1">
      <c r="A80" s="26" t="str">
        <f t="shared" si="12"/>
        <v> VB 10.108 </v>
      </c>
      <c r="B80" s="15" t="str">
        <f t="shared" si="13"/>
        <v>I</v>
      </c>
      <c r="C80" s="26">
        <f t="shared" si="14"/>
        <v>27949.748</v>
      </c>
      <c r="D80" t="str">
        <f t="shared" si="15"/>
        <v>vis</v>
      </c>
      <c r="E80">
        <f>VLOOKUP(C80,A!C$21:E$973,3,FALSE)</f>
        <v>293.9957214262445</v>
      </c>
      <c r="F80" s="15" t="s">
        <v>73</v>
      </c>
      <c r="G80" t="str">
        <f t="shared" si="16"/>
        <v>27949.748</v>
      </c>
      <c r="H80" s="26">
        <f t="shared" si="17"/>
        <v>294</v>
      </c>
      <c r="I80" s="44" t="s">
        <v>280</v>
      </c>
      <c r="J80" s="45" t="s">
        <v>281</v>
      </c>
      <c r="K80" s="44">
        <v>294</v>
      </c>
      <c r="L80" s="44" t="s">
        <v>160</v>
      </c>
      <c r="M80" s="45" t="s">
        <v>105</v>
      </c>
      <c r="N80" s="45"/>
      <c r="O80" s="46" t="s">
        <v>106</v>
      </c>
      <c r="P80" s="46" t="s">
        <v>42</v>
      </c>
    </row>
    <row r="81" spans="1:16" ht="12.75" customHeight="1">
      <c r="A81" s="26" t="str">
        <f t="shared" si="12"/>
        <v> VB 10.108 </v>
      </c>
      <c r="B81" s="15" t="str">
        <f t="shared" si="13"/>
        <v>I</v>
      </c>
      <c r="C81" s="26">
        <f t="shared" si="14"/>
        <v>27949.795</v>
      </c>
      <c r="D81" t="str">
        <f t="shared" si="15"/>
        <v>vis</v>
      </c>
      <c r="E81">
        <f>VLOOKUP(C81,A!C$21:E$973,3,FALSE)</f>
        <v>294.0051712836921</v>
      </c>
      <c r="F81" s="15" t="s">
        <v>73</v>
      </c>
      <c r="G81" t="str">
        <f t="shared" si="16"/>
        <v>27949.795</v>
      </c>
      <c r="H81" s="26">
        <f t="shared" si="17"/>
        <v>294</v>
      </c>
      <c r="I81" s="44" t="s">
        <v>282</v>
      </c>
      <c r="J81" s="45" t="s">
        <v>283</v>
      </c>
      <c r="K81" s="44">
        <v>294</v>
      </c>
      <c r="L81" s="44" t="s">
        <v>258</v>
      </c>
      <c r="M81" s="45" t="s">
        <v>105</v>
      </c>
      <c r="N81" s="45"/>
      <c r="O81" s="46" t="s">
        <v>106</v>
      </c>
      <c r="P81" s="46" t="s">
        <v>42</v>
      </c>
    </row>
    <row r="82" spans="1:16" ht="12.75" customHeight="1">
      <c r="A82" s="26" t="str">
        <f t="shared" si="12"/>
        <v> VB 10.108 </v>
      </c>
      <c r="B82" s="15" t="str">
        <f t="shared" si="13"/>
        <v>I</v>
      </c>
      <c r="C82" s="26">
        <f t="shared" si="14"/>
        <v>27949.798</v>
      </c>
      <c r="D82" t="str">
        <f t="shared" si="15"/>
        <v>vis</v>
      </c>
      <c r="E82">
        <f>VLOOKUP(C82,A!C$21:E$973,3,FALSE)</f>
        <v>294.0057744660825</v>
      </c>
      <c r="F82" s="15" t="s">
        <v>73</v>
      </c>
      <c r="G82" t="str">
        <f t="shared" si="16"/>
        <v>27949.798</v>
      </c>
      <c r="H82" s="26">
        <f t="shared" si="17"/>
        <v>294</v>
      </c>
      <c r="I82" s="44" t="s">
        <v>284</v>
      </c>
      <c r="J82" s="45" t="s">
        <v>285</v>
      </c>
      <c r="K82" s="44">
        <v>294</v>
      </c>
      <c r="L82" s="44" t="s">
        <v>286</v>
      </c>
      <c r="M82" s="45" t="s">
        <v>105</v>
      </c>
      <c r="N82" s="45"/>
      <c r="O82" s="46" t="s">
        <v>106</v>
      </c>
      <c r="P82" s="46" t="s">
        <v>42</v>
      </c>
    </row>
    <row r="83" spans="1:16" ht="12.75" customHeight="1">
      <c r="A83" s="26" t="str">
        <f t="shared" si="12"/>
        <v> VB 10.108 </v>
      </c>
      <c r="B83" s="15" t="str">
        <f t="shared" si="13"/>
        <v>I</v>
      </c>
      <c r="C83" s="26">
        <f t="shared" si="14"/>
        <v>27984.691</v>
      </c>
      <c r="D83" t="str">
        <f t="shared" si="15"/>
        <v>pg</v>
      </c>
      <c r="E83">
        <f>VLOOKUP(C83,A!C$21:E$973,3,FALSE)</f>
        <v>301.0213888475592</v>
      </c>
      <c r="F83" s="15" t="str">
        <f>LEFT(M83,1)</f>
        <v>P</v>
      </c>
      <c r="G83" t="str">
        <f t="shared" si="16"/>
        <v>27984.691</v>
      </c>
      <c r="H83" s="26">
        <f t="shared" si="17"/>
        <v>301</v>
      </c>
      <c r="I83" s="44" t="s">
        <v>287</v>
      </c>
      <c r="J83" s="45" t="s">
        <v>288</v>
      </c>
      <c r="K83" s="44">
        <v>301</v>
      </c>
      <c r="L83" s="44" t="s">
        <v>289</v>
      </c>
      <c r="M83" s="45" t="s">
        <v>105</v>
      </c>
      <c r="N83" s="45"/>
      <c r="O83" s="46" t="s">
        <v>106</v>
      </c>
      <c r="P83" s="46" t="s">
        <v>42</v>
      </c>
    </row>
    <row r="84" spans="1:16" ht="12.75" customHeight="1">
      <c r="A84" s="26" t="str">
        <f t="shared" si="12"/>
        <v> VB 10.108 </v>
      </c>
      <c r="B84" s="15" t="str">
        <f t="shared" si="13"/>
        <v>I</v>
      </c>
      <c r="C84" s="26">
        <f t="shared" si="14"/>
        <v>28049.3</v>
      </c>
      <c r="D84" t="str">
        <f t="shared" si="15"/>
        <v>pg</v>
      </c>
      <c r="E84">
        <f>VLOOKUP(C84,A!C$21:E$973,3,FALSE)</f>
        <v>314.0117258656668</v>
      </c>
      <c r="F84" s="15" t="str">
        <f>LEFT(M84,1)</f>
        <v>P</v>
      </c>
      <c r="G84" t="str">
        <f t="shared" si="16"/>
        <v>28049.300</v>
      </c>
      <c r="H84" s="26">
        <f t="shared" si="17"/>
        <v>314</v>
      </c>
      <c r="I84" s="44" t="s">
        <v>290</v>
      </c>
      <c r="J84" s="45" t="s">
        <v>291</v>
      </c>
      <c r="K84" s="44">
        <v>314</v>
      </c>
      <c r="L84" s="44" t="s">
        <v>292</v>
      </c>
      <c r="M84" s="45" t="s">
        <v>105</v>
      </c>
      <c r="N84" s="45"/>
      <c r="O84" s="46" t="s">
        <v>106</v>
      </c>
      <c r="P84" s="46" t="s">
        <v>42</v>
      </c>
    </row>
    <row r="85" spans="1:16" ht="12.75" customHeight="1">
      <c r="A85" s="26" t="str">
        <f t="shared" si="12"/>
        <v> VB 10.108 </v>
      </c>
      <c r="B85" s="15" t="str">
        <f t="shared" si="13"/>
        <v>I</v>
      </c>
      <c r="C85" s="26">
        <f t="shared" si="14"/>
        <v>28317.748</v>
      </c>
      <c r="D85" t="str">
        <f t="shared" si="15"/>
        <v>pg</v>
      </c>
      <c r="E85">
        <f>VLOOKUP(C85,A!C$21:E$973,3,FALSE)</f>
        <v>367.98609463529544</v>
      </c>
      <c r="F85" s="15" t="str">
        <f>LEFT(M85,1)</f>
        <v>P</v>
      </c>
      <c r="G85" t="str">
        <f t="shared" si="16"/>
        <v>28317.748</v>
      </c>
      <c r="H85" s="26">
        <f t="shared" si="17"/>
        <v>368</v>
      </c>
      <c r="I85" s="44" t="s">
        <v>293</v>
      </c>
      <c r="J85" s="45" t="s">
        <v>294</v>
      </c>
      <c r="K85" s="44">
        <v>368</v>
      </c>
      <c r="L85" s="44" t="s">
        <v>295</v>
      </c>
      <c r="M85" s="45" t="s">
        <v>105</v>
      </c>
      <c r="N85" s="45"/>
      <c r="O85" s="46" t="s">
        <v>106</v>
      </c>
      <c r="P85" s="46" t="s">
        <v>42</v>
      </c>
    </row>
    <row r="86" spans="1:16" ht="12.75" customHeight="1">
      <c r="A86" s="26" t="str">
        <f t="shared" si="12"/>
        <v> VB 10.108 </v>
      </c>
      <c r="B86" s="15" t="str">
        <f t="shared" si="13"/>
        <v>I</v>
      </c>
      <c r="C86" s="26">
        <f t="shared" si="14"/>
        <v>28317.821</v>
      </c>
      <c r="D86" t="str">
        <f t="shared" si="15"/>
        <v>pg</v>
      </c>
      <c r="E86">
        <f>VLOOKUP(C86,A!C$21:E$973,3,FALSE)</f>
        <v>368.00077207345925</v>
      </c>
      <c r="F86" s="15" t="str">
        <f>LEFT(M86,1)</f>
        <v>P</v>
      </c>
      <c r="G86" t="str">
        <f t="shared" si="16"/>
        <v>28317.821</v>
      </c>
      <c r="H86" s="26">
        <f t="shared" si="17"/>
        <v>368</v>
      </c>
      <c r="I86" s="44" t="s">
        <v>296</v>
      </c>
      <c r="J86" s="45" t="s">
        <v>297</v>
      </c>
      <c r="K86" s="44">
        <v>368</v>
      </c>
      <c r="L86" s="44" t="s">
        <v>298</v>
      </c>
      <c r="M86" s="45" t="s">
        <v>105</v>
      </c>
      <c r="N86" s="45"/>
      <c r="O86" s="46" t="s">
        <v>106</v>
      </c>
      <c r="P86" s="46" t="s">
        <v>42</v>
      </c>
    </row>
    <row r="87" spans="1:16" ht="12.75" customHeight="1">
      <c r="A87" s="26" t="str">
        <f t="shared" si="12"/>
        <v> VB 10.108 </v>
      </c>
      <c r="B87" s="15" t="str">
        <f t="shared" si="13"/>
        <v>I</v>
      </c>
      <c r="C87" s="26">
        <f t="shared" si="14"/>
        <v>28337.666</v>
      </c>
      <c r="D87" t="str">
        <f t="shared" si="15"/>
        <v>pg</v>
      </c>
      <c r="E87">
        <f>VLOOKUP(C87,A!C$21:E$973,3,FALSE)</f>
        <v>371.9908235852356</v>
      </c>
      <c r="F87" s="15" t="str">
        <f>LEFT(M87,1)</f>
        <v>P</v>
      </c>
      <c r="G87" t="str">
        <f t="shared" si="16"/>
        <v>28337.666</v>
      </c>
      <c r="H87" s="26">
        <f t="shared" si="17"/>
        <v>372</v>
      </c>
      <c r="I87" s="44" t="s">
        <v>299</v>
      </c>
      <c r="J87" s="45" t="s">
        <v>300</v>
      </c>
      <c r="K87" s="44">
        <v>372</v>
      </c>
      <c r="L87" s="44" t="s">
        <v>301</v>
      </c>
      <c r="M87" s="45" t="s">
        <v>105</v>
      </c>
      <c r="N87" s="45"/>
      <c r="O87" s="46" t="s">
        <v>106</v>
      </c>
      <c r="P87" s="46" t="s">
        <v>42</v>
      </c>
    </row>
    <row r="88" spans="1:16" ht="12.75" customHeight="1">
      <c r="A88" s="26" t="str">
        <f t="shared" si="12"/>
        <v> VB 10.108 </v>
      </c>
      <c r="B88" s="15" t="str">
        <f t="shared" si="13"/>
        <v>I</v>
      </c>
      <c r="C88" s="26">
        <f t="shared" si="14"/>
        <v>28342.705</v>
      </c>
      <c r="D88" t="str">
        <f t="shared" si="15"/>
        <v>vis</v>
      </c>
      <c r="E88">
        <f>VLOOKUP(C88,A!C$21:E$973,3,FALSE)</f>
        <v>373.0039689401281</v>
      </c>
      <c r="F88" s="15" t="s">
        <v>73</v>
      </c>
      <c r="G88" t="str">
        <f t="shared" si="16"/>
        <v>28342.705</v>
      </c>
      <c r="H88" s="26">
        <f t="shared" si="17"/>
        <v>373</v>
      </c>
      <c r="I88" s="44" t="s">
        <v>302</v>
      </c>
      <c r="J88" s="45" t="s">
        <v>303</v>
      </c>
      <c r="K88" s="44">
        <v>373</v>
      </c>
      <c r="L88" s="44" t="s">
        <v>304</v>
      </c>
      <c r="M88" s="45" t="s">
        <v>105</v>
      </c>
      <c r="N88" s="45"/>
      <c r="O88" s="46" t="s">
        <v>106</v>
      </c>
      <c r="P88" s="46" t="s">
        <v>42</v>
      </c>
    </row>
    <row r="89" spans="1:16" ht="12.75" customHeight="1">
      <c r="A89" s="26" t="str">
        <f t="shared" si="12"/>
        <v> VB 10.108 </v>
      </c>
      <c r="B89" s="15" t="str">
        <f t="shared" si="13"/>
        <v>I</v>
      </c>
      <c r="C89" s="26">
        <f t="shared" si="14"/>
        <v>28397.317</v>
      </c>
      <c r="D89" t="str">
        <f t="shared" si="15"/>
        <v>vis</v>
      </c>
      <c r="E89">
        <f>VLOOKUP(C89,A!C$21:E$973,3,FALSE)</f>
        <v>383.9843011729882</v>
      </c>
      <c r="F89" s="15" t="s">
        <v>73</v>
      </c>
      <c r="G89" t="str">
        <f t="shared" si="16"/>
        <v>28397.317</v>
      </c>
      <c r="H89" s="26">
        <f t="shared" si="17"/>
        <v>384</v>
      </c>
      <c r="I89" s="44" t="s">
        <v>305</v>
      </c>
      <c r="J89" s="45" t="s">
        <v>306</v>
      </c>
      <c r="K89" s="44">
        <v>384</v>
      </c>
      <c r="L89" s="44" t="s">
        <v>307</v>
      </c>
      <c r="M89" s="45" t="s">
        <v>105</v>
      </c>
      <c r="N89" s="45"/>
      <c r="O89" s="46" t="s">
        <v>106</v>
      </c>
      <c r="P89" s="46" t="s">
        <v>42</v>
      </c>
    </row>
    <row r="90" spans="1:16" ht="12.75" customHeight="1">
      <c r="A90" s="26" t="str">
        <f t="shared" si="12"/>
        <v> VB 10.108 </v>
      </c>
      <c r="B90" s="15" t="str">
        <f t="shared" si="13"/>
        <v>I</v>
      </c>
      <c r="C90" s="26">
        <f t="shared" si="14"/>
        <v>28690.803</v>
      </c>
      <c r="D90" t="str">
        <f t="shared" si="15"/>
        <v>vis</v>
      </c>
      <c r="E90">
        <f>VLOOKUP(C90,A!C$21:E$973,3,FALSE)</f>
        <v>442.99283017198707</v>
      </c>
      <c r="F90" s="15" t="s">
        <v>73</v>
      </c>
      <c r="G90" t="str">
        <f t="shared" si="16"/>
        <v>28690.803</v>
      </c>
      <c r="H90" s="26">
        <f t="shared" si="17"/>
        <v>443</v>
      </c>
      <c r="I90" s="44" t="s">
        <v>308</v>
      </c>
      <c r="J90" s="45" t="s">
        <v>309</v>
      </c>
      <c r="K90" s="44">
        <v>443</v>
      </c>
      <c r="L90" s="44" t="s">
        <v>310</v>
      </c>
      <c r="M90" s="45" t="s">
        <v>105</v>
      </c>
      <c r="N90" s="45"/>
      <c r="O90" s="46" t="s">
        <v>106</v>
      </c>
      <c r="P90" s="46" t="s">
        <v>42</v>
      </c>
    </row>
    <row r="91" spans="1:16" ht="12.75" customHeight="1">
      <c r="A91" s="26" t="str">
        <f t="shared" si="12"/>
        <v> VB 10.108 </v>
      </c>
      <c r="B91" s="15" t="str">
        <f t="shared" si="13"/>
        <v>I</v>
      </c>
      <c r="C91" s="26">
        <f t="shared" si="14"/>
        <v>28700.761</v>
      </c>
      <c r="D91" t="str">
        <f t="shared" si="15"/>
        <v>vis</v>
      </c>
      <c r="E91">
        <f>VLOOKUP(C91,A!C$21:E$973,3,FALSE)</f>
        <v>444.99499358616</v>
      </c>
      <c r="F91" s="15" t="s">
        <v>73</v>
      </c>
      <c r="G91" t="str">
        <f t="shared" si="16"/>
        <v>28700.761</v>
      </c>
      <c r="H91" s="26">
        <f t="shared" si="17"/>
        <v>445</v>
      </c>
      <c r="I91" s="44" t="s">
        <v>311</v>
      </c>
      <c r="J91" s="45" t="s">
        <v>312</v>
      </c>
      <c r="K91" s="44">
        <v>445</v>
      </c>
      <c r="L91" s="44" t="s">
        <v>313</v>
      </c>
      <c r="M91" s="45" t="s">
        <v>105</v>
      </c>
      <c r="N91" s="45"/>
      <c r="O91" s="46" t="s">
        <v>106</v>
      </c>
      <c r="P91" s="46" t="s">
        <v>42</v>
      </c>
    </row>
    <row r="92" spans="1:16" ht="12.75" customHeight="1">
      <c r="A92" s="26" t="str">
        <f t="shared" si="12"/>
        <v> VB 10.108 </v>
      </c>
      <c r="B92" s="15" t="str">
        <f t="shared" si="13"/>
        <v>I</v>
      </c>
      <c r="C92" s="26">
        <f t="shared" si="14"/>
        <v>28700.781</v>
      </c>
      <c r="D92" t="str">
        <f t="shared" si="15"/>
        <v>vis</v>
      </c>
      <c r="E92">
        <f>VLOOKUP(C92,A!C$21:E$973,3,FALSE)</f>
        <v>444.99901480209536</v>
      </c>
      <c r="F92" s="15" t="s">
        <v>73</v>
      </c>
      <c r="G92" t="str">
        <f t="shared" si="16"/>
        <v>28700.781</v>
      </c>
      <c r="H92" s="26">
        <f t="shared" si="17"/>
        <v>445</v>
      </c>
      <c r="I92" s="44" t="s">
        <v>314</v>
      </c>
      <c r="J92" s="45" t="s">
        <v>315</v>
      </c>
      <c r="K92" s="44">
        <v>445</v>
      </c>
      <c r="L92" s="44" t="s">
        <v>211</v>
      </c>
      <c r="M92" s="45" t="s">
        <v>105</v>
      </c>
      <c r="N92" s="45"/>
      <c r="O92" s="46" t="s">
        <v>106</v>
      </c>
      <c r="P92" s="46" t="s">
        <v>42</v>
      </c>
    </row>
    <row r="93" spans="1:16" ht="12.75" customHeight="1">
      <c r="A93" s="26" t="str">
        <f t="shared" si="12"/>
        <v> VB 10.108 </v>
      </c>
      <c r="B93" s="15" t="str">
        <f t="shared" si="13"/>
        <v>I</v>
      </c>
      <c r="C93" s="26">
        <f t="shared" si="14"/>
        <v>28725.693</v>
      </c>
      <c r="D93" t="str">
        <f t="shared" si="15"/>
        <v>vis</v>
      </c>
      <c r="E93">
        <f>VLOOKUP(C93,A!C$21:E$973,3,FALSE)</f>
        <v>450.0078413710733</v>
      </c>
      <c r="F93" s="15" t="s">
        <v>73</v>
      </c>
      <c r="G93" t="str">
        <f t="shared" si="16"/>
        <v>28725.693</v>
      </c>
      <c r="H93" s="26">
        <f t="shared" si="17"/>
        <v>450</v>
      </c>
      <c r="I93" s="44" t="s">
        <v>316</v>
      </c>
      <c r="J93" s="45" t="s">
        <v>317</v>
      </c>
      <c r="K93" s="44">
        <v>450</v>
      </c>
      <c r="L93" s="44" t="s">
        <v>318</v>
      </c>
      <c r="M93" s="45" t="s">
        <v>105</v>
      </c>
      <c r="N93" s="45"/>
      <c r="O93" s="46" t="s">
        <v>106</v>
      </c>
      <c r="P93" s="46" t="s">
        <v>42</v>
      </c>
    </row>
    <row r="94" spans="1:16" ht="12.75" customHeight="1">
      <c r="A94" s="26" t="str">
        <f t="shared" si="12"/>
        <v> VB 10.108 </v>
      </c>
      <c r="B94" s="15" t="str">
        <f t="shared" si="13"/>
        <v>I</v>
      </c>
      <c r="C94" s="26">
        <f t="shared" si="14"/>
        <v>28805.254</v>
      </c>
      <c r="D94" t="str">
        <f t="shared" si="15"/>
        <v>vis</v>
      </c>
      <c r="E94">
        <f>VLOOKUP(C94,A!C$21:E$973,3,FALSE)</f>
        <v>466.00443942239235</v>
      </c>
      <c r="F94" s="15" t="s">
        <v>73</v>
      </c>
      <c r="G94" t="str">
        <f t="shared" si="16"/>
        <v>28805.254</v>
      </c>
      <c r="H94" s="26">
        <f t="shared" si="17"/>
        <v>466</v>
      </c>
      <c r="I94" s="44" t="s">
        <v>319</v>
      </c>
      <c r="J94" s="45" t="s">
        <v>320</v>
      </c>
      <c r="K94" s="44">
        <v>466</v>
      </c>
      <c r="L94" s="44" t="s">
        <v>321</v>
      </c>
      <c r="M94" s="45" t="s">
        <v>105</v>
      </c>
      <c r="N94" s="45"/>
      <c r="O94" s="46" t="s">
        <v>106</v>
      </c>
      <c r="P94" s="46" t="s">
        <v>42</v>
      </c>
    </row>
    <row r="95" spans="1:16" ht="12.75" customHeight="1">
      <c r="A95" s="26" t="str">
        <f t="shared" si="12"/>
        <v> VB 10.108 </v>
      </c>
      <c r="B95" s="15" t="str">
        <f t="shared" si="13"/>
        <v>I</v>
      </c>
      <c r="C95" s="26">
        <f t="shared" si="14"/>
        <v>29163.307</v>
      </c>
      <c r="D95" t="str">
        <f t="shared" si="15"/>
        <v>vis</v>
      </c>
      <c r="E95">
        <f>VLOOKUP(C95,A!C$21:E$973,3,FALSE)</f>
        <v>537.9948608860345</v>
      </c>
      <c r="F95" s="15" t="s">
        <v>73</v>
      </c>
      <c r="G95" t="str">
        <f t="shared" si="16"/>
        <v>29163.307</v>
      </c>
      <c r="H95" s="26">
        <f t="shared" si="17"/>
        <v>538</v>
      </c>
      <c r="I95" s="44" t="s">
        <v>322</v>
      </c>
      <c r="J95" s="45" t="s">
        <v>323</v>
      </c>
      <c r="K95" s="44">
        <v>538</v>
      </c>
      <c r="L95" s="44" t="s">
        <v>264</v>
      </c>
      <c r="M95" s="45" t="s">
        <v>105</v>
      </c>
      <c r="N95" s="45"/>
      <c r="O95" s="46" t="s">
        <v>106</v>
      </c>
      <c r="P95" s="46" t="s">
        <v>42</v>
      </c>
    </row>
    <row r="96" spans="1:16" ht="12.75" customHeight="1">
      <c r="A96" s="26" t="str">
        <f t="shared" si="12"/>
        <v> VB 5.10 </v>
      </c>
      <c r="B96" s="15" t="str">
        <f t="shared" si="13"/>
        <v>I</v>
      </c>
      <c r="C96" s="26">
        <f t="shared" si="14"/>
        <v>29163.32</v>
      </c>
      <c r="D96" t="str">
        <f t="shared" si="15"/>
        <v>vis</v>
      </c>
      <c r="E96">
        <f>VLOOKUP(C96,A!C$21:E$973,3,FALSE)</f>
        <v>537.9974746763922</v>
      </c>
      <c r="F96" s="15" t="s">
        <v>73</v>
      </c>
      <c r="G96" t="str">
        <f t="shared" si="16"/>
        <v>29163.320</v>
      </c>
      <c r="H96" s="26">
        <f t="shared" si="17"/>
        <v>538</v>
      </c>
      <c r="I96" s="44" t="s">
        <v>324</v>
      </c>
      <c r="J96" s="45" t="s">
        <v>325</v>
      </c>
      <c r="K96" s="44">
        <v>538</v>
      </c>
      <c r="L96" s="44" t="s">
        <v>151</v>
      </c>
      <c r="M96" s="45" t="s">
        <v>105</v>
      </c>
      <c r="N96" s="45"/>
      <c r="O96" s="46" t="s">
        <v>236</v>
      </c>
      <c r="P96" s="46" t="s">
        <v>44</v>
      </c>
    </row>
    <row r="97" spans="1:16" ht="12.75" customHeight="1">
      <c r="A97" s="26" t="str">
        <f t="shared" si="12"/>
        <v> VB 5.10 </v>
      </c>
      <c r="B97" s="15" t="str">
        <f t="shared" si="13"/>
        <v>I</v>
      </c>
      <c r="C97" s="26">
        <f t="shared" si="14"/>
        <v>29168.311</v>
      </c>
      <c r="D97" t="str">
        <f t="shared" si="15"/>
        <v>vis</v>
      </c>
      <c r="E97">
        <f>VLOOKUP(C97,A!C$21:E$973,3,FALSE)</f>
        <v>539.0009691130404</v>
      </c>
      <c r="F97" s="15" t="s">
        <v>73</v>
      </c>
      <c r="G97" t="str">
        <f t="shared" si="16"/>
        <v>29168.311</v>
      </c>
      <c r="H97" s="26">
        <f t="shared" si="17"/>
        <v>539</v>
      </c>
      <c r="I97" s="44" t="s">
        <v>326</v>
      </c>
      <c r="J97" s="45" t="s">
        <v>327</v>
      </c>
      <c r="K97" s="44">
        <v>539</v>
      </c>
      <c r="L97" s="44" t="s">
        <v>328</v>
      </c>
      <c r="M97" s="45" t="s">
        <v>105</v>
      </c>
      <c r="N97" s="45"/>
      <c r="O97" s="46" t="s">
        <v>236</v>
      </c>
      <c r="P97" s="46" t="s">
        <v>44</v>
      </c>
    </row>
    <row r="98" spans="1:16" ht="12.75" customHeight="1">
      <c r="A98" s="26" t="str">
        <f t="shared" si="12"/>
        <v> VB 10.108 </v>
      </c>
      <c r="B98" s="15" t="str">
        <f t="shared" si="13"/>
        <v>I</v>
      </c>
      <c r="C98" s="26">
        <f t="shared" si="14"/>
        <v>29441.782</v>
      </c>
      <c r="D98" t="str">
        <f t="shared" si="15"/>
        <v>vis</v>
      </c>
      <c r="E98">
        <f>VLOOKUP(C98,A!C$21:E$973,3,FALSE)</f>
        <v>593.9852662648127</v>
      </c>
      <c r="F98" s="15" t="s">
        <v>73</v>
      </c>
      <c r="G98" t="str">
        <f t="shared" si="16"/>
        <v>29441.782</v>
      </c>
      <c r="H98" s="26">
        <f t="shared" si="17"/>
        <v>594</v>
      </c>
      <c r="I98" s="44" t="s">
        <v>329</v>
      </c>
      <c r="J98" s="45" t="s">
        <v>330</v>
      </c>
      <c r="K98" s="44">
        <v>594</v>
      </c>
      <c r="L98" s="44" t="s">
        <v>331</v>
      </c>
      <c r="M98" s="45" t="s">
        <v>105</v>
      </c>
      <c r="N98" s="45"/>
      <c r="O98" s="46" t="s">
        <v>106</v>
      </c>
      <c r="P98" s="46" t="s">
        <v>42</v>
      </c>
    </row>
    <row r="99" spans="1:16" ht="12.75" customHeight="1">
      <c r="A99" s="26" t="str">
        <f t="shared" si="12"/>
        <v> VB 10.108 </v>
      </c>
      <c r="B99" s="15" t="str">
        <f t="shared" si="13"/>
        <v>I</v>
      </c>
      <c r="C99" s="26">
        <f t="shared" si="14"/>
        <v>29461.687</v>
      </c>
      <c r="D99" t="str">
        <f t="shared" si="15"/>
        <v>vis</v>
      </c>
      <c r="E99">
        <f>VLOOKUP(C99,A!C$21:E$973,3,FALSE)</f>
        <v>597.9873814243952</v>
      </c>
      <c r="F99" s="15" t="s">
        <v>73</v>
      </c>
      <c r="G99" t="str">
        <f t="shared" si="16"/>
        <v>29461.687</v>
      </c>
      <c r="H99" s="26">
        <f t="shared" si="17"/>
        <v>598</v>
      </c>
      <c r="I99" s="44" t="s">
        <v>332</v>
      </c>
      <c r="J99" s="45" t="s">
        <v>333</v>
      </c>
      <c r="K99" s="44">
        <v>598</v>
      </c>
      <c r="L99" s="44" t="s">
        <v>334</v>
      </c>
      <c r="M99" s="45" t="s">
        <v>105</v>
      </c>
      <c r="N99" s="45"/>
      <c r="O99" s="46" t="s">
        <v>106</v>
      </c>
      <c r="P99" s="46" t="s">
        <v>42</v>
      </c>
    </row>
    <row r="100" spans="1:16" ht="12.75" customHeight="1">
      <c r="A100" s="26" t="str">
        <f t="shared" si="12"/>
        <v> VB 10.108 </v>
      </c>
      <c r="B100" s="15" t="str">
        <f t="shared" si="13"/>
        <v>I</v>
      </c>
      <c r="C100" s="26">
        <f t="shared" si="14"/>
        <v>29461.739</v>
      </c>
      <c r="D100" t="str">
        <f t="shared" si="15"/>
        <v>vis</v>
      </c>
      <c r="E100">
        <f>VLOOKUP(C100,A!C$21:E$973,3,FALSE)</f>
        <v>597.9978365858268</v>
      </c>
      <c r="F100" s="15" t="s">
        <v>73</v>
      </c>
      <c r="G100" t="str">
        <f t="shared" si="16"/>
        <v>29461.739</v>
      </c>
      <c r="H100" s="26">
        <f t="shared" si="17"/>
        <v>598</v>
      </c>
      <c r="I100" s="44" t="s">
        <v>335</v>
      </c>
      <c r="J100" s="45" t="s">
        <v>336</v>
      </c>
      <c r="K100" s="44">
        <v>598</v>
      </c>
      <c r="L100" s="44" t="s">
        <v>337</v>
      </c>
      <c r="M100" s="45" t="s">
        <v>105</v>
      </c>
      <c r="N100" s="45"/>
      <c r="O100" s="46" t="s">
        <v>106</v>
      </c>
      <c r="P100" s="46" t="s">
        <v>42</v>
      </c>
    </row>
    <row r="101" spans="1:16" ht="12.75" customHeight="1">
      <c r="A101" s="26" t="str">
        <f t="shared" si="12"/>
        <v> VB 10.108 </v>
      </c>
      <c r="B101" s="15" t="str">
        <f t="shared" si="13"/>
        <v>I</v>
      </c>
      <c r="C101" s="26">
        <f t="shared" si="14"/>
        <v>29481.596</v>
      </c>
      <c r="D101" t="str">
        <f t="shared" si="15"/>
        <v>vis</v>
      </c>
      <c r="E101">
        <f>VLOOKUP(C101,A!C$21:E$973,3,FALSE)</f>
        <v>601.9903008271641</v>
      </c>
      <c r="F101" s="15" t="s">
        <v>73</v>
      </c>
      <c r="G101" t="str">
        <f t="shared" si="16"/>
        <v>29481.596</v>
      </c>
      <c r="H101" s="26">
        <f t="shared" si="17"/>
        <v>602</v>
      </c>
      <c r="I101" s="44" t="s">
        <v>338</v>
      </c>
      <c r="J101" s="45" t="s">
        <v>339</v>
      </c>
      <c r="K101" s="44">
        <v>602</v>
      </c>
      <c r="L101" s="44" t="s">
        <v>340</v>
      </c>
      <c r="M101" s="45" t="s">
        <v>105</v>
      </c>
      <c r="N101" s="45"/>
      <c r="O101" s="46" t="s">
        <v>106</v>
      </c>
      <c r="P101" s="46" t="s">
        <v>42</v>
      </c>
    </row>
    <row r="102" spans="1:16" ht="12.75" customHeight="1">
      <c r="A102" s="26" t="str">
        <f t="shared" si="12"/>
        <v> VB 10.108 </v>
      </c>
      <c r="B102" s="15" t="str">
        <f t="shared" si="13"/>
        <v>I</v>
      </c>
      <c r="C102" s="26">
        <f t="shared" si="14"/>
        <v>29481.6</v>
      </c>
      <c r="D102" t="str">
        <f t="shared" si="15"/>
        <v>vis</v>
      </c>
      <c r="E102">
        <f>VLOOKUP(C102,A!C$21:E$973,3,FALSE)</f>
        <v>601.9911050703505</v>
      </c>
      <c r="F102" s="15" t="s">
        <v>73</v>
      </c>
      <c r="G102" t="str">
        <f t="shared" si="16"/>
        <v>29481.600</v>
      </c>
      <c r="H102" s="26">
        <f t="shared" si="17"/>
        <v>602</v>
      </c>
      <c r="I102" s="44" t="s">
        <v>341</v>
      </c>
      <c r="J102" s="45" t="s">
        <v>342</v>
      </c>
      <c r="K102" s="44">
        <v>602</v>
      </c>
      <c r="L102" s="44" t="s">
        <v>343</v>
      </c>
      <c r="M102" s="45" t="s">
        <v>105</v>
      </c>
      <c r="N102" s="45"/>
      <c r="O102" s="46" t="s">
        <v>106</v>
      </c>
      <c r="P102" s="46" t="s">
        <v>42</v>
      </c>
    </row>
    <row r="103" spans="1:16" ht="12.75" customHeight="1">
      <c r="A103" s="26" t="str">
        <f t="shared" si="12"/>
        <v> VB 10.108 </v>
      </c>
      <c r="B103" s="15" t="str">
        <f t="shared" si="13"/>
        <v>I</v>
      </c>
      <c r="C103" s="26">
        <f t="shared" si="14"/>
        <v>29481.637</v>
      </c>
      <c r="D103" t="str">
        <f t="shared" si="15"/>
        <v>vis</v>
      </c>
      <c r="E103">
        <f>VLOOKUP(C103,A!C$21:E$973,3,FALSE)</f>
        <v>601.9985443198309</v>
      </c>
      <c r="F103" s="15" t="s">
        <v>73</v>
      </c>
      <c r="G103" t="str">
        <f t="shared" si="16"/>
        <v>29481.637</v>
      </c>
      <c r="H103" s="26">
        <f t="shared" si="17"/>
        <v>602</v>
      </c>
      <c r="I103" s="44" t="s">
        <v>344</v>
      </c>
      <c r="J103" s="45" t="s">
        <v>345</v>
      </c>
      <c r="K103" s="44">
        <v>602</v>
      </c>
      <c r="L103" s="44" t="s">
        <v>346</v>
      </c>
      <c r="M103" s="45" t="s">
        <v>105</v>
      </c>
      <c r="N103" s="45"/>
      <c r="O103" s="46" t="s">
        <v>106</v>
      </c>
      <c r="P103" s="46" t="s">
        <v>42</v>
      </c>
    </row>
    <row r="104" spans="1:16" ht="12.75" customHeight="1">
      <c r="A104" s="26" t="str">
        <f t="shared" si="12"/>
        <v> VB 10.108 </v>
      </c>
      <c r="B104" s="15" t="str">
        <f t="shared" si="13"/>
        <v>I</v>
      </c>
      <c r="C104" s="26">
        <f t="shared" si="14"/>
        <v>29481.652</v>
      </c>
      <c r="D104" t="str">
        <f t="shared" si="15"/>
        <v>vis</v>
      </c>
      <c r="E104">
        <f>VLOOKUP(C104,A!C$21:E$973,3,FALSE)</f>
        <v>602.0015602317822</v>
      </c>
      <c r="F104" s="15" t="s">
        <v>73</v>
      </c>
      <c r="G104" t="str">
        <f t="shared" si="16"/>
        <v>29481.652</v>
      </c>
      <c r="H104" s="26">
        <f t="shared" si="17"/>
        <v>602</v>
      </c>
      <c r="I104" s="44" t="s">
        <v>347</v>
      </c>
      <c r="J104" s="45" t="s">
        <v>348</v>
      </c>
      <c r="K104" s="44">
        <v>602</v>
      </c>
      <c r="L104" s="44" t="s">
        <v>183</v>
      </c>
      <c r="M104" s="45" t="s">
        <v>105</v>
      </c>
      <c r="N104" s="45"/>
      <c r="O104" s="46" t="s">
        <v>106</v>
      </c>
      <c r="P104" s="46" t="s">
        <v>42</v>
      </c>
    </row>
    <row r="105" spans="1:16" ht="12.75" customHeight="1">
      <c r="A105" s="26" t="str">
        <f t="shared" si="12"/>
        <v> VB 10.108 </v>
      </c>
      <c r="B105" s="15" t="str">
        <f t="shared" si="13"/>
        <v>I</v>
      </c>
      <c r="C105" s="26">
        <f t="shared" si="14"/>
        <v>29486.584</v>
      </c>
      <c r="D105" t="str">
        <f t="shared" si="15"/>
        <v>vis</v>
      </c>
      <c r="E105">
        <f>VLOOKUP(C105,A!C$21:E$973,3,FALSE)</f>
        <v>602.9931920814211</v>
      </c>
      <c r="F105" s="15" t="s">
        <v>73</v>
      </c>
      <c r="G105" t="str">
        <f t="shared" si="16"/>
        <v>29486.584</v>
      </c>
      <c r="H105" s="26">
        <f t="shared" si="17"/>
        <v>603</v>
      </c>
      <c r="I105" s="44" t="s">
        <v>349</v>
      </c>
      <c r="J105" s="45" t="s">
        <v>350</v>
      </c>
      <c r="K105" s="44">
        <v>603</v>
      </c>
      <c r="L105" s="44" t="s">
        <v>351</v>
      </c>
      <c r="M105" s="45" t="s">
        <v>105</v>
      </c>
      <c r="N105" s="45"/>
      <c r="O105" s="46" t="s">
        <v>106</v>
      </c>
      <c r="P105" s="46" t="s">
        <v>42</v>
      </c>
    </row>
    <row r="106" spans="1:16" ht="12.75" customHeight="1">
      <c r="A106" s="26" t="str">
        <f t="shared" si="12"/>
        <v> VB 10.108 </v>
      </c>
      <c r="B106" s="15" t="str">
        <f t="shared" si="13"/>
        <v>I</v>
      </c>
      <c r="C106" s="26">
        <f t="shared" si="14"/>
        <v>29491.584</v>
      </c>
      <c r="D106" t="str">
        <f t="shared" si="15"/>
        <v>vis</v>
      </c>
      <c r="E106">
        <f>VLOOKUP(C106,A!C$21:E$973,3,FALSE)</f>
        <v>603.9984960652397</v>
      </c>
      <c r="F106" s="15" t="s">
        <v>73</v>
      </c>
      <c r="G106" t="str">
        <f t="shared" si="16"/>
        <v>29491.584</v>
      </c>
      <c r="H106" s="26">
        <f t="shared" si="17"/>
        <v>604</v>
      </c>
      <c r="I106" s="44" t="s">
        <v>352</v>
      </c>
      <c r="J106" s="45" t="s">
        <v>353</v>
      </c>
      <c r="K106" s="44">
        <v>604</v>
      </c>
      <c r="L106" s="44" t="s">
        <v>346</v>
      </c>
      <c r="M106" s="45" t="s">
        <v>105</v>
      </c>
      <c r="N106" s="45"/>
      <c r="O106" s="46" t="s">
        <v>106</v>
      </c>
      <c r="P106" s="46" t="s">
        <v>42</v>
      </c>
    </row>
    <row r="107" spans="1:16" ht="12.75" customHeight="1">
      <c r="A107" s="26" t="str">
        <f aca="true" t="shared" si="18" ref="A107:A138">P107</f>
        <v> VB 10.108 </v>
      </c>
      <c r="B107" s="15" t="str">
        <f aca="true" t="shared" si="19" ref="B107:B138">IF(H107=INT(H107),"I","II")</f>
        <v>I</v>
      </c>
      <c r="C107" s="26">
        <f aca="true" t="shared" si="20" ref="C107:C138">1*G107</f>
        <v>29511.602</v>
      </c>
      <c r="D107" t="str">
        <f aca="true" t="shared" si="21" ref="D107:D138">VLOOKUP(F107,I$1:J$5,2,FALSE)</f>
        <v>vis</v>
      </c>
      <c r="E107">
        <f>VLOOKUP(C107,A!C$21:E$973,3,FALSE)</f>
        <v>608.023331094856</v>
      </c>
      <c r="F107" s="15" t="s">
        <v>73</v>
      </c>
      <c r="G107" t="str">
        <f aca="true" t="shared" si="22" ref="G107:G138">MID(I107,3,LEN(I107)-3)</f>
        <v>29511.602</v>
      </c>
      <c r="H107" s="26">
        <f aca="true" t="shared" si="23" ref="H107:H138">1*K107</f>
        <v>608</v>
      </c>
      <c r="I107" s="44" t="s">
        <v>354</v>
      </c>
      <c r="J107" s="45" t="s">
        <v>355</v>
      </c>
      <c r="K107" s="44">
        <v>608</v>
      </c>
      <c r="L107" s="44" t="s">
        <v>356</v>
      </c>
      <c r="M107" s="45" t="s">
        <v>105</v>
      </c>
      <c r="N107" s="45"/>
      <c r="O107" s="46" t="s">
        <v>106</v>
      </c>
      <c r="P107" s="46" t="s">
        <v>42</v>
      </c>
    </row>
    <row r="108" spans="1:16" ht="12.75" customHeight="1">
      <c r="A108" s="26" t="str">
        <f t="shared" si="18"/>
        <v> VB 10.108 </v>
      </c>
      <c r="B108" s="15" t="str">
        <f t="shared" si="19"/>
        <v>I</v>
      </c>
      <c r="C108" s="26">
        <f t="shared" si="20"/>
        <v>29521.533</v>
      </c>
      <c r="D108" t="str">
        <f t="shared" si="21"/>
        <v>vis</v>
      </c>
      <c r="E108">
        <f>VLOOKUP(C108,A!C$21:E$973,3,FALSE)</f>
        <v>610.0200658675166</v>
      </c>
      <c r="F108" s="15" t="s">
        <v>73</v>
      </c>
      <c r="G108" t="str">
        <f t="shared" si="22"/>
        <v>29521.533</v>
      </c>
      <c r="H108" s="26">
        <f t="shared" si="23"/>
        <v>610</v>
      </c>
      <c r="I108" s="44" t="s">
        <v>357</v>
      </c>
      <c r="J108" s="45" t="s">
        <v>358</v>
      </c>
      <c r="K108" s="44">
        <v>610</v>
      </c>
      <c r="L108" s="44" t="s">
        <v>359</v>
      </c>
      <c r="M108" s="45" t="s">
        <v>105</v>
      </c>
      <c r="N108" s="45"/>
      <c r="O108" s="46" t="s">
        <v>106</v>
      </c>
      <c r="P108" s="46" t="s">
        <v>42</v>
      </c>
    </row>
    <row r="109" spans="1:16" ht="12.75" customHeight="1">
      <c r="A109" s="26" t="str">
        <f t="shared" si="18"/>
        <v> VB 5.10 </v>
      </c>
      <c r="B109" s="15" t="str">
        <f t="shared" si="19"/>
        <v>I</v>
      </c>
      <c r="C109" s="26">
        <f t="shared" si="20"/>
        <v>29541.274</v>
      </c>
      <c r="D109" t="str">
        <f t="shared" si="21"/>
        <v>vis</v>
      </c>
      <c r="E109">
        <f>VLOOKUP(C109,A!C$21:E$973,3,FALSE)</f>
        <v>613.9892070564297</v>
      </c>
      <c r="F109" s="15" t="s">
        <v>73</v>
      </c>
      <c r="G109" t="str">
        <f t="shared" si="22"/>
        <v>29541.274</v>
      </c>
      <c r="H109" s="26">
        <f t="shared" si="23"/>
        <v>614</v>
      </c>
      <c r="I109" s="44" t="s">
        <v>360</v>
      </c>
      <c r="J109" s="45" t="s">
        <v>361</v>
      </c>
      <c r="K109" s="44">
        <v>614</v>
      </c>
      <c r="L109" s="44" t="s">
        <v>362</v>
      </c>
      <c r="M109" s="45" t="s">
        <v>105</v>
      </c>
      <c r="N109" s="45"/>
      <c r="O109" s="46" t="s">
        <v>236</v>
      </c>
      <c r="P109" s="46" t="s">
        <v>44</v>
      </c>
    </row>
    <row r="110" spans="1:16" ht="12.75" customHeight="1">
      <c r="A110" s="26" t="str">
        <f t="shared" si="18"/>
        <v> VB 5.10 </v>
      </c>
      <c r="B110" s="15" t="str">
        <f t="shared" si="19"/>
        <v>I</v>
      </c>
      <c r="C110" s="26">
        <f t="shared" si="20"/>
        <v>29541.324</v>
      </c>
      <c r="D110" t="str">
        <f t="shared" si="21"/>
        <v>vis</v>
      </c>
      <c r="E110">
        <f>VLOOKUP(C110,A!C$21:E$973,3,FALSE)</f>
        <v>613.9992600962677</v>
      </c>
      <c r="F110" s="15" t="s">
        <v>73</v>
      </c>
      <c r="G110" t="str">
        <f t="shared" si="22"/>
        <v>29541.324</v>
      </c>
      <c r="H110" s="26">
        <f t="shared" si="23"/>
        <v>614</v>
      </c>
      <c r="I110" s="44" t="s">
        <v>363</v>
      </c>
      <c r="J110" s="45" t="s">
        <v>364</v>
      </c>
      <c r="K110" s="44">
        <v>614</v>
      </c>
      <c r="L110" s="44" t="s">
        <v>130</v>
      </c>
      <c r="M110" s="45" t="s">
        <v>105</v>
      </c>
      <c r="N110" s="45"/>
      <c r="O110" s="46" t="s">
        <v>236</v>
      </c>
      <c r="P110" s="46" t="s">
        <v>44</v>
      </c>
    </row>
    <row r="111" spans="1:16" ht="12.75" customHeight="1">
      <c r="A111" s="26" t="str">
        <f t="shared" si="18"/>
        <v> VB 10.108 </v>
      </c>
      <c r="B111" s="15" t="str">
        <f t="shared" si="19"/>
        <v>I</v>
      </c>
      <c r="C111" s="26">
        <f t="shared" si="20"/>
        <v>29839.739</v>
      </c>
      <c r="D111" t="str">
        <f t="shared" si="21"/>
        <v>vis</v>
      </c>
      <c r="E111">
        <f>VLOOKUP(C111,A!C$21:E$973,3,FALSE)</f>
        <v>673.9988177625149</v>
      </c>
      <c r="F111" s="15" t="s">
        <v>73</v>
      </c>
      <c r="G111" t="str">
        <f t="shared" si="22"/>
        <v>29839.739</v>
      </c>
      <c r="H111" s="26">
        <f t="shared" si="23"/>
        <v>674</v>
      </c>
      <c r="I111" s="44" t="s">
        <v>365</v>
      </c>
      <c r="J111" s="45" t="s">
        <v>366</v>
      </c>
      <c r="K111" s="44">
        <v>674</v>
      </c>
      <c r="L111" s="44" t="s">
        <v>139</v>
      </c>
      <c r="M111" s="45" t="s">
        <v>105</v>
      </c>
      <c r="N111" s="45"/>
      <c r="O111" s="46" t="s">
        <v>106</v>
      </c>
      <c r="P111" s="46" t="s">
        <v>42</v>
      </c>
    </row>
    <row r="112" spans="1:16" ht="12.75" customHeight="1">
      <c r="A112" s="26" t="str">
        <f t="shared" si="18"/>
        <v> VB 10.108 </v>
      </c>
      <c r="B112" s="15" t="str">
        <f t="shared" si="19"/>
        <v>I</v>
      </c>
      <c r="C112" s="26">
        <f t="shared" si="20"/>
        <v>29849.632</v>
      </c>
      <c r="D112" t="str">
        <f t="shared" si="21"/>
        <v>vis</v>
      </c>
      <c r="E112">
        <f>VLOOKUP(C112,A!C$21:E$973,3,FALSE)</f>
        <v>675.9879122248985</v>
      </c>
      <c r="F112" s="15" t="s">
        <v>73</v>
      </c>
      <c r="G112" t="str">
        <f t="shared" si="22"/>
        <v>29849.632</v>
      </c>
      <c r="H112" s="26">
        <f t="shared" si="23"/>
        <v>676</v>
      </c>
      <c r="I112" s="44" t="s">
        <v>367</v>
      </c>
      <c r="J112" s="45" t="s">
        <v>368</v>
      </c>
      <c r="K112" s="44">
        <v>676</v>
      </c>
      <c r="L112" s="44" t="s">
        <v>369</v>
      </c>
      <c r="M112" s="45" t="s">
        <v>105</v>
      </c>
      <c r="N112" s="45"/>
      <c r="O112" s="46" t="s">
        <v>106</v>
      </c>
      <c r="P112" s="46" t="s">
        <v>42</v>
      </c>
    </row>
    <row r="113" spans="1:16" ht="12.75" customHeight="1">
      <c r="A113" s="26" t="str">
        <f t="shared" si="18"/>
        <v> VB 10.108 </v>
      </c>
      <c r="B113" s="15" t="str">
        <f t="shared" si="19"/>
        <v>I</v>
      </c>
      <c r="C113" s="26">
        <f t="shared" si="20"/>
        <v>29864.536</v>
      </c>
      <c r="D113" t="str">
        <f t="shared" si="21"/>
        <v>vis</v>
      </c>
      <c r="E113">
        <f>VLOOKUP(C113,A!C$21:E$973,3,FALSE)</f>
        <v>678.9845223398648</v>
      </c>
      <c r="F113" s="15" t="s">
        <v>73</v>
      </c>
      <c r="G113" t="str">
        <f t="shared" si="22"/>
        <v>29864.536</v>
      </c>
      <c r="H113" s="26">
        <f t="shared" si="23"/>
        <v>679</v>
      </c>
      <c r="I113" s="44" t="s">
        <v>370</v>
      </c>
      <c r="J113" s="45" t="s">
        <v>371</v>
      </c>
      <c r="K113" s="44">
        <v>679</v>
      </c>
      <c r="L113" s="44" t="s">
        <v>142</v>
      </c>
      <c r="M113" s="45" t="s">
        <v>105</v>
      </c>
      <c r="N113" s="45"/>
      <c r="O113" s="46" t="s">
        <v>106</v>
      </c>
      <c r="P113" s="46" t="s">
        <v>42</v>
      </c>
    </row>
    <row r="114" spans="1:16" ht="12.75" customHeight="1">
      <c r="A114" s="26" t="str">
        <f t="shared" si="18"/>
        <v> VB 10.108 </v>
      </c>
      <c r="B114" s="15" t="str">
        <f t="shared" si="19"/>
        <v>I</v>
      </c>
      <c r="C114" s="26">
        <f t="shared" si="20"/>
        <v>29869.579</v>
      </c>
      <c r="D114" t="str">
        <f t="shared" si="21"/>
        <v>vis</v>
      </c>
      <c r="E114">
        <f>VLOOKUP(C114,A!C$21:E$973,3,FALSE)</f>
        <v>679.9984719379446</v>
      </c>
      <c r="F114" s="15" t="s">
        <v>73</v>
      </c>
      <c r="G114" t="str">
        <f t="shared" si="22"/>
        <v>29869.579</v>
      </c>
      <c r="H114" s="26">
        <f t="shared" si="23"/>
        <v>680</v>
      </c>
      <c r="I114" s="44" t="s">
        <v>372</v>
      </c>
      <c r="J114" s="45" t="s">
        <v>373</v>
      </c>
      <c r="K114" s="44">
        <v>680</v>
      </c>
      <c r="L114" s="44" t="s">
        <v>374</v>
      </c>
      <c r="M114" s="45" t="s">
        <v>105</v>
      </c>
      <c r="N114" s="45"/>
      <c r="O114" s="46" t="s">
        <v>106</v>
      </c>
      <c r="P114" s="46" t="s">
        <v>42</v>
      </c>
    </row>
    <row r="115" spans="1:16" ht="12.75" customHeight="1">
      <c r="A115" s="26" t="str">
        <f t="shared" si="18"/>
        <v> VB 10.108 </v>
      </c>
      <c r="B115" s="15" t="str">
        <f t="shared" si="19"/>
        <v>I</v>
      </c>
      <c r="C115" s="26">
        <f t="shared" si="20"/>
        <v>29869.609</v>
      </c>
      <c r="D115" t="str">
        <f t="shared" si="21"/>
        <v>vis</v>
      </c>
      <c r="E115">
        <f>VLOOKUP(C115,A!C$21:E$973,3,FALSE)</f>
        <v>680.0045037618472</v>
      </c>
      <c r="F115" s="15" t="s">
        <v>73</v>
      </c>
      <c r="G115" t="str">
        <f t="shared" si="22"/>
        <v>29869.609</v>
      </c>
      <c r="H115" s="26">
        <f t="shared" si="23"/>
        <v>680</v>
      </c>
      <c r="I115" s="44" t="s">
        <v>375</v>
      </c>
      <c r="J115" s="45" t="s">
        <v>376</v>
      </c>
      <c r="K115" s="44">
        <v>680</v>
      </c>
      <c r="L115" s="44" t="s">
        <v>321</v>
      </c>
      <c r="M115" s="45" t="s">
        <v>105</v>
      </c>
      <c r="N115" s="45"/>
      <c r="O115" s="46" t="s">
        <v>106</v>
      </c>
      <c r="P115" s="46" t="s">
        <v>42</v>
      </c>
    </row>
    <row r="116" spans="1:16" ht="12.75" customHeight="1">
      <c r="A116" s="26" t="str">
        <f t="shared" si="18"/>
        <v> VB 10.108 </v>
      </c>
      <c r="B116" s="15" t="str">
        <f t="shared" si="19"/>
        <v>I</v>
      </c>
      <c r="C116" s="26">
        <f t="shared" si="20"/>
        <v>29869.62</v>
      </c>
      <c r="D116" t="str">
        <f t="shared" si="21"/>
        <v>vis</v>
      </c>
      <c r="E116">
        <f>VLOOKUP(C116,A!C$21:E$973,3,FALSE)</f>
        <v>680.0067154306114</v>
      </c>
      <c r="F116" s="15" t="s">
        <v>73</v>
      </c>
      <c r="G116" t="str">
        <f t="shared" si="22"/>
        <v>29869.620</v>
      </c>
      <c r="H116" s="26">
        <f t="shared" si="23"/>
        <v>680</v>
      </c>
      <c r="I116" s="44" t="s">
        <v>377</v>
      </c>
      <c r="J116" s="45" t="s">
        <v>378</v>
      </c>
      <c r="K116" s="44">
        <v>680</v>
      </c>
      <c r="L116" s="44" t="s">
        <v>379</v>
      </c>
      <c r="M116" s="45" t="s">
        <v>105</v>
      </c>
      <c r="N116" s="45"/>
      <c r="O116" s="46" t="s">
        <v>106</v>
      </c>
      <c r="P116" s="46" t="s">
        <v>42</v>
      </c>
    </row>
    <row r="117" spans="1:16" ht="12.75" customHeight="1">
      <c r="A117" s="26" t="str">
        <f t="shared" si="18"/>
        <v> VB 10.108 </v>
      </c>
      <c r="B117" s="15" t="str">
        <f t="shared" si="19"/>
        <v>I</v>
      </c>
      <c r="C117" s="26">
        <f t="shared" si="20"/>
        <v>29899.502</v>
      </c>
      <c r="D117" t="str">
        <f t="shared" si="21"/>
        <v>vis</v>
      </c>
      <c r="E117">
        <f>VLOOKUP(C117,A!C$21:E$973,3,FALSE)</f>
        <v>686.0148141595052</v>
      </c>
      <c r="F117" s="15" t="s">
        <v>73</v>
      </c>
      <c r="G117" t="str">
        <f t="shared" si="22"/>
        <v>29899.502</v>
      </c>
      <c r="H117" s="26">
        <f t="shared" si="23"/>
        <v>686</v>
      </c>
      <c r="I117" s="44" t="s">
        <v>380</v>
      </c>
      <c r="J117" s="45" t="s">
        <v>381</v>
      </c>
      <c r="K117" s="44">
        <v>686</v>
      </c>
      <c r="L117" s="44" t="s">
        <v>82</v>
      </c>
      <c r="M117" s="45" t="s">
        <v>105</v>
      </c>
      <c r="N117" s="45"/>
      <c r="O117" s="46" t="s">
        <v>106</v>
      </c>
      <c r="P117" s="46" t="s">
        <v>42</v>
      </c>
    </row>
    <row r="118" spans="1:16" ht="12.75" customHeight="1">
      <c r="A118" s="26" t="str">
        <f t="shared" si="18"/>
        <v> VB 10.108 </v>
      </c>
      <c r="B118" s="15" t="str">
        <f t="shared" si="19"/>
        <v>I</v>
      </c>
      <c r="C118" s="26">
        <f t="shared" si="20"/>
        <v>29899.508</v>
      </c>
      <c r="D118" t="str">
        <f t="shared" si="21"/>
        <v>vis</v>
      </c>
      <c r="E118">
        <f>VLOOKUP(C118,A!C$21:E$973,3,FALSE)</f>
        <v>686.0160205242861</v>
      </c>
      <c r="F118" s="15" t="s">
        <v>73</v>
      </c>
      <c r="G118" t="str">
        <f t="shared" si="22"/>
        <v>29899.508</v>
      </c>
      <c r="H118" s="26">
        <f t="shared" si="23"/>
        <v>686</v>
      </c>
      <c r="I118" s="44" t="s">
        <v>382</v>
      </c>
      <c r="J118" s="45" t="s">
        <v>383</v>
      </c>
      <c r="K118" s="44">
        <v>686</v>
      </c>
      <c r="L118" s="44" t="s">
        <v>384</v>
      </c>
      <c r="M118" s="45" t="s">
        <v>105</v>
      </c>
      <c r="N118" s="45"/>
      <c r="O118" s="46" t="s">
        <v>106</v>
      </c>
      <c r="P118" s="46" t="s">
        <v>42</v>
      </c>
    </row>
    <row r="119" spans="1:16" ht="12.75" customHeight="1">
      <c r="A119" s="26" t="str">
        <f t="shared" si="18"/>
        <v> VB 10.108 </v>
      </c>
      <c r="B119" s="15" t="str">
        <f t="shared" si="19"/>
        <v>I</v>
      </c>
      <c r="C119" s="26">
        <f t="shared" si="20"/>
        <v>30227.694</v>
      </c>
      <c r="D119" t="str">
        <f t="shared" si="21"/>
        <v>vis</v>
      </c>
      <c r="E119">
        <f>VLOOKUP(C119,A!C$21:E$973,3,FALSE)</f>
        <v>752.0013591709857</v>
      </c>
      <c r="F119" s="15" t="s">
        <v>73</v>
      </c>
      <c r="G119" t="str">
        <f t="shared" si="22"/>
        <v>30227.694</v>
      </c>
      <c r="H119" s="26">
        <f t="shared" si="23"/>
        <v>752</v>
      </c>
      <c r="I119" s="44" t="s">
        <v>385</v>
      </c>
      <c r="J119" s="45" t="s">
        <v>386</v>
      </c>
      <c r="K119" s="44">
        <v>752</v>
      </c>
      <c r="L119" s="44" t="s">
        <v>387</v>
      </c>
      <c r="M119" s="45" t="s">
        <v>105</v>
      </c>
      <c r="N119" s="45"/>
      <c r="O119" s="46" t="s">
        <v>106</v>
      </c>
      <c r="P119" s="46" t="s">
        <v>42</v>
      </c>
    </row>
    <row r="120" spans="1:16" ht="12.75" customHeight="1">
      <c r="A120" s="26" t="str">
        <f t="shared" si="18"/>
        <v> VB 10.108 </v>
      </c>
      <c r="B120" s="15" t="str">
        <f t="shared" si="19"/>
        <v>I</v>
      </c>
      <c r="C120" s="26">
        <f t="shared" si="20"/>
        <v>30252.529</v>
      </c>
      <c r="D120" t="str">
        <f t="shared" si="21"/>
        <v>vis</v>
      </c>
      <c r="E120">
        <f>VLOOKUP(C120,A!C$21:E$973,3,FALSE)</f>
        <v>756.9947040586126</v>
      </c>
      <c r="F120" s="15" t="s">
        <v>73</v>
      </c>
      <c r="G120" t="str">
        <f t="shared" si="22"/>
        <v>30252.529</v>
      </c>
      <c r="H120" s="26">
        <f t="shared" si="23"/>
        <v>757</v>
      </c>
      <c r="I120" s="44" t="s">
        <v>388</v>
      </c>
      <c r="J120" s="45" t="s">
        <v>389</v>
      </c>
      <c r="K120" s="44">
        <v>757</v>
      </c>
      <c r="L120" s="44" t="s">
        <v>264</v>
      </c>
      <c r="M120" s="45" t="s">
        <v>105</v>
      </c>
      <c r="N120" s="45"/>
      <c r="O120" s="46" t="s">
        <v>106</v>
      </c>
      <c r="P120" s="46" t="s">
        <v>42</v>
      </c>
    </row>
    <row r="121" spans="1:16" ht="12.75" customHeight="1">
      <c r="A121" s="26" t="str">
        <f t="shared" si="18"/>
        <v> VB 10.108 </v>
      </c>
      <c r="B121" s="15" t="str">
        <f t="shared" si="19"/>
        <v>I</v>
      </c>
      <c r="C121" s="26">
        <f t="shared" si="20"/>
        <v>30257.534</v>
      </c>
      <c r="D121" t="str">
        <f t="shared" si="21"/>
        <v>vis</v>
      </c>
      <c r="E121">
        <f>VLOOKUP(C121,A!C$21:E$973,3,FALSE)</f>
        <v>758.0010133464152</v>
      </c>
      <c r="F121" s="15" t="s">
        <v>73</v>
      </c>
      <c r="G121" t="str">
        <f t="shared" si="22"/>
        <v>30257.534</v>
      </c>
      <c r="H121" s="26">
        <f t="shared" si="23"/>
        <v>758</v>
      </c>
      <c r="I121" s="44" t="s">
        <v>390</v>
      </c>
      <c r="J121" s="45" t="s">
        <v>391</v>
      </c>
      <c r="K121" s="44">
        <v>758</v>
      </c>
      <c r="L121" s="44" t="s">
        <v>328</v>
      </c>
      <c r="M121" s="45" t="s">
        <v>105</v>
      </c>
      <c r="N121" s="45"/>
      <c r="O121" s="46" t="s">
        <v>106</v>
      </c>
      <c r="P121" s="46" t="s">
        <v>42</v>
      </c>
    </row>
    <row r="122" spans="1:16" ht="12.75" customHeight="1">
      <c r="A122" s="26" t="str">
        <f t="shared" si="18"/>
        <v> VB 10.108 </v>
      </c>
      <c r="B122" s="15" t="str">
        <f t="shared" si="19"/>
        <v>I</v>
      </c>
      <c r="C122" s="26">
        <f t="shared" si="20"/>
        <v>30257.555</v>
      </c>
      <c r="D122" t="str">
        <f t="shared" si="21"/>
        <v>vis</v>
      </c>
      <c r="E122">
        <f>VLOOKUP(C122,A!C$21:E$973,3,FALSE)</f>
        <v>758.0052356231474</v>
      </c>
      <c r="F122" s="15" t="s">
        <v>73</v>
      </c>
      <c r="G122" t="str">
        <f t="shared" si="22"/>
        <v>30257.555</v>
      </c>
      <c r="H122" s="26">
        <f t="shared" si="23"/>
        <v>758</v>
      </c>
      <c r="I122" s="44" t="s">
        <v>392</v>
      </c>
      <c r="J122" s="45" t="s">
        <v>393</v>
      </c>
      <c r="K122" s="44">
        <v>758</v>
      </c>
      <c r="L122" s="44" t="s">
        <v>258</v>
      </c>
      <c r="M122" s="45" t="s">
        <v>105</v>
      </c>
      <c r="N122" s="45"/>
      <c r="O122" s="46" t="s">
        <v>106</v>
      </c>
      <c r="P122" s="46" t="s">
        <v>42</v>
      </c>
    </row>
    <row r="123" spans="1:16" ht="12.75" customHeight="1">
      <c r="A123" s="26" t="str">
        <f t="shared" si="18"/>
        <v> VB 10.108 </v>
      </c>
      <c r="B123" s="15" t="str">
        <f t="shared" si="19"/>
        <v>I</v>
      </c>
      <c r="C123" s="26">
        <f t="shared" si="20"/>
        <v>30446.556</v>
      </c>
      <c r="D123" t="str">
        <f t="shared" si="21"/>
        <v>vis</v>
      </c>
      <c r="E123">
        <f>VLOOKUP(C123,A!C$21:E$973,3,FALSE)</f>
        <v>796.0059272722883</v>
      </c>
      <c r="F123" s="15" t="s">
        <v>73</v>
      </c>
      <c r="G123" t="str">
        <f t="shared" si="22"/>
        <v>30446.556</v>
      </c>
      <c r="H123" s="26">
        <f t="shared" si="23"/>
        <v>796</v>
      </c>
      <c r="I123" s="44" t="s">
        <v>394</v>
      </c>
      <c r="J123" s="45" t="s">
        <v>395</v>
      </c>
      <c r="K123" s="44">
        <v>796</v>
      </c>
      <c r="L123" s="44" t="s">
        <v>286</v>
      </c>
      <c r="M123" s="45" t="s">
        <v>105</v>
      </c>
      <c r="N123" s="45"/>
      <c r="O123" s="46" t="s">
        <v>106</v>
      </c>
      <c r="P123" s="46" t="s">
        <v>42</v>
      </c>
    </row>
    <row r="124" spans="1:16" ht="12.75" customHeight="1">
      <c r="A124" s="26" t="str">
        <f t="shared" si="18"/>
        <v> VB 10.108 </v>
      </c>
      <c r="B124" s="15" t="str">
        <f t="shared" si="19"/>
        <v>I</v>
      </c>
      <c r="C124" s="26">
        <f t="shared" si="20"/>
        <v>30471.463</v>
      </c>
      <c r="D124" t="str">
        <f t="shared" si="21"/>
        <v>vis</v>
      </c>
      <c r="E124">
        <f>VLOOKUP(C124,A!C$21:E$973,3,FALSE)</f>
        <v>801.0137485372823</v>
      </c>
      <c r="F124" s="15" t="s">
        <v>73</v>
      </c>
      <c r="G124" t="str">
        <f t="shared" si="22"/>
        <v>30471.463</v>
      </c>
      <c r="H124" s="26">
        <f t="shared" si="23"/>
        <v>801</v>
      </c>
      <c r="I124" s="44" t="s">
        <v>396</v>
      </c>
      <c r="J124" s="45" t="s">
        <v>397</v>
      </c>
      <c r="K124" s="44">
        <v>801</v>
      </c>
      <c r="L124" s="44" t="s">
        <v>398</v>
      </c>
      <c r="M124" s="45" t="s">
        <v>105</v>
      </c>
      <c r="N124" s="45"/>
      <c r="O124" s="46" t="s">
        <v>106</v>
      </c>
      <c r="P124" s="46" t="s">
        <v>42</v>
      </c>
    </row>
    <row r="125" spans="1:16" ht="12.75" customHeight="1">
      <c r="A125" s="26" t="str">
        <f t="shared" si="18"/>
        <v> VB 10.108 </v>
      </c>
      <c r="B125" s="15" t="str">
        <f t="shared" si="19"/>
        <v>I</v>
      </c>
      <c r="C125" s="26">
        <f t="shared" si="20"/>
        <v>30625.548</v>
      </c>
      <c r="D125" t="str">
        <f t="shared" si="21"/>
        <v>vis</v>
      </c>
      <c r="E125">
        <f>VLOOKUP(C125,A!C$21:E$973,3,FALSE)</f>
        <v>831.9942014066207</v>
      </c>
      <c r="F125" s="15" t="s">
        <v>73</v>
      </c>
      <c r="G125" t="str">
        <f t="shared" si="22"/>
        <v>30625.548</v>
      </c>
      <c r="H125" s="26">
        <f t="shared" si="23"/>
        <v>832</v>
      </c>
      <c r="I125" s="44" t="s">
        <v>399</v>
      </c>
      <c r="J125" s="45" t="s">
        <v>400</v>
      </c>
      <c r="K125" s="44">
        <v>832</v>
      </c>
      <c r="L125" s="44" t="s">
        <v>401</v>
      </c>
      <c r="M125" s="45" t="s">
        <v>105</v>
      </c>
      <c r="N125" s="45"/>
      <c r="O125" s="46" t="s">
        <v>106</v>
      </c>
      <c r="P125" s="46" t="s">
        <v>42</v>
      </c>
    </row>
    <row r="126" spans="1:16" ht="12.75" customHeight="1">
      <c r="A126" s="26" t="str">
        <f t="shared" si="18"/>
        <v> VB 10.108 </v>
      </c>
      <c r="B126" s="15" t="str">
        <f t="shared" si="19"/>
        <v>I</v>
      </c>
      <c r="C126" s="26">
        <f t="shared" si="20"/>
        <v>30625.59</v>
      </c>
      <c r="D126" t="str">
        <f t="shared" si="21"/>
        <v>vis</v>
      </c>
      <c r="E126">
        <f>VLOOKUP(C126,A!C$21:E$973,3,FALSE)</f>
        <v>832.002645960085</v>
      </c>
      <c r="F126" s="15" t="s">
        <v>73</v>
      </c>
      <c r="G126" t="str">
        <f t="shared" si="22"/>
        <v>30625.590</v>
      </c>
      <c r="H126" s="26">
        <f t="shared" si="23"/>
        <v>832</v>
      </c>
      <c r="I126" s="44" t="s">
        <v>402</v>
      </c>
      <c r="J126" s="45" t="s">
        <v>403</v>
      </c>
      <c r="K126" s="44">
        <v>832</v>
      </c>
      <c r="L126" s="44" t="s">
        <v>404</v>
      </c>
      <c r="M126" s="45" t="s">
        <v>105</v>
      </c>
      <c r="N126" s="45"/>
      <c r="O126" s="46" t="s">
        <v>106</v>
      </c>
      <c r="P126" s="46" t="s">
        <v>42</v>
      </c>
    </row>
    <row r="127" spans="1:16" ht="12.75" customHeight="1">
      <c r="A127" s="26" t="str">
        <f t="shared" si="18"/>
        <v> VB 5.10 </v>
      </c>
      <c r="B127" s="15" t="str">
        <f t="shared" si="19"/>
        <v>I</v>
      </c>
      <c r="C127" s="26">
        <f t="shared" si="20"/>
        <v>30794.663</v>
      </c>
      <c r="D127" t="str">
        <f t="shared" si="21"/>
        <v>vis</v>
      </c>
      <c r="E127">
        <f>VLOOKUP(C127,A!C$21:E$973,3,FALSE)</f>
        <v>865.9965980513185</v>
      </c>
      <c r="F127" s="15" t="s">
        <v>73</v>
      </c>
      <c r="G127" t="str">
        <f t="shared" si="22"/>
        <v>30794.663</v>
      </c>
      <c r="H127" s="26">
        <f t="shared" si="23"/>
        <v>866</v>
      </c>
      <c r="I127" s="44" t="s">
        <v>405</v>
      </c>
      <c r="J127" s="45" t="s">
        <v>406</v>
      </c>
      <c r="K127" s="44">
        <v>866</v>
      </c>
      <c r="L127" s="44" t="s">
        <v>407</v>
      </c>
      <c r="M127" s="45" t="s">
        <v>105</v>
      </c>
      <c r="N127" s="45"/>
      <c r="O127" s="46" t="s">
        <v>408</v>
      </c>
      <c r="P127" s="46" t="s">
        <v>44</v>
      </c>
    </row>
    <row r="128" spans="1:16" ht="12.75" customHeight="1">
      <c r="A128" s="26" t="str">
        <f t="shared" si="18"/>
        <v> VB 5.10 </v>
      </c>
      <c r="B128" s="15" t="str">
        <f t="shared" si="19"/>
        <v>I</v>
      </c>
      <c r="C128" s="26">
        <f t="shared" si="20"/>
        <v>30819.583</v>
      </c>
      <c r="D128" t="str">
        <f t="shared" si="21"/>
        <v>vis</v>
      </c>
      <c r="E128">
        <f>VLOOKUP(C128,A!C$21:E$973,3,FALSE)</f>
        <v>871.0070331066702</v>
      </c>
      <c r="F128" s="15" t="s">
        <v>73</v>
      </c>
      <c r="G128" t="str">
        <f t="shared" si="22"/>
        <v>30819.583</v>
      </c>
      <c r="H128" s="26">
        <f t="shared" si="23"/>
        <v>871</v>
      </c>
      <c r="I128" s="44" t="s">
        <v>409</v>
      </c>
      <c r="J128" s="45" t="s">
        <v>410</v>
      </c>
      <c r="K128" s="44">
        <v>871</v>
      </c>
      <c r="L128" s="44" t="s">
        <v>244</v>
      </c>
      <c r="M128" s="45" t="s">
        <v>105</v>
      </c>
      <c r="N128" s="45"/>
      <c r="O128" s="46" t="s">
        <v>408</v>
      </c>
      <c r="P128" s="46" t="s">
        <v>44</v>
      </c>
    </row>
    <row r="129" spans="1:16" ht="12.75" customHeight="1">
      <c r="A129" s="26" t="str">
        <f t="shared" si="18"/>
        <v> VB 10.108 </v>
      </c>
      <c r="B129" s="15" t="str">
        <f t="shared" si="19"/>
        <v>I</v>
      </c>
      <c r="C129" s="26">
        <f t="shared" si="20"/>
        <v>30849.412</v>
      </c>
      <c r="D129" t="str">
        <f t="shared" si="21"/>
        <v>vis</v>
      </c>
      <c r="E129">
        <f>VLOOKUP(C129,A!C$21:E$973,3,FALSE)</f>
        <v>877.0044756133357</v>
      </c>
      <c r="F129" s="15" t="s">
        <v>73</v>
      </c>
      <c r="G129" t="str">
        <f t="shared" si="22"/>
        <v>30849.412</v>
      </c>
      <c r="H129" s="26">
        <f t="shared" si="23"/>
        <v>877</v>
      </c>
      <c r="I129" s="44" t="s">
        <v>411</v>
      </c>
      <c r="J129" s="45" t="s">
        <v>412</v>
      </c>
      <c r="K129" s="44">
        <v>877</v>
      </c>
      <c r="L129" s="44" t="s">
        <v>321</v>
      </c>
      <c r="M129" s="45" t="s">
        <v>105</v>
      </c>
      <c r="N129" s="45"/>
      <c r="O129" s="46" t="s">
        <v>106</v>
      </c>
      <c r="P129" s="46" t="s">
        <v>42</v>
      </c>
    </row>
    <row r="130" spans="1:16" ht="12.75" customHeight="1">
      <c r="A130" s="26" t="str">
        <f t="shared" si="18"/>
        <v> VB 10.108 </v>
      </c>
      <c r="B130" s="15" t="str">
        <f t="shared" si="19"/>
        <v>I</v>
      </c>
      <c r="C130" s="26">
        <f t="shared" si="20"/>
        <v>30849.445</v>
      </c>
      <c r="D130" t="str">
        <f t="shared" si="21"/>
        <v>vis</v>
      </c>
      <c r="E130">
        <f>VLOOKUP(C130,A!C$21:E$973,3,FALSE)</f>
        <v>877.0111106196288</v>
      </c>
      <c r="F130" s="15" t="s">
        <v>73</v>
      </c>
      <c r="G130" t="str">
        <f t="shared" si="22"/>
        <v>30849.445</v>
      </c>
      <c r="H130" s="26">
        <f t="shared" si="23"/>
        <v>877</v>
      </c>
      <c r="I130" s="44" t="s">
        <v>413</v>
      </c>
      <c r="J130" s="45" t="s">
        <v>414</v>
      </c>
      <c r="K130" s="44">
        <v>877</v>
      </c>
      <c r="L130" s="44" t="s">
        <v>202</v>
      </c>
      <c r="M130" s="45" t="s">
        <v>105</v>
      </c>
      <c r="N130" s="45"/>
      <c r="O130" s="46" t="s">
        <v>106</v>
      </c>
      <c r="P130" s="46" t="s">
        <v>42</v>
      </c>
    </row>
    <row r="131" spans="1:16" ht="12.75" customHeight="1">
      <c r="A131" s="26" t="str">
        <f t="shared" si="18"/>
        <v> VB 10.108 </v>
      </c>
      <c r="B131" s="15" t="str">
        <f t="shared" si="19"/>
        <v>I</v>
      </c>
      <c r="C131" s="26">
        <f t="shared" si="20"/>
        <v>30859.404</v>
      </c>
      <c r="D131" t="str">
        <f t="shared" si="21"/>
        <v>vis</v>
      </c>
      <c r="E131">
        <f>VLOOKUP(C131,A!C$21:E$973,3,FALSE)</f>
        <v>879.0134750945984</v>
      </c>
      <c r="F131" s="15" t="s">
        <v>73</v>
      </c>
      <c r="G131" t="str">
        <f t="shared" si="22"/>
        <v>30859.404</v>
      </c>
      <c r="H131" s="26">
        <f t="shared" si="23"/>
        <v>879</v>
      </c>
      <c r="I131" s="44" t="s">
        <v>415</v>
      </c>
      <c r="J131" s="45" t="s">
        <v>416</v>
      </c>
      <c r="K131" s="44">
        <v>879</v>
      </c>
      <c r="L131" s="44" t="s">
        <v>417</v>
      </c>
      <c r="M131" s="45" t="s">
        <v>105</v>
      </c>
      <c r="N131" s="45"/>
      <c r="O131" s="46" t="s">
        <v>106</v>
      </c>
      <c r="P131" s="46" t="s">
        <v>42</v>
      </c>
    </row>
    <row r="132" spans="1:16" ht="12.75" customHeight="1">
      <c r="A132" s="26" t="str">
        <f t="shared" si="18"/>
        <v> VB 10.108 </v>
      </c>
      <c r="B132" s="15" t="str">
        <f t="shared" si="19"/>
        <v>I</v>
      </c>
      <c r="C132" s="26">
        <f t="shared" si="20"/>
        <v>31615.317</v>
      </c>
      <c r="D132" t="str">
        <f t="shared" si="21"/>
        <v>vis</v>
      </c>
      <c r="E132">
        <f>VLOOKUP(C132,A!C$21:E$973,3,FALSE)</f>
        <v>1030.9979451586564</v>
      </c>
      <c r="F132" s="15" t="s">
        <v>73</v>
      </c>
      <c r="G132" t="str">
        <f t="shared" si="22"/>
        <v>31615.317</v>
      </c>
      <c r="H132" s="26">
        <f t="shared" si="23"/>
        <v>1031</v>
      </c>
      <c r="I132" s="44" t="s">
        <v>418</v>
      </c>
      <c r="J132" s="45" t="s">
        <v>419</v>
      </c>
      <c r="K132" s="44">
        <v>1031</v>
      </c>
      <c r="L132" s="44" t="s">
        <v>420</v>
      </c>
      <c r="M132" s="45" t="s">
        <v>105</v>
      </c>
      <c r="N132" s="45"/>
      <c r="O132" s="46" t="s">
        <v>106</v>
      </c>
      <c r="P132" s="46" t="s">
        <v>42</v>
      </c>
    </row>
    <row r="133" spans="1:16" ht="12.75" customHeight="1">
      <c r="A133" s="26" t="str">
        <f t="shared" si="18"/>
        <v> VB 10.108 </v>
      </c>
      <c r="B133" s="15" t="str">
        <f t="shared" si="19"/>
        <v>I</v>
      </c>
      <c r="C133" s="26">
        <f t="shared" si="20"/>
        <v>31615.439</v>
      </c>
      <c r="D133" t="str">
        <f t="shared" si="21"/>
        <v>vis</v>
      </c>
      <c r="E133">
        <f>VLOOKUP(C133,A!C$21:E$973,3,FALSE)</f>
        <v>1031.0224745758617</v>
      </c>
      <c r="F133" s="15" t="s">
        <v>73</v>
      </c>
      <c r="G133" t="str">
        <f t="shared" si="22"/>
        <v>31615.439</v>
      </c>
      <c r="H133" s="26">
        <f t="shared" si="23"/>
        <v>1031</v>
      </c>
      <c r="I133" s="44" t="s">
        <v>421</v>
      </c>
      <c r="J133" s="45" t="s">
        <v>422</v>
      </c>
      <c r="K133" s="44">
        <v>1031</v>
      </c>
      <c r="L133" s="44" t="s">
        <v>423</v>
      </c>
      <c r="M133" s="45" t="s">
        <v>105</v>
      </c>
      <c r="N133" s="45"/>
      <c r="O133" s="46" t="s">
        <v>106</v>
      </c>
      <c r="P133" s="46" t="s">
        <v>42</v>
      </c>
    </row>
    <row r="134" spans="1:16" ht="12.75" customHeight="1">
      <c r="A134" s="26" t="str">
        <f t="shared" si="18"/>
        <v> VB 10.108 </v>
      </c>
      <c r="B134" s="15" t="str">
        <f t="shared" si="19"/>
        <v>I</v>
      </c>
      <c r="C134" s="26">
        <f t="shared" si="20"/>
        <v>31620.305</v>
      </c>
      <c r="D134" t="str">
        <f t="shared" si="21"/>
        <v>vis</v>
      </c>
      <c r="E134">
        <f>VLOOKUP(C134,A!C$21:E$973,3,FALSE)</f>
        <v>1032.0008364129142</v>
      </c>
      <c r="F134" s="15" t="s">
        <v>73</v>
      </c>
      <c r="G134" t="str">
        <f t="shared" si="22"/>
        <v>31620.305</v>
      </c>
      <c r="H134" s="26">
        <f t="shared" si="23"/>
        <v>1032</v>
      </c>
      <c r="I134" s="44" t="s">
        <v>424</v>
      </c>
      <c r="J134" s="45" t="s">
        <v>425</v>
      </c>
      <c r="K134" s="44">
        <v>1032</v>
      </c>
      <c r="L134" s="44" t="s">
        <v>298</v>
      </c>
      <c r="M134" s="45" t="s">
        <v>105</v>
      </c>
      <c r="N134" s="45"/>
      <c r="O134" s="46" t="s">
        <v>106</v>
      </c>
      <c r="P134" s="46" t="s">
        <v>42</v>
      </c>
    </row>
    <row r="135" spans="1:16" ht="12.75" customHeight="1">
      <c r="A135" s="26" t="str">
        <f t="shared" si="18"/>
        <v> VB 10.108 </v>
      </c>
      <c r="B135" s="15" t="str">
        <f t="shared" si="19"/>
        <v>I</v>
      </c>
      <c r="C135" s="26">
        <f t="shared" si="20"/>
        <v>31620.372</v>
      </c>
      <c r="D135" t="str">
        <f t="shared" si="21"/>
        <v>vis</v>
      </c>
      <c r="E135">
        <f>VLOOKUP(C135,A!C$21:E$973,3,FALSE)</f>
        <v>1032.0143074862972</v>
      </c>
      <c r="F135" s="15" t="s">
        <v>73</v>
      </c>
      <c r="G135" t="str">
        <f t="shared" si="22"/>
        <v>31620.372</v>
      </c>
      <c r="H135" s="26">
        <f t="shared" si="23"/>
        <v>1032</v>
      </c>
      <c r="I135" s="44" t="s">
        <v>426</v>
      </c>
      <c r="J135" s="45" t="s">
        <v>427</v>
      </c>
      <c r="K135" s="44">
        <v>1032</v>
      </c>
      <c r="L135" s="44" t="s">
        <v>428</v>
      </c>
      <c r="M135" s="45" t="s">
        <v>105</v>
      </c>
      <c r="N135" s="45"/>
      <c r="O135" s="46" t="s">
        <v>106</v>
      </c>
      <c r="P135" s="46" t="s">
        <v>42</v>
      </c>
    </row>
    <row r="136" spans="1:16" ht="12.75" customHeight="1">
      <c r="A136" s="26" t="str">
        <f t="shared" si="18"/>
        <v> VB 10.108 </v>
      </c>
      <c r="B136" s="15" t="str">
        <f t="shared" si="19"/>
        <v>I</v>
      </c>
      <c r="C136" s="26">
        <f t="shared" si="20"/>
        <v>31978.369</v>
      </c>
      <c r="D136" t="str">
        <f t="shared" si="21"/>
        <v>vis</v>
      </c>
      <c r="E136">
        <f>VLOOKUP(C136,A!C$21:E$973,3,FALSE)</f>
        <v>1103.9934695453205</v>
      </c>
      <c r="F136" s="15" t="s">
        <v>73</v>
      </c>
      <c r="G136" t="str">
        <f t="shared" si="22"/>
        <v>31978.369</v>
      </c>
      <c r="H136" s="26">
        <f t="shared" si="23"/>
        <v>1104</v>
      </c>
      <c r="I136" s="44" t="s">
        <v>429</v>
      </c>
      <c r="J136" s="45" t="s">
        <v>430</v>
      </c>
      <c r="K136" s="44">
        <v>1104</v>
      </c>
      <c r="L136" s="44" t="s">
        <v>431</v>
      </c>
      <c r="M136" s="45" t="s">
        <v>105</v>
      </c>
      <c r="N136" s="45"/>
      <c r="O136" s="46" t="s">
        <v>106</v>
      </c>
      <c r="P136" s="46" t="s">
        <v>42</v>
      </c>
    </row>
    <row r="137" spans="1:16" ht="12.75" customHeight="1">
      <c r="A137" s="26" t="str">
        <f t="shared" si="18"/>
        <v> VB 10.108 </v>
      </c>
      <c r="B137" s="15" t="str">
        <f t="shared" si="19"/>
        <v>I</v>
      </c>
      <c r="C137" s="26">
        <f t="shared" si="20"/>
        <v>31998.347</v>
      </c>
      <c r="D137" t="str">
        <f t="shared" si="21"/>
        <v>vis</v>
      </c>
      <c r="E137">
        <f>VLOOKUP(C137,A!C$21:E$973,3,FALSE)</f>
        <v>1108.0102621430667</v>
      </c>
      <c r="F137" s="15" t="s">
        <v>73</v>
      </c>
      <c r="G137" t="str">
        <f t="shared" si="22"/>
        <v>31998.347</v>
      </c>
      <c r="H137" s="26">
        <f t="shared" si="23"/>
        <v>1108</v>
      </c>
      <c r="I137" s="44" t="s">
        <v>432</v>
      </c>
      <c r="J137" s="45" t="s">
        <v>433</v>
      </c>
      <c r="K137" s="44">
        <v>1108</v>
      </c>
      <c r="L137" s="44" t="s">
        <v>241</v>
      </c>
      <c r="M137" s="45" t="s">
        <v>105</v>
      </c>
      <c r="N137" s="45"/>
      <c r="O137" s="46" t="s">
        <v>106</v>
      </c>
      <c r="P137" s="46" t="s">
        <v>42</v>
      </c>
    </row>
    <row r="138" spans="1:16" ht="12.75" customHeight="1">
      <c r="A138" s="26" t="str">
        <f t="shared" si="18"/>
        <v> VB 10.108 </v>
      </c>
      <c r="B138" s="15" t="str">
        <f t="shared" si="19"/>
        <v>I</v>
      </c>
      <c r="C138" s="26">
        <f t="shared" si="20"/>
        <v>32028.231</v>
      </c>
      <c r="D138" t="str">
        <f t="shared" si="21"/>
        <v>vis</v>
      </c>
      <c r="E138">
        <f>VLOOKUP(C138,A!C$21:E$973,3,FALSE)</f>
        <v>1114.0187629935535</v>
      </c>
      <c r="F138" s="15" t="s">
        <v>73</v>
      </c>
      <c r="G138" t="str">
        <f t="shared" si="22"/>
        <v>32028.231</v>
      </c>
      <c r="H138" s="26">
        <f t="shared" si="23"/>
        <v>1114</v>
      </c>
      <c r="I138" s="44" t="s">
        <v>434</v>
      </c>
      <c r="J138" s="45" t="s">
        <v>435</v>
      </c>
      <c r="K138" s="44">
        <v>1114</v>
      </c>
      <c r="L138" s="44" t="s">
        <v>436</v>
      </c>
      <c r="M138" s="45" t="s">
        <v>105</v>
      </c>
      <c r="N138" s="45"/>
      <c r="O138" s="46" t="s">
        <v>106</v>
      </c>
      <c r="P138" s="46" t="s">
        <v>42</v>
      </c>
    </row>
    <row r="139" spans="1:16" ht="12.75" customHeight="1">
      <c r="A139" s="26" t="str">
        <f aca="true" t="shared" si="24" ref="A139:A170">P139</f>
        <v> VB 10.108 </v>
      </c>
      <c r="B139" s="15" t="str">
        <f aca="true" t="shared" si="25" ref="B139:B170">IF(H139=INT(H139),"I","II")</f>
        <v>I</v>
      </c>
      <c r="C139" s="26">
        <f aca="true" t="shared" si="26" ref="C139:C170">1*G139</f>
        <v>32033.21</v>
      </c>
      <c r="D139" t="str">
        <f aca="true" t="shared" si="27" ref="D139:D170">VLOOKUP(F139,I$1:J$5,2,FALSE)</f>
        <v>vis</v>
      </c>
      <c r="E139">
        <f>VLOOKUP(C139,A!C$21:E$973,3,FALSE)</f>
        <v>1115.01984470064</v>
      </c>
      <c r="F139" s="15" t="s">
        <v>73</v>
      </c>
      <c r="G139" t="str">
        <f aca="true" t="shared" si="28" ref="G139:G170">MID(I139,3,LEN(I139)-3)</f>
        <v>32033.210</v>
      </c>
      <c r="H139" s="26">
        <f aca="true" t="shared" si="29" ref="H139:H170">1*K139</f>
        <v>1115</v>
      </c>
      <c r="I139" s="44" t="s">
        <v>437</v>
      </c>
      <c r="J139" s="45" t="s">
        <v>438</v>
      </c>
      <c r="K139" s="44">
        <v>1115</v>
      </c>
      <c r="L139" s="44" t="s">
        <v>439</v>
      </c>
      <c r="M139" s="45" t="s">
        <v>105</v>
      </c>
      <c r="N139" s="45"/>
      <c r="O139" s="46" t="s">
        <v>106</v>
      </c>
      <c r="P139" s="46" t="s">
        <v>42</v>
      </c>
    </row>
    <row r="140" spans="1:16" ht="12.75" customHeight="1">
      <c r="A140" s="26" t="str">
        <f t="shared" si="24"/>
        <v> VB 10.108 </v>
      </c>
      <c r="B140" s="15" t="str">
        <f t="shared" si="25"/>
        <v>I</v>
      </c>
      <c r="C140" s="26">
        <f t="shared" si="26"/>
        <v>32306.632</v>
      </c>
      <c r="D140" t="str">
        <f t="shared" si="27"/>
        <v>vis</v>
      </c>
      <c r="E140">
        <f>VLOOKUP(C140,A!C$21:E$973,3,FALSE)</f>
        <v>1169.9942898733718</v>
      </c>
      <c r="F140" s="15" t="s">
        <v>73</v>
      </c>
      <c r="G140" t="str">
        <f t="shared" si="28"/>
        <v>32306.632</v>
      </c>
      <c r="H140" s="26">
        <f t="shared" si="29"/>
        <v>1170</v>
      </c>
      <c r="I140" s="44" t="s">
        <v>440</v>
      </c>
      <c r="J140" s="45" t="s">
        <v>441</v>
      </c>
      <c r="K140" s="44">
        <v>1170</v>
      </c>
      <c r="L140" s="44" t="s">
        <v>442</v>
      </c>
      <c r="M140" s="45" t="s">
        <v>105</v>
      </c>
      <c r="N140" s="45"/>
      <c r="O140" s="46" t="s">
        <v>106</v>
      </c>
      <c r="P140" s="46" t="s">
        <v>42</v>
      </c>
    </row>
    <row r="141" spans="1:16" ht="12.75" customHeight="1">
      <c r="A141" s="26" t="str">
        <f t="shared" si="24"/>
        <v> VB 10.108 </v>
      </c>
      <c r="B141" s="15" t="str">
        <f t="shared" si="25"/>
        <v>I</v>
      </c>
      <c r="C141" s="26">
        <f t="shared" si="26"/>
        <v>32674.856</v>
      </c>
      <c r="D141" t="str">
        <f t="shared" si="27"/>
        <v>vis</v>
      </c>
      <c r="E141">
        <f>VLOOKUP(C141,A!C$21:E$973,3,FALSE)</f>
        <v>1244.0297007008976</v>
      </c>
      <c r="F141" s="15" t="s">
        <v>73</v>
      </c>
      <c r="G141" t="str">
        <f t="shared" si="28"/>
        <v>32674.856</v>
      </c>
      <c r="H141" s="26">
        <f t="shared" si="29"/>
        <v>1244</v>
      </c>
      <c r="I141" s="44" t="s">
        <v>443</v>
      </c>
      <c r="J141" s="45" t="s">
        <v>444</v>
      </c>
      <c r="K141" s="44">
        <v>1244</v>
      </c>
      <c r="L141" s="44" t="s">
        <v>445</v>
      </c>
      <c r="M141" s="45" t="s">
        <v>105</v>
      </c>
      <c r="N141" s="45"/>
      <c r="O141" s="46" t="s">
        <v>106</v>
      </c>
      <c r="P141" s="46" t="s">
        <v>42</v>
      </c>
    </row>
    <row r="142" spans="1:16" ht="12.75" customHeight="1">
      <c r="A142" s="26" t="str">
        <f t="shared" si="24"/>
        <v> VB 10.108 </v>
      </c>
      <c r="B142" s="15" t="str">
        <f t="shared" si="25"/>
        <v>I</v>
      </c>
      <c r="C142" s="26">
        <f t="shared" si="26"/>
        <v>32684.601</v>
      </c>
      <c r="D142" t="str">
        <f t="shared" si="27"/>
        <v>vis</v>
      </c>
      <c r="E142">
        <f>VLOOKUP(C142,A!C$21:E$973,3,FALSE)</f>
        <v>1245.9890381653597</v>
      </c>
      <c r="F142" s="15" t="s">
        <v>73</v>
      </c>
      <c r="G142" t="str">
        <f t="shared" si="28"/>
        <v>32684.601</v>
      </c>
      <c r="H142" s="26">
        <f t="shared" si="29"/>
        <v>1246</v>
      </c>
      <c r="I142" s="44" t="s">
        <v>446</v>
      </c>
      <c r="J142" s="45" t="s">
        <v>447</v>
      </c>
      <c r="K142" s="44">
        <v>1246</v>
      </c>
      <c r="L142" s="44" t="s">
        <v>448</v>
      </c>
      <c r="M142" s="45" t="s">
        <v>105</v>
      </c>
      <c r="N142" s="45"/>
      <c r="O142" s="46" t="s">
        <v>106</v>
      </c>
      <c r="P142" s="46" t="s">
        <v>42</v>
      </c>
    </row>
    <row r="143" spans="1:16" ht="12.75" customHeight="1">
      <c r="A143" s="26" t="str">
        <f t="shared" si="24"/>
        <v> VB 10.108 </v>
      </c>
      <c r="B143" s="15" t="str">
        <f t="shared" si="25"/>
        <v>I</v>
      </c>
      <c r="C143" s="26">
        <f t="shared" si="26"/>
        <v>32684.638</v>
      </c>
      <c r="D143" t="str">
        <f t="shared" si="27"/>
        <v>vis</v>
      </c>
      <c r="E143">
        <f>VLOOKUP(C143,A!C$21:E$973,3,FALSE)</f>
        <v>1245.99647741484</v>
      </c>
      <c r="F143" s="15" t="s">
        <v>73</v>
      </c>
      <c r="G143" t="str">
        <f t="shared" si="28"/>
        <v>32684.638</v>
      </c>
      <c r="H143" s="26">
        <f t="shared" si="29"/>
        <v>1246</v>
      </c>
      <c r="I143" s="44" t="s">
        <v>449</v>
      </c>
      <c r="J143" s="45" t="s">
        <v>450</v>
      </c>
      <c r="K143" s="44">
        <v>1246</v>
      </c>
      <c r="L143" s="44" t="s">
        <v>451</v>
      </c>
      <c r="M143" s="45" t="s">
        <v>105</v>
      </c>
      <c r="N143" s="45"/>
      <c r="O143" s="46" t="s">
        <v>106</v>
      </c>
      <c r="P143" s="46" t="s">
        <v>42</v>
      </c>
    </row>
    <row r="144" spans="1:16" ht="12.75" customHeight="1">
      <c r="A144" s="26" t="str">
        <f t="shared" si="24"/>
        <v> VB 10.108 </v>
      </c>
      <c r="B144" s="15" t="str">
        <f t="shared" si="25"/>
        <v>I</v>
      </c>
      <c r="C144" s="26">
        <f t="shared" si="26"/>
        <v>32714.568</v>
      </c>
      <c r="D144" t="str">
        <f t="shared" si="27"/>
        <v>vis</v>
      </c>
      <c r="E144">
        <f>VLOOKUP(C144,A!C$21:E$973,3,FALSE)</f>
        <v>1252.0142270619785</v>
      </c>
      <c r="F144" s="15" t="s">
        <v>73</v>
      </c>
      <c r="G144" t="str">
        <f t="shared" si="28"/>
        <v>32714.568</v>
      </c>
      <c r="H144" s="26">
        <f t="shared" si="29"/>
        <v>1252</v>
      </c>
      <c r="I144" s="44" t="s">
        <v>452</v>
      </c>
      <c r="J144" s="45" t="s">
        <v>453</v>
      </c>
      <c r="K144" s="44">
        <v>1252</v>
      </c>
      <c r="L144" s="44" t="s">
        <v>428</v>
      </c>
      <c r="M144" s="45" t="s">
        <v>105</v>
      </c>
      <c r="N144" s="45"/>
      <c r="O144" s="46" t="s">
        <v>106</v>
      </c>
      <c r="P144" s="46" t="s">
        <v>42</v>
      </c>
    </row>
    <row r="145" spans="1:16" ht="12.75" customHeight="1">
      <c r="A145" s="26" t="str">
        <f t="shared" si="24"/>
        <v> VB 10.108 </v>
      </c>
      <c r="B145" s="15" t="str">
        <f t="shared" si="25"/>
        <v>I</v>
      </c>
      <c r="C145" s="26">
        <f t="shared" si="26"/>
        <v>32734.32</v>
      </c>
      <c r="D145" t="str">
        <f t="shared" si="27"/>
        <v>vis</v>
      </c>
      <c r="E145">
        <f>VLOOKUP(C145,A!C$21:E$973,3,FALSE)</f>
        <v>1255.9855799196557</v>
      </c>
      <c r="F145" s="15" t="s">
        <v>73</v>
      </c>
      <c r="G145" t="str">
        <f t="shared" si="28"/>
        <v>32734.320</v>
      </c>
      <c r="H145" s="26">
        <f t="shared" si="29"/>
        <v>1256</v>
      </c>
      <c r="I145" s="44" t="s">
        <v>454</v>
      </c>
      <c r="J145" s="45" t="s">
        <v>455</v>
      </c>
      <c r="K145" s="44">
        <v>1256</v>
      </c>
      <c r="L145" s="44" t="s">
        <v>456</v>
      </c>
      <c r="M145" s="45" t="s">
        <v>105</v>
      </c>
      <c r="N145" s="45"/>
      <c r="O145" s="46" t="s">
        <v>106</v>
      </c>
      <c r="P145" s="46" t="s">
        <v>42</v>
      </c>
    </row>
    <row r="146" spans="1:16" ht="12.75" customHeight="1">
      <c r="A146" s="26" t="str">
        <f t="shared" si="24"/>
        <v> VB 10.108 </v>
      </c>
      <c r="B146" s="15" t="str">
        <f t="shared" si="25"/>
        <v>I</v>
      </c>
      <c r="C146" s="26">
        <f t="shared" si="26"/>
        <v>32774.227</v>
      </c>
      <c r="D146" t="str">
        <f t="shared" si="27"/>
        <v>vis</v>
      </c>
      <c r="E146">
        <f>VLOOKUP(C146,A!C$21:E$973,3,FALSE)</f>
        <v>1264.0093131361054</v>
      </c>
      <c r="F146" s="15" t="s">
        <v>73</v>
      </c>
      <c r="G146" t="str">
        <f t="shared" si="28"/>
        <v>32774.227</v>
      </c>
      <c r="H146" s="26">
        <f t="shared" si="29"/>
        <v>1264</v>
      </c>
      <c r="I146" s="44" t="s">
        <v>457</v>
      </c>
      <c r="J146" s="45" t="s">
        <v>458</v>
      </c>
      <c r="K146" s="44">
        <v>1264</v>
      </c>
      <c r="L146" s="44" t="s">
        <v>459</v>
      </c>
      <c r="M146" s="45" t="s">
        <v>105</v>
      </c>
      <c r="N146" s="45"/>
      <c r="O146" s="46" t="s">
        <v>106</v>
      </c>
      <c r="P146" s="46" t="s">
        <v>42</v>
      </c>
    </row>
    <row r="147" spans="1:16" ht="12.75" customHeight="1">
      <c r="A147" s="26" t="str">
        <f t="shared" si="24"/>
        <v> VB 10.108 </v>
      </c>
      <c r="B147" s="15" t="str">
        <f t="shared" si="25"/>
        <v>I</v>
      </c>
      <c r="C147" s="26">
        <f t="shared" si="26"/>
        <v>33087.57</v>
      </c>
      <c r="D147" t="str">
        <f t="shared" si="27"/>
        <v>vis</v>
      </c>
      <c r="E147">
        <f>VLOOKUP(C147,A!C$21:E$973,3,FALSE)</f>
        <v>1327.0103063764416</v>
      </c>
      <c r="F147" s="15" t="s">
        <v>73</v>
      </c>
      <c r="G147" t="str">
        <f t="shared" si="28"/>
        <v>33087.570</v>
      </c>
      <c r="H147" s="26">
        <f t="shared" si="29"/>
        <v>1327</v>
      </c>
      <c r="I147" s="44" t="s">
        <v>460</v>
      </c>
      <c r="J147" s="45" t="s">
        <v>461</v>
      </c>
      <c r="K147" s="44">
        <v>1327</v>
      </c>
      <c r="L147" s="44" t="s">
        <v>241</v>
      </c>
      <c r="M147" s="45" t="s">
        <v>105</v>
      </c>
      <c r="N147" s="45"/>
      <c r="O147" s="46" t="s">
        <v>106</v>
      </c>
      <c r="P147" s="46" t="s">
        <v>42</v>
      </c>
    </row>
    <row r="148" spans="1:16" ht="12.75" customHeight="1">
      <c r="A148" s="26" t="str">
        <f t="shared" si="24"/>
        <v> VB 10.108 </v>
      </c>
      <c r="B148" s="15" t="str">
        <f t="shared" si="25"/>
        <v>I</v>
      </c>
      <c r="C148" s="26">
        <f t="shared" si="26"/>
        <v>33385.809</v>
      </c>
      <c r="D148" t="str">
        <f t="shared" si="27"/>
        <v>vis</v>
      </c>
      <c r="E148">
        <f>VLOOKUP(C148,A!C$21:E$973,3,FALSE)</f>
        <v>1386.9744773424586</v>
      </c>
      <c r="F148" s="15" t="s">
        <v>73</v>
      </c>
      <c r="G148" t="str">
        <f t="shared" si="28"/>
        <v>33385.809</v>
      </c>
      <c r="H148" s="26">
        <f t="shared" si="29"/>
        <v>1387</v>
      </c>
      <c r="I148" s="44" t="s">
        <v>462</v>
      </c>
      <c r="J148" s="45" t="s">
        <v>463</v>
      </c>
      <c r="K148" s="44">
        <v>1387</v>
      </c>
      <c r="L148" s="44" t="s">
        <v>464</v>
      </c>
      <c r="M148" s="45" t="s">
        <v>105</v>
      </c>
      <c r="N148" s="45"/>
      <c r="O148" s="46" t="s">
        <v>106</v>
      </c>
      <c r="P148" s="46" t="s">
        <v>42</v>
      </c>
    </row>
    <row r="149" spans="1:16" ht="12.75" customHeight="1">
      <c r="A149" s="26" t="str">
        <f t="shared" si="24"/>
        <v> VB 10.108 </v>
      </c>
      <c r="B149" s="15" t="str">
        <f t="shared" si="25"/>
        <v>I</v>
      </c>
      <c r="C149" s="26">
        <f t="shared" si="26"/>
        <v>33385.976</v>
      </c>
      <c r="D149" t="str">
        <f t="shared" si="27"/>
        <v>vis</v>
      </c>
      <c r="E149">
        <f>VLOOKUP(C149,A!C$21:E$973,3,FALSE)</f>
        <v>1387.0080544955185</v>
      </c>
      <c r="F149" s="15" t="s">
        <v>73</v>
      </c>
      <c r="G149" t="str">
        <f t="shared" si="28"/>
        <v>33385.976</v>
      </c>
      <c r="H149" s="26">
        <f t="shared" si="29"/>
        <v>1387</v>
      </c>
      <c r="I149" s="44" t="s">
        <v>465</v>
      </c>
      <c r="J149" s="45" t="s">
        <v>466</v>
      </c>
      <c r="K149" s="44">
        <v>1387</v>
      </c>
      <c r="L149" s="44" t="s">
        <v>467</v>
      </c>
      <c r="M149" s="45" t="s">
        <v>105</v>
      </c>
      <c r="N149" s="45"/>
      <c r="O149" s="46" t="s">
        <v>106</v>
      </c>
      <c r="P149" s="46" t="s">
        <v>42</v>
      </c>
    </row>
    <row r="150" spans="1:16" ht="12.75" customHeight="1">
      <c r="A150" s="26" t="str">
        <f t="shared" si="24"/>
        <v> VB 10.108 </v>
      </c>
      <c r="B150" s="15" t="str">
        <f t="shared" si="25"/>
        <v>I</v>
      </c>
      <c r="C150" s="26">
        <f t="shared" si="26"/>
        <v>33385.978</v>
      </c>
      <c r="D150" t="str">
        <f t="shared" si="27"/>
        <v>vis</v>
      </c>
      <c r="E150">
        <f>VLOOKUP(C150,A!C$21:E$973,3,FALSE)</f>
        <v>1387.008456617112</v>
      </c>
      <c r="F150" s="15" t="s">
        <v>73</v>
      </c>
      <c r="G150" t="str">
        <f t="shared" si="28"/>
        <v>33385.978</v>
      </c>
      <c r="H150" s="26">
        <f t="shared" si="29"/>
        <v>1387</v>
      </c>
      <c r="I150" s="44" t="s">
        <v>468</v>
      </c>
      <c r="J150" s="45" t="s">
        <v>469</v>
      </c>
      <c r="K150" s="44">
        <v>1387</v>
      </c>
      <c r="L150" s="44" t="s">
        <v>470</v>
      </c>
      <c r="M150" s="45" t="s">
        <v>105</v>
      </c>
      <c r="N150" s="45"/>
      <c r="O150" s="46" t="s">
        <v>106</v>
      </c>
      <c r="P150" s="46" t="s">
        <v>42</v>
      </c>
    </row>
    <row r="151" spans="1:16" ht="12.75" customHeight="1">
      <c r="A151" s="26" t="str">
        <f t="shared" si="24"/>
        <v> VB 10.108 </v>
      </c>
      <c r="B151" s="15" t="str">
        <f t="shared" si="25"/>
        <v>I</v>
      </c>
      <c r="C151" s="26">
        <f t="shared" si="26"/>
        <v>33500.4</v>
      </c>
      <c r="D151" t="str">
        <f t="shared" si="27"/>
        <v>vis</v>
      </c>
      <c r="E151">
        <f>VLOOKUP(C151,A!C$21:E$973,3,FALSE)</f>
        <v>1410.0142351044108</v>
      </c>
      <c r="F151" s="15" t="s">
        <v>73</v>
      </c>
      <c r="G151" t="str">
        <f t="shared" si="28"/>
        <v>33500.400</v>
      </c>
      <c r="H151" s="26">
        <f t="shared" si="29"/>
        <v>1410</v>
      </c>
      <c r="I151" s="44" t="s">
        <v>471</v>
      </c>
      <c r="J151" s="45" t="s">
        <v>472</v>
      </c>
      <c r="K151" s="44">
        <v>1410</v>
      </c>
      <c r="L151" s="44" t="s">
        <v>428</v>
      </c>
      <c r="M151" s="45" t="s">
        <v>105</v>
      </c>
      <c r="N151" s="45"/>
      <c r="O151" s="46" t="s">
        <v>106</v>
      </c>
      <c r="P151" s="46" t="s">
        <v>42</v>
      </c>
    </row>
    <row r="152" spans="1:16" ht="12.75" customHeight="1">
      <c r="A152" s="26" t="str">
        <f t="shared" si="24"/>
        <v> VB 10.108 </v>
      </c>
      <c r="B152" s="15" t="str">
        <f t="shared" si="25"/>
        <v>I</v>
      </c>
      <c r="C152" s="26">
        <f t="shared" si="26"/>
        <v>33748.926</v>
      </c>
      <c r="D152" t="str">
        <f t="shared" si="27"/>
        <v>vis</v>
      </c>
      <c r="E152">
        <f>VLOOKUP(C152,A!C$21:E$973,3,FALSE)</f>
        <v>1459.983070680912</v>
      </c>
      <c r="F152" s="15" t="s">
        <v>73</v>
      </c>
      <c r="G152" t="str">
        <f t="shared" si="28"/>
        <v>33748.926</v>
      </c>
      <c r="H152" s="26">
        <f t="shared" si="29"/>
        <v>1460</v>
      </c>
      <c r="I152" s="44" t="s">
        <v>473</v>
      </c>
      <c r="J152" s="45" t="s">
        <v>474</v>
      </c>
      <c r="K152" s="44">
        <v>1460</v>
      </c>
      <c r="L152" s="44" t="s">
        <v>475</v>
      </c>
      <c r="M152" s="45" t="s">
        <v>105</v>
      </c>
      <c r="N152" s="45"/>
      <c r="O152" s="46" t="s">
        <v>106</v>
      </c>
      <c r="P152" s="46" t="s">
        <v>42</v>
      </c>
    </row>
    <row r="153" spans="1:16" ht="12.75" customHeight="1">
      <c r="A153" s="26" t="str">
        <f t="shared" si="24"/>
        <v> VB 10.108 </v>
      </c>
      <c r="B153" s="15" t="str">
        <f t="shared" si="25"/>
        <v>I</v>
      </c>
      <c r="C153" s="26">
        <f t="shared" si="26"/>
        <v>33838.497</v>
      </c>
      <c r="D153" t="str">
        <f t="shared" si="27"/>
        <v>vis</v>
      </c>
      <c r="E153">
        <f>VLOOKUP(C153,A!C$21:E$973,3,FALSE)</f>
        <v>1477.9922873078362</v>
      </c>
      <c r="F153" s="15" t="s">
        <v>73</v>
      </c>
      <c r="G153" t="str">
        <f t="shared" si="28"/>
        <v>33838.497</v>
      </c>
      <c r="H153" s="26">
        <f t="shared" si="29"/>
        <v>1478</v>
      </c>
      <c r="I153" s="44" t="s">
        <v>476</v>
      </c>
      <c r="J153" s="45" t="s">
        <v>477</v>
      </c>
      <c r="K153" s="44">
        <v>1478</v>
      </c>
      <c r="L153" s="44" t="s">
        <v>478</v>
      </c>
      <c r="M153" s="45" t="s">
        <v>105</v>
      </c>
      <c r="N153" s="45"/>
      <c r="O153" s="46" t="s">
        <v>106</v>
      </c>
      <c r="P153" s="46" t="s">
        <v>42</v>
      </c>
    </row>
    <row r="154" spans="1:16" ht="12.75" customHeight="1">
      <c r="A154" s="26" t="str">
        <f t="shared" si="24"/>
        <v> VB 10.108 </v>
      </c>
      <c r="B154" s="15" t="str">
        <f t="shared" si="25"/>
        <v>I</v>
      </c>
      <c r="C154" s="26">
        <f t="shared" si="26"/>
        <v>33908.258</v>
      </c>
      <c r="D154" t="str">
        <f t="shared" si="27"/>
        <v>vis</v>
      </c>
      <c r="E154">
        <f>VLOOKUP(C154,A!C$21:E$973,3,FALSE)</f>
        <v>1492.0184895508703</v>
      </c>
      <c r="F154" s="15" t="s">
        <v>73</v>
      </c>
      <c r="G154" t="str">
        <f t="shared" si="28"/>
        <v>33908.258</v>
      </c>
      <c r="H154" s="26">
        <f t="shared" si="29"/>
        <v>1492</v>
      </c>
      <c r="I154" s="44" t="s">
        <v>479</v>
      </c>
      <c r="J154" s="45" t="s">
        <v>480</v>
      </c>
      <c r="K154" s="44">
        <v>1492</v>
      </c>
      <c r="L154" s="44" t="s">
        <v>481</v>
      </c>
      <c r="M154" s="45" t="s">
        <v>105</v>
      </c>
      <c r="N154" s="45"/>
      <c r="O154" s="46" t="s">
        <v>106</v>
      </c>
      <c r="P154" s="46" t="s">
        <v>42</v>
      </c>
    </row>
    <row r="155" spans="1:16" ht="12.75" customHeight="1">
      <c r="A155" s="26" t="str">
        <f t="shared" si="24"/>
        <v> VB 10.108 </v>
      </c>
      <c r="B155" s="15" t="str">
        <f t="shared" si="25"/>
        <v>I</v>
      </c>
      <c r="C155" s="26">
        <f t="shared" si="26"/>
        <v>34151.858</v>
      </c>
      <c r="D155" t="str">
        <f t="shared" si="27"/>
        <v>vis</v>
      </c>
      <c r="E155">
        <f>VLOOKUP(C155,A!C$21:E$973,3,FALSE)</f>
        <v>1540.9968996425134</v>
      </c>
      <c r="F155" s="15" t="s">
        <v>73</v>
      </c>
      <c r="G155" t="str">
        <f t="shared" si="28"/>
        <v>34151.858</v>
      </c>
      <c r="H155" s="26">
        <f t="shared" si="29"/>
        <v>1541</v>
      </c>
      <c r="I155" s="44" t="s">
        <v>482</v>
      </c>
      <c r="J155" s="45" t="s">
        <v>483</v>
      </c>
      <c r="K155" s="44">
        <v>1541</v>
      </c>
      <c r="L155" s="44" t="s">
        <v>484</v>
      </c>
      <c r="M155" s="45" t="s">
        <v>105</v>
      </c>
      <c r="N155" s="45"/>
      <c r="O155" s="46" t="s">
        <v>106</v>
      </c>
      <c r="P155" s="46" t="s">
        <v>42</v>
      </c>
    </row>
    <row r="156" spans="1:16" ht="12.75" customHeight="1">
      <c r="A156" s="26" t="str">
        <f t="shared" si="24"/>
        <v> VB 10.108 </v>
      </c>
      <c r="B156" s="15" t="str">
        <f t="shared" si="25"/>
        <v>I</v>
      </c>
      <c r="C156" s="26">
        <f t="shared" si="26"/>
        <v>34151.896</v>
      </c>
      <c r="D156" t="str">
        <f t="shared" si="27"/>
        <v>vis</v>
      </c>
      <c r="E156">
        <f>VLOOKUP(C156,A!C$21:E$973,3,FALSE)</f>
        <v>1541.0045399527905</v>
      </c>
      <c r="F156" s="15" t="s">
        <v>73</v>
      </c>
      <c r="G156" t="str">
        <f t="shared" si="28"/>
        <v>34151.896</v>
      </c>
      <c r="H156" s="26">
        <f t="shared" si="29"/>
        <v>1541</v>
      </c>
      <c r="I156" s="44" t="s">
        <v>485</v>
      </c>
      <c r="J156" s="45" t="s">
        <v>486</v>
      </c>
      <c r="K156" s="44">
        <v>1541</v>
      </c>
      <c r="L156" s="44" t="s">
        <v>205</v>
      </c>
      <c r="M156" s="45" t="s">
        <v>105</v>
      </c>
      <c r="N156" s="45"/>
      <c r="O156" s="46" t="s">
        <v>106</v>
      </c>
      <c r="P156" s="46" t="s">
        <v>42</v>
      </c>
    </row>
    <row r="157" spans="1:16" ht="12.75" customHeight="1">
      <c r="A157" s="26" t="str">
        <f t="shared" si="24"/>
        <v> VB 10.108 </v>
      </c>
      <c r="B157" s="15" t="str">
        <f t="shared" si="25"/>
        <v>I</v>
      </c>
      <c r="C157" s="26">
        <f t="shared" si="26"/>
        <v>34156.854</v>
      </c>
      <c r="D157" t="str">
        <f t="shared" si="27"/>
        <v>vis</v>
      </c>
      <c r="E157">
        <f>VLOOKUP(C157,A!C$21:E$973,3,FALSE)</f>
        <v>1542.0013993831449</v>
      </c>
      <c r="F157" s="15" t="s">
        <v>73</v>
      </c>
      <c r="G157" t="str">
        <f t="shared" si="28"/>
        <v>34156.854</v>
      </c>
      <c r="H157" s="26">
        <f t="shared" si="29"/>
        <v>1542</v>
      </c>
      <c r="I157" s="44" t="s">
        <v>487</v>
      </c>
      <c r="J157" s="45" t="s">
        <v>488</v>
      </c>
      <c r="K157" s="44">
        <v>1542</v>
      </c>
      <c r="L157" s="44" t="s">
        <v>387</v>
      </c>
      <c r="M157" s="45" t="s">
        <v>105</v>
      </c>
      <c r="N157" s="45"/>
      <c r="O157" s="46" t="s">
        <v>106</v>
      </c>
      <c r="P157" s="46" t="s">
        <v>42</v>
      </c>
    </row>
    <row r="158" spans="1:16" ht="12.75" customHeight="1">
      <c r="A158" s="26" t="str">
        <f t="shared" si="24"/>
        <v> VB 10.108 </v>
      </c>
      <c r="B158" s="15" t="str">
        <f t="shared" si="25"/>
        <v>I</v>
      </c>
      <c r="C158" s="26">
        <f t="shared" si="26"/>
        <v>34156.896</v>
      </c>
      <c r="D158" t="str">
        <f t="shared" si="27"/>
        <v>vis</v>
      </c>
      <c r="E158">
        <f>VLOOKUP(C158,A!C$21:E$973,3,FALSE)</f>
        <v>1542.0098439366093</v>
      </c>
      <c r="F158" s="15" t="s">
        <v>73</v>
      </c>
      <c r="G158" t="str">
        <f t="shared" si="28"/>
        <v>34156.896</v>
      </c>
      <c r="H158" s="26">
        <f t="shared" si="29"/>
        <v>1542</v>
      </c>
      <c r="I158" s="44" t="s">
        <v>489</v>
      </c>
      <c r="J158" s="45" t="s">
        <v>490</v>
      </c>
      <c r="K158" s="44">
        <v>1542</v>
      </c>
      <c r="L158" s="44" t="s">
        <v>491</v>
      </c>
      <c r="M158" s="45" t="s">
        <v>105</v>
      </c>
      <c r="N158" s="45"/>
      <c r="O158" s="46" t="s">
        <v>106</v>
      </c>
      <c r="P158" s="46" t="s">
        <v>42</v>
      </c>
    </row>
    <row r="159" spans="1:16" ht="12.75" customHeight="1">
      <c r="A159" s="26" t="str">
        <f t="shared" si="24"/>
        <v> VB 10.108 </v>
      </c>
      <c r="B159" s="15" t="str">
        <f t="shared" si="25"/>
        <v>I</v>
      </c>
      <c r="C159" s="26">
        <f t="shared" si="26"/>
        <v>34156.932</v>
      </c>
      <c r="D159" t="str">
        <f t="shared" si="27"/>
        <v>vis</v>
      </c>
      <c r="E159">
        <f>VLOOKUP(C159,A!C$21:E$973,3,FALSE)</f>
        <v>1542.0170821252927</v>
      </c>
      <c r="F159" s="15" t="s">
        <v>73</v>
      </c>
      <c r="G159" t="str">
        <f t="shared" si="28"/>
        <v>34156.932</v>
      </c>
      <c r="H159" s="26">
        <f t="shared" si="29"/>
        <v>1542</v>
      </c>
      <c r="I159" s="44" t="s">
        <v>492</v>
      </c>
      <c r="J159" s="45" t="s">
        <v>493</v>
      </c>
      <c r="K159" s="44">
        <v>1542</v>
      </c>
      <c r="L159" s="44" t="s">
        <v>494</v>
      </c>
      <c r="M159" s="45" t="s">
        <v>105</v>
      </c>
      <c r="N159" s="45"/>
      <c r="O159" s="46" t="s">
        <v>106</v>
      </c>
      <c r="P159" s="46" t="s">
        <v>42</v>
      </c>
    </row>
    <row r="160" spans="1:16" ht="12.75" customHeight="1">
      <c r="A160" s="26" t="str">
        <f t="shared" si="24"/>
        <v> VB 10.108 </v>
      </c>
      <c r="B160" s="15" t="str">
        <f t="shared" si="25"/>
        <v>I</v>
      </c>
      <c r="C160" s="26">
        <f t="shared" si="26"/>
        <v>34161.823</v>
      </c>
      <c r="D160" t="str">
        <f t="shared" si="27"/>
        <v>vis</v>
      </c>
      <c r="E160">
        <f>VLOOKUP(C160,A!C$21:E$973,3,FALSE)</f>
        <v>1543.0004704822634</v>
      </c>
      <c r="F160" s="15" t="s">
        <v>73</v>
      </c>
      <c r="G160" t="str">
        <f t="shared" si="28"/>
        <v>34161.823</v>
      </c>
      <c r="H160" s="26">
        <f t="shared" si="29"/>
        <v>1543</v>
      </c>
      <c r="I160" s="44" t="s">
        <v>495</v>
      </c>
      <c r="J160" s="45" t="s">
        <v>496</v>
      </c>
      <c r="K160" s="44">
        <v>1543</v>
      </c>
      <c r="L160" s="44" t="s">
        <v>222</v>
      </c>
      <c r="M160" s="45" t="s">
        <v>105</v>
      </c>
      <c r="N160" s="45"/>
      <c r="O160" s="46" t="s">
        <v>106</v>
      </c>
      <c r="P160" s="46" t="s">
        <v>42</v>
      </c>
    </row>
    <row r="161" spans="1:16" ht="12.75" customHeight="1">
      <c r="A161" s="26" t="str">
        <f t="shared" si="24"/>
        <v> VB 10.108 </v>
      </c>
      <c r="B161" s="15" t="str">
        <f t="shared" si="25"/>
        <v>I</v>
      </c>
      <c r="C161" s="26">
        <f t="shared" si="26"/>
        <v>34161.853</v>
      </c>
      <c r="D161" t="str">
        <f t="shared" si="27"/>
        <v>vis</v>
      </c>
      <c r="E161">
        <f>VLOOKUP(C161,A!C$21:E$973,3,FALSE)</f>
        <v>1543.0065023061675</v>
      </c>
      <c r="F161" s="15" t="s">
        <v>73</v>
      </c>
      <c r="G161" t="str">
        <f t="shared" si="28"/>
        <v>34161.853</v>
      </c>
      <c r="H161" s="26">
        <f t="shared" si="29"/>
        <v>1543</v>
      </c>
      <c r="I161" s="44" t="s">
        <v>497</v>
      </c>
      <c r="J161" s="45" t="s">
        <v>498</v>
      </c>
      <c r="K161" s="44">
        <v>1543</v>
      </c>
      <c r="L161" s="44" t="s">
        <v>499</v>
      </c>
      <c r="M161" s="45" t="s">
        <v>105</v>
      </c>
      <c r="N161" s="45"/>
      <c r="O161" s="46" t="s">
        <v>106</v>
      </c>
      <c r="P161" s="46" t="s">
        <v>42</v>
      </c>
    </row>
    <row r="162" spans="1:16" ht="12.75" customHeight="1">
      <c r="A162" s="26" t="str">
        <f t="shared" si="24"/>
        <v> VB 10.108 </v>
      </c>
      <c r="B162" s="15" t="str">
        <f t="shared" si="25"/>
        <v>I</v>
      </c>
      <c r="C162" s="26">
        <f t="shared" si="26"/>
        <v>34176.768</v>
      </c>
      <c r="D162" t="str">
        <f t="shared" si="27"/>
        <v>vis</v>
      </c>
      <c r="E162">
        <f>VLOOKUP(C162,A!C$21:E$973,3,FALSE)</f>
        <v>1546.0053240898972</v>
      </c>
      <c r="F162" s="15" t="s">
        <v>73</v>
      </c>
      <c r="G162" t="str">
        <f t="shared" si="28"/>
        <v>34176.768</v>
      </c>
      <c r="H162" s="26">
        <f t="shared" si="29"/>
        <v>1546</v>
      </c>
      <c r="I162" s="44" t="s">
        <v>500</v>
      </c>
      <c r="J162" s="45" t="s">
        <v>501</v>
      </c>
      <c r="K162" s="44">
        <v>1546</v>
      </c>
      <c r="L162" s="44" t="s">
        <v>258</v>
      </c>
      <c r="M162" s="45" t="s">
        <v>105</v>
      </c>
      <c r="N162" s="45"/>
      <c r="O162" s="46" t="s">
        <v>106</v>
      </c>
      <c r="P162" s="46" t="s">
        <v>42</v>
      </c>
    </row>
    <row r="163" spans="1:16" ht="12.75" customHeight="1">
      <c r="A163" s="26" t="str">
        <f t="shared" si="24"/>
        <v> VB 10.108 </v>
      </c>
      <c r="B163" s="15" t="str">
        <f t="shared" si="25"/>
        <v>I</v>
      </c>
      <c r="C163" s="26">
        <f t="shared" si="26"/>
        <v>34181.721</v>
      </c>
      <c r="D163" t="str">
        <f t="shared" si="27"/>
        <v>vis</v>
      </c>
      <c r="E163">
        <f>VLOOKUP(C163,A!C$21:E$973,3,FALSE)</f>
        <v>1547.0011782162683</v>
      </c>
      <c r="F163" s="15" t="s">
        <v>73</v>
      </c>
      <c r="G163" t="str">
        <f t="shared" si="28"/>
        <v>34181.721</v>
      </c>
      <c r="H163" s="26">
        <f t="shared" si="29"/>
        <v>1547</v>
      </c>
      <c r="I163" s="44" t="s">
        <v>502</v>
      </c>
      <c r="J163" s="45" t="s">
        <v>503</v>
      </c>
      <c r="K163" s="44">
        <v>1547</v>
      </c>
      <c r="L163" s="44" t="s">
        <v>109</v>
      </c>
      <c r="M163" s="45" t="s">
        <v>105</v>
      </c>
      <c r="N163" s="45"/>
      <c r="O163" s="46" t="s">
        <v>106</v>
      </c>
      <c r="P163" s="46" t="s">
        <v>42</v>
      </c>
    </row>
    <row r="164" spans="1:16" ht="12.75" customHeight="1">
      <c r="A164" s="26" t="str">
        <f t="shared" si="24"/>
        <v> VB 10.108 </v>
      </c>
      <c r="B164" s="15" t="str">
        <f t="shared" si="25"/>
        <v>I</v>
      </c>
      <c r="C164" s="26">
        <f t="shared" si="26"/>
        <v>34186.698</v>
      </c>
      <c r="D164" t="str">
        <f t="shared" si="27"/>
        <v>vis</v>
      </c>
      <c r="E164">
        <f>VLOOKUP(C164,A!C$21:E$973,3,FALSE)</f>
        <v>1548.001857801761</v>
      </c>
      <c r="F164" s="15" t="s">
        <v>73</v>
      </c>
      <c r="G164" t="str">
        <f t="shared" si="28"/>
        <v>34186.698</v>
      </c>
      <c r="H164" s="26">
        <f t="shared" si="29"/>
        <v>1548</v>
      </c>
      <c r="I164" s="44" t="s">
        <v>504</v>
      </c>
      <c r="J164" s="45" t="s">
        <v>505</v>
      </c>
      <c r="K164" s="44">
        <v>1548</v>
      </c>
      <c r="L164" s="44" t="s">
        <v>506</v>
      </c>
      <c r="M164" s="45" t="s">
        <v>105</v>
      </c>
      <c r="N164" s="45"/>
      <c r="O164" s="46" t="s">
        <v>106</v>
      </c>
      <c r="P164" s="46" t="s">
        <v>42</v>
      </c>
    </row>
    <row r="165" spans="1:16" ht="12.75" customHeight="1">
      <c r="A165" s="26" t="str">
        <f t="shared" si="24"/>
        <v> VB 10.108 </v>
      </c>
      <c r="B165" s="15" t="str">
        <f t="shared" si="25"/>
        <v>I</v>
      </c>
      <c r="C165" s="26">
        <f t="shared" si="26"/>
        <v>34236.387</v>
      </c>
      <c r="D165" t="str">
        <f t="shared" si="27"/>
        <v>vis</v>
      </c>
      <c r="E165">
        <f>VLOOKUP(C165,A!C$21:E$973,3,FALSE)</f>
        <v>1557.992367732155</v>
      </c>
      <c r="F165" s="15" t="s">
        <v>73</v>
      </c>
      <c r="G165" t="str">
        <f t="shared" si="28"/>
        <v>34236.387</v>
      </c>
      <c r="H165" s="26">
        <f t="shared" si="29"/>
        <v>1558</v>
      </c>
      <c r="I165" s="44" t="s">
        <v>507</v>
      </c>
      <c r="J165" s="45" t="s">
        <v>508</v>
      </c>
      <c r="K165" s="44">
        <v>1558</v>
      </c>
      <c r="L165" s="44" t="s">
        <v>478</v>
      </c>
      <c r="M165" s="45" t="s">
        <v>105</v>
      </c>
      <c r="N165" s="45"/>
      <c r="O165" s="46" t="s">
        <v>106</v>
      </c>
      <c r="P165" s="46" t="s">
        <v>42</v>
      </c>
    </row>
    <row r="166" spans="1:16" ht="12.75" customHeight="1">
      <c r="A166" s="26" t="str">
        <f t="shared" si="24"/>
        <v> VB 5.10 </v>
      </c>
      <c r="B166" s="15" t="str">
        <f t="shared" si="25"/>
        <v>I</v>
      </c>
      <c r="C166" s="26">
        <f t="shared" si="26"/>
        <v>34241.369</v>
      </c>
      <c r="D166" t="str">
        <f t="shared" si="27"/>
        <v>vis</v>
      </c>
      <c r="E166">
        <f>VLOOKUP(C166,A!C$21:E$973,3,FALSE)</f>
        <v>1558.994052621631</v>
      </c>
      <c r="F166" s="15" t="s">
        <v>73</v>
      </c>
      <c r="G166" t="str">
        <f t="shared" si="28"/>
        <v>34241.369</v>
      </c>
      <c r="H166" s="26">
        <f t="shared" si="29"/>
        <v>1559</v>
      </c>
      <c r="I166" s="44" t="s">
        <v>509</v>
      </c>
      <c r="J166" s="45" t="s">
        <v>510</v>
      </c>
      <c r="K166" s="44">
        <v>1559</v>
      </c>
      <c r="L166" s="44" t="s">
        <v>89</v>
      </c>
      <c r="M166" s="45" t="s">
        <v>105</v>
      </c>
      <c r="N166" s="45"/>
      <c r="O166" s="46" t="s">
        <v>408</v>
      </c>
      <c r="P166" s="46" t="s">
        <v>44</v>
      </c>
    </row>
    <row r="167" spans="1:16" ht="12.75" customHeight="1">
      <c r="A167" s="26" t="str">
        <f t="shared" si="24"/>
        <v> VB 10.108 </v>
      </c>
      <c r="B167" s="15" t="str">
        <f t="shared" si="25"/>
        <v>I</v>
      </c>
      <c r="C167" s="26">
        <f t="shared" si="26"/>
        <v>34251.327</v>
      </c>
      <c r="D167" t="str">
        <f t="shared" si="27"/>
        <v>vis</v>
      </c>
      <c r="E167">
        <f>VLOOKUP(C167,A!C$21:E$973,3,FALSE)</f>
        <v>1560.996216035804</v>
      </c>
      <c r="F167" s="15" t="s">
        <v>73</v>
      </c>
      <c r="G167" t="str">
        <f t="shared" si="28"/>
        <v>34251.327</v>
      </c>
      <c r="H167" s="26">
        <f t="shared" si="29"/>
        <v>1561</v>
      </c>
      <c r="I167" s="44" t="s">
        <v>511</v>
      </c>
      <c r="J167" s="45" t="s">
        <v>512</v>
      </c>
      <c r="K167" s="44">
        <v>1561</v>
      </c>
      <c r="L167" s="44" t="s">
        <v>189</v>
      </c>
      <c r="M167" s="45" t="s">
        <v>105</v>
      </c>
      <c r="N167" s="45"/>
      <c r="O167" s="46" t="s">
        <v>106</v>
      </c>
      <c r="P167" s="46" t="s">
        <v>42</v>
      </c>
    </row>
    <row r="168" spans="1:16" ht="12.75" customHeight="1">
      <c r="A168" s="26" t="str">
        <f t="shared" si="24"/>
        <v> VB 10.108 </v>
      </c>
      <c r="B168" s="15" t="str">
        <f t="shared" si="25"/>
        <v>I</v>
      </c>
      <c r="C168" s="26">
        <f t="shared" si="26"/>
        <v>34251.358</v>
      </c>
      <c r="D168" t="str">
        <f t="shared" si="27"/>
        <v>vis</v>
      </c>
      <c r="E168">
        <f>VLOOKUP(C168,A!C$21:E$973,3,FALSE)</f>
        <v>1561.0024489205043</v>
      </c>
      <c r="F168" s="15" t="s">
        <v>73</v>
      </c>
      <c r="G168" t="str">
        <f t="shared" si="28"/>
        <v>34251.358</v>
      </c>
      <c r="H168" s="26">
        <f t="shared" si="29"/>
        <v>1561</v>
      </c>
      <c r="I168" s="44" t="s">
        <v>513</v>
      </c>
      <c r="J168" s="45" t="s">
        <v>514</v>
      </c>
      <c r="K168" s="44">
        <v>1561</v>
      </c>
      <c r="L168" s="44" t="s">
        <v>515</v>
      </c>
      <c r="M168" s="45" t="s">
        <v>105</v>
      </c>
      <c r="N168" s="45"/>
      <c r="O168" s="46" t="s">
        <v>106</v>
      </c>
      <c r="P168" s="46" t="s">
        <v>42</v>
      </c>
    </row>
    <row r="169" spans="1:16" ht="12.75" customHeight="1">
      <c r="A169" s="26" t="str">
        <f t="shared" si="24"/>
        <v> VB 5.10 </v>
      </c>
      <c r="B169" s="15" t="str">
        <f t="shared" si="25"/>
        <v>I</v>
      </c>
      <c r="C169" s="26">
        <f t="shared" si="26"/>
        <v>34271.327</v>
      </c>
      <c r="D169" t="str">
        <f t="shared" si="27"/>
        <v>vis</v>
      </c>
      <c r="E169">
        <f>VLOOKUP(C169,A!C$21:E$973,3,FALSE)</f>
        <v>1565.0174319710784</v>
      </c>
      <c r="F169" s="15" t="s">
        <v>73</v>
      </c>
      <c r="G169" t="str">
        <f t="shared" si="28"/>
        <v>34271.327</v>
      </c>
      <c r="H169" s="26">
        <f t="shared" si="29"/>
        <v>1565</v>
      </c>
      <c r="I169" s="44" t="s">
        <v>516</v>
      </c>
      <c r="J169" s="45" t="s">
        <v>517</v>
      </c>
      <c r="K169" s="44">
        <v>1565</v>
      </c>
      <c r="L169" s="44" t="s">
        <v>518</v>
      </c>
      <c r="M169" s="45" t="s">
        <v>105</v>
      </c>
      <c r="N169" s="45"/>
      <c r="O169" s="46" t="s">
        <v>408</v>
      </c>
      <c r="P169" s="46" t="s">
        <v>44</v>
      </c>
    </row>
    <row r="170" spans="1:16" ht="12.75" customHeight="1">
      <c r="A170" s="26" t="str">
        <f t="shared" si="24"/>
        <v> VB 10.108 </v>
      </c>
      <c r="B170" s="15" t="str">
        <f t="shared" si="25"/>
        <v>I</v>
      </c>
      <c r="C170" s="26">
        <f t="shared" si="26"/>
        <v>34624.308</v>
      </c>
      <c r="D170" t="str">
        <f t="shared" si="27"/>
        <v>vis</v>
      </c>
      <c r="E170">
        <f>VLOOKUP(C170,A!C$21:E$973,3,FALSE)</f>
        <v>1635.988073073535</v>
      </c>
      <c r="F170" s="15" t="s">
        <v>73</v>
      </c>
      <c r="G170" t="str">
        <f t="shared" si="28"/>
        <v>34624.308</v>
      </c>
      <c r="H170" s="26">
        <f t="shared" si="29"/>
        <v>1636</v>
      </c>
      <c r="I170" s="44" t="s">
        <v>519</v>
      </c>
      <c r="J170" s="45" t="s">
        <v>520</v>
      </c>
      <c r="K170" s="44">
        <v>1636</v>
      </c>
      <c r="L170" s="44" t="s">
        <v>521</v>
      </c>
      <c r="M170" s="45" t="s">
        <v>105</v>
      </c>
      <c r="N170" s="45"/>
      <c r="O170" s="46" t="s">
        <v>106</v>
      </c>
      <c r="P170" s="46" t="s">
        <v>42</v>
      </c>
    </row>
    <row r="171" spans="1:16" ht="12.75" customHeight="1">
      <c r="A171" s="26" t="str">
        <f aca="true" t="shared" si="30" ref="A171:A183">P171</f>
        <v> VB 10.108 </v>
      </c>
      <c r="B171" s="15" t="str">
        <f aca="true" t="shared" si="31" ref="B171:B183">IF(H171=INT(H171),"I","II")</f>
        <v>I</v>
      </c>
      <c r="C171" s="26">
        <f aca="true" t="shared" si="32" ref="C171:C183">1*G171</f>
        <v>34659.247</v>
      </c>
      <c r="D171" t="str">
        <f aca="true" t="shared" si="33" ref="D171:D183">VLOOKUP(F171,I$1:J$5,2,FALSE)</f>
        <v>vis</v>
      </c>
      <c r="E171">
        <f>VLOOKUP(C171,A!C$21:E$973,3,FALSE)</f>
        <v>1643.0129362516639</v>
      </c>
      <c r="F171" s="15" t="s">
        <v>73</v>
      </c>
      <c r="G171" t="str">
        <f aca="true" t="shared" si="34" ref="G171:G183">MID(I171,3,LEN(I171)-3)</f>
        <v>34659.247</v>
      </c>
      <c r="H171" s="26">
        <f aca="true" t="shared" si="35" ref="H171:H183">1*K171</f>
        <v>1643</v>
      </c>
      <c r="I171" s="44" t="s">
        <v>522</v>
      </c>
      <c r="J171" s="45" t="s">
        <v>523</v>
      </c>
      <c r="K171" s="44">
        <v>1643</v>
      </c>
      <c r="L171" s="44" t="s">
        <v>524</v>
      </c>
      <c r="M171" s="45" t="s">
        <v>105</v>
      </c>
      <c r="N171" s="45"/>
      <c r="O171" s="46" t="s">
        <v>106</v>
      </c>
      <c r="P171" s="46" t="s">
        <v>42</v>
      </c>
    </row>
    <row r="172" spans="1:16" ht="12.75" customHeight="1">
      <c r="A172" s="26" t="str">
        <f t="shared" si="30"/>
        <v> VB 10.108 </v>
      </c>
      <c r="B172" s="15" t="str">
        <f t="shared" si="31"/>
        <v>I</v>
      </c>
      <c r="C172" s="26">
        <f t="shared" si="32"/>
        <v>34897.899</v>
      </c>
      <c r="D172" t="str">
        <f t="shared" si="33"/>
        <v>vis</v>
      </c>
      <c r="E172">
        <f>VLOOKUP(C172,A!C$21:E$973,3,FALSE)</f>
        <v>1690.9964975209195</v>
      </c>
      <c r="F172" s="15" t="s">
        <v>73</v>
      </c>
      <c r="G172" t="str">
        <f t="shared" si="34"/>
        <v>34897.899</v>
      </c>
      <c r="H172" s="26">
        <f t="shared" si="35"/>
        <v>1691</v>
      </c>
      <c r="I172" s="44" t="s">
        <v>525</v>
      </c>
      <c r="J172" s="45" t="s">
        <v>526</v>
      </c>
      <c r="K172" s="44">
        <v>1691</v>
      </c>
      <c r="L172" s="44" t="s">
        <v>407</v>
      </c>
      <c r="M172" s="45" t="s">
        <v>105</v>
      </c>
      <c r="N172" s="45"/>
      <c r="O172" s="46" t="s">
        <v>106</v>
      </c>
      <c r="P172" s="46" t="s">
        <v>42</v>
      </c>
    </row>
    <row r="173" spans="1:16" ht="12.75" customHeight="1">
      <c r="A173" s="26" t="str">
        <f t="shared" si="30"/>
        <v> VB 10.108 </v>
      </c>
      <c r="B173" s="15" t="str">
        <f t="shared" si="31"/>
        <v>I</v>
      </c>
      <c r="C173" s="26">
        <f t="shared" si="32"/>
        <v>34902.877</v>
      </c>
      <c r="D173" t="str">
        <f t="shared" si="33"/>
        <v>vis</v>
      </c>
      <c r="E173">
        <f>VLOOKUP(C173,A!C$21:E$973,3,FALSE)</f>
        <v>1691.99737816721</v>
      </c>
      <c r="F173" s="15" t="s">
        <v>73</v>
      </c>
      <c r="G173" t="str">
        <f t="shared" si="34"/>
        <v>34902.877</v>
      </c>
      <c r="H173" s="26">
        <f t="shared" si="35"/>
        <v>1692</v>
      </c>
      <c r="I173" s="44" t="s">
        <v>527</v>
      </c>
      <c r="J173" s="45" t="s">
        <v>528</v>
      </c>
      <c r="K173" s="44">
        <v>1692</v>
      </c>
      <c r="L173" s="44" t="s">
        <v>151</v>
      </c>
      <c r="M173" s="45" t="s">
        <v>105</v>
      </c>
      <c r="N173" s="45"/>
      <c r="O173" s="46" t="s">
        <v>106</v>
      </c>
      <c r="P173" s="46" t="s">
        <v>42</v>
      </c>
    </row>
    <row r="174" spans="1:16" ht="12.75" customHeight="1">
      <c r="A174" s="26" t="str">
        <f t="shared" si="30"/>
        <v> VB 10.108 </v>
      </c>
      <c r="B174" s="15" t="str">
        <f t="shared" si="31"/>
        <v>I</v>
      </c>
      <c r="C174" s="26">
        <f t="shared" si="32"/>
        <v>34902.913</v>
      </c>
      <c r="D174" t="str">
        <f t="shared" si="33"/>
        <v>vis</v>
      </c>
      <c r="E174">
        <f>VLOOKUP(C174,A!C$21:E$973,3,FALSE)</f>
        <v>1692.0046163558934</v>
      </c>
      <c r="F174" s="15" t="s">
        <v>73</v>
      </c>
      <c r="G174" t="str">
        <f t="shared" si="34"/>
        <v>34902.913</v>
      </c>
      <c r="H174" s="26">
        <f t="shared" si="35"/>
        <v>1692</v>
      </c>
      <c r="I174" s="44" t="s">
        <v>529</v>
      </c>
      <c r="J174" s="45" t="s">
        <v>530</v>
      </c>
      <c r="K174" s="44">
        <v>1692</v>
      </c>
      <c r="L174" s="44" t="s">
        <v>205</v>
      </c>
      <c r="M174" s="45" t="s">
        <v>105</v>
      </c>
      <c r="N174" s="45"/>
      <c r="O174" s="46" t="s">
        <v>106</v>
      </c>
      <c r="P174" s="46" t="s">
        <v>42</v>
      </c>
    </row>
    <row r="175" spans="1:16" ht="12.75" customHeight="1">
      <c r="A175" s="26" t="str">
        <f t="shared" si="30"/>
        <v> VB 10.108 </v>
      </c>
      <c r="B175" s="15" t="str">
        <f t="shared" si="31"/>
        <v>I</v>
      </c>
      <c r="C175" s="26">
        <f t="shared" si="32"/>
        <v>34922.856</v>
      </c>
      <c r="D175" t="str">
        <f t="shared" si="33"/>
        <v>vis</v>
      </c>
      <c r="E175">
        <f>VLOOKUP(C175,A!C$21:E$973,3,FALSE)</f>
        <v>1696.0143718257523</v>
      </c>
      <c r="F175" s="15" t="s">
        <v>73</v>
      </c>
      <c r="G175" t="str">
        <f t="shared" si="34"/>
        <v>34922.856</v>
      </c>
      <c r="H175" s="26">
        <f t="shared" si="35"/>
        <v>1696</v>
      </c>
      <c r="I175" s="44" t="s">
        <v>531</v>
      </c>
      <c r="J175" s="45" t="s">
        <v>532</v>
      </c>
      <c r="K175" s="44">
        <v>1696</v>
      </c>
      <c r="L175" s="44" t="s">
        <v>428</v>
      </c>
      <c r="M175" s="45" t="s">
        <v>105</v>
      </c>
      <c r="N175" s="45"/>
      <c r="O175" s="46" t="s">
        <v>106</v>
      </c>
      <c r="P175" s="46" t="s">
        <v>42</v>
      </c>
    </row>
    <row r="176" spans="1:16" ht="12.75" customHeight="1">
      <c r="A176" s="26" t="str">
        <f t="shared" si="30"/>
        <v> VB 10.108 </v>
      </c>
      <c r="B176" s="15" t="str">
        <f t="shared" si="31"/>
        <v>I</v>
      </c>
      <c r="C176" s="26">
        <f t="shared" si="32"/>
        <v>41925.653</v>
      </c>
      <c r="D176" t="str">
        <f t="shared" si="33"/>
        <v>vis</v>
      </c>
      <c r="E176">
        <f>VLOOKUP(C176,A!C$21:E$973,3,FALSE)</f>
        <v>3104.002316220378</v>
      </c>
      <c r="F176" s="15" t="s">
        <v>73</v>
      </c>
      <c r="G176" t="str">
        <f t="shared" si="34"/>
        <v>41925.653</v>
      </c>
      <c r="H176" s="26">
        <f t="shared" si="35"/>
        <v>3104</v>
      </c>
      <c r="I176" s="44" t="s">
        <v>533</v>
      </c>
      <c r="J176" s="45" t="s">
        <v>534</v>
      </c>
      <c r="K176" s="44">
        <v>3104</v>
      </c>
      <c r="L176" s="44" t="s">
        <v>515</v>
      </c>
      <c r="M176" s="45" t="s">
        <v>105</v>
      </c>
      <c r="N176" s="45"/>
      <c r="O176" s="46" t="s">
        <v>106</v>
      </c>
      <c r="P176" s="46" t="s">
        <v>42</v>
      </c>
    </row>
    <row r="177" spans="1:16" ht="12.75" customHeight="1">
      <c r="A177" s="26" t="str">
        <f t="shared" si="30"/>
        <v>BAVM 38 </v>
      </c>
      <c r="B177" s="15" t="str">
        <f t="shared" si="31"/>
        <v>I</v>
      </c>
      <c r="C177" s="26">
        <f t="shared" si="32"/>
        <v>45541.472</v>
      </c>
      <c r="D177" t="str">
        <f t="shared" si="33"/>
        <v>vis</v>
      </c>
      <c r="E177">
        <f>VLOOKUP(C177,A!C$21:E$973,3,FALSE)</f>
        <v>3831.001765313795</v>
      </c>
      <c r="F177" s="15" t="s">
        <v>73</v>
      </c>
      <c r="G177" t="str">
        <f t="shared" si="34"/>
        <v>45541.472</v>
      </c>
      <c r="H177" s="26">
        <f t="shared" si="35"/>
        <v>3831</v>
      </c>
      <c r="I177" s="44" t="s">
        <v>535</v>
      </c>
      <c r="J177" s="45" t="s">
        <v>536</v>
      </c>
      <c r="K177" s="44">
        <v>3831</v>
      </c>
      <c r="L177" s="44" t="s">
        <v>506</v>
      </c>
      <c r="M177" s="45" t="s">
        <v>77</v>
      </c>
      <c r="N177" s="45"/>
      <c r="O177" s="46" t="s">
        <v>537</v>
      </c>
      <c r="P177" s="47" t="s">
        <v>46</v>
      </c>
    </row>
    <row r="178" spans="1:16" ht="12.75" customHeight="1">
      <c r="A178" s="26" t="str">
        <f t="shared" si="30"/>
        <v> AJ 105.2291 </v>
      </c>
      <c r="B178" s="15" t="str">
        <f t="shared" si="31"/>
        <v>I</v>
      </c>
      <c r="C178" s="26">
        <f t="shared" si="32"/>
        <v>47028.6281</v>
      </c>
      <c r="D178" t="str">
        <f t="shared" si="33"/>
        <v>vis</v>
      </c>
      <c r="E178">
        <f>VLOOKUP(C178,A!C$21:E$973,3,FALSE)</f>
        <v>4130.01055569183</v>
      </c>
      <c r="F178" s="15" t="s">
        <v>73</v>
      </c>
      <c r="G178" t="str">
        <f t="shared" si="34"/>
        <v>47028.6281</v>
      </c>
      <c r="H178" s="26">
        <f t="shared" si="35"/>
        <v>4130</v>
      </c>
      <c r="I178" s="44" t="s">
        <v>538</v>
      </c>
      <c r="J178" s="45" t="s">
        <v>539</v>
      </c>
      <c r="K178" s="44">
        <v>4130</v>
      </c>
      <c r="L178" s="44" t="s">
        <v>540</v>
      </c>
      <c r="M178" s="45" t="s">
        <v>83</v>
      </c>
      <c r="N178" s="45" t="s">
        <v>84</v>
      </c>
      <c r="O178" s="46" t="s">
        <v>541</v>
      </c>
      <c r="P178" s="46" t="s">
        <v>51</v>
      </c>
    </row>
    <row r="179" spans="1:16" ht="12.75" customHeight="1">
      <c r="A179" s="26" t="str">
        <f t="shared" si="30"/>
        <v>VSB 47 </v>
      </c>
      <c r="B179" s="15" t="str">
        <f t="shared" si="31"/>
        <v>I</v>
      </c>
      <c r="C179" s="26">
        <f t="shared" si="32"/>
        <v>49580.052</v>
      </c>
      <c r="D179" t="str">
        <f t="shared" si="33"/>
        <v>vis</v>
      </c>
      <c r="E179">
        <f>VLOOKUP(C179,A!C$21:E$973,3,FALSE)</f>
        <v>4643.001877907842</v>
      </c>
      <c r="F179" s="15" t="s">
        <v>73</v>
      </c>
      <c r="G179" t="str">
        <f t="shared" si="34"/>
        <v>49580.052</v>
      </c>
      <c r="H179" s="26">
        <f t="shared" si="35"/>
        <v>4643</v>
      </c>
      <c r="I179" s="44" t="s">
        <v>542</v>
      </c>
      <c r="J179" s="45" t="s">
        <v>543</v>
      </c>
      <c r="K179" s="44">
        <v>4643</v>
      </c>
      <c r="L179" s="44" t="s">
        <v>506</v>
      </c>
      <c r="M179" s="45" t="s">
        <v>77</v>
      </c>
      <c r="N179" s="45"/>
      <c r="O179" s="46" t="s">
        <v>544</v>
      </c>
      <c r="P179" s="47" t="s">
        <v>56</v>
      </c>
    </row>
    <row r="180" spans="1:16" ht="12.75" customHeight="1">
      <c r="A180" s="26" t="str">
        <f t="shared" si="30"/>
        <v> BRNO 32 </v>
      </c>
      <c r="B180" s="15" t="str">
        <f t="shared" si="31"/>
        <v>I</v>
      </c>
      <c r="C180" s="26">
        <f t="shared" si="32"/>
        <v>51385.5215</v>
      </c>
      <c r="D180" t="str">
        <f t="shared" si="33"/>
        <v>vis</v>
      </c>
      <c r="E180">
        <f>VLOOKUP(C180,A!C$21:E$973,3,FALSE)</f>
        <v>5006.011014110447</v>
      </c>
      <c r="F180" s="15" t="s">
        <v>73</v>
      </c>
      <c r="G180" t="str">
        <f t="shared" si="34"/>
        <v>51385.5215</v>
      </c>
      <c r="H180" s="26">
        <f t="shared" si="35"/>
        <v>5006</v>
      </c>
      <c r="I180" s="44" t="s">
        <v>545</v>
      </c>
      <c r="J180" s="45" t="s">
        <v>546</v>
      </c>
      <c r="K180" s="44">
        <v>5006</v>
      </c>
      <c r="L180" s="44" t="s">
        <v>547</v>
      </c>
      <c r="M180" s="45" t="s">
        <v>77</v>
      </c>
      <c r="N180" s="45"/>
      <c r="O180" s="46" t="s">
        <v>548</v>
      </c>
      <c r="P180" s="46" t="s">
        <v>61</v>
      </c>
    </row>
    <row r="181" spans="1:16" ht="12.75" customHeight="1">
      <c r="A181" s="26" t="str">
        <f t="shared" si="30"/>
        <v> BRNO 32 </v>
      </c>
      <c r="B181" s="15" t="str">
        <f t="shared" si="31"/>
        <v>I</v>
      </c>
      <c r="C181" s="26">
        <f t="shared" si="32"/>
        <v>51395.4753</v>
      </c>
      <c r="D181" t="str">
        <f t="shared" si="33"/>
        <v>vis</v>
      </c>
      <c r="E181">
        <f>VLOOKUP(C181,A!C$21:E$973,3,FALSE)</f>
        <v>5008.012333069272</v>
      </c>
      <c r="F181" s="15" t="s">
        <v>73</v>
      </c>
      <c r="G181" t="str">
        <f t="shared" si="34"/>
        <v>51395.4753</v>
      </c>
      <c r="H181" s="26">
        <f t="shared" si="35"/>
        <v>5008</v>
      </c>
      <c r="I181" s="44" t="s">
        <v>549</v>
      </c>
      <c r="J181" s="45" t="s">
        <v>550</v>
      </c>
      <c r="K181" s="44">
        <v>5008</v>
      </c>
      <c r="L181" s="44" t="s">
        <v>551</v>
      </c>
      <c r="M181" s="45" t="s">
        <v>83</v>
      </c>
      <c r="N181" s="45" t="s">
        <v>84</v>
      </c>
      <c r="O181" s="46" t="s">
        <v>552</v>
      </c>
      <c r="P181" s="46" t="s">
        <v>61</v>
      </c>
    </row>
    <row r="182" spans="1:16" ht="12.75" customHeight="1">
      <c r="A182" s="26" t="str">
        <f t="shared" si="30"/>
        <v>OEJV 0162 </v>
      </c>
      <c r="B182" s="15" t="str">
        <f t="shared" si="31"/>
        <v>I</v>
      </c>
      <c r="C182" s="26">
        <f t="shared" si="32"/>
        <v>56488.474</v>
      </c>
      <c r="D182" t="str">
        <f t="shared" si="33"/>
        <v>vis</v>
      </c>
      <c r="E182">
        <f>VLOOKUP(C182,A!C$21:E$973,3,FALSE)</f>
        <v>6032.014709607891</v>
      </c>
      <c r="F182" s="15" t="s">
        <v>73</v>
      </c>
      <c r="G182" t="str">
        <f t="shared" si="34"/>
        <v>56488.474</v>
      </c>
      <c r="H182" s="26">
        <f t="shared" si="35"/>
        <v>6032</v>
      </c>
      <c r="I182" s="44" t="s">
        <v>553</v>
      </c>
      <c r="J182" s="45" t="s">
        <v>554</v>
      </c>
      <c r="K182" s="44">
        <v>6032</v>
      </c>
      <c r="L182" s="44" t="s">
        <v>555</v>
      </c>
      <c r="M182" s="45" t="s">
        <v>556</v>
      </c>
      <c r="N182" s="45" t="s">
        <v>557</v>
      </c>
      <c r="O182" s="46" t="s">
        <v>85</v>
      </c>
      <c r="P182" s="47" t="s">
        <v>558</v>
      </c>
    </row>
    <row r="183" spans="1:16" ht="12.75" customHeight="1">
      <c r="A183" s="26" t="str">
        <f t="shared" si="30"/>
        <v>OEJV 0162 </v>
      </c>
      <c r="B183" s="15" t="str">
        <f t="shared" si="31"/>
        <v>I</v>
      </c>
      <c r="C183" s="26">
        <f t="shared" si="32"/>
        <v>56503.397</v>
      </c>
      <c r="D183" t="str">
        <f t="shared" si="33"/>
        <v>vis</v>
      </c>
      <c r="E183">
        <f>VLOOKUP(C183,A!C$21:E$973,3,FALSE)</f>
        <v>6035.015139877995</v>
      </c>
      <c r="F183" s="15" t="s">
        <v>73</v>
      </c>
      <c r="G183" t="str">
        <f t="shared" si="34"/>
        <v>56503.397</v>
      </c>
      <c r="H183" s="26">
        <f t="shared" si="35"/>
        <v>6035</v>
      </c>
      <c r="I183" s="44" t="s">
        <v>559</v>
      </c>
      <c r="J183" s="45" t="s">
        <v>560</v>
      </c>
      <c r="K183" s="44">
        <v>6035</v>
      </c>
      <c r="L183" s="44" t="s">
        <v>561</v>
      </c>
      <c r="M183" s="45" t="s">
        <v>556</v>
      </c>
      <c r="N183" s="45" t="s">
        <v>557</v>
      </c>
      <c r="O183" s="46" t="s">
        <v>85</v>
      </c>
      <c r="P183" s="47" t="s">
        <v>558</v>
      </c>
    </row>
  </sheetData>
  <sheetProtection selectLockedCells="1" selectUnlockedCells="1"/>
  <hyperlinks>
    <hyperlink ref="P15" r:id="rId1" display="OEJV 0060 "/>
    <hyperlink ref="P177" r:id="rId2" display="BAVM 38 "/>
    <hyperlink ref="P179" r:id="rId3" display="VSB 47 "/>
    <hyperlink ref="P182" r:id="rId4" display="OEJV 0162 "/>
    <hyperlink ref="P183" r:id="rId5" display="OEJV 0162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