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8276940-59F8-4874-A6E3-1CF619E4264F}" xr6:coauthVersionLast="47" xr6:coauthVersionMax="47" xr10:uidLastSave="{00000000-0000-0000-0000-000000000000}"/>
  <bookViews>
    <workbookView xWindow="14925" yWindow="585" windowWidth="13590" windowHeight="14595" xr2:uid="{00000000-000D-0000-FFFF-FFFF00000000}"/>
  </bookViews>
  <sheets>
    <sheet name="Active" sheetId="1" r:id="rId1"/>
    <sheet name="A (2)" sheetId="4" r:id="rId2"/>
    <sheet name="Active B" sheetId="2" r:id="rId3"/>
    <sheet name="Active C" sheetId="3" r:id="rId4"/>
  </sheets>
  <calcPr calcId="181029"/>
</workbook>
</file>

<file path=xl/calcChain.xml><?xml version="1.0" encoding="utf-8"?>
<calcChain xmlns="http://schemas.openxmlformats.org/spreadsheetml/2006/main">
  <c r="E128" i="1" l="1"/>
  <c r="F128" i="1" s="1"/>
  <c r="G128" i="1" s="1"/>
  <c r="K128" i="1" s="1"/>
  <c r="Q128" i="1"/>
  <c r="Q124" i="1"/>
  <c r="Q125" i="1"/>
  <c r="Q126" i="1"/>
  <c r="Q127" i="1"/>
  <c r="E31" i="3"/>
  <c r="F31" i="3"/>
  <c r="G31" i="3"/>
  <c r="H31" i="3"/>
  <c r="Q31" i="3"/>
  <c r="E32" i="3"/>
  <c r="F32" i="3"/>
  <c r="G32" i="3"/>
  <c r="H32" i="3"/>
  <c r="Q32" i="3"/>
  <c r="E33" i="3"/>
  <c r="F33" i="3"/>
  <c r="G33" i="3"/>
  <c r="H33" i="3"/>
  <c r="Q33" i="3"/>
  <c r="E34" i="3"/>
  <c r="F34" i="3"/>
  <c r="G34" i="3"/>
  <c r="H34" i="3"/>
  <c r="Q34" i="3"/>
  <c r="E35" i="3"/>
  <c r="F35" i="3"/>
  <c r="G35" i="3"/>
  <c r="H35" i="3"/>
  <c r="Q35" i="3"/>
  <c r="E36" i="3"/>
  <c r="F36" i="3"/>
  <c r="G36" i="3"/>
  <c r="H36" i="3"/>
  <c r="Q36" i="3"/>
  <c r="E37" i="3"/>
  <c r="F37" i="3"/>
  <c r="G37" i="3"/>
  <c r="H37" i="3"/>
  <c r="Q37" i="3"/>
  <c r="E38" i="3"/>
  <c r="F38" i="3"/>
  <c r="G38" i="3"/>
  <c r="H38" i="3"/>
  <c r="Q38" i="3"/>
  <c r="E39" i="3"/>
  <c r="F39" i="3"/>
  <c r="G39" i="3"/>
  <c r="H39" i="3"/>
  <c r="Q39" i="3"/>
  <c r="E40" i="3"/>
  <c r="F40" i="3"/>
  <c r="G40" i="3"/>
  <c r="H40" i="3"/>
  <c r="Q40" i="3"/>
  <c r="E41" i="3"/>
  <c r="F41" i="3"/>
  <c r="G41" i="3"/>
  <c r="H41" i="3"/>
  <c r="Q41" i="3"/>
  <c r="E42" i="3"/>
  <c r="F42" i="3"/>
  <c r="G42" i="3"/>
  <c r="H42" i="3"/>
  <c r="Q42" i="3"/>
  <c r="E43" i="3"/>
  <c r="F43" i="3"/>
  <c r="G43" i="3"/>
  <c r="H43" i="3"/>
  <c r="Q43" i="3"/>
  <c r="E44" i="3"/>
  <c r="F44" i="3"/>
  <c r="G44" i="3"/>
  <c r="H44" i="3"/>
  <c r="Q44" i="3"/>
  <c r="E45" i="3"/>
  <c r="F45" i="3"/>
  <c r="G45" i="3"/>
  <c r="H45" i="3"/>
  <c r="Q45" i="3"/>
  <c r="E46" i="3"/>
  <c r="F46" i="3"/>
  <c r="G46" i="3"/>
  <c r="H46" i="3"/>
  <c r="Q46" i="3"/>
  <c r="E47" i="3"/>
  <c r="F47" i="3"/>
  <c r="G47" i="3"/>
  <c r="H47" i="3"/>
  <c r="Q47" i="3"/>
  <c r="E48" i="3"/>
  <c r="F48" i="3"/>
  <c r="G48" i="3"/>
  <c r="H48" i="3"/>
  <c r="Q48" i="3"/>
  <c r="E49" i="3"/>
  <c r="F49" i="3"/>
  <c r="G49" i="3"/>
  <c r="H49" i="3"/>
  <c r="Q49" i="3"/>
  <c r="E50" i="3"/>
  <c r="F50" i="3"/>
  <c r="G50" i="3"/>
  <c r="H50" i="3"/>
  <c r="Q50" i="3"/>
  <c r="E51" i="3"/>
  <c r="F51" i="3"/>
  <c r="G51" i="3"/>
  <c r="H51" i="3"/>
  <c r="Q51" i="3"/>
  <c r="E52" i="3"/>
  <c r="F52" i="3"/>
  <c r="G52" i="3"/>
  <c r="H52" i="3"/>
  <c r="Q52" i="3"/>
  <c r="E53" i="3"/>
  <c r="F53" i="3"/>
  <c r="G53" i="3"/>
  <c r="H53" i="3"/>
  <c r="Q53" i="3"/>
  <c r="E54" i="3"/>
  <c r="F54" i="3"/>
  <c r="G54" i="3"/>
  <c r="H54" i="3"/>
  <c r="Q54" i="3"/>
  <c r="E55" i="3"/>
  <c r="F55" i="3"/>
  <c r="G55" i="3"/>
  <c r="H55" i="3"/>
  <c r="Q55" i="3"/>
  <c r="E56" i="3"/>
  <c r="F56" i="3"/>
  <c r="G56" i="3"/>
  <c r="H56" i="3"/>
  <c r="Q56" i="3"/>
  <c r="E57" i="3"/>
  <c r="F57" i="3"/>
  <c r="G57" i="3"/>
  <c r="H57" i="3"/>
  <c r="Q57" i="3"/>
  <c r="E58" i="3"/>
  <c r="F58" i="3"/>
  <c r="G58" i="3"/>
  <c r="H58" i="3"/>
  <c r="Q58" i="3"/>
  <c r="E59" i="3"/>
  <c r="F59" i="3"/>
  <c r="G59" i="3"/>
  <c r="H59" i="3"/>
  <c r="Q59" i="3"/>
  <c r="E60" i="3"/>
  <c r="F60" i="3"/>
  <c r="G60" i="3"/>
  <c r="H60" i="3"/>
  <c r="Q60" i="3"/>
  <c r="E61" i="3"/>
  <c r="F61" i="3"/>
  <c r="G61" i="3"/>
  <c r="H61" i="3"/>
  <c r="Q61" i="3"/>
  <c r="E62" i="3"/>
  <c r="F62" i="3"/>
  <c r="G62" i="3"/>
  <c r="H62" i="3"/>
  <c r="Q62" i="3"/>
  <c r="E63" i="3"/>
  <c r="F63" i="3"/>
  <c r="G63" i="3"/>
  <c r="H63" i="3"/>
  <c r="Q63" i="3"/>
  <c r="E64" i="3"/>
  <c r="F64" i="3"/>
  <c r="G64" i="3"/>
  <c r="H64" i="3"/>
  <c r="Q64" i="3"/>
  <c r="E65" i="3"/>
  <c r="F65" i="3"/>
  <c r="G65" i="3"/>
  <c r="H65" i="3"/>
  <c r="Q65" i="3"/>
  <c r="E66" i="3"/>
  <c r="F66" i="3"/>
  <c r="G66" i="3"/>
  <c r="H66" i="3"/>
  <c r="Q66" i="3"/>
  <c r="E67" i="3"/>
  <c r="F67" i="3"/>
  <c r="G67" i="3"/>
  <c r="H67" i="3"/>
  <c r="Q67" i="3"/>
  <c r="E68" i="3"/>
  <c r="F68" i="3"/>
  <c r="G68" i="3"/>
  <c r="H68" i="3"/>
  <c r="Q68" i="3"/>
  <c r="E69" i="3"/>
  <c r="F69" i="3"/>
  <c r="G69" i="3"/>
  <c r="H69" i="3"/>
  <c r="Q69" i="3"/>
  <c r="E70" i="3"/>
  <c r="F70" i="3"/>
  <c r="G70" i="3"/>
  <c r="H70" i="3"/>
  <c r="Q70" i="3"/>
  <c r="E71" i="3"/>
  <c r="F71" i="3"/>
  <c r="G71" i="3"/>
  <c r="H71" i="3"/>
  <c r="Q71" i="3"/>
  <c r="E72" i="3"/>
  <c r="F72" i="3"/>
  <c r="G72" i="3"/>
  <c r="H72" i="3"/>
  <c r="Q72" i="3"/>
  <c r="E73" i="3"/>
  <c r="F73" i="3"/>
  <c r="G73" i="3"/>
  <c r="H73" i="3"/>
  <c r="Q73" i="3"/>
  <c r="E74" i="3"/>
  <c r="F74" i="3"/>
  <c r="G74" i="3"/>
  <c r="H74" i="3"/>
  <c r="Q74" i="3"/>
  <c r="E75" i="3"/>
  <c r="F75" i="3"/>
  <c r="G75" i="3"/>
  <c r="H75" i="3"/>
  <c r="Q75" i="3"/>
  <c r="E76" i="3"/>
  <c r="F76" i="3"/>
  <c r="G76" i="3"/>
  <c r="H76" i="3"/>
  <c r="Q76" i="3"/>
  <c r="E77" i="3"/>
  <c r="F77" i="3"/>
  <c r="G77" i="3"/>
  <c r="H77" i="3"/>
  <c r="Q77" i="3"/>
  <c r="E78" i="3"/>
  <c r="F78" i="3"/>
  <c r="G78" i="3"/>
  <c r="H78" i="3"/>
  <c r="Q78" i="3"/>
  <c r="E79" i="3"/>
  <c r="F79" i="3"/>
  <c r="G79" i="3"/>
  <c r="H79" i="3"/>
  <c r="Q79" i="3"/>
  <c r="E80" i="3"/>
  <c r="F80" i="3"/>
  <c r="G80" i="3"/>
  <c r="H80" i="3"/>
  <c r="Q80" i="3"/>
  <c r="E81" i="3"/>
  <c r="F81" i="3"/>
  <c r="G81" i="3"/>
  <c r="H81" i="3"/>
  <c r="Q81" i="3"/>
  <c r="E82" i="3"/>
  <c r="F82" i="3"/>
  <c r="G82" i="3"/>
  <c r="H82" i="3"/>
  <c r="Q82" i="3"/>
  <c r="E83" i="3"/>
  <c r="F83" i="3"/>
  <c r="G83" i="3"/>
  <c r="H83" i="3"/>
  <c r="Q83" i="3"/>
  <c r="E84" i="3"/>
  <c r="F84" i="3"/>
  <c r="G84" i="3"/>
  <c r="H84" i="3"/>
  <c r="Q84" i="3"/>
  <c r="E85" i="3"/>
  <c r="F85" i="3"/>
  <c r="G85" i="3"/>
  <c r="H85" i="3"/>
  <c r="Q85" i="3"/>
  <c r="E86" i="3"/>
  <c r="F86" i="3"/>
  <c r="G86" i="3"/>
  <c r="H86" i="3"/>
  <c r="Q86" i="3"/>
  <c r="E87" i="3"/>
  <c r="F87" i="3"/>
  <c r="G87" i="3"/>
  <c r="H87" i="3"/>
  <c r="Q87" i="3"/>
  <c r="E88" i="3"/>
  <c r="F88" i="3"/>
  <c r="G88" i="3"/>
  <c r="H88" i="3"/>
  <c r="Q88" i="3"/>
  <c r="E89" i="3"/>
  <c r="F89" i="3"/>
  <c r="G89" i="3"/>
  <c r="H89" i="3"/>
  <c r="Q89" i="3"/>
  <c r="E90" i="3"/>
  <c r="F90" i="3"/>
  <c r="G90" i="3"/>
  <c r="H90" i="3"/>
  <c r="Q90" i="3"/>
  <c r="E91" i="3"/>
  <c r="F91" i="3"/>
  <c r="G91" i="3"/>
  <c r="H91" i="3"/>
  <c r="Q91" i="3"/>
  <c r="E92" i="3"/>
  <c r="F92" i="3"/>
  <c r="G92" i="3"/>
  <c r="H92" i="3"/>
  <c r="Q92" i="3"/>
  <c r="E93" i="3"/>
  <c r="F93" i="3"/>
  <c r="G93" i="3"/>
  <c r="H93" i="3"/>
  <c r="Q93" i="3"/>
  <c r="E94" i="3"/>
  <c r="F94" i="3"/>
  <c r="G94" i="3"/>
  <c r="H94" i="3"/>
  <c r="Q94" i="3"/>
  <c r="E95" i="3"/>
  <c r="F95" i="3"/>
  <c r="G95" i="3"/>
  <c r="H95" i="3"/>
  <c r="Q95" i="3"/>
  <c r="E96" i="3"/>
  <c r="F96" i="3"/>
  <c r="G96" i="3"/>
  <c r="H96" i="3"/>
  <c r="Q96" i="3"/>
  <c r="E97" i="3"/>
  <c r="F97" i="3"/>
  <c r="G97" i="3"/>
  <c r="H97" i="3"/>
  <c r="Q97" i="3"/>
  <c r="E98" i="3"/>
  <c r="F98" i="3"/>
  <c r="G98" i="3"/>
  <c r="H98" i="3"/>
  <c r="Q98" i="3"/>
  <c r="E99" i="3"/>
  <c r="F99" i="3"/>
  <c r="G99" i="3"/>
  <c r="H99" i="3"/>
  <c r="Q99" i="3"/>
  <c r="E100" i="3"/>
  <c r="F100" i="3"/>
  <c r="G100" i="3"/>
  <c r="H100" i="3"/>
  <c r="Q100" i="3"/>
  <c r="E101" i="3"/>
  <c r="F101" i="3"/>
  <c r="G101" i="3"/>
  <c r="H101" i="3"/>
  <c r="Q101" i="3"/>
  <c r="E102" i="3"/>
  <c r="F102" i="3"/>
  <c r="G102" i="3"/>
  <c r="H102" i="3"/>
  <c r="Q102" i="3"/>
  <c r="E103" i="3"/>
  <c r="F103" i="3"/>
  <c r="G103" i="3"/>
  <c r="H103" i="3"/>
  <c r="Q103" i="3"/>
  <c r="E104" i="3"/>
  <c r="F104" i="3"/>
  <c r="G104" i="3"/>
  <c r="H104" i="3"/>
  <c r="Q104" i="3"/>
  <c r="E105" i="3"/>
  <c r="F105" i="3"/>
  <c r="G105" i="3"/>
  <c r="H105" i="3"/>
  <c r="Q105" i="3"/>
  <c r="E106" i="3"/>
  <c r="F106" i="3"/>
  <c r="G106" i="3"/>
  <c r="H106" i="3"/>
  <c r="Q106" i="3"/>
  <c r="E107" i="3"/>
  <c r="F107" i="3"/>
  <c r="G107" i="3"/>
  <c r="H107" i="3"/>
  <c r="Q107" i="3"/>
  <c r="E108" i="3"/>
  <c r="F108" i="3"/>
  <c r="G108" i="3"/>
  <c r="H108" i="3"/>
  <c r="Q108" i="3"/>
  <c r="E109" i="3"/>
  <c r="F109" i="3"/>
  <c r="G109" i="3"/>
  <c r="H109" i="3"/>
  <c r="Q109" i="3"/>
  <c r="E110" i="3"/>
  <c r="F110" i="3"/>
  <c r="G110" i="3"/>
  <c r="H110" i="3"/>
  <c r="Q110" i="3"/>
  <c r="E111" i="3"/>
  <c r="F111" i="3"/>
  <c r="G111" i="3"/>
  <c r="H111" i="3"/>
  <c r="Q111" i="3"/>
  <c r="E112" i="3"/>
  <c r="F112" i="3"/>
  <c r="G112" i="3"/>
  <c r="H112" i="3"/>
  <c r="Q112" i="3"/>
  <c r="E113" i="3"/>
  <c r="F113" i="3"/>
  <c r="G113" i="3"/>
  <c r="H113" i="3"/>
  <c r="Q113" i="3"/>
  <c r="E114" i="3"/>
  <c r="F114" i="3"/>
  <c r="G114" i="3"/>
  <c r="H114" i="3"/>
  <c r="Q114" i="3"/>
  <c r="E115" i="3"/>
  <c r="F115" i="3"/>
  <c r="G115" i="3"/>
  <c r="H115" i="3"/>
  <c r="Q115" i="3"/>
  <c r="E116" i="3"/>
  <c r="F116" i="3"/>
  <c r="G116" i="3"/>
  <c r="H116" i="3"/>
  <c r="Q116" i="3"/>
  <c r="E117" i="3"/>
  <c r="F117" i="3"/>
  <c r="G117" i="3"/>
  <c r="H117" i="3"/>
  <c r="Q117" i="3"/>
  <c r="E118" i="3"/>
  <c r="F118" i="3"/>
  <c r="G118" i="3"/>
  <c r="H118" i="3"/>
  <c r="Q118" i="3"/>
  <c r="E119" i="3"/>
  <c r="F119" i="3"/>
  <c r="G119" i="3"/>
  <c r="H119" i="3"/>
  <c r="Q119" i="3"/>
  <c r="E120" i="3"/>
  <c r="F120" i="3"/>
  <c r="G120" i="3"/>
  <c r="H120" i="3"/>
  <c r="Q120" i="3"/>
  <c r="E121" i="3"/>
  <c r="F121" i="3"/>
  <c r="G121" i="3"/>
  <c r="H121" i="3"/>
  <c r="Q121" i="3"/>
  <c r="E31" i="2"/>
  <c r="F31" i="2"/>
  <c r="G31" i="2"/>
  <c r="H31" i="2"/>
  <c r="Q31" i="2"/>
  <c r="E32" i="2"/>
  <c r="F32" i="2"/>
  <c r="G32" i="2"/>
  <c r="H32" i="2"/>
  <c r="Q32" i="2"/>
  <c r="E33" i="2"/>
  <c r="F33" i="2"/>
  <c r="G33" i="2"/>
  <c r="H33" i="2"/>
  <c r="Q33" i="2"/>
  <c r="E34" i="2"/>
  <c r="F34" i="2"/>
  <c r="G34" i="2"/>
  <c r="H34" i="2"/>
  <c r="Q34" i="2"/>
  <c r="E35" i="2"/>
  <c r="F35" i="2"/>
  <c r="G35" i="2"/>
  <c r="H35" i="2"/>
  <c r="Q35" i="2"/>
  <c r="E36" i="2"/>
  <c r="F36" i="2"/>
  <c r="G36" i="2"/>
  <c r="H36" i="2"/>
  <c r="Q36" i="2"/>
  <c r="E37" i="2"/>
  <c r="F37" i="2"/>
  <c r="G37" i="2"/>
  <c r="H37" i="2"/>
  <c r="Q37" i="2"/>
  <c r="E38" i="2"/>
  <c r="F38" i="2"/>
  <c r="G38" i="2"/>
  <c r="H38" i="2"/>
  <c r="Q38" i="2"/>
  <c r="E39" i="2"/>
  <c r="F39" i="2"/>
  <c r="G39" i="2"/>
  <c r="H39" i="2"/>
  <c r="Q39" i="2"/>
  <c r="E40" i="2"/>
  <c r="F40" i="2"/>
  <c r="G40" i="2"/>
  <c r="H40" i="2"/>
  <c r="Q40" i="2"/>
  <c r="E41" i="2"/>
  <c r="F41" i="2"/>
  <c r="G41" i="2"/>
  <c r="H41" i="2"/>
  <c r="Q41" i="2"/>
  <c r="E42" i="2"/>
  <c r="F42" i="2"/>
  <c r="G42" i="2"/>
  <c r="H42" i="2"/>
  <c r="Q42" i="2"/>
  <c r="E43" i="2"/>
  <c r="F43" i="2"/>
  <c r="G43" i="2"/>
  <c r="H43" i="2"/>
  <c r="Q43" i="2"/>
  <c r="E44" i="2"/>
  <c r="F44" i="2"/>
  <c r="G44" i="2"/>
  <c r="H44" i="2"/>
  <c r="Q44" i="2"/>
  <c r="E45" i="2"/>
  <c r="F45" i="2"/>
  <c r="G45" i="2"/>
  <c r="H45" i="2"/>
  <c r="Q45" i="2"/>
  <c r="E46" i="2"/>
  <c r="F46" i="2"/>
  <c r="G46" i="2"/>
  <c r="H46" i="2"/>
  <c r="Q46" i="2"/>
  <c r="E47" i="2"/>
  <c r="F47" i="2"/>
  <c r="G47" i="2"/>
  <c r="H47" i="2"/>
  <c r="Q47" i="2"/>
  <c r="E48" i="2"/>
  <c r="F48" i="2"/>
  <c r="G48" i="2"/>
  <c r="H48" i="2"/>
  <c r="Q48" i="2"/>
  <c r="E49" i="2"/>
  <c r="F49" i="2"/>
  <c r="G49" i="2"/>
  <c r="H49" i="2"/>
  <c r="Q49" i="2"/>
  <c r="E50" i="2"/>
  <c r="F50" i="2"/>
  <c r="G50" i="2"/>
  <c r="H50" i="2"/>
  <c r="Q50" i="2"/>
  <c r="E51" i="2"/>
  <c r="F51" i="2"/>
  <c r="G51" i="2"/>
  <c r="H51" i="2"/>
  <c r="Q51" i="2"/>
  <c r="E52" i="2"/>
  <c r="F52" i="2"/>
  <c r="G52" i="2"/>
  <c r="H52" i="2"/>
  <c r="Q52" i="2"/>
  <c r="E53" i="2"/>
  <c r="F53" i="2"/>
  <c r="G53" i="2"/>
  <c r="H53" i="2"/>
  <c r="Q53" i="2"/>
  <c r="E54" i="2"/>
  <c r="F54" i="2"/>
  <c r="G54" i="2"/>
  <c r="H54" i="2"/>
  <c r="Q54" i="2"/>
  <c r="E55" i="2"/>
  <c r="F55" i="2"/>
  <c r="G55" i="2"/>
  <c r="H55" i="2"/>
  <c r="Q55" i="2"/>
  <c r="E56" i="2"/>
  <c r="F56" i="2"/>
  <c r="G56" i="2"/>
  <c r="H56" i="2"/>
  <c r="Q56" i="2"/>
  <c r="E57" i="2"/>
  <c r="F57" i="2"/>
  <c r="G57" i="2"/>
  <c r="H57" i="2"/>
  <c r="Q57" i="2"/>
  <c r="E58" i="2"/>
  <c r="F58" i="2"/>
  <c r="G58" i="2"/>
  <c r="H58" i="2"/>
  <c r="Q58" i="2"/>
  <c r="E59" i="2"/>
  <c r="F59" i="2"/>
  <c r="G59" i="2"/>
  <c r="H59" i="2"/>
  <c r="Q59" i="2"/>
  <c r="E60" i="2"/>
  <c r="F60" i="2"/>
  <c r="G60" i="2"/>
  <c r="H60" i="2"/>
  <c r="Q60" i="2"/>
  <c r="E61" i="2"/>
  <c r="F61" i="2"/>
  <c r="G61" i="2"/>
  <c r="H61" i="2"/>
  <c r="Q61" i="2"/>
  <c r="E62" i="2"/>
  <c r="F62" i="2"/>
  <c r="G62" i="2"/>
  <c r="H62" i="2"/>
  <c r="Q62" i="2"/>
  <c r="E63" i="2"/>
  <c r="F63" i="2"/>
  <c r="G63" i="2"/>
  <c r="H63" i="2"/>
  <c r="Q63" i="2"/>
  <c r="E64" i="2"/>
  <c r="F64" i="2"/>
  <c r="G64" i="2"/>
  <c r="H64" i="2"/>
  <c r="Q64" i="2"/>
  <c r="E65" i="2"/>
  <c r="F65" i="2"/>
  <c r="G65" i="2"/>
  <c r="H65" i="2"/>
  <c r="Q65" i="2"/>
  <c r="E66" i="2"/>
  <c r="F66" i="2"/>
  <c r="G66" i="2"/>
  <c r="H66" i="2"/>
  <c r="Q66" i="2"/>
  <c r="E67" i="2"/>
  <c r="F67" i="2"/>
  <c r="G67" i="2"/>
  <c r="H67" i="2"/>
  <c r="Q67" i="2"/>
  <c r="E68" i="2"/>
  <c r="F68" i="2"/>
  <c r="G68" i="2"/>
  <c r="H68" i="2"/>
  <c r="Q68" i="2"/>
  <c r="E69" i="2"/>
  <c r="F69" i="2"/>
  <c r="G69" i="2"/>
  <c r="H69" i="2"/>
  <c r="Q69" i="2"/>
  <c r="E70" i="2"/>
  <c r="F70" i="2"/>
  <c r="G70" i="2"/>
  <c r="H70" i="2"/>
  <c r="Q70" i="2"/>
  <c r="E71" i="2"/>
  <c r="F71" i="2"/>
  <c r="G71" i="2"/>
  <c r="H71" i="2"/>
  <c r="Q71" i="2"/>
  <c r="E72" i="2"/>
  <c r="F72" i="2"/>
  <c r="G72" i="2"/>
  <c r="H72" i="2"/>
  <c r="Q72" i="2"/>
  <c r="E73" i="2"/>
  <c r="F73" i="2"/>
  <c r="G73" i="2"/>
  <c r="H73" i="2"/>
  <c r="Q73" i="2"/>
  <c r="E74" i="2"/>
  <c r="F74" i="2"/>
  <c r="G74" i="2"/>
  <c r="H74" i="2"/>
  <c r="Q74" i="2"/>
  <c r="E75" i="2"/>
  <c r="F75" i="2"/>
  <c r="G75" i="2"/>
  <c r="H75" i="2"/>
  <c r="Q75" i="2"/>
  <c r="E76" i="2"/>
  <c r="F76" i="2"/>
  <c r="G76" i="2"/>
  <c r="H76" i="2"/>
  <c r="Q76" i="2"/>
  <c r="E77" i="2"/>
  <c r="F77" i="2"/>
  <c r="G77" i="2"/>
  <c r="H77" i="2"/>
  <c r="Q77" i="2"/>
  <c r="E78" i="2"/>
  <c r="F78" i="2"/>
  <c r="G78" i="2"/>
  <c r="H78" i="2"/>
  <c r="Q78" i="2"/>
  <c r="E79" i="2"/>
  <c r="F79" i="2"/>
  <c r="G79" i="2"/>
  <c r="H79" i="2"/>
  <c r="Q79" i="2"/>
  <c r="E80" i="2"/>
  <c r="F80" i="2"/>
  <c r="G80" i="2"/>
  <c r="H80" i="2"/>
  <c r="Q80" i="2"/>
  <c r="E81" i="2"/>
  <c r="F81" i="2"/>
  <c r="G81" i="2"/>
  <c r="H81" i="2"/>
  <c r="Q81" i="2"/>
  <c r="E82" i="2"/>
  <c r="F82" i="2"/>
  <c r="G82" i="2"/>
  <c r="H82" i="2"/>
  <c r="Q82" i="2"/>
  <c r="E83" i="2"/>
  <c r="F83" i="2"/>
  <c r="G83" i="2"/>
  <c r="H83" i="2"/>
  <c r="Q83" i="2"/>
  <c r="E84" i="2"/>
  <c r="F84" i="2"/>
  <c r="G84" i="2"/>
  <c r="H84" i="2"/>
  <c r="Q84" i="2"/>
  <c r="E85" i="2"/>
  <c r="F85" i="2"/>
  <c r="G85" i="2"/>
  <c r="H85" i="2"/>
  <c r="Q85" i="2"/>
  <c r="E86" i="2"/>
  <c r="F86" i="2"/>
  <c r="G86" i="2"/>
  <c r="H86" i="2"/>
  <c r="Q86" i="2"/>
  <c r="E87" i="2"/>
  <c r="F87" i="2"/>
  <c r="G87" i="2"/>
  <c r="H87" i="2"/>
  <c r="Q87" i="2"/>
  <c r="E88" i="2"/>
  <c r="F88" i="2"/>
  <c r="G88" i="2"/>
  <c r="H88" i="2"/>
  <c r="Q88" i="2"/>
  <c r="E89" i="2"/>
  <c r="F89" i="2"/>
  <c r="G89" i="2"/>
  <c r="H89" i="2"/>
  <c r="Q89" i="2"/>
  <c r="E90" i="2"/>
  <c r="F90" i="2"/>
  <c r="G90" i="2"/>
  <c r="H90" i="2"/>
  <c r="Q90" i="2"/>
  <c r="E91" i="2"/>
  <c r="F91" i="2"/>
  <c r="G91" i="2"/>
  <c r="H91" i="2"/>
  <c r="Q91" i="2"/>
  <c r="E92" i="2"/>
  <c r="F92" i="2"/>
  <c r="G92" i="2"/>
  <c r="H92" i="2"/>
  <c r="Q92" i="2"/>
  <c r="E93" i="2"/>
  <c r="F93" i="2"/>
  <c r="G93" i="2"/>
  <c r="H93" i="2"/>
  <c r="Q93" i="2"/>
  <c r="E94" i="2"/>
  <c r="F94" i="2"/>
  <c r="G94" i="2"/>
  <c r="H94" i="2"/>
  <c r="Q94" i="2"/>
  <c r="E95" i="2"/>
  <c r="F95" i="2"/>
  <c r="G95" i="2"/>
  <c r="H95" i="2"/>
  <c r="Q95" i="2"/>
  <c r="E96" i="2"/>
  <c r="F96" i="2"/>
  <c r="G96" i="2"/>
  <c r="H96" i="2"/>
  <c r="Q96" i="2"/>
  <c r="E97" i="2"/>
  <c r="F97" i="2"/>
  <c r="G97" i="2"/>
  <c r="H97" i="2"/>
  <c r="Q97" i="2"/>
  <c r="E98" i="2"/>
  <c r="F98" i="2"/>
  <c r="G98" i="2"/>
  <c r="H98" i="2"/>
  <c r="Q98" i="2"/>
  <c r="E99" i="2"/>
  <c r="F99" i="2"/>
  <c r="G99" i="2"/>
  <c r="H99" i="2"/>
  <c r="Q99" i="2"/>
  <c r="E100" i="2"/>
  <c r="F100" i="2"/>
  <c r="G100" i="2"/>
  <c r="H100" i="2"/>
  <c r="Q100" i="2"/>
  <c r="E101" i="2"/>
  <c r="F101" i="2"/>
  <c r="G101" i="2"/>
  <c r="H101" i="2"/>
  <c r="Q101" i="2"/>
  <c r="E102" i="2"/>
  <c r="F102" i="2"/>
  <c r="G102" i="2"/>
  <c r="H102" i="2"/>
  <c r="Q102" i="2"/>
  <c r="E103" i="2"/>
  <c r="F103" i="2"/>
  <c r="G103" i="2"/>
  <c r="H103" i="2"/>
  <c r="Q103" i="2"/>
  <c r="E104" i="2"/>
  <c r="F104" i="2"/>
  <c r="G104" i="2"/>
  <c r="H104" i="2"/>
  <c r="Q104" i="2"/>
  <c r="E105" i="2"/>
  <c r="F105" i="2"/>
  <c r="G105" i="2"/>
  <c r="H105" i="2"/>
  <c r="Q105" i="2"/>
  <c r="E106" i="2"/>
  <c r="F106" i="2"/>
  <c r="G106" i="2"/>
  <c r="H106" i="2"/>
  <c r="Q106" i="2"/>
  <c r="E107" i="2"/>
  <c r="F107" i="2"/>
  <c r="G107" i="2"/>
  <c r="H107" i="2"/>
  <c r="Q107" i="2"/>
  <c r="E108" i="2"/>
  <c r="F108" i="2"/>
  <c r="G108" i="2"/>
  <c r="H108" i="2"/>
  <c r="Q108" i="2"/>
  <c r="E109" i="2"/>
  <c r="F109" i="2"/>
  <c r="G109" i="2"/>
  <c r="H109" i="2"/>
  <c r="Q109" i="2"/>
  <c r="E110" i="2"/>
  <c r="F110" i="2"/>
  <c r="G110" i="2"/>
  <c r="H110" i="2"/>
  <c r="Q110" i="2"/>
  <c r="E111" i="2"/>
  <c r="F111" i="2"/>
  <c r="G111" i="2"/>
  <c r="H111" i="2"/>
  <c r="Q111" i="2"/>
  <c r="E112" i="2"/>
  <c r="F112" i="2"/>
  <c r="G112" i="2"/>
  <c r="H112" i="2"/>
  <c r="Q112" i="2"/>
  <c r="E113" i="2"/>
  <c r="F113" i="2"/>
  <c r="G113" i="2"/>
  <c r="H113" i="2"/>
  <c r="Q113" i="2"/>
  <c r="E114" i="2"/>
  <c r="F114" i="2"/>
  <c r="G114" i="2"/>
  <c r="H114" i="2"/>
  <c r="Q114" i="2"/>
  <c r="E115" i="2"/>
  <c r="F115" i="2"/>
  <c r="G115" i="2"/>
  <c r="H115" i="2"/>
  <c r="Q115" i="2"/>
  <c r="E116" i="2"/>
  <c r="F116" i="2"/>
  <c r="G116" i="2"/>
  <c r="H116" i="2"/>
  <c r="Q116" i="2"/>
  <c r="E117" i="2"/>
  <c r="F117" i="2"/>
  <c r="G117" i="2"/>
  <c r="H117" i="2"/>
  <c r="Q117" i="2"/>
  <c r="E118" i="2"/>
  <c r="F118" i="2"/>
  <c r="G118" i="2"/>
  <c r="H118" i="2"/>
  <c r="Q118" i="2"/>
  <c r="E119" i="2"/>
  <c r="F119" i="2"/>
  <c r="G119" i="2"/>
  <c r="H119" i="2"/>
  <c r="Q119" i="2"/>
  <c r="E120" i="2"/>
  <c r="F120" i="2"/>
  <c r="G120" i="2"/>
  <c r="H120" i="2"/>
  <c r="Q120" i="2"/>
  <c r="E121" i="2"/>
  <c r="F121" i="2"/>
  <c r="G121" i="2"/>
  <c r="H121" i="2"/>
  <c r="Q121" i="2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93" i="1"/>
  <c r="Q85" i="1"/>
  <c r="Q86" i="1"/>
  <c r="Q90" i="1"/>
  <c r="Q92" i="1"/>
  <c r="Q87" i="1"/>
  <c r="Q94" i="1"/>
  <c r="Q96" i="1"/>
  <c r="Q80" i="1"/>
  <c r="Q95" i="1"/>
  <c r="Q97" i="1"/>
  <c r="Q98" i="1"/>
  <c r="Q81" i="1"/>
  <c r="Q91" i="1"/>
  <c r="Q99" i="1"/>
  <c r="Q74" i="1"/>
  <c r="Q88" i="1"/>
  <c r="Q89" i="1"/>
  <c r="Q101" i="1"/>
  <c r="Q79" i="1"/>
  <c r="Q100" i="1"/>
  <c r="Q84" i="1"/>
  <c r="C7" i="1"/>
  <c r="C8" i="1"/>
  <c r="C9" i="1"/>
  <c r="D9" i="1"/>
  <c r="Q73" i="1"/>
  <c r="Q75" i="1"/>
  <c r="Q76" i="1"/>
  <c r="Q77" i="1"/>
  <c r="Q78" i="1"/>
  <c r="Q82" i="1"/>
  <c r="Q83" i="1"/>
  <c r="Q70" i="1"/>
  <c r="Q71" i="1"/>
  <c r="Q72" i="1"/>
  <c r="Q69" i="1"/>
  <c r="F16" i="1"/>
  <c r="Q61" i="1"/>
  <c r="Q62" i="1"/>
  <c r="Q63" i="1"/>
  <c r="Q64" i="1"/>
  <c r="Q65" i="1"/>
  <c r="Q66" i="1"/>
  <c r="Q67" i="1"/>
  <c r="Q68" i="1"/>
  <c r="Q43" i="1"/>
  <c r="Q45" i="1"/>
  <c r="Q49" i="1"/>
  <c r="Q50" i="1"/>
  <c r="Q52" i="1"/>
  <c r="Q53" i="1"/>
  <c r="Q54" i="1"/>
  <c r="Q55" i="1"/>
  <c r="Q56" i="1"/>
  <c r="Q57" i="1"/>
  <c r="Q58" i="1"/>
  <c r="Q59" i="1"/>
  <c r="Q60" i="1"/>
  <c r="Q42" i="1"/>
  <c r="C17" i="1"/>
  <c r="Q34" i="1"/>
  <c r="Q36" i="1"/>
  <c r="Q37" i="1"/>
  <c r="Q38" i="1"/>
  <c r="Q40" i="1"/>
  <c r="Q41" i="1"/>
  <c r="Q51" i="1"/>
  <c r="Q29" i="1"/>
  <c r="Q31" i="1"/>
  <c r="Q33" i="1"/>
  <c r="Q35" i="1"/>
  <c r="Q39" i="1"/>
  <c r="Q44" i="1"/>
  <c r="Q46" i="1"/>
  <c r="Q47" i="1"/>
  <c r="Q48" i="1"/>
  <c r="C7" i="4"/>
  <c r="C8" i="4"/>
  <c r="F11" i="4"/>
  <c r="G11" i="4"/>
  <c r="E15" i="4"/>
  <c r="C17" i="4"/>
  <c r="E21" i="4"/>
  <c r="F21" i="4"/>
  <c r="G21" i="4"/>
  <c r="H21" i="4"/>
  <c r="Q21" i="4"/>
  <c r="E22" i="4"/>
  <c r="F22" i="4"/>
  <c r="G22" i="4"/>
  <c r="H22" i="4"/>
  <c r="Q22" i="4"/>
  <c r="E23" i="4"/>
  <c r="F23" i="4"/>
  <c r="G23" i="4"/>
  <c r="H23" i="4"/>
  <c r="Q23" i="4"/>
  <c r="E24" i="4"/>
  <c r="F24" i="4"/>
  <c r="G24" i="4"/>
  <c r="H24" i="4"/>
  <c r="Q24" i="4"/>
  <c r="E25" i="4"/>
  <c r="F25" i="4"/>
  <c r="G25" i="4"/>
  <c r="H25" i="4"/>
  <c r="Q25" i="4"/>
  <c r="E26" i="4"/>
  <c r="F26" i="4"/>
  <c r="G26" i="4"/>
  <c r="H26" i="4"/>
  <c r="Q26" i="4"/>
  <c r="E27" i="4"/>
  <c r="F27" i="4"/>
  <c r="G27" i="4"/>
  <c r="H27" i="4"/>
  <c r="Q27" i="4"/>
  <c r="E28" i="4"/>
  <c r="F28" i="4"/>
  <c r="G28" i="4"/>
  <c r="H28" i="4"/>
  <c r="Q28" i="4"/>
  <c r="E29" i="4"/>
  <c r="F29" i="4"/>
  <c r="G29" i="4"/>
  <c r="H29" i="4"/>
  <c r="Q29" i="4"/>
  <c r="E30" i="4"/>
  <c r="F30" i="4"/>
  <c r="G30" i="4"/>
  <c r="H30" i="4"/>
  <c r="Q30" i="4"/>
  <c r="E24" i="3"/>
  <c r="F24" i="3"/>
  <c r="G24" i="3"/>
  <c r="H24" i="3"/>
  <c r="E26" i="3"/>
  <c r="F26" i="3"/>
  <c r="G26" i="3"/>
  <c r="E27" i="3"/>
  <c r="F27" i="3"/>
  <c r="G27" i="3"/>
  <c r="H27" i="3"/>
  <c r="E28" i="3"/>
  <c r="F28" i="3"/>
  <c r="G28" i="3"/>
  <c r="E29" i="3"/>
  <c r="F29" i="3"/>
  <c r="G29" i="3"/>
  <c r="E30" i="3"/>
  <c r="F30" i="3"/>
  <c r="G30" i="3"/>
  <c r="H30" i="3"/>
  <c r="G11" i="3"/>
  <c r="F11" i="3"/>
  <c r="Q24" i="3"/>
  <c r="E24" i="2"/>
  <c r="F24" i="2"/>
  <c r="G24" i="2"/>
  <c r="H24" i="2"/>
  <c r="E26" i="2"/>
  <c r="F26" i="2"/>
  <c r="G26" i="2"/>
  <c r="E27" i="2"/>
  <c r="F27" i="2"/>
  <c r="G27" i="2"/>
  <c r="H27" i="2"/>
  <c r="E28" i="2"/>
  <c r="F28" i="2"/>
  <c r="G28" i="2"/>
  <c r="E29" i="2"/>
  <c r="F29" i="2"/>
  <c r="G29" i="2"/>
  <c r="H29" i="2"/>
  <c r="E30" i="2"/>
  <c r="F30" i="2"/>
  <c r="G30" i="2"/>
  <c r="F11" i="2"/>
  <c r="Q24" i="2"/>
  <c r="Q24" i="1"/>
  <c r="E25" i="3"/>
  <c r="F25" i="3"/>
  <c r="G25" i="3"/>
  <c r="H25" i="3"/>
  <c r="E23" i="3"/>
  <c r="E22" i="3"/>
  <c r="E21" i="3"/>
  <c r="F21" i="3"/>
  <c r="G21" i="3"/>
  <c r="F22" i="3"/>
  <c r="G22" i="3"/>
  <c r="H22" i="3"/>
  <c r="F23" i="3"/>
  <c r="G23" i="3"/>
  <c r="H23" i="3"/>
  <c r="E15" i="3"/>
  <c r="C17" i="3"/>
  <c r="H21" i="3"/>
  <c r="Q21" i="3"/>
  <c r="Q22" i="3"/>
  <c r="Q23" i="3"/>
  <c r="Q25" i="3"/>
  <c r="H26" i="3"/>
  <c r="Q26" i="3"/>
  <c r="Q27" i="3"/>
  <c r="H28" i="3"/>
  <c r="Q28" i="3"/>
  <c r="H29" i="3"/>
  <c r="Q29" i="3"/>
  <c r="Q30" i="3"/>
  <c r="E21" i="2"/>
  <c r="E25" i="2"/>
  <c r="F25" i="2"/>
  <c r="G25" i="2"/>
  <c r="H25" i="2"/>
  <c r="E23" i="2"/>
  <c r="F23" i="2"/>
  <c r="E22" i="2"/>
  <c r="G11" i="2"/>
  <c r="F22" i="2"/>
  <c r="F21" i="2"/>
  <c r="E15" i="2"/>
  <c r="C17" i="2"/>
  <c r="G21" i="2"/>
  <c r="H21" i="2"/>
  <c r="Q21" i="2"/>
  <c r="G22" i="2"/>
  <c r="H22" i="2"/>
  <c r="Q22" i="2"/>
  <c r="G23" i="2"/>
  <c r="H23" i="2"/>
  <c r="Q23" i="2"/>
  <c r="Q25" i="2"/>
  <c r="H26" i="2"/>
  <c r="Q26" i="2"/>
  <c r="Q27" i="2"/>
  <c r="H28" i="2"/>
  <c r="Q28" i="2"/>
  <c r="Q29" i="2"/>
  <c r="H30" i="2"/>
  <c r="Q30" i="2"/>
  <c r="Q22" i="1"/>
  <c r="Q23" i="1"/>
  <c r="Q25" i="1"/>
  <c r="Q26" i="1"/>
  <c r="Q27" i="1"/>
  <c r="Q28" i="1"/>
  <c r="Q30" i="1"/>
  <c r="Q32" i="1"/>
  <c r="Q21" i="1"/>
  <c r="E57" i="1"/>
  <c r="F57" i="1" s="1"/>
  <c r="E98" i="1"/>
  <c r="F98" i="1" s="1"/>
  <c r="C12" i="3"/>
  <c r="C11" i="3"/>
  <c r="C11" i="4"/>
  <c r="E92" i="1" l="1"/>
  <c r="F92" i="1" s="1"/>
  <c r="U98" i="1"/>
  <c r="E106" i="1"/>
  <c r="F106" i="1" s="1"/>
  <c r="G106" i="1" s="1"/>
  <c r="K106" i="1" s="1"/>
  <c r="E74" i="1"/>
  <c r="F74" i="1" s="1"/>
  <c r="E64" i="1"/>
  <c r="F64" i="1" s="1"/>
  <c r="E27" i="1"/>
  <c r="F27" i="1" s="1"/>
  <c r="E124" i="1"/>
  <c r="F124" i="1" s="1"/>
  <c r="G124" i="1" s="1"/>
  <c r="K124" i="1" s="1"/>
  <c r="E77" i="1"/>
  <c r="F77" i="1" s="1"/>
  <c r="E107" i="1"/>
  <c r="F107" i="1" s="1"/>
  <c r="E120" i="1"/>
  <c r="F120" i="1" s="1"/>
  <c r="G120" i="1" s="1"/>
  <c r="K120" i="1" s="1"/>
  <c r="E112" i="1"/>
  <c r="F112" i="1" s="1"/>
  <c r="E86" i="1"/>
  <c r="F86" i="1" s="1"/>
  <c r="E22" i="1"/>
  <c r="F22" i="1" s="1"/>
  <c r="E56" i="1"/>
  <c r="F56" i="1" s="1"/>
  <c r="G85" i="1"/>
  <c r="K85" i="1" s="1"/>
  <c r="E68" i="1"/>
  <c r="F68" i="1" s="1"/>
  <c r="E49" i="1"/>
  <c r="F49" i="1" s="1"/>
  <c r="E119" i="1"/>
  <c r="F119" i="1" s="1"/>
  <c r="G119" i="1" s="1"/>
  <c r="K119" i="1" s="1"/>
  <c r="E103" i="1"/>
  <c r="F103" i="1" s="1"/>
  <c r="G69" i="1"/>
  <c r="J69" i="1" s="1"/>
  <c r="E59" i="1"/>
  <c r="F59" i="1" s="1"/>
  <c r="E118" i="1"/>
  <c r="F118" i="1" s="1"/>
  <c r="G118" i="1" s="1"/>
  <c r="K118" i="1" s="1"/>
  <c r="E30" i="1"/>
  <c r="F30" i="1" s="1"/>
  <c r="E66" i="1"/>
  <c r="F66" i="1" s="1"/>
  <c r="E39" i="1"/>
  <c r="F39" i="1" s="1"/>
  <c r="G39" i="1" s="1"/>
  <c r="J39" i="1" s="1"/>
  <c r="E33" i="1"/>
  <c r="F33" i="1" s="1"/>
  <c r="G79" i="1"/>
  <c r="K79" i="1" s="1"/>
  <c r="E44" i="1"/>
  <c r="F44" i="1" s="1"/>
  <c r="E114" i="1"/>
  <c r="F114" i="1" s="1"/>
  <c r="E93" i="1"/>
  <c r="F93" i="1" s="1"/>
  <c r="G93" i="1" s="1"/>
  <c r="K93" i="1" s="1"/>
  <c r="G73" i="1"/>
  <c r="J73" i="1" s="1"/>
  <c r="E54" i="1"/>
  <c r="F54" i="1" s="1"/>
  <c r="E108" i="1"/>
  <c r="F108" i="1" s="1"/>
  <c r="G27" i="1"/>
  <c r="J27" i="1" s="1"/>
  <c r="E55" i="1"/>
  <c r="F55" i="1" s="1"/>
  <c r="E70" i="1"/>
  <c r="F70" i="1" s="1"/>
  <c r="E51" i="1"/>
  <c r="F51" i="1" s="1"/>
  <c r="G121" i="1"/>
  <c r="K121" i="1" s="1"/>
  <c r="E125" i="1"/>
  <c r="F125" i="1" s="1"/>
  <c r="G125" i="1" s="1"/>
  <c r="K125" i="1" s="1"/>
  <c r="E35" i="1"/>
  <c r="F35" i="1" s="1"/>
  <c r="E26" i="1"/>
  <c r="F26" i="1" s="1"/>
  <c r="E104" i="1"/>
  <c r="F104" i="1" s="1"/>
  <c r="G104" i="1" s="1"/>
  <c r="K104" i="1" s="1"/>
  <c r="E101" i="1"/>
  <c r="F101" i="1" s="1"/>
  <c r="U101" i="1" s="1"/>
  <c r="E96" i="1"/>
  <c r="F96" i="1" s="1"/>
  <c r="G96" i="1" s="1"/>
  <c r="K96" i="1" s="1"/>
  <c r="E76" i="1"/>
  <c r="F76" i="1" s="1"/>
  <c r="G68" i="1"/>
  <c r="J68" i="1" s="1"/>
  <c r="G49" i="1"/>
  <c r="J49" i="1" s="1"/>
  <c r="U103" i="1"/>
  <c r="E95" i="1"/>
  <c r="F95" i="1" s="1"/>
  <c r="G77" i="1"/>
  <c r="J77" i="1" s="1"/>
  <c r="E67" i="1"/>
  <c r="F67" i="1" s="1"/>
  <c r="E40" i="1"/>
  <c r="F40" i="1" s="1"/>
  <c r="G40" i="1" s="1"/>
  <c r="J40" i="1" s="1"/>
  <c r="E102" i="1"/>
  <c r="F102" i="1" s="1"/>
  <c r="G30" i="1"/>
  <c r="J30" i="1" s="1"/>
  <c r="E84" i="1"/>
  <c r="F84" i="1" s="1"/>
  <c r="U83" i="1" s="1"/>
  <c r="G67" i="1"/>
  <c r="J67" i="1" s="1"/>
  <c r="G112" i="1"/>
  <c r="K112" i="1" s="1"/>
  <c r="E50" i="1"/>
  <c r="F50" i="1" s="1"/>
  <c r="G50" i="1" s="1"/>
  <c r="J50" i="1" s="1"/>
  <c r="E94" i="1"/>
  <c r="F94" i="1" s="1"/>
  <c r="E117" i="1"/>
  <c r="F117" i="1" s="1"/>
  <c r="G33" i="1"/>
  <c r="J33" i="1" s="1"/>
  <c r="E91" i="1"/>
  <c r="F91" i="1" s="1"/>
  <c r="E71" i="1"/>
  <c r="F71" i="1" s="1"/>
  <c r="G71" i="1" s="1"/>
  <c r="J71" i="1" s="1"/>
  <c r="G54" i="1"/>
  <c r="J54" i="1" s="1"/>
  <c r="G44" i="1"/>
  <c r="J44" i="1" s="1"/>
  <c r="G114" i="1"/>
  <c r="K114" i="1" s="1"/>
  <c r="E37" i="1"/>
  <c r="F37" i="1" s="1"/>
  <c r="E100" i="1"/>
  <c r="F100" i="1" s="1"/>
  <c r="U100" i="1" s="1"/>
  <c r="E21" i="1"/>
  <c r="F21" i="1" s="1"/>
  <c r="E24" i="1"/>
  <c r="F24" i="1" s="1"/>
  <c r="E81" i="1"/>
  <c r="F81" i="1" s="1"/>
  <c r="G81" i="1" s="1"/>
  <c r="K81" i="1" s="1"/>
  <c r="E65" i="1"/>
  <c r="F65" i="1" s="1"/>
  <c r="E46" i="1"/>
  <c r="F46" i="1" s="1"/>
  <c r="E116" i="1"/>
  <c r="F116" i="1" s="1"/>
  <c r="E31" i="1"/>
  <c r="F31" i="1" s="1"/>
  <c r="E99" i="1"/>
  <c r="F99" i="1" s="1"/>
  <c r="U99" i="1" s="1"/>
  <c r="E90" i="1"/>
  <c r="F90" i="1" s="1"/>
  <c r="G64" i="1"/>
  <c r="J64" i="1" s="1"/>
  <c r="E43" i="1"/>
  <c r="F43" i="1" s="1"/>
  <c r="G43" i="1" s="1"/>
  <c r="J43" i="1" s="1"/>
  <c r="E105" i="1"/>
  <c r="F105" i="1" s="1"/>
  <c r="G26" i="1"/>
  <c r="J26" i="1" s="1"/>
  <c r="E72" i="1"/>
  <c r="F72" i="1" s="1"/>
  <c r="G72" i="1" s="1"/>
  <c r="J72" i="1" s="1"/>
  <c r="E45" i="1"/>
  <c r="F45" i="1" s="1"/>
  <c r="G86" i="1"/>
  <c r="K86" i="1" s="1"/>
  <c r="E48" i="1"/>
  <c r="F48" i="1" s="1"/>
  <c r="G48" i="1" s="1"/>
  <c r="J48" i="1" s="1"/>
  <c r="G102" i="1"/>
  <c r="K102" i="1" s="1"/>
  <c r="G35" i="1"/>
  <c r="J35" i="1" s="1"/>
  <c r="E69" i="1"/>
  <c r="F69" i="1" s="1"/>
  <c r="E61" i="1"/>
  <c r="F61" i="1" s="1"/>
  <c r="E89" i="1"/>
  <c r="F89" i="1" s="1"/>
  <c r="U89" i="1" s="1"/>
  <c r="G90" i="1"/>
  <c r="K90" i="1" s="1"/>
  <c r="G76" i="1"/>
  <c r="J76" i="1" s="1"/>
  <c r="E60" i="1"/>
  <c r="F60" i="1" s="1"/>
  <c r="G60" i="1" s="1"/>
  <c r="K60" i="1" s="1"/>
  <c r="E41" i="1"/>
  <c r="F41" i="1" s="1"/>
  <c r="E111" i="1"/>
  <c r="F111" i="1" s="1"/>
  <c r="G111" i="1" s="1"/>
  <c r="K111" i="1" s="1"/>
  <c r="E75" i="1"/>
  <c r="F75" i="1" s="1"/>
  <c r="G22" i="1"/>
  <c r="J22" i="1" s="1"/>
  <c r="E126" i="1"/>
  <c r="F126" i="1" s="1"/>
  <c r="G126" i="1" s="1"/>
  <c r="K126" i="1" s="1"/>
  <c r="E82" i="1"/>
  <c r="F82" i="1" s="1"/>
  <c r="G82" i="1" s="1"/>
  <c r="J82" i="1" s="1"/>
  <c r="E58" i="1"/>
  <c r="F58" i="1" s="1"/>
  <c r="G58" i="1" s="1"/>
  <c r="J58" i="1" s="1"/>
  <c r="E28" i="1"/>
  <c r="F28" i="1" s="1"/>
  <c r="G91" i="1"/>
  <c r="K91" i="1" s="1"/>
  <c r="E52" i="1"/>
  <c r="F52" i="1" s="1"/>
  <c r="G52" i="1" s="1"/>
  <c r="J52" i="1" s="1"/>
  <c r="E122" i="1"/>
  <c r="F122" i="1" s="1"/>
  <c r="G122" i="1" s="1"/>
  <c r="K122" i="1" s="1"/>
  <c r="G108" i="1"/>
  <c r="K108" i="1" s="1"/>
  <c r="G37" i="1"/>
  <c r="J37" i="1" s="1"/>
  <c r="E88" i="1"/>
  <c r="F88" i="1" s="1"/>
  <c r="E32" i="1"/>
  <c r="F32" i="1" s="1"/>
  <c r="G32" i="1" s="1"/>
  <c r="J32" i="1" s="1"/>
  <c r="G24" i="1"/>
  <c r="K24" i="1" s="1"/>
  <c r="G65" i="1"/>
  <c r="J65" i="1" s="1"/>
  <c r="G46" i="1"/>
  <c r="J46" i="1" s="1"/>
  <c r="G116" i="1"/>
  <c r="K116" i="1" s="1"/>
  <c r="G31" i="1"/>
  <c r="J31" i="1" s="1"/>
  <c r="E78" i="1"/>
  <c r="F78" i="1" s="1"/>
  <c r="G78" i="1" s="1"/>
  <c r="J78" i="1" s="1"/>
  <c r="E62" i="1"/>
  <c r="F62" i="1" s="1"/>
  <c r="G62" i="1" s="1"/>
  <c r="J62" i="1" s="1"/>
  <c r="E113" i="1"/>
  <c r="F113" i="1" s="1"/>
  <c r="G113" i="1" s="1"/>
  <c r="K113" i="1" s="1"/>
  <c r="E23" i="1"/>
  <c r="F23" i="1" s="1"/>
  <c r="G23" i="1" s="1"/>
  <c r="J23" i="1" s="1"/>
  <c r="G94" i="1"/>
  <c r="K94" i="1" s="1"/>
  <c r="E80" i="1"/>
  <c r="F80" i="1" s="1"/>
  <c r="E53" i="1"/>
  <c r="F53" i="1" s="1"/>
  <c r="G53" i="1" s="1"/>
  <c r="J53" i="1" s="1"/>
  <c r="G45" i="1"/>
  <c r="J45" i="1" s="1"/>
  <c r="G117" i="1"/>
  <c r="K117" i="1" s="1"/>
  <c r="E127" i="1"/>
  <c r="F127" i="1" s="1"/>
  <c r="G127" i="1" s="1"/>
  <c r="K127" i="1" s="1"/>
  <c r="E29" i="1"/>
  <c r="F29" i="1" s="1"/>
  <c r="G29" i="1" s="1"/>
  <c r="J29" i="1" s="1"/>
  <c r="E97" i="1"/>
  <c r="F97" i="1" s="1"/>
  <c r="G97" i="1" s="1"/>
  <c r="K97" i="1" s="1"/>
  <c r="E42" i="1"/>
  <c r="F42" i="1" s="1"/>
  <c r="G42" i="1" s="1"/>
  <c r="J42" i="1" s="1"/>
  <c r="E34" i="1"/>
  <c r="F34" i="1" s="1"/>
  <c r="E85" i="1"/>
  <c r="F85" i="1" s="1"/>
  <c r="G70" i="1"/>
  <c r="J70" i="1" s="1"/>
  <c r="G51" i="1"/>
  <c r="K51" i="1" s="1"/>
  <c r="G41" i="1"/>
  <c r="J41" i="1" s="1"/>
  <c r="G105" i="1"/>
  <c r="K105" i="1" s="1"/>
  <c r="E87" i="1"/>
  <c r="F87" i="1" s="1"/>
  <c r="U87" i="1" s="1"/>
  <c r="E83" i="1"/>
  <c r="F83" i="1" s="1"/>
  <c r="G83" i="1" s="1"/>
  <c r="J83" i="1" s="1"/>
  <c r="G75" i="1"/>
  <c r="J75" i="1" s="1"/>
  <c r="G61" i="1"/>
  <c r="J61" i="1" s="1"/>
  <c r="E110" i="1"/>
  <c r="F110" i="1" s="1"/>
  <c r="G110" i="1" s="1"/>
  <c r="K110" i="1" s="1"/>
  <c r="G34" i="1"/>
  <c r="J34" i="1" s="1"/>
  <c r="G66" i="1"/>
  <c r="J66" i="1" s="1"/>
  <c r="E36" i="1"/>
  <c r="F36" i="1" s="1"/>
  <c r="G36" i="1" s="1"/>
  <c r="J36" i="1" s="1"/>
  <c r="E63" i="1"/>
  <c r="F63" i="1" s="1"/>
  <c r="G63" i="1" s="1"/>
  <c r="J63" i="1" s="1"/>
  <c r="E38" i="1"/>
  <c r="F38" i="1" s="1"/>
  <c r="G38" i="1" s="1"/>
  <c r="J38" i="1" s="1"/>
  <c r="G74" i="1"/>
  <c r="K74" i="1" s="1"/>
  <c r="G107" i="1"/>
  <c r="K107" i="1" s="1"/>
  <c r="E115" i="1"/>
  <c r="F115" i="1" s="1"/>
  <c r="G115" i="1" s="1"/>
  <c r="K115" i="1" s="1"/>
  <c r="G80" i="1"/>
  <c r="K80" i="1" s="1"/>
  <c r="G59" i="1"/>
  <c r="J59" i="1" s="1"/>
  <c r="G28" i="1"/>
  <c r="J28" i="1" s="1"/>
  <c r="E79" i="1"/>
  <c r="F79" i="1" s="1"/>
  <c r="E123" i="1"/>
  <c r="F123" i="1" s="1"/>
  <c r="G123" i="1" s="1"/>
  <c r="K123" i="1" s="1"/>
  <c r="G92" i="1"/>
  <c r="K92" i="1" s="1"/>
  <c r="E121" i="1"/>
  <c r="F121" i="1" s="1"/>
  <c r="E73" i="1"/>
  <c r="F73" i="1" s="1"/>
  <c r="U88" i="1"/>
  <c r="E109" i="1"/>
  <c r="F109" i="1" s="1"/>
  <c r="G109" i="1" s="1"/>
  <c r="K109" i="1" s="1"/>
  <c r="G95" i="1"/>
  <c r="K95" i="1" s="1"/>
  <c r="E25" i="1"/>
  <c r="F25" i="1" s="1"/>
  <c r="G25" i="1" s="1"/>
  <c r="J25" i="1" s="1"/>
  <c r="E47" i="1"/>
  <c r="F47" i="1" s="1"/>
  <c r="G47" i="1" s="1"/>
  <c r="J47" i="1" s="1"/>
  <c r="F17" i="1"/>
  <c r="C16" i="3"/>
  <c r="D18" i="3" s="1"/>
  <c r="O41" i="3"/>
  <c r="O73" i="3"/>
  <c r="O105" i="3"/>
  <c r="O44" i="3"/>
  <c r="O76" i="3"/>
  <c r="O108" i="3"/>
  <c r="O47" i="3"/>
  <c r="O79" i="3"/>
  <c r="O111" i="3"/>
  <c r="O54" i="3"/>
  <c r="O86" i="3"/>
  <c r="O118" i="3"/>
  <c r="O28" i="3"/>
  <c r="O22" i="3"/>
  <c r="O45" i="3"/>
  <c r="O77" i="3"/>
  <c r="O109" i="3"/>
  <c r="O48" i="3"/>
  <c r="O80" i="3"/>
  <c r="O112" i="3"/>
  <c r="O83" i="3"/>
  <c r="O115" i="3"/>
  <c r="O58" i="3"/>
  <c r="O90" i="3"/>
  <c r="O27" i="3"/>
  <c r="O93" i="3"/>
  <c r="O51" i="3"/>
  <c r="O29" i="3"/>
  <c r="O32" i="3"/>
  <c r="O49" i="3"/>
  <c r="O81" i="3"/>
  <c r="O113" i="3"/>
  <c r="O52" i="3"/>
  <c r="O84" i="3"/>
  <c r="O116" i="3"/>
  <c r="O55" i="3"/>
  <c r="O87" i="3"/>
  <c r="O119" i="3"/>
  <c r="O62" i="3"/>
  <c r="O94" i="3"/>
  <c r="O24" i="3"/>
  <c r="C15" i="3"/>
  <c r="O53" i="3"/>
  <c r="O85" i="3"/>
  <c r="O117" i="3"/>
  <c r="O56" i="3"/>
  <c r="O88" i="3"/>
  <c r="O120" i="3"/>
  <c r="O59" i="3"/>
  <c r="O91" i="3"/>
  <c r="O34" i="3"/>
  <c r="O66" i="3"/>
  <c r="O98" i="3"/>
  <c r="O23" i="3"/>
  <c r="O60" i="3"/>
  <c r="O63" i="3"/>
  <c r="O70" i="3"/>
  <c r="O96" i="3"/>
  <c r="O99" i="3"/>
  <c r="O74" i="3"/>
  <c r="O30" i="3"/>
  <c r="O33" i="3"/>
  <c r="O65" i="3"/>
  <c r="O97" i="3"/>
  <c r="O36" i="3"/>
  <c r="O68" i="3"/>
  <c r="O57" i="3"/>
  <c r="O89" i="3"/>
  <c r="O121" i="3"/>
  <c r="O92" i="3"/>
  <c r="O31" i="3"/>
  <c r="O95" i="3"/>
  <c r="O38" i="3"/>
  <c r="O102" i="3"/>
  <c r="O21" i="3"/>
  <c r="O61" i="3"/>
  <c r="O64" i="3"/>
  <c r="O35" i="3"/>
  <c r="O67" i="3"/>
  <c r="O42" i="3"/>
  <c r="O106" i="3"/>
  <c r="O69" i="3"/>
  <c r="O71" i="3"/>
  <c r="O110" i="3"/>
  <c r="O26" i="3"/>
  <c r="O101" i="3"/>
  <c r="O75" i="3"/>
  <c r="O114" i="3"/>
  <c r="O25" i="3"/>
  <c r="O40" i="3"/>
  <c r="O103" i="3"/>
  <c r="O72" i="3"/>
  <c r="O107" i="3"/>
  <c r="O78" i="3"/>
  <c r="O100" i="3"/>
  <c r="O46" i="3"/>
  <c r="O39" i="3"/>
  <c r="O104" i="3"/>
  <c r="O50" i="3"/>
  <c r="O37" i="3"/>
  <c r="O43" i="3"/>
  <c r="O82" i="3"/>
  <c r="C12" i="4"/>
  <c r="C12" i="2"/>
  <c r="C11" i="1"/>
  <c r="C12" i="1"/>
  <c r="C11" i="2"/>
  <c r="O128" i="1" l="1"/>
  <c r="O23" i="4"/>
  <c r="C15" i="4"/>
  <c r="O30" i="4"/>
  <c r="O24" i="4"/>
  <c r="O21" i="4"/>
  <c r="O22" i="4"/>
  <c r="O26" i="4"/>
  <c r="O29" i="4"/>
  <c r="O28" i="4"/>
  <c r="O27" i="4"/>
  <c r="C16" i="4"/>
  <c r="D18" i="4" s="1"/>
  <c r="O25" i="4"/>
  <c r="E16" i="3"/>
  <c r="E17" i="3" s="1"/>
  <c r="C16" i="1"/>
  <c r="D18" i="1" s="1"/>
  <c r="O96" i="1"/>
  <c r="O52" i="1"/>
  <c r="O55" i="1"/>
  <c r="O28" i="1"/>
  <c r="O107" i="1"/>
  <c r="O97" i="1"/>
  <c r="O27" i="1"/>
  <c r="O21" i="1"/>
  <c r="O50" i="1"/>
  <c r="O60" i="1"/>
  <c r="O38" i="1"/>
  <c r="O33" i="1"/>
  <c r="O46" i="1"/>
  <c r="O123" i="1"/>
  <c r="O32" i="1"/>
  <c r="O24" i="1"/>
  <c r="O56" i="1"/>
  <c r="O117" i="1"/>
  <c r="O112" i="1"/>
  <c r="O78" i="1"/>
  <c r="O118" i="1"/>
  <c r="O31" i="1"/>
  <c r="O122" i="1"/>
  <c r="O48" i="1"/>
  <c r="O99" i="1"/>
  <c r="O65" i="1"/>
  <c r="O126" i="1"/>
  <c r="O43" i="1"/>
  <c r="O36" i="1"/>
  <c r="O105" i="1"/>
  <c r="O115" i="1"/>
  <c r="O83" i="1"/>
  <c r="O64" i="1"/>
  <c r="O85" i="1"/>
  <c r="O86" i="1"/>
  <c r="O94" i="1"/>
  <c r="O75" i="1"/>
  <c r="O87" i="1"/>
  <c r="O110" i="1"/>
  <c r="O35" i="1"/>
  <c r="O125" i="1"/>
  <c r="O73" i="1"/>
  <c r="O113" i="1"/>
  <c r="O76" i="1"/>
  <c r="O71" i="1"/>
  <c r="O22" i="1"/>
  <c r="O109" i="1"/>
  <c r="O44" i="1"/>
  <c r="O98" i="1"/>
  <c r="O47" i="1"/>
  <c r="O108" i="1"/>
  <c r="O68" i="1"/>
  <c r="O41" i="1"/>
  <c r="O82" i="1"/>
  <c r="O124" i="1"/>
  <c r="O30" i="1"/>
  <c r="O88" i="1"/>
  <c r="O120" i="1"/>
  <c r="O67" i="1"/>
  <c r="C15" i="1"/>
  <c r="O34" i="1"/>
  <c r="O91" i="1"/>
  <c r="O58" i="1"/>
  <c r="O37" i="1"/>
  <c r="O61" i="1"/>
  <c r="O84" i="1"/>
  <c r="O72" i="1"/>
  <c r="O114" i="1"/>
  <c r="O127" i="1"/>
  <c r="O77" i="1"/>
  <c r="O57" i="1"/>
  <c r="O54" i="1"/>
  <c r="O111" i="1"/>
  <c r="O102" i="1"/>
  <c r="O62" i="1"/>
  <c r="O104" i="1"/>
  <c r="O116" i="1"/>
  <c r="O79" i="1"/>
  <c r="O106" i="1"/>
  <c r="O63" i="1"/>
  <c r="O29" i="1"/>
  <c r="O95" i="1"/>
  <c r="O121" i="1"/>
  <c r="O93" i="1"/>
  <c r="O23" i="1"/>
  <c r="O103" i="1"/>
  <c r="O25" i="1"/>
  <c r="O40" i="1"/>
  <c r="O90" i="1"/>
  <c r="O80" i="1"/>
  <c r="O81" i="1"/>
  <c r="O53" i="1"/>
  <c r="O74" i="1"/>
  <c r="O89" i="1"/>
  <c r="O26" i="1"/>
  <c r="O49" i="1"/>
  <c r="O119" i="1"/>
  <c r="O101" i="1"/>
  <c r="O42" i="1"/>
  <c r="O59" i="1"/>
  <c r="O69" i="1"/>
  <c r="O51" i="1"/>
  <c r="O45" i="1"/>
  <c r="O66" i="1"/>
  <c r="O100" i="1"/>
  <c r="O70" i="1"/>
  <c r="O39" i="1"/>
  <c r="O92" i="1"/>
  <c r="C16" i="2"/>
  <c r="D18" i="2" s="1"/>
  <c r="O61" i="2"/>
  <c r="O93" i="2"/>
  <c r="O32" i="2"/>
  <c r="O64" i="2"/>
  <c r="O96" i="2"/>
  <c r="O35" i="2"/>
  <c r="O67" i="2"/>
  <c r="O99" i="2"/>
  <c r="O42" i="2"/>
  <c r="O74" i="2"/>
  <c r="O106" i="2"/>
  <c r="O24" i="2"/>
  <c r="O65" i="2"/>
  <c r="O97" i="2"/>
  <c r="O68" i="2"/>
  <c r="O39" i="2"/>
  <c r="O103" i="2"/>
  <c r="O78" i="2"/>
  <c r="O27" i="2"/>
  <c r="O33" i="2"/>
  <c r="O36" i="2"/>
  <c r="O100" i="2"/>
  <c r="O71" i="2"/>
  <c r="O46" i="2"/>
  <c r="O110" i="2"/>
  <c r="O37" i="2"/>
  <c r="O69" i="2"/>
  <c r="O101" i="2"/>
  <c r="O40" i="2"/>
  <c r="O72" i="2"/>
  <c r="O104" i="2"/>
  <c r="O43" i="2"/>
  <c r="O75" i="2"/>
  <c r="O107" i="2"/>
  <c r="O50" i="2"/>
  <c r="O82" i="2"/>
  <c r="O114" i="2"/>
  <c r="O26" i="2"/>
  <c r="O21" i="2"/>
  <c r="O41" i="2"/>
  <c r="O73" i="2"/>
  <c r="O105" i="2"/>
  <c r="O44" i="2"/>
  <c r="O76" i="2"/>
  <c r="O108" i="2"/>
  <c r="O47" i="2"/>
  <c r="O79" i="2"/>
  <c r="O111" i="2"/>
  <c r="O54" i="2"/>
  <c r="O86" i="2"/>
  <c r="O118" i="2"/>
  <c r="O25" i="2"/>
  <c r="O45" i="2"/>
  <c r="O109" i="2"/>
  <c r="O80" i="2"/>
  <c r="O83" i="2"/>
  <c r="O58" i="2"/>
  <c r="O28" i="2"/>
  <c r="O49" i="2"/>
  <c r="O113" i="2"/>
  <c r="O84" i="2"/>
  <c r="O55" i="2"/>
  <c r="O119" i="2"/>
  <c r="O94" i="2"/>
  <c r="O77" i="2"/>
  <c r="O48" i="2"/>
  <c r="O112" i="2"/>
  <c r="O51" i="2"/>
  <c r="O115" i="2"/>
  <c r="O90" i="2"/>
  <c r="O30" i="2"/>
  <c r="O81" i="2"/>
  <c r="O52" i="2"/>
  <c r="O116" i="2"/>
  <c r="O87" i="2"/>
  <c r="O62" i="2"/>
  <c r="O22" i="2"/>
  <c r="O56" i="2"/>
  <c r="O91" i="2"/>
  <c r="O23" i="2"/>
  <c r="O59" i="2"/>
  <c r="O60" i="2"/>
  <c r="O95" i="2"/>
  <c r="O29" i="2"/>
  <c r="O117" i="2"/>
  <c r="O53" i="2"/>
  <c r="O88" i="2"/>
  <c r="O34" i="2"/>
  <c r="C15" i="2"/>
  <c r="O57" i="2"/>
  <c r="O92" i="2"/>
  <c r="O38" i="2"/>
  <c r="O85" i="2"/>
  <c r="O120" i="2"/>
  <c r="O66" i="2"/>
  <c r="O98" i="2"/>
  <c r="O89" i="2"/>
  <c r="O31" i="2"/>
  <c r="O70" i="2"/>
  <c r="O121" i="2"/>
  <c r="O63" i="2"/>
  <c r="O102" i="2"/>
  <c r="C18" i="3"/>
  <c r="C18" i="4"/>
  <c r="E16" i="4" l="1"/>
  <c r="E17" i="4" s="1"/>
  <c r="F18" i="1"/>
  <c r="F19" i="1" s="1"/>
  <c r="C18" i="1"/>
  <c r="C18" i="2"/>
  <c r="E16" i="2"/>
  <c r="E17" i="2" s="1"/>
</calcChain>
</file>

<file path=xl/sharedStrings.xml><?xml version="1.0" encoding="utf-8"?>
<sst xmlns="http://schemas.openxmlformats.org/spreadsheetml/2006/main" count="747" uniqueCount="75">
  <si>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</si>
  <si>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</si>
  <si>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</si>
  <si>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</si>
  <si>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</si>
  <si>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</si>
  <si>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</si>
  <si>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</si>
  <si>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</si>
  <si>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</si>
  <si>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</si>
  <si>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</si>
  <si>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</si>
  <si>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</si>
  <si>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</si>
  <si>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</si>
  <si>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</si>
  <si>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</si>
  <si>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</si>
  <si>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</si>
  <si>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</si>
  <si>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</si>
  <si>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</si>
  <si>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</si>
  <si>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</si>
  <si>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</si>
  <si>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</si>
  <si>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</si>
  <si>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</si>
  <si>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</si>
  <si>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</si>
  <si>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</si>
  <si>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</si>
  <si>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</si>
  <si>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</si>
  <si>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</si>
  <si>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</si>
  <si>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</si>
  <si>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</si>
  <si>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</si>
  <si>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IBVS 5731</t>
  </si>
  <si>
    <t>Ser</t>
  </si>
  <si>
    <t>GSC 2038-0293</t>
  </si>
  <si>
    <t>IBVS 5802</t>
  </si>
  <si>
    <t>By ToMcat (period-search software)</t>
  </si>
  <si>
    <t>not avail.</t>
  </si>
  <si>
    <t>E-RS</t>
  </si>
  <si>
    <t>IBVS 5719 Eph.</t>
  </si>
  <si>
    <t>IBVS 5719</t>
  </si>
  <si>
    <t>IBVS 5874</t>
  </si>
  <si>
    <t>I</t>
  </si>
  <si>
    <t>II</t>
  </si>
  <si>
    <t>IBVS 5894</t>
  </si>
  <si>
    <t>IBVS 5904</t>
  </si>
  <si>
    <t>IBVS 5918</t>
  </si>
  <si>
    <t>IBVS 5959</t>
  </si>
  <si>
    <t>IBVS 6010</t>
  </si>
  <si>
    <t>IBVS 5992</t>
  </si>
  <si>
    <t>V0505 Ser / GSC 2038-0293</t>
  </si>
  <si>
    <t>IBVS 6048</t>
  </si>
  <si>
    <t>IBVS 6084</t>
  </si>
  <si>
    <t>Add cycle</t>
  </si>
  <si>
    <t>Old Cycle</t>
  </si>
  <si>
    <t>IBVS 6118</t>
  </si>
  <si>
    <t>IBVS 6149</t>
  </si>
  <si>
    <t>IBVS 6152</t>
  </si>
  <si>
    <t>IBVS 6157</t>
  </si>
  <si>
    <t>pg</t>
  </si>
  <si>
    <t>vis</t>
  </si>
  <si>
    <t>PE</t>
  </si>
  <si>
    <t>CCD</t>
  </si>
  <si>
    <t>BAD?</t>
  </si>
  <si>
    <t>IBVS 6196</t>
  </si>
  <si>
    <t>JBAV, 60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</si>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</sst>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\(&quot;$&quot;#,##0\)"/>
    <numFmt numFmtId="165" formatCode="0.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8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8" fillId="0" borderId="0"/>
    <xf numFmtId="0" fontId="14" fillId="0" borderId="0"/>
    <xf numFmtId="0" fontId="18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3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6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 applyAlignment="1">
      <alignment horizontal="right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left"/>
    </xf>
    <xf numFmtId="0" fontId="12" fillId="0" borderId="0" xfId="0" applyFont="1" applyAlignment="1"/>
    <xf numFmtId="0" fontId="10" fillId="24" borderId="0" xfId="0" applyFont="1" applyFill="1" applyAlignment="1"/>
    <xf numFmtId="0" fontId="8" fillId="24" borderId="0" xfId="0" applyFont="1" applyFill="1" applyAlignment="1"/>
    <xf numFmtId="0" fontId="11" fillId="0" borderId="0" xfId="0" applyFont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1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>
      <alignment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41" applyFont="1" applyAlignment="1">
      <alignment wrapText="1"/>
    </xf>
    <xf numFmtId="0" fontId="17" fillId="0" borderId="0" xfId="41" applyFont="1" applyAlignment="1">
      <alignment horizontal="center" wrapText="1"/>
    </xf>
    <xf numFmtId="0" fontId="17" fillId="0" borderId="0" xfId="41" applyFont="1" applyAlignment="1">
      <alignment horizontal="left" wrapText="1"/>
    </xf>
    <xf numFmtId="0" fontId="32" fillId="0" borderId="0" xfId="42" applyFont="1" applyAlignment="1">
      <alignment horizontal="left"/>
    </xf>
    <xf numFmtId="0" fontId="32" fillId="0" borderId="0" xfId="42" applyFont="1" applyAlignment="1">
      <alignment horizontal="center" wrapText="1"/>
    </xf>
    <xf numFmtId="0" fontId="32" fillId="0" borderId="0" xfId="42" applyFont="1" applyAlignment="1">
      <alignment horizontal="left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5" fontId="34" fillId="0" borderId="0" xfId="0" applyNumberFormat="1" applyFont="1" applyAlignment="1">
      <alignment vertical="center" wrapText="1"/>
    </xf>
    <xf numFmtId="43" fontId="34" fillId="0" borderId="0" xfId="48" applyFont="1" applyBorder="1"/>
    <xf numFmtId="165" fontId="34" fillId="0" borderId="0" xfId="0" applyNumberFormat="1" applyFont="1" applyAlignment="1" applyProtection="1">
      <alignment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V0505 Ser - O-C Diagr.</a:t>
            </a:r>
          </a:p>
        </c:rich>
      </c:tx>
      <c:layout>
        <c:manualLayout>
          <c:xMode val="edge"/>
          <c:yMode val="edge"/>
          <c:x val="0.37185231846019245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85204261001535"/>
          <c:y val="0.14117667333506626"/>
          <c:w val="0.82222341178155645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Active!$D$21:$D$230</c:f>
                <c:numCache>
                  <c:formatCode>General</c:formatCode>
                  <c:ptCount val="21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plus>
            <c:minus>
              <c:numRef>
                <c:f>Active!$D$21:$D$230</c:f>
                <c:numCache>
                  <c:formatCode>General</c:formatCode>
                  <c:ptCount val="21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1318</c:v>
                </c:pt>
                <c:pt idx="10">
                  <c:v>1330</c:v>
                </c:pt>
                <c:pt idx="11">
                  <c:v>1334</c:v>
                </c:pt>
                <c:pt idx="12">
                  <c:v>1344</c:v>
                </c:pt>
                <c:pt idx="13">
                  <c:v>1930</c:v>
                </c:pt>
                <c:pt idx="14">
                  <c:v>1950</c:v>
                </c:pt>
                <c:pt idx="15">
                  <c:v>2038.5</c:v>
                </c:pt>
                <c:pt idx="16">
                  <c:v>2039</c:v>
                </c:pt>
                <c:pt idx="17">
                  <c:v>2065</c:v>
                </c:pt>
                <c:pt idx="18">
                  <c:v>2073</c:v>
                </c:pt>
                <c:pt idx="19">
                  <c:v>2087</c:v>
                </c:pt>
                <c:pt idx="20">
                  <c:v>2091</c:v>
                </c:pt>
                <c:pt idx="21">
                  <c:v>2093</c:v>
                </c:pt>
                <c:pt idx="22">
                  <c:v>2119.5</c:v>
                </c:pt>
                <c:pt idx="23">
                  <c:v>2141.5</c:v>
                </c:pt>
                <c:pt idx="24">
                  <c:v>2172</c:v>
                </c:pt>
                <c:pt idx="25">
                  <c:v>2202</c:v>
                </c:pt>
                <c:pt idx="26">
                  <c:v>2218</c:v>
                </c:pt>
                <c:pt idx="27">
                  <c:v>2242.5</c:v>
                </c:pt>
                <c:pt idx="28">
                  <c:v>2307</c:v>
                </c:pt>
                <c:pt idx="29">
                  <c:v>2824</c:v>
                </c:pt>
                <c:pt idx="30">
                  <c:v>2873</c:v>
                </c:pt>
                <c:pt idx="31">
                  <c:v>2965</c:v>
                </c:pt>
                <c:pt idx="32">
                  <c:v>3498</c:v>
                </c:pt>
                <c:pt idx="33">
                  <c:v>3520</c:v>
                </c:pt>
                <c:pt idx="34">
                  <c:v>3530.5</c:v>
                </c:pt>
                <c:pt idx="35">
                  <c:v>3534.5</c:v>
                </c:pt>
                <c:pt idx="36">
                  <c:v>3665.5</c:v>
                </c:pt>
                <c:pt idx="37">
                  <c:v>3708</c:v>
                </c:pt>
                <c:pt idx="38">
                  <c:v>4243</c:v>
                </c:pt>
                <c:pt idx="39">
                  <c:v>4262</c:v>
                </c:pt>
                <c:pt idx="40">
                  <c:v>4941.5</c:v>
                </c:pt>
                <c:pt idx="41">
                  <c:v>5016</c:v>
                </c:pt>
                <c:pt idx="42">
                  <c:v>5056.5</c:v>
                </c:pt>
                <c:pt idx="43">
                  <c:v>5115</c:v>
                </c:pt>
                <c:pt idx="44">
                  <c:v>5191.5</c:v>
                </c:pt>
                <c:pt idx="45">
                  <c:v>5746.5</c:v>
                </c:pt>
                <c:pt idx="46">
                  <c:v>5747</c:v>
                </c:pt>
                <c:pt idx="47">
                  <c:v>5884</c:v>
                </c:pt>
                <c:pt idx="48">
                  <c:v>5944.5</c:v>
                </c:pt>
                <c:pt idx="49">
                  <c:v>6608.5</c:v>
                </c:pt>
                <c:pt idx="50">
                  <c:v>6653</c:v>
                </c:pt>
                <c:pt idx="51">
                  <c:v>6790</c:v>
                </c:pt>
                <c:pt idx="52">
                  <c:v>7190</c:v>
                </c:pt>
                <c:pt idx="53">
                  <c:v>7210</c:v>
                </c:pt>
                <c:pt idx="54">
                  <c:v>7212</c:v>
                </c:pt>
                <c:pt idx="55">
                  <c:v>7214</c:v>
                </c:pt>
                <c:pt idx="56">
                  <c:v>7252.5</c:v>
                </c:pt>
                <c:pt idx="57">
                  <c:v>7262.5</c:v>
                </c:pt>
                <c:pt idx="58">
                  <c:v>7321</c:v>
                </c:pt>
                <c:pt idx="59">
                  <c:v>7321</c:v>
                </c:pt>
                <c:pt idx="60">
                  <c:v>7321</c:v>
                </c:pt>
                <c:pt idx="61">
                  <c:v>7424</c:v>
                </c:pt>
                <c:pt idx="62">
                  <c:v>7430</c:v>
                </c:pt>
                <c:pt idx="63">
                  <c:v>7480.5</c:v>
                </c:pt>
                <c:pt idx="64">
                  <c:v>7951</c:v>
                </c:pt>
                <c:pt idx="65">
                  <c:v>7969</c:v>
                </c:pt>
                <c:pt idx="66">
                  <c:v>7973.5</c:v>
                </c:pt>
                <c:pt idx="67">
                  <c:v>7973.5</c:v>
                </c:pt>
                <c:pt idx="68">
                  <c:v>7973.5</c:v>
                </c:pt>
                <c:pt idx="69">
                  <c:v>7981</c:v>
                </c:pt>
                <c:pt idx="70">
                  <c:v>7981</c:v>
                </c:pt>
                <c:pt idx="71">
                  <c:v>7983</c:v>
                </c:pt>
                <c:pt idx="72">
                  <c:v>7983</c:v>
                </c:pt>
                <c:pt idx="73">
                  <c:v>7985</c:v>
                </c:pt>
                <c:pt idx="74">
                  <c:v>7987</c:v>
                </c:pt>
                <c:pt idx="75">
                  <c:v>8048</c:v>
                </c:pt>
                <c:pt idx="76">
                  <c:v>8048</c:v>
                </c:pt>
                <c:pt idx="77">
                  <c:v>8112.5</c:v>
                </c:pt>
                <c:pt idx="78">
                  <c:v>8112.5</c:v>
                </c:pt>
                <c:pt idx="79">
                  <c:v>8112.5</c:v>
                </c:pt>
                <c:pt idx="80">
                  <c:v>8112.5</c:v>
                </c:pt>
                <c:pt idx="81">
                  <c:v>8693.5</c:v>
                </c:pt>
                <c:pt idx="82">
                  <c:v>8705.5</c:v>
                </c:pt>
                <c:pt idx="83">
                  <c:v>8706</c:v>
                </c:pt>
                <c:pt idx="84">
                  <c:v>8708</c:v>
                </c:pt>
                <c:pt idx="85">
                  <c:v>8712</c:v>
                </c:pt>
                <c:pt idx="86">
                  <c:v>8712</c:v>
                </c:pt>
                <c:pt idx="87">
                  <c:v>8712</c:v>
                </c:pt>
                <c:pt idx="88">
                  <c:v>8712</c:v>
                </c:pt>
                <c:pt idx="89">
                  <c:v>8718</c:v>
                </c:pt>
                <c:pt idx="90">
                  <c:v>8718</c:v>
                </c:pt>
                <c:pt idx="91">
                  <c:v>8740</c:v>
                </c:pt>
                <c:pt idx="92">
                  <c:v>8742</c:v>
                </c:pt>
                <c:pt idx="93">
                  <c:v>8744.5</c:v>
                </c:pt>
                <c:pt idx="94">
                  <c:v>8744.5</c:v>
                </c:pt>
                <c:pt idx="95">
                  <c:v>8744.5</c:v>
                </c:pt>
                <c:pt idx="96">
                  <c:v>8760.5</c:v>
                </c:pt>
                <c:pt idx="97">
                  <c:v>8762.5</c:v>
                </c:pt>
                <c:pt idx="98">
                  <c:v>8797</c:v>
                </c:pt>
                <c:pt idx="99">
                  <c:v>8797</c:v>
                </c:pt>
                <c:pt idx="100">
                  <c:v>8797</c:v>
                </c:pt>
                <c:pt idx="101">
                  <c:v>8797</c:v>
                </c:pt>
                <c:pt idx="102">
                  <c:v>8841</c:v>
                </c:pt>
                <c:pt idx="103">
                  <c:v>11780</c:v>
                </c:pt>
                <c:pt idx="104">
                  <c:v>11780</c:v>
                </c:pt>
                <c:pt idx="105">
                  <c:v>11780</c:v>
                </c:pt>
                <c:pt idx="106">
                  <c:v>11909</c:v>
                </c:pt>
                <c:pt idx="107">
                  <c:v>12319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92-4480-BD4F-7FE968CD09B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1318</c:v>
                </c:pt>
                <c:pt idx="10">
                  <c:v>1330</c:v>
                </c:pt>
                <c:pt idx="11">
                  <c:v>1334</c:v>
                </c:pt>
                <c:pt idx="12">
                  <c:v>1344</c:v>
                </c:pt>
                <c:pt idx="13">
                  <c:v>1930</c:v>
                </c:pt>
                <c:pt idx="14">
                  <c:v>1950</c:v>
                </c:pt>
                <c:pt idx="15">
                  <c:v>2038.5</c:v>
                </c:pt>
                <c:pt idx="16">
                  <c:v>2039</c:v>
                </c:pt>
                <c:pt idx="17">
                  <c:v>2065</c:v>
                </c:pt>
                <c:pt idx="18">
                  <c:v>2073</c:v>
                </c:pt>
                <c:pt idx="19">
                  <c:v>2087</c:v>
                </c:pt>
                <c:pt idx="20">
                  <c:v>2091</c:v>
                </c:pt>
                <c:pt idx="21">
                  <c:v>2093</c:v>
                </c:pt>
                <c:pt idx="22">
                  <c:v>2119.5</c:v>
                </c:pt>
                <c:pt idx="23">
                  <c:v>2141.5</c:v>
                </c:pt>
                <c:pt idx="24">
                  <c:v>2172</c:v>
                </c:pt>
                <c:pt idx="25">
                  <c:v>2202</c:v>
                </c:pt>
                <c:pt idx="26">
                  <c:v>2218</c:v>
                </c:pt>
                <c:pt idx="27">
                  <c:v>2242.5</c:v>
                </c:pt>
                <c:pt idx="28">
                  <c:v>2307</c:v>
                </c:pt>
                <c:pt idx="29">
                  <c:v>2824</c:v>
                </c:pt>
                <c:pt idx="30">
                  <c:v>2873</c:v>
                </c:pt>
                <c:pt idx="31">
                  <c:v>2965</c:v>
                </c:pt>
                <c:pt idx="32">
                  <c:v>3498</c:v>
                </c:pt>
                <c:pt idx="33">
                  <c:v>3520</c:v>
                </c:pt>
                <c:pt idx="34">
                  <c:v>3530.5</c:v>
                </c:pt>
                <c:pt idx="35">
                  <c:v>3534.5</c:v>
                </c:pt>
                <c:pt idx="36">
                  <c:v>3665.5</c:v>
                </c:pt>
                <c:pt idx="37">
                  <c:v>3708</c:v>
                </c:pt>
                <c:pt idx="38">
                  <c:v>4243</c:v>
                </c:pt>
                <c:pt idx="39">
                  <c:v>4262</c:v>
                </c:pt>
                <c:pt idx="40">
                  <c:v>4941.5</c:v>
                </c:pt>
                <c:pt idx="41">
                  <c:v>5016</c:v>
                </c:pt>
                <c:pt idx="42">
                  <c:v>5056.5</c:v>
                </c:pt>
                <c:pt idx="43">
                  <c:v>5115</c:v>
                </c:pt>
                <c:pt idx="44">
                  <c:v>5191.5</c:v>
                </c:pt>
                <c:pt idx="45">
                  <c:v>5746.5</c:v>
                </c:pt>
                <c:pt idx="46">
                  <c:v>5747</c:v>
                </c:pt>
                <c:pt idx="47">
                  <c:v>5884</c:v>
                </c:pt>
                <c:pt idx="48">
                  <c:v>5944.5</c:v>
                </c:pt>
                <c:pt idx="49">
                  <c:v>6608.5</c:v>
                </c:pt>
                <c:pt idx="50">
                  <c:v>6653</c:v>
                </c:pt>
                <c:pt idx="51">
                  <c:v>6790</c:v>
                </c:pt>
                <c:pt idx="52">
                  <c:v>7190</c:v>
                </c:pt>
                <c:pt idx="53">
                  <c:v>7210</c:v>
                </c:pt>
                <c:pt idx="54">
                  <c:v>7212</c:v>
                </c:pt>
                <c:pt idx="55">
                  <c:v>7214</c:v>
                </c:pt>
                <c:pt idx="56">
                  <c:v>7252.5</c:v>
                </c:pt>
                <c:pt idx="57">
                  <c:v>7262.5</c:v>
                </c:pt>
                <c:pt idx="58">
                  <c:v>7321</c:v>
                </c:pt>
                <c:pt idx="59">
                  <c:v>7321</c:v>
                </c:pt>
                <c:pt idx="60">
                  <c:v>7321</c:v>
                </c:pt>
                <c:pt idx="61">
                  <c:v>7424</c:v>
                </c:pt>
                <c:pt idx="62">
                  <c:v>7430</c:v>
                </c:pt>
                <c:pt idx="63">
                  <c:v>7480.5</c:v>
                </c:pt>
                <c:pt idx="64">
                  <c:v>7951</c:v>
                </c:pt>
                <c:pt idx="65">
                  <c:v>7969</c:v>
                </c:pt>
                <c:pt idx="66">
                  <c:v>7973.5</c:v>
                </c:pt>
                <c:pt idx="67">
                  <c:v>7973.5</c:v>
                </c:pt>
                <c:pt idx="68">
                  <c:v>7973.5</c:v>
                </c:pt>
                <c:pt idx="69">
                  <c:v>7981</c:v>
                </c:pt>
                <c:pt idx="70">
                  <c:v>7981</c:v>
                </c:pt>
                <c:pt idx="71">
                  <c:v>7983</c:v>
                </c:pt>
                <c:pt idx="72">
                  <c:v>7983</c:v>
                </c:pt>
                <c:pt idx="73">
                  <c:v>7985</c:v>
                </c:pt>
                <c:pt idx="74">
                  <c:v>7987</c:v>
                </c:pt>
                <c:pt idx="75">
                  <c:v>8048</c:v>
                </c:pt>
                <c:pt idx="76">
                  <c:v>8048</c:v>
                </c:pt>
                <c:pt idx="77">
                  <c:v>8112.5</c:v>
                </c:pt>
                <c:pt idx="78">
                  <c:v>8112.5</c:v>
                </c:pt>
                <c:pt idx="79">
                  <c:v>8112.5</c:v>
                </c:pt>
                <c:pt idx="80">
                  <c:v>8112.5</c:v>
                </c:pt>
                <c:pt idx="81">
                  <c:v>8693.5</c:v>
                </c:pt>
                <c:pt idx="82">
                  <c:v>8705.5</c:v>
                </c:pt>
                <c:pt idx="83">
                  <c:v>8706</c:v>
                </c:pt>
                <c:pt idx="84">
                  <c:v>8708</c:v>
                </c:pt>
                <c:pt idx="85">
                  <c:v>8712</c:v>
                </c:pt>
                <c:pt idx="86">
                  <c:v>8712</c:v>
                </c:pt>
                <c:pt idx="87">
                  <c:v>8712</c:v>
                </c:pt>
                <c:pt idx="88">
                  <c:v>8712</c:v>
                </c:pt>
                <c:pt idx="89">
                  <c:v>8718</c:v>
                </c:pt>
                <c:pt idx="90">
                  <c:v>8718</c:v>
                </c:pt>
                <c:pt idx="91">
                  <c:v>8740</c:v>
                </c:pt>
                <c:pt idx="92">
                  <c:v>8742</c:v>
                </c:pt>
                <c:pt idx="93">
                  <c:v>8744.5</c:v>
                </c:pt>
                <c:pt idx="94">
                  <c:v>8744.5</c:v>
                </c:pt>
                <c:pt idx="95">
                  <c:v>8744.5</c:v>
                </c:pt>
                <c:pt idx="96">
                  <c:v>8760.5</c:v>
                </c:pt>
                <c:pt idx="97">
                  <c:v>8762.5</c:v>
                </c:pt>
                <c:pt idx="98">
                  <c:v>8797</c:v>
                </c:pt>
                <c:pt idx="99">
                  <c:v>8797</c:v>
                </c:pt>
                <c:pt idx="100">
                  <c:v>8797</c:v>
                </c:pt>
                <c:pt idx="101">
                  <c:v>8797</c:v>
                </c:pt>
                <c:pt idx="102">
                  <c:v>8841</c:v>
                </c:pt>
                <c:pt idx="103">
                  <c:v>11780</c:v>
                </c:pt>
                <c:pt idx="104">
                  <c:v>11780</c:v>
                </c:pt>
                <c:pt idx="105">
                  <c:v>11780</c:v>
                </c:pt>
                <c:pt idx="106">
                  <c:v>11909</c:v>
                </c:pt>
                <c:pt idx="107">
                  <c:v>12319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92-4480-BD4F-7FE968CD09B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1318</c:v>
                </c:pt>
                <c:pt idx="10">
                  <c:v>1330</c:v>
                </c:pt>
                <c:pt idx="11">
                  <c:v>1334</c:v>
                </c:pt>
                <c:pt idx="12">
                  <c:v>1344</c:v>
                </c:pt>
                <c:pt idx="13">
                  <c:v>1930</c:v>
                </c:pt>
                <c:pt idx="14">
                  <c:v>1950</c:v>
                </c:pt>
                <c:pt idx="15">
                  <c:v>2038.5</c:v>
                </c:pt>
                <c:pt idx="16">
                  <c:v>2039</c:v>
                </c:pt>
                <c:pt idx="17">
                  <c:v>2065</c:v>
                </c:pt>
                <c:pt idx="18">
                  <c:v>2073</c:v>
                </c:pt>
                <c:pt idx="19">
                  <c:v>2087</c:v>
                </c:pt>
                <c:pt idx="20">
                  <c:v>2091</c:v>
                </c:pt>
                <c:pt idx="21">
                  <c:v>2093</c:v>
                </c:pt>
                <c:pt idx="22">
                  <c:v>2119.5</c:v>
                </c:pt>
                <c:pt idx="23">
                  <c:v>2141.5</c:v>
                </c:pt>
                <c:pt idx="24">
                  <c:v>2172</c:v>
                </c:pt>
                <c:pt idx="25">
                  <c:v>2202</c:v>
                </c:pt>
                <c:pt idx="26">
                  <c:v>2218</c:v>
                </c:pt>
                <c:pt idx="27">
                  <c:v>2242.5</c:v>
                </c:pt>
                <c:pt idx="28">
                  <c:v>2307</c:v>
                </c:pt>
                <c:pt idx="29">
                  <c:v>2824</c:v>
                </c:pt>
                <c:pt idx="30">
                  <c:v>2873</c:v>
                </c:pt>
                <c:pt idx="31">
                  <c:v>2965</c:v>
                </c:pt>
                <c:pt idx="32">
                  <c:v>3498</c:v>
                </c:pt>
                <c:pt idx="33">
                  <c:v>3520</c:v>
                </c:pt>
                <c:pt idx="34">
                  <c:v>3530.5</c:v>
                </c:pt>
                <c:pt idx="35">
                  <c:v>3534.5</c:v>
                </c:pt>
                <c:pt idx="36">
                  <c:v>3665.5</c:v>
                </c:pt>
                <c:pt idx="37">
                  <c:v>3708</c:v>
                </c:pt>
                <c:pt idx="38">
                  <c:v>4243</c:v>
                </c:pt>
                <c:pt idx="39">
                  <c:v>4262</c:v>
                </c:pt>
                <c:pt idx="40">
                  <c:v>4941.5</c:v>
                </c:pt>
                <c:pt idx="41">
                  <c:v>5016</c:v>
                </c:pt>
                <c:pt idx="42">
                  <c:v>5056.5</c:v>
                </c:pt>
                <c:pt idx="43">
                  <c:v>5115</c:v>
                </c:pt>
                <c:pt idx="44">
                  <c:v>5191.5</c:v>
                </c:pt>
                <c:pt idx="45">
                  <c:v>5746.5</c:v>
                </c:pt>
                <c:pt idx="46">
                  <c:v>5747</c:v>
                </c:pt>
                <c:pt idx="47">
                  <c:v>5884</c:v>
                </c:pt>
                <c:pt idx="48">
                  <c:v>5944.5</c:v>
                </c:pt>
                <c:pt idx="49">
                  <c:v>6608.5</c:v>
                </c:pt>
                <c:pt idx="50">
                  <c:v>6653</c:v>
                </c:pt>
                <c:pt idx="51">
                  <c:v>6790</c:v>
                </c:pt>
                <c:pt idx="52">
                  <c:v>7190</c:v>
                </c:pt>
                <c:pt idx="53">
                  <c:v>7210</c:v>
                </c:pt>
                <c:pt idx="54">
                  <c:v>7212</c:v>
                </c:pt>
                <c:pt idx="55">
                  <c:v>7214</c:v>
                </c:pt>
                <c:pt idx="56">
                  <c:v>7252.5</c:v>
                </c:pt>
                <c:pt idx="57">
                  <c:v>7262.5</c:v>
                </c:pt>
                <c:pt idx="58">
                  <c:v>7321</c:v>
                </c:pt>
                <c:pt idx="59">
                  <c:v>7321</c:v>
                </c:pt>
                <c:pt idx="60">
                  <c:v>7321</c:v>
                </c:pt>
                <c:pt idx="61">
                  <c:v>7424</c:v>
                </c:pt>
                <c:pt idx="62">
                  <c:v>7430</c:v>
                </c:pt>
                <c:pt idx="63">
                  <c:v>7480.5</c:v>
                </c:pt>
                <c:pt idx="64">
                  <c:v>7951</c:v>
                </c:pt>
                <c:pt idx="65">
                  <c:v>7969</c:v>
                </c:pt>
                <c:pt idx="66">
                  <c:v>7973.5</c:v>
                </c:pt>
                <c:pt idx="67">
                  <c:v>7973.5</c:v>
                </c:pt>
                <c:pt idx="68">
                  <c:v>7973.5</c:v>
                </c:pt>
                <c:pt idx="69">
                  <c:v>7981</c:v>
                </c:pt>
                <c:pt idx="70">
                  <c:v>7981</c:v>
                </c:pt>
                <c:pt idx="71">
                  <c:v>7983</c:v>
                </c:pt>
                <c:pt idx="72">
                  <c:v>7983</c:v>
                </c:pt>
                <c:pt idx="73">
                  <c:v>7985</c:v>
                </c:pt>
                <c:pt idx="74">
                  <c:v>7987</c:v>
                </c:pt>
                <c:pt idx="75">
                  <c:v>8048</c:v>
                </c:pt>
                <c:pt idx="76">
                  <c:v>8048</c:v>
                </c:pt>
                <c:pt idx="77">
                  <c:v>8112.5</c:v>
                </c:pt>
                <c:pt idx="78">
                  <c:v>8112.5</c:v>
                </c:pt>
                <c:pt idx="79">
                  <c:v>8112.5</c:v>
                </c:pt>
                <c:pt idx="80">
                  <c:v>8112.5</c:v>
                </c:pt>
                <c:pt idx="81">
                  <c:v>8693.5</c:v>
                </c:pt>
                <c:pt idx="82">
                  <c:v>8705.5</c:v>
                </c:pt>
                <c:pt idx="83">
                  <c:v>8706</c:v>
                </c:pt>
                <c:pt idx="84">
                  <c:v>8708</c:v>
                </c:pt>
                <c:pt idx="85">
                  <c:v>8712</c:v>
                </c:pt>
                <c:pt idx="86">
                  <c:v>8712</c:v>
                </c:pt>
                <c:pt idx="87">
                  <c:v>8712</c:v>
                </c:pt>
                <c:pt idx="88">
                  <c:v>8712</c:v>
                </c:pt>
                <c:pt idx="89">
                  <c:v>8718</c:v>
                </c:pt>
                <c:pt idx="90">
                  <c:v>8718</c:v>
                </c:pt>
                <c:pt idx="91">
                  <c:v>8740</c:v>
                </c:pt>
                <c:pt idx="92">
                  <c:v>8742</c:v>
                </c:pt>
                <c:pt idx="93">
                  <c:v>8744.5</c:v>
                </c:pt>
                <c:pt idx="94">
                  <c:v>8744.5</c:v>
                </c:pt>
                <c:pt idx="95">
                  <c:v>8744.5</c:v>
                </c:pt>
                <c:pt idx="96">
                  <c:v>8760.5</c:v>
                </c:pt>
                <c:pt idx="97">
                  <c:v>8762.5</c:v>
                </c:pt>
                <c:pt idx="98">
                  <c:v>8797</c:v>
                </c:pt>
                <c:pt idx="99">
                  <c:v>8797</c:v>
                </c:pt>
                <c:pt idx="100">
                  <c:v>8797</c:v>
                </c:pt>
                <c:pt idx="101">
                  <c:v>8797</c:v>
                </c:pt>
                <c:pt idx="102">
                  <c:v>8841</c:v>
                </c:pt>
                <c:pt idx="103">
                  <c:v>11780</c:v>
                </c:pt>
                <c:pt idx="104">
                  <c:v>11780</c:v>
                </c:pt>
                <c:pt idx="105">
                  <c:v>11780</c:v>
                </c:pt>
                <c:pt idx="106">
                  <c:v>11909</c:v>
                </c:pt>
                <c:pt idx="107">
                  <c:v>12319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  <c:pt idx="1">
                  <c:v>-2.9999999969732016E-4</c:v>
                </c:pt>
                <c:pt idx="2">
                  <c:v>-1.7400000069756061E-3</c:v>
                </c:pt>
                <c:pt idx="4">
                  <c:v>-1.0200000033364631E-3</c:v>
                </c:pt>
                <c:pt idx="5">
                  <c:v>5.3199999965727329E-3</c:v>
                </c:pt>
                <c:pt idx="6">
                  <c:v>6.0299999968265183E-3</c:v>
                </c:pt>
                <c:pt idx="7">
                  <c:v>1.1400000003050081E-3</c:v>
                </c:pt>
                <c:pt idx="8">
                  <c:v>2.0199999926262535E-3</c:v>
                </c:pt>
                <c:pt idx="9">
                  <c:v>3.3199999961652793E-3</c:v>
                </c:pt>
                <c:pt idx="10">
                  <c:v>4.0000000008149073E-3</c:v>
                </c:pt>
                <c:pt idx="11">
                  <c:v>4.559999993944075E-3</c:v>
                </c:pt>
                <c:pt idx="12">
                  <c:v>4.3599999989964999E-3</c:v>
                </c:pt>
                <c:pt idx="13">
                  <c:v>5.8999999964726157E-3</c:v>
                </c:pt>
                <c:pt idx="14">
                  <c:v>5.4999999993015081E-3</c:v>
                </c:pt>
                <c:pt idx="15">
                  <c:v>1.5149999962886795E-3</c:v>
                </c:pt>
                <c:pt idx="16">
                  <c:v>4.6099999963189475E-3</c:v>
                </c:pt>
                <c:pt idx="17">
                  <c:v>6.8499999979394488E-3</c:v>
                </c:pt>
                <c:pt idx="18">
                  <c:v>7.7699999965261668E-3</c:v>
                </c:pt>
                <c:pt idx="19">
                  <c:v>7.1299999981420115E-3</c:v>
                </c:pt>
                <c:pt idx="20">
                  <c:v>7.0899999991524965E-3</c:v>
                </c:pt>
                <c:pt idx="21">
                  <c:v>8.8699999978416599E-3</c:v>
                </c:pt>
                <c:pt idx="22">
                  <c:v>4.5049999971524812E-3</c:v>
                </c:pt>
                <c:pt idx="23">
                  <c:v>9.9849999969592318E-3</c:v>
                </c:pt>
                <c:pt idx="24">
                  <c:v>8.2799999945564196E-3</c:v>
                </c:pt>
                <c:pt idx="25">
                  <c:v>1.1780000000726432E-2</c:v>
                </c:pt>
                <c:pt idx="26">
                  <c:v>9.819999999308493E-3</c:v>
                </c:pt>
                <c:pt idx="27">
                  <c:v>8.7499999790452421E-4</c:v>
                </c:pt>
                <c:pt idx="28">
                  <c:v>7.4299999978393316E-3</c:v>
                </c:pt>
                <c:pt idx="29">
                  <c:v>7.060000003548339E-3</c:v>
                </c:pt>
                <c:pt idx="31">
                  <c:v>5.8499999940977432E-3</c:v>
                </c:pt>
                <c:pt idx="32">
                  <c:v>4.1199999977834523E-3</c:v>
                </c:pt>
                <c:pt idx="33">
                  <c:v>3.2999999966705218E-3</c:v>
                </c:pt>
                <c:pt idx="37">
                  <c:v>2.6199999920208938E-3</c:v>
                </c:pt>
                <c:pt idx="38">
                  <c:v>3.9699999979347922E-3</c:v>
                </c:pt>
                <c:pt idx="40">
                  <c:v>1.4385000002221204E-2</c:v>
                </c:pt>
                <c:pt idx="41">
                  <c:v>1.1039999997592531E-2</c:v>
                </c:pt>
                <c:pt idx="42">
                  <c:v>-2.8650000022025779E-3</c:v>
                </c:pt>
                <c:pt idx="43">
                  <c:v>1.3350000001082662E-2</c:v>
                </c:pt>
                <c:pt idx="44">
                  <c:v>4.4849999976577237E-3</c:v>
                </c:pt>
                <c:pt idx="45">
                  <c:v>1.7334999996819533E-2</c:v>
                </c:pt>
                <c:pt idx="46">
                  <c:v>8.2999999722233042E-4</c:v>
                </c:pt>
                <c:pt idx="47">
                  <c:v>2.2599999938393012E-3</c:v>
                </c:pt>
                <c:pt idx="48">
                  <c:v>2.855499999714084E-2</c:v>
                </c:pt>
                <c:pt idx="49">
                  <c:v>8.9149999912478961E-3</c:v>
                </c:pt>
                <c:pt idx="50">
                  <c:v>3.8700000004610047E-3</c:v>
                </c:pt>
                <c:pt idx="51">
                  <c:v>3.9000000033411197E-3</c:v>
                </c:pt>
                <c:pt idx="52">
                  <c:v>4.4999999954598024E-3</c:v>
                </c:pt>
                <c:pt idx="54">
                  <c:v>4.8800000004121102E-3</c:v>
                </c:pt>
                <c:pt idx="55">
                  <c:v>4.3599999989964999E-3</c:v>
                </c:pt>
                <c:pt idx="56">
                  <c:v>2.0475000004807953E-2</c:v>
                </c:pt>
                <c:pt idx="57">
                  <c:v>1.8374999999650754E-2</c:v>
                </c:pt>
                <c:pt idx="61">
                  <c:v>5.5599999977857806E-3</c:v>
                </c:pt>
                <c:pt idx="62">
                  <c:v>4.7999999951571226E-3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92-4480-BD4F-7FE968CD09B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1318</c:v>
                </c:pt>
                <c:pt idx="10">
                  <c:v>1330</c:v>
                </c:pt>
                <c:pt idx="11">
                  <c:v>1334</c:v>
                </c:pt>
                <c:pt idx="12">
                  <c:v>1344</c:v>
                </c:pt>
                <c:pt idx="13">
                  <c:v>1930</c:v>
                </c:pt>
                <c:pt idx="14">
                  <c:v>1950</c:v>
                </c:pt>
                <c:pt idx="15">
                  <c:v>2038.5</c:v>
                </c:pt>
                <c:pt idx="16">
                  <c:v>2039</c:v>
                </c:pt>
                <c:pt idx="17">
                  <c:v>2065</c:v>
                </c:pt>
                <c:pt idx="18">
                  <c:v>2073</c:v>
                </c:pt>
                <c:pt idx="19">
                  <c:v>2087</c:v>
                </c:pt>
                <c:pt idx="20">
                  <c:v>2091</c:v>
                </c:pt>
                <c:pt idx="21">
                  <c:v>2093</c:v>
                </c:pt>
                <c:pt idx="22">
                  <c:v>2119.5</c:v>
                </c:pt>
                <c:pt idx="23">
                  <c:v>2141.5</c:v>
                </c:pt>
                <c:pt idx="24">
                  <c:v>2172</c:v>
                </c:pt>
                <c:pt idx="25">
                  <c:v>2202</c:v>
                </c:pt>
                <c:pt idx="26">
                  <c:v>2218</c:v>
                </c:pt>
                <c:pt idx="27">
                  <c:v>2242.5</c:v>
                </c:pt>
                <c:pt idx="28">
                  <c:v>2307</c:v>
                </c:pt>
                <c:pt idx="29">
                  <c:v>2824</c:v>
                </c:pt>
                <c:pt idx="30">
                  <c:v>2873</c:v>
                </c:pt>
                <c:pt idx="31">
                  <c:v>2965</c:v>
                </c:pt>
                <c:pt idx="32">
                  <c:v>3498</c:v>
                </c:pt>
                <c:pt idx="33">
                  <c:v>3520</c:v>
                </c:pt>
                <c:pt idx="34">
                  <c:v>3530.5</c:v>
                </c:pt>
                <c:pt idx="35">
                  <c:v>3534.5</c:v>
                </c:pt>
                <c:pt idx="36">
                  <c:v>3665.5</c:v>
                </c:pt>
                <c:pt idx="37">
                  <c:v>3708</c:v>
                </c:pt>
                <c:pt idx="38">
                  <c:v>4243</c:v>
                </c:pt>
                <c:pt idx="39">
                  <c:v>4262</c:v>
                </c:pt>
                <c:pt idx="40">
                  <c:v>4941.5</c:v>
                </c:pt>
                <c:pt idx="41">
                  <c:v>5016</c:v>
                </c:pt>
                <c:pt idx="42">
                  <c:v>5056.5</c:v>
                </c:pt>
                <c:pt idx="43">
                  <c:v>5115</c:v>
                </c:pt>
                <c:pt idx="44">
                  <c:v>5191.5</c:v>
                </c:pt>
                <c:pt idx="45">
                  <c:v>5746.5</c:v>
                </c:pt>
                <c:pt idx="46">
                  <c:v>5747</c:v>
                </c:pt>
                <c:pt idx="47">
                  <c:v>5884</c:v>
                </c:pt>
                <c:pt idx="48">
                  <c:v>5944.5</c:v>
                </c:pt>
                <c:pt idx="49">
                  <c:v>6608.5</c:v>
                </c:pt>
                <c:pt idx="50">
                  <c:v>6653</c:v>
                </c:pt>
                <c:pt idx="51">
                  <c:v>6790</c:v>
                </c:pt>
                <c:pt idx="52">
                  <c:v>7190</c:v>
                </c:pt>
                <c:pt idx="53">
                  <c:v>7210</c:v>
                </c:pt>
                <c:pt idx="54">
                  <c:v>7212</c:v>
                </c:pt>
                <c:pt idx="55">
                  <c:v>7214</c:v>
                </c:pt>
                <c:pt idx="56">
                  <c:v>7252.5</c:v>
                </c:pt>
                <c:pt idx="57">
                  <c:v>7262.5</c:v>
                </c:pt>
                <c:pt idx="58">
                  <c:v>7321</c:v>
                </c:pt>
                <c:pt idx="59">
                  <c:v>7321</c:v>
                </c:pt>
                <c:pt idx="60">
                  <c:v>7321</c:v>
                </c:pt>
                <c:pt idx="61">
                  <c:v>7424</c:v>
                </c:pt>
                <c:pt idx="62">
                  <c:v>7430</c:v>
                </c:pt>
                <c:pt idx="63">
                  <c:v>7480.5</c:v>
                </c:pt>
                <c:pt idx="64">
                  <c:v>7951</c:v>
                </c:pt>
                <c:pt idx="65">
                  <c:v>7969</c:v>
                </c:pt>
                <c:pt idx="66">
                  <c:v>7973.5</c:v>
                </c:pt>
                <c:pt idx="67">
                  <c:v>7973.5</c:v>
                </c:pt>
                <c:pt idx="68">
                  <c:v>7973.5</c:v>
                </c:pt>
                <c:pt idx="69">
                  <c:v>7981</c:v>
                </c:pt>
                <c:pt idx="70">
                  <c:v>7981</c:v>
                </c:pt>
                <c:pt idx="71">
                  <c:v>7983</c:v>
                </c:pt>
                <c:pt idx="72">
                  <c:v>7983</c:v>
                </c:pt>
                <c:pt idx="73">
                  <c:v>7985</c:v>
                </c:pt>
                <c:pt idx="74">
                  <c:v>7987</c:v>
                </c:pt>
                <c:pt idx="75">
                  <c:v>8048</c:v>
                </c:pt>
                <c:pt idx="76">
                  <c:v>8048</c:v>
                </c:pt>
                <c:pt idx="77">
                  <c:v>8112.5</c:v>
                </c:pt>
                <c:pt idx="78">
                  <c:v>8112.5</c:v>
                </c:pt>
                <c:pt idx="79">
                  <c:v>8112.5</c:v>
                </c:pt>
                <c:pt idx="80">
                  <c:v>8112.5</c:v>
                </c:pt>
                <c:pt idx="81">
                  <c:v>8693.5</c:v>
                </c:pt>
                <c:pt idx="82">
                  <c:v>8705.5</c:v>
                </c:pt>
                <c:pt idx="83">
                  <c:v>8706</c:v>
                </c:pt>
                <c:pt idx="84">
                  <c:v>8708</c:v>
                </c:pt>
                <c:pt idx="85">
                  <c:v>8712</c:v>
                </c:pt>
                <c:pt idx="86">
                  <c:v>8712</c:v>
                </c:pt>
                <c:pt idx="87">
                  <c:v>8712</c:v>
                </c:pt>
                <c:pt idx="88">
                  <c:v>8712</c:v>
                </c:pt>
                <c:pt idx="89">
                  <c:v>8718</c:v>
                </c:pt>
                <c:pt idx="90">
                  <c:v>8718</c:v>
                </c:pt>
                <c:pt idx="91">
                  <c:v>8740</c:v>
                </c:pt>
                <c:pt idx="92">
                  <c:v>8742</c:v>
                </c:pt>
                <c:pt idx="93">
                  <c:v>8744.5</c:v>
                </c:pt>
                <c:pt idx="94">
                  <c:v>8744.5</c:v>
                </c:pt>
                <c:pt idx="95">
                  <c:v>8744.5</c:v>
                </c:pt>
                <c:pt idx="96">
                  <c:v>8760.5</c:v>
                </c:pt>
                <c:pt idx="97">
                  <c:v>8762.5</c:v>
                </c:pt>
                <c:pt idx="98">
                  <c:v>8797</c:v>
                </c:pt>
                <c:pt idx="99">
                  <c:v>8797</c:v>
                </c:pt>
                <c:pt idx="100">
                  <c:v>8797</c:v>
                </c:pt>
                <c:pt idx="101">
                  <c:v>8797</c:v>
                </c:pt>
                <c:pt idx="102">
                  <c:v>8841</c:v>
                </c:pt>
                <c:pt idx="103">
                  <c:v>11780</c:v>
                </c:pt>
                <c:pt idx="104">
                  <c:v>11780</c:v>
                </c:pt>
                <c:pt idx="105">
                  <c:v>11780</c:v>
                </c:pt>
                <c:pt idx="106">
                  <c:v>11909</c:v>
                </c:pt>
                <c:pt idx="107">
                  <c:v>12319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3">
                  <c:v>0</c:v>
                </c:pt>
                <c:pt idx="30">
                  <c:v>5.0699999992502853E-3</c:v>
                </c:pt>
                <c:pt idx="39">
                  <c:v>4.5799999934388325E-3</c:v>
                </c:pt>
                <c:pt idx="53">
                  <c:v>4.4999999954598024E-3</c:v>
                </c:pt>
                <c:pt idx="58">
                  <c:v>4.2899999971268699E-3</c:v>
                </c:pt>
                <c:pt idx="59">
                  <c:v>4.7899999917717651E-3</c:v>
                </c:pt>
                <c:pt idx="60">
                  <c:v>6.2899999975343235E-3</c:v>
                </c:pt>
                <c:pt idx="64">
                  <c:v>7.0899999918765388E-3</c:v>
                </c:pt>
                <c:pt idx="65">
                  <c:v>7.2099999961210415E-3</c:v>
                </c:pt>
                <c:pt idx="69">
                  <c:v>7.5899999937973917E-3</c:v>
                </c:pt>
                <c:pt idx="70">
                  <c:v>9.2899999945075251E-3</c:v>
                </c:pt>
                <c:pt idx="71">
                  <c:v>7.269999994605314E-3</c:v>
                </c:pt>
                <c:pt idx="72">
                  <c:v>7.3699999920791015E-3</c:v>
                </c:pt>
                <c:pt idx="73">
                  <c:v>8.149999994202517E-3</c:v>
                </c:pt>
                <c:pt idx="74">
                  <c:v>6.3299999965238385E-3</c:v>
                </c:pt>
                <c:pt idx="75">
                  <c:v>7.4200000017299317E-3</c:v>
                </c:pt>
                <c:pt idx="76">
                  <c:v>7.6199999966775067E-3</c:v>
                </c:pt>
                <c:pt idx="81">
                  <c:v>3.8649999987683259E-3</c:v>
                </c:pt>
                <c:pt idx="83">
                  <c:v>9.939999996277038E-3</c:v>
                </c:pt>
                <c:pt idx="84">
                  <c:v>1.1119999995571561E-2</c:v>
                </c:pt>
                <c:pt idx="85">
                  <c:v>9.5799999980954453E-3</c:v>
                </c:pt>
                <c:pt idx="86">
                  <c:v>1.0979999999108259E-2</c:v>
                </c:pt>
                <c:pt idx="87">
                  <c:v>1.1279999998805579E-2</c:v>
                </c:pt>
                <c:pt idx="88">
                  <c:v>1.1879999998200219E-2</c:v>
                </c:pt>
                <c:pt idx="89">
                  <c:v>9.9199999967822805E-3</c:v>
                </c:pt>
                <c:pt idx="90">
                  <c:v>1.0719999998400453E-2</c:v>
                </c:pt>
                <c:pt idx="91">
                  <c:v>1.1099999996076804E-2</c:v>
                </c:pt>
                <c:pt idx="92">
                  <c:v>1.0679999999410938E-2</c:v>
                </c:pt>
                <c:pt idx="93">
                  <c:v>5.7549999983166344E-3</c:v>
                </c:pt>
                <c:pt idx="94">
                  <c:v>5.7549999983166344E-3</c:v>
                </c:pt>
                <c:pt idx="95">
                  <c:v>1.2354999998933636E-2</c:v>
                </c:pt>
                <c:pt idx="96">
                  <c:v>7.3950000005424954E-3</c:v>
                </c:pt>
                <c:pt idx="97">
                  <c:v>1.6749999995226972E-3</c:v>
                </c:pt>
                <c:pt idx="98">
                  <c:v>1.0029999997641426E-2</c:v>
                </c:pt>
                <c:pt idx="99">
                  <c:v>1.0529999999562278E-2</c:v>
                </c:pt>
                <c:pt idx="100">
                  <c:v>1.0629999997036066E-2</c:v>
                </c:pt>
                <c:pt idx="101">
                  <c:v>1.1830000003101304E-2</c:v>
                </c:pt>
                <c:pt idx="102">
                  <c:v>1.1590000001888257E-2</c:v>
                </c:pt>
                <c:pt idx="103">
                  <c:v>2.5600000000849832E-2</c:v>
                </c:pt>
                <c:pt idx="104">
                  <c:v>2.599999999802094E-2</c:v>
                </c:pt>
                <c:pt idx="105">
                  <c:v>2.6799999999639113E-2</c:v>
                </c:pt>
                <c:pt idx="106">
                  <c:v>2.7109999995445833E-2</c:v>
                </c:pt>
                <c:pt idx="107">
                  <c:v>2.6109999933396466E-2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92-4480-BD4F-7FE968CD09B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1318</c:v>
                </c:pt>
                <c:pt idx="10">
                  <c:v>1330</c:v>
                </c:pt>
                <c:pt idx="11">
                  <c:v>1334</c:v>
                </c:pt>
                <c:pt idx="12">
                  <c:v>1344</c:v>
                </c:pt>
                <c:pt idx="13">
                  <c:v>1930</c:v>
                </c:pt>
                <c:pt idx="14">
                  <c:v>1950</c:v>
                </c:pt>
                <c:pt idx="15">
                  <c:v>2038.5</c:v>
                </c:pt>
                <c:pt idx="16">
                  <c:v>2039</c:v>
                </c:pt>
                <c:pt idx="17">
                  <c:v>2065</c:v>
                </c:pt>
                <c:pt idx="18">
                  <c:v>2073</c:v>
                </c:pt>
                <c:pt idx="19">
                  <c:v>2087</c:v>
                </c:pt>
                <c:pt idx="20">
                  <c:v>2091</c:v>
                </c:pt>
                <c:pt idx="21">
                  <c:v>2093</c:v>
                </c:pt>
                <c:pt idx="22">
                  <c:v>2119.5</c:v>
                </c:pt>
                <c:pt idx="23">
                  <c:v>2141.5</c:v>
                </c:pt>
                <c:pt idx="24">
                  <c:v>2172</c:v>
                </c:pt>
                <c:pt idx="25">
                  <c:v>2202</c:v>
                </c:pt>
                <c:pt idx="26">
                  <c:v>2218</c:v>
                </c:pt>
                <c:pt idx="27">
                  <c:v>2242.5</c:v>
                </c:pt>
                <c:pt idx="28">
                  <c:v>2307</c:v>
                </c:pt>
                <c:pt idx="29">
                  <c:v>2824</c:v>
                </c:pt>
                <c:pt idx="30">
                  <c:v>2873</c:v>
                </c:pt>
                <c:pt idx="31">
                  <c:v>2965</c:v>
                </c:pt>
                <c:pt idx="32">
                  <c:v>3498</c:v>
                </c:pt>
                <c:pt idx="33">
                  <c:v>3520</c:v>
                </c:pt>
                <c:pt idx="34">
                  <c:v>3530.5</c:v>
                </c:pt>
                <c:pt idx="35">
                  <c:v>3534.5</c:v>
                </c:pt>
                <c:pt idx="36">
                  <c:v>3665.5</c:v>
                </c:pt>
                <c:pt idx="37">
                  <c:v>3708</c:v>
                </c:pt>
                <c:pt idx="38">
                  <c:v>4243</c:v>
                </c:pt>
                <c:pt idx="39">
                  <c:v>4262</c:v>
                </c:pt>
                <c:pt idx="40">
                  <c:v>4941.5</c:v>
                </c:pt>
                <c:pt idx="41">
                  <c:v>5016</c:v>
                </c:pt>
                <c:pt idx="42">
                  <c:v>5056.5</c:v>
                </c:pt>
                <c:pt idx="43">
                  <c:v>5115</c:v>
                </c:pt>
                <c:pt idx="44">
                  <c:v>5191.5</c:v>
                </c:pt>
                <c:pt idx="45">
                  <c:v>5746.5</c:v>
                </c:pt>
                <c:pt idx="46">
                  <c:v>5747</c:v>
                </c:pt>
                <c:pt idx="47">
                  <c:v>5884</c:v>
                </c:pt>
                <c:pt idx="48">
                  <c:v>5944.5</c:v>
                </c:pt>
                <c:pt idx="49">
                  <c:v>6608.5</c:v>
                </c:pt>
                <c:pt idx="50">
                  <c:v>6653</c:v>
                </c:pt>
                <c:pt idx="51">
                  <c:v>6790</c:v>
                </c:pt>
                <c:pt idx="52">
                  <c:v>7190</c:v>
                </c:pt>
                <c:pt idx="53">
                  <c:v>7210</c:v>
                </c:pt>
                <c:pt idx="54">
                  <c:v>7212</c:v>
                </c:pt>
                <c:pt idx="55">
                  <c:v>7214</c:v>
                </c:pt>
                <c:pt idx="56">
                  <c:v>7252.5</c:v>
                </c:pt>
                <c:pt idx="57">
                  <c:v>7262.5</c:v>
                </c:pt>
                <c:pt idx="58">
                  <c:v>7321</c:v>
                </c:pt>
                <c:pt idx="59">
                  <c:v>7321</c:v>
                </c:pt>
                <c:pt idx="60">
                  <c:v>7321</c:v>
                </c:pt>
                <c:pt idx="61">
                  <c:v>7424</c:v>
                </c:pt>
                <c:pt idx="62">
                  <c:v>7430</c:v>
                </c:pt>
                <c:pt idx="63">
                  <c:v>7480.5</c:v>
                </c:pt>
                <c:pt idx="64">
                  <c:v>7951</c:v>
                </c:pt>
                <c:pt idx="65">
                  <c:v>7969</c:v>
                </c:pt>
                <c:pt idx="66">
                  <c:v>7973.5</c:v>
                </c:pt>
                <c:pt idx="67">
                  <c:v>7973.5</c:v>
                </c:pt>
                <c:pt idx="68">
                  <c:v>7973.5</c:v>
                </c:pt>
                <c:pt idx="69">
                  <c:v>7981</c:v>
                </c:pt>
                <c:pt idx="70">
                  <c:v>7981</c:v>
                </c:pt>
                <c:pt idx="71">
                  <c:v>7983</c:v>
                </c:pt>
                <c:pt idx="72">
                  <c:v>7983</c:v>
                </c:pt>
                <c:pt idx="73">
                  <c:v>7985</c:v>
                </c:pt>
                <c:pt idx="74">
                  <c:v>7987</c:v>
                </c:pt>
                <c:pt idx="75">
                  <c:v>8048</c:v>
                </c:pt>
                <c:pt idx="76">
                  <c:v>8048</c:v>
                </c:pt>
                <c:pt idx="77">
                  <c:v>8112.5</c:v>
                </c:pt>
                <c:pt idx="78">
                  <c:v>8112.5</c:v>
                </c:pt>
                <c:pt idx="79">
                  <c:v>8112.5</c:v>
                </c:pt>
                <c:pt idx="80">
                  <c:v>8112.5</c:v>
                </c:pt>
                <c:pt idx="81">
                  <c:v>8693.5</c:v>
                </c:pt>
                <c:pt idx="82">
                  <c:v>8705.5</c:v>
                </c:pt>
                <c:pt idx="83">
                  <c:v>8706</c:v>
                </c:pt>
                <c:pt idx="84">
                  <c:v>8708</c:v>
                </c:pt>
                <c:pt idx="85">
                  <c:v>8712</c:v>
                </c:pt>
                <c:pt idx="86">
                  <c:v>8712</c:v>
                </c:pt>
                <c:pt idx="87">
                  <c:v>8712</c:v>
                </c:pt>
                <c:pt idx="88">
                  <c:v>8712</c:v>
                </c:pt>
                <c:pt idx="89">
                  <c:v>8718</c:v>
                </c:pt>
                <c:pt idx="90">
                  <c:v>8718</c:v>
                </c:pt>
                <c:pt idx="91">
                  <c:v>8740</c:v>
                </c:pt>
                <c:pt idx="92">
                  <c:v>8742</c:v>
                </c:pt>
                <c:pt idx="93">
                  <c:v>8744.5</c:v>
                </c:pt>
                <c:pt idx="94">
                  <c:v>8744.5</c:v>
                </c:pt>
                <c:pt idx="95">
                  <c:v>8744.5</c:v>
                </c:pt>
                <c:pt idx="96">
                  <c:v>8760.5</c:v>
                </c:pt>
                <c:pt idx="97">
                  <c:v>8762.5</c:v>
                </c:pt>
                <c:pt idx="98">
                  <c:v>8797</c:v>
                </c:pt>
                <c:pt idx="99">
                  <c:v>8797</c:v>
                </c:pt>
                <c:pt idx="100">
                  <c:v>8797</c:v>
                </c:pt>
                <c:pt idx="101">
                  <c:v>8797</c:v>
                </c:pt>
                <c:pt idx="102">
                  <c:v>8841</c:v>
                </c:pt>
                <c:pt idx="103">
                  <c:v>11780</c:v>
                </c:pt>
                <c:pt idx="104">
                  <c:v>11780</c:v>
                </c:pt>
                <c:pt idx="105">
                  <c:v>11780</c:v>
                </c:pt>
                <c:pt idx="106">
                  <c:v>11909</c:v>
                </c:pt>
                <c:pt idx="107">
                  <c:v>12319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092-4480-BD4F-7FE968CD09B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1318</c:v>
                </c:pt>
                <c:pt idx="10">
                  <c:v>1330</c:v>
                </c:pt>
                <c:pt idx="11">
                  <c:v>1334</c:v>
                </c:pt>
                <c:pt idx="12">
                  <c:v>1344</c:v>
                </c:pt>
                <c:pt idx="13">
                  <c:v>1930</c:v>
                </c:pt>
                <c:pt idx="14">
                  <c:v>1950</c:v>
                </c:pt>
                <c:pt idx="15">
                  <c:v>2038.5</c:v>
                </c:pt>
                <c:pt idx="16">
                  <c:v>2039</c:v>
                </c:pt>
                <c:pt idx="17">
                  <c:v>2065</c:v>
                </c:pt>
                <c:pt idx="18">
                  <c:v>2073</c:v>
                </c:pt>
                <c:pt idx="19">
                  <c:v>2087</c:v>
                </c:pt>
                <c:pt idx="20">
                  <c:v>2091</c:v>
                </c:pt>
                <c:pt idx="21">
                  <c:v>2093</c:v>
                </c:pt>
                <c:pt idx="22">
                  <c:v>2119.5</c:v>
                </c:pt>
                <c:pt idx="23">
                  <c:v>2141.5</c:v>
                </c:pt>
                <c:pt idx="24">
                  <c:v>2172</c:v>
                </c:pt>
                <c:pt idx="25">
                  <c:v>2202</c:v>
                </c:pt>
                <c:pt idx="26">
                  <c:v>2218</c:v>
                </c:pt>
                <c:pt idx="27">
                  <c:v>2242.5</c:v>
                </c:pt>
                <c:pt idx="28">
                  <c:v>2307</c:v>
                </c:pt>
                <c:pt idx="29">
                  <c:v>2824</c:v>
                </c:pt>
                <c:pt idx="30">
                  <c:v>2873</c:v>
                </c:pt>
                <c:pt idx="31">
                  <c:v>2965</c:v>
                </c:pt>
                <c:pt idx="32">
                  <c:v>3498</c:v>
                </c:pt>
                <c:pt idx="33">
                  <c:v>3520</c:v>
                </c:pt>
                <c:pt idx="34">
                  <c:v>3530.5</c:v>
                </c:pt>
                <c:pt idx="35">
                  <c:v>3534.5</c:v>
                </c:pt>
                <c:pt idx="36">
                  <c:v>3665.5</c:v>
                </c:pt>
                <c:pt idx="37">
                  <c:v>3708</c:v>
                </c:pt>
                <c:pt idx="38">
                  <c:v>4243</c:v>
                </c:pt>
                <c:pt idx="39">
                  <c:v>4262</c:v>
                </c:pt>
                <c:pt idx="40">
                  <c:v>4941.5</c:v>
                </c:pt>
                <c:pt idx="41">
                  <c:v>5016</c:v>
                </c:pt>
                <c:pt idx="42">
                  <c:v>5056.5</c:v>
                </c:pt>
                <c:pt idx="43">
                  <c:v>5115</c:v>
                </c:pt>
                <c:pt idx="44">
                  <c:v>5191.5</c:v>
                </c:pt>
                <c:pt idx="45">
                  <c:v>5746.5</c:v>
                </c:pt>
                <c:pt idx="46">
                  <c:v>5747</c:v>
                </c:pt>
                <c:pt idx="47">
                  <c:v>5884</c:v>
                </c:pt>
                <c:pt idx="48">
                  <c:v>5944.5</c:v>
                </c:pt>
                <c:pt idx="49">
                  <c:v>6608.5</c:v>
                </c:pt>
                <c:pt idx="50">
                  <c:v>6653</c:v>
                </c:pt>
                <c:pt idx="51">
                  <c:v>6790</c:v>
                </c:pt>
                <c:pt idx="52">
                  <c:v>7190</c:v>
                </c:pt>
                <c:pt idx="53">
                  <c:v>7210</c:v>
                </c:pt>
                <c:pt idx="54">
                  <c:v>7212</c:v>
                </c:pt>
                <c:pt idx="55">
                  <c:v>7214</c:v>
                </c:pt>
                <c:pt idx="56">
                  <c:v>7252.5</c:v>
                </c:pt>
                <c:pt idx="57">
                  <c:v>7262.5</c:v>
                </c:pt>
                <c:pt idx="58">
                  <c:v>7321</c:v>
                </c:pt>
                <c:pt idx="59">
                  <c:v>7321</c:v>
                </c:pt>
                <c:pt idx="60">
                  <c:v>7321</c:v>
                </c:pt>
                <c:pt idx="61">
                  <c:v>7424</c:v>
                </c:pt>
                <c:pt idx="62">
                  <c:v>7430</c:v>
                </c:pt>
                <c:pt idx="63">
                  <c:v>7480.5</c:v>
                </c:pt>
                <c:pt idx="64">
                  <c:v>7951</c:v>
                </c:pt>
                <c:pt idx="65">
                  <c:v>7969</c:v>
                </c:pt>
                <c:pt idx="66">
                  <c:v>7973.5</c:v>
                </c:pt>
                <c:pt idx="67">
                  <c:v>7973.5</c:v>
                </c:pt>
                <c:pt idx="68">
                  <c:v>7973.5</c:v>
                </c:pt>
                <c:pt idx="69">
                  <c:v>7981</c:v>
                </c:pt>
                <c:pt idx="70">
                  <c:v>7981</c:v>
                </c:pt>
                <c:pt idx="71">
                  <c:v>7983</c:v>
                </c:pt>
                <c:pt idx="72">
                  <c:v>7983</c:v>
                </c:pt>
                <c:pt idx="73">
                  <c:v>7985</c:v>
                </c:pt>
                <c:pt idx="74">
                  <c:v>7987</c:v>
                </c:pt>
                <c:pt idx="75">
                  <c:v>8048</c:v>
                </c:pt>
                <c:pt idx="76">
                  <c:v>8048</c:v>
                </c:pt>
                <c:pt idx="77">
                  <c:v>8112.5</c:v>
                </c:pt>
                <c:pt idx="78">
                  <c:v>8112.5</c:v>
                </c:pt>
                <c:pt idx="79">
                  <c:v>8112.5</c:v>
                </c:pt>
                <c:pt idx="80">
                  <c:v>8112.5</c:v>
                </c:pt>
                <c:pt idx="81">
                  <c:v>8693.5</c:v>
                </c:pt>
                <c:pt idx="82">
                  <c:v>8705.5</c:v>
                </c:pt>
                <c:pt idx="83">
                  <c:v>8706</c:v>
                </c:pt>
                <c:pt idx="84">
                  <c:v>8708</c:v>
                </c:pt>
                <c:pt idx="85">
                  <c:v>8712</c:v>
                </c:pt>
                <c:pt idx="86">
                  <c:v>8712</c:v>
                </c:pt>
                <c:pt idx="87">
                  <c:v>8712</c:v>
                </c:pt>
                <c:pt idx="88">
                  <c:v>8712</c:v>
                </c:pt>
                <c:pt idx="89">
                  <c:v>8718</c:v>
                </c:pt>
                <c:pt idx="90">
                  <c:v>8718</c:v>
                </c:pt>
                <c:pt idx="91">
                  <c:v>8740</c:v>
                </c:pt>
                <c:pt idx="92">
                  <c:v>8742</c:v>
                </c:pt>
                <c:pt idx="93">
                  <c:v>8744.5</c:v>
                </c:pt>
                <c:pt idx="94">
                  <c:v>8744.5</c:v>
                </c:pt>
                <c:pt idx="95">
                  <c:v>8744.5</c:v>
                </c:pt>
                <c:pt idx="96">
                  <c:v>8760.5</c:v>
                </c:pt>
                <c:pt idx="97">
                  <c:v>8762.5</c:v>
                </c:pt>
                <c:pt idx="98">
                  <c:v>8797</c:v>
                </c:pt>
                <c:pt idx="99">
                  <c:v>8797</c:v>
                </c:pt>
                <c:pt idx="100">
                  <c:v>8797</c:v>
                </c:pt>
                <c:pt idx="101">
                  <c:v>8797</c:v>
                </c:pt>
                <c:pt idx="102">
                  <c:v>8841</c:v>
                </c:pt>
                <c:pt idx="103">
                  <c:v>11780</c:v>
                </c:pt>
                <c:pt idx="104">
                  <c:v>11780</c:v>
                </c:pt>
                <c:pt idx="105">
                  <c:v>11780</c:v>
                </c:pt>
                <c:pt idx="106">
                  <c:v>11909</c:v>
                </c:pt>
                <c:pt idx="107">
                  <c:v>12319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092-4480-BD4F-7FE968CD09B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5.9999999999999995E-4</c:v>
                  </c:pt>
                  <c:pt idx="10">
                    <c:v>3.2000000000000002E-3</c:v>
                  </c:pt>
                  <c:pt idx="11">
                    <c:v>4.0000000000000002E-4</c:v>
                  </c:pt>
                  <c:pt idx="12">
                    <c:v>1.4E-3</c:v>
                  </c:pt>
                  <c:pt idx="13">
                    <c:v>2.9999999999999997E-4</c:v>
                  </c:pt>
                  <c:pt idx="14">
                    <c:v>8.0000000000000004E-4</c:v>
                  </c:pt>
                  <c:pt idx="15">
                    <c:v>8.9999999999999998E-4</c:v>
                  </c:pt>
                  <c:pt idx="16">
                    <c:v>4.0000000000000002E-4</c:v>
                  </c:pt>
                  <c:pt idx="17">
                    <c:v>2.0000000000000001E-4</c:v>
                  </c:pt>
                  <c:pt idx="18">
                    <c:v>6.9999999999999999E-4</c:v>
                  </c:pt>
                  <c:pt idx="19">
                    <c:v>1E-3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1E-3</c:v>
                  </c:pt>
                  <c:pt idx="23">
                    <c:v>1.9E-3</c:v>
                  </c:pt>
                  <c:pt idx="24">
                    <c:v>8.9999999999999998E-4</c:v>
                  </c:pt>
                  <c:pt idx="25">
                    <c:v>6.7000000000000002E-3</c:v>
                  </c:pt>
                  <c:pt idx="26">
                    <c:v>3.8E-3</c:v>
                  </c:pt>
                  <c:pt idx="27">
                    <c:v>9.7000000000000003E-3</c:v>
                  </c:pt>
                  <c:pt idx="28">
                    <c:v>8.0000000000000004E-4</c:v>
                  </c:pt>
                  <c:pt idx="29">
                    <c:v>2.9999999999999997E-4</c:v>
                  </c:pt>
                  <c:pt idx="30">
                    <c:v>8.0000000000000004E-4</c:v>
                  </c:pt>
                  <c:pt idx="31">
                    <c:v>8.9999999999999998E-4</c:v>
                  </c:pt>
                  <c:pt idx="32">
                    <c:v>1.9E-3</c:v>
                  </c:pt>
                  <c:pt idx="33">
                    <c:v>3.0999999999999999E-3</c:v>
                  </c:pt>
                  <c:pt idx="34">
                    <c:v>3.8E-3</c:v>
                  </c:pt>
                  <c:pt idx="35">
                    <c:v>4.0000000000000001E-3</c:v>
                  </c:pt>
                  <c:pt idx="36">
                    <c:v>2.8E-3</c:v>
                  </c:pt>
                  <c:pt idx="37">
                    <c:v>2.0999999999999999E-3</c:v>
                  </c:pt>
                  <c:pt idx="38">
                    <c:v>1.1000000000000001E-3</c:v>
                  </c:pt>
                  <c:pt idx="39">
                    <c:v>1.1999999999999999E-3</c:v>
                  </c:pt>
                  <c:pt idx="40">
                    <c:v>2.0999999999999999E-3</c:v>
                  </c:pt>
                  <c:pt idx="41">
                    <c:v>1.5E-3</c:v>
                  </c:pt>
                  <c:pt idx="42">
                    <c:v>2.9999999999999997E-4</c:v>
                  </c:pt>
                  <c:pt idx="43">
                    <c:v>2.3999999999999998E-3</c:v>
                  </c:pt>
                  <c:pt idx="44">
                    <c:v>3.0999999999999999E-3</c:v>
                  </c:pt>
                  <c:pt idx="45">
                    <c:v>1.1999999999999999E-3</c:v>
                  </c:pt>
                  <c:pt idx="46">
                    <c:v>8.9999999999999998E-4</c:v>
                  </c:pt>
                  <c:pt idx="47">
                    <c:v>5.0000000000000001E-4</c:v>
                  </c:pt>
                  <c:pt idx="48">
                    <c:v>2.3999999999999998E-3</c:v>
                  </c:pt>
                  <c:pt idx="49">
                    <c:v>6.3E-3</c:v>
                  </c:pt>
                  <c:pt idx="50">
                    <c:v>1.4E-3</c:v>
                  </c:pt>
                  <c:pt idx="51">
                    <c:v>3.0000000000000001E-3</c:v>
                  </c:pt>
                  <c:pt idx="52">
                    <c:v>5.0000000000000001E-4</c:v>
                  </c:pt>
                  <c:pt idx="53">
                    <c:v>1.1999999999999999E-3</c:v>
                  </c:pt>
                  <c:pt idx="54">
                    <c:v>6.9999999999999999E-4</c:v>
                  </c:pt>
                  <c:pt idx="55">
                    <c:v>1E-3</c:v>
                  </c:pt>
                  <c:pt idx="56">
                    <c:v>2.3E-3</c:v>
                  </c:pt>
                  <c:pt idx="57">
                    <c:v>1.18E-2</c:v>
                  </c:pt>
                  <c:pt idx="58">
                    <c:v>1.5E-3</c:v>
                  </c:pt>
                  <c:pt idx="59">
                    <c:v>5.9999999999999995E-4</c:v>
                  </c:pt>
                  <c:pt idx="60">
                    <c:v>8.0000000000000004E-4</c:v>
                  </c:pt>
                  <c:pt idx="61">
                    <c:v>5.9999999999999995E-4</c:v>
                  </c:pt>
                  <c:pt idx="62">
                    <c:v>5.0000000000000001E-4</c:v>
                  </c:pt>
                  <c:pt idx="63">
                    <c:v>1.8E-3</c:v>
                  </c:pt>
                  <c:pt idx="64">
                    <c:v>2.9999999999999997E-4</c:v>
                  </c:pt>
                  <c:pt idx="65">
                    <c:v>2.9999999999999997E-4</c:v>
                  </c:pt>
                  <c:pt idx="66">
                    <c:v>5.0000000000000001E-4</c:v>
                  </c:pt>
                  <c:pt idx="67">
                    <c:v>1.1999999999999999E-3</c:v>
                  </c:pt>
                  <c:pt idx="68">
                    <c:v>1.1999999999999999E-3</c:v>
                  </c:pt>
                  <c:pt idx="69">
                    <c:v>4.0000000000000002E-4</c:v>
                  </c:pt>
                  <c:pt idx="70">
                    <c:v>1E-3</c:v>
                  </c:pt>
                  <c:pt idx="71">
                    <c:v>4.0000000000000002E-4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5.0000000000000001E-4</c:v>
                  </c:pt>
                  <c:pt idx="76">
                    <c:v>6.9999999999999999E-4</c:v>
                  </c:pt>
                  <c:pt idx="77">
                    <c:v>6.9999999999999999E-4</c:v>
                  </c:pt>
                  <c:pt idx="78">
                    <c:v>1.1000000000000001E-3</c:v>
                  </c:pt>
                  <c:pt idx="79">
                    <c:v>1.5E-3</c:v>
                  </c:pt>
                  <c:pt idx="80">
                    <c:v>1.4E-3</c:v>
                  </c:pt>
                  <c:pt idx="81">
                    <c:v>2E-3</c:v>
                  </c:pt>
                  <c:pt idx="82">
                    <c:v>1E-3</c:v>
                  </c:pt>
                  <c:pt idx="83">
                    <c:v>4.0000000000000002E-4</c:v>
                  </c:pt>
                  <c:pt idx="84">
                    <c:v>2.0000000000000001E-4</c:v>
                  </c:pt>
                  <c:pt idx="85">
                    <c:v>6.9999999999999999E-4</c:v>
                  </c:pt>
                  <c:pt idx="86">
                    <c:v>2.9999999999999997E-4</c:v>
                  </c:pt>
                  <c:pt idx="87">
                    <c:v>5.0000000000000001E-4</c:v>
                  </c:pt>
                  <c:pt idx="88">
                    <c:v>5.0000000000000001E-4</c:v>
                  </c:pt>
                  <c:pt idx="89">
                    <c:v>3.0000000000000001E-3</c:v>
                  </c:pt>
                  <c:pt idx="90">
                    <c:v>2.0000000000000001E-4</c:v>
                  </c:pt>
                  <c:pt idx="91">
                    <c:v>2.0000000000000001E-4</c:v>
                  </c:pt>
                  <c:pt idx="92">
                    <c:v>4.0000000000000002E-4</c:v>
                  </c:pt>
                  <c:pt idx="93">
                    <c:v>5.0000000000000001E-4</c:v>
                  </c:pt>
                  <c:pt idx="94">
                    <c:v>1.5E-3</c:v>
                  </c:pt>
                  <c:pt idx="95">
                    <c:v>1.9E-3</c:v>
                  </c:pt>
                  <c:pt idx="96">
                    <c:v>8.0000000000000004E-4</c:v>
                  </c:pt>
                  <c:pt idx="97">
                    <c:v>5.0000000000000001E-4</c:v>
                  </c:pt>
                  <c:pt idx="98">
                    <c:v>2.9999999999999997E-4</c:v>
                  </c:pt>
                  <c:pt idx="99">
                    <c:v>8.0000000000000004E-4</c:v>
                  </c:pt>
                  <c:pt idx="100">
                    <c:v>5.9999999999999995E-4</c:v>
                  </c:pt>
                  <c:pt idx="101">
                    <c:v>1.8E-3</c:v>
                  </c:pt>
                  <c:pt idx="102">
                    <c:v>2.9999999999999997E-4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1318</c:v>
                </c:pt>
                <c:pt idx="10">
                  <c:v>1330</c:v>
                </c:pt>
                <c:pt idx="11">
                  <c:v>1334</c:v>
                </c:pt>
                <c:pt idx="12">
                  <c:v>1344</c:v>
                </c:pt>
                <c:pt idx="13">
                  <c:v>1930</c:v>
                </c:pt>
                <c:pt idx="14">
                  <c:v>1950</c:v>
                </c:pt>
                <c:pt idx="15">
                  <c:v>2038.5</c:v>
                </c:pt>
                <c:pt idx="16">
                  <c:v>2039</c:v>
                </c:pt>
                <c:pt idx="17">
                  <c:v>2065</c:v>
                </c:pt>
                <c:pt idx="18">
                  <c:v>2073</c:v>
                </c:pt>
                <c:pt idx="19">
                  <c:v>2087</c:v>
                </c:pt>
                <c:pt idx="20">
                  <c:v>2091</c:v>
                </c:pt>
                <c:pt idx="21">
                  <c:v>2093</c:v>
                </c:pt>
                <c:pt idx="22">
                  <c:v>2119.5</c:v>
                </c:pt>
                <c:pt idx="23">
                  <c:v>2141.5</c:v>
                </c:pt>
                <c:pt idx="24">
                  <c:v>2172</c:v>
                </c:pt>
                <c:pt idx="25">
                  <c:v>2202</c:v>
                </c:pt>
                <c:pt idx="26">
                  <c:v>2218</c:v>
                </c:pt>
                <c:pt idx="27">
                  <c:v>2242.5</c:v>
                </c:pt>
                <c:pt idx="28">
                  <c:v>2307</c:v>
                </c:pt>
                <c:pt idx="29">
                  <c:v>2824</c:v>
                </c:pt>
                <c:pt idx="30">
                  <c:v>2873</c:v>
                </c:pt>
                <c:pt idx="31">
                  <c:v>2965</c:v>
                </c:pt>
                <c:pt idx="32">
                  <c:v>3498</c:v>
                </c:pt>
                <c:pt idx="33">
                  <c:v>3520</c:v>
                </c:pt>
                <c:pt idx="34">
                  <c:v>3530.5</c:v>
                </c:pt>
                <c:pt idx="35">
                  <c:v>3534.5</c:v>
                </c:pt>
                <c:pt idx="36">
                  <c:v>3665.5</c:v>
                </c:pt>
                <c:pt idx="37">
                  <c:v>3708</c:v>
                </c:pt>
                <c:pt idx="38">
                  <c:v>4243</c:v>
                </c:pt>
                <c:pt idx="39">
                  <c:v>4262</c:v>
                </c:pt>
                <c:pt idx="40">
                  <c:v>4941.5</c:v>
                </c:pt>
                <c:pt idx="41">
                  <c:v>5016</c:v>
                </c:pt>
                <c:pt idx="42">
                  <c:v>5056.5</c:v>
                </c:pt>
                <c:pt idx="43">
                  <c:v>5115</c:v>
                </c:pt>
                <c:pt idx="44">
                  <c:v>5191.5</c:v>
                </c:pt>
                <c:pt idx="45">
                  <c:v>5746.5</c:v>
                </c:pt>
                <c:pt idx="46">
                  <c:v>5747</c:v>
                </c:pt>
                <c:pt idx="47">
                  <c:v>5884</c:v>
                </c:pt>
                <c:pt idx="48">
                  <c:v>5944.5</c:v>
                </c:pt>
                <c:pt idx="49">
                  <c:v>6608.5</c:v>
                </c:pt>
                <c:pt idx="50">
                  <c:v>6653</c:v>
                </c:pt>
                <c:pt idx="51">
                  <c:v>6790</c:v>
                </c:pt>
                <c:pt idx="52">
                  <c:v>7190</c:v>
                </c:pt>
                <c:pt idx="53">
                  <c:v>7210</c:v>
                </c:pt>
                <c:pt idx="54">
                  <c:v>7212</c:v>
                </c:pt>
                <c:pt idx="55">
                  <c:v>7214</c:v>
                </c:pt>
                <c:pt idx="56">
                  <c:v>7252.5</c:v>
                </c:pt>
                <c:pt idx="57">
                  <c:v>7262.5</c:v>
                </c:pt>
                <c:pt idx="58">
                  <c:v>7321</c:v>
                </c:pt>
                <c:pt idx="59">
                  <c:v>7321</c:v>
                </c:pt>
                <c:pt idx="60">
                  <c:v>7321</c:v>
                </c:pt>
                <c:pt idx="61">
                  <c:v>7424</c:v>
                </c:pt>
                <c:pt idx="62">
                  <c:v>7430</c:v>
                </c:pt>
                <c:pt idx="63">
                  <c:v>7480.5</c:v>
                </c:pt>
                <c:pt idx="64">
                  <c:v>7951</c:v>
                </c:pt>
                <c:pt idx="65">
                  <c:v>7969</c:v>
                </c:pt>
                <c:pt idx="66">
                  <c:v>7973.5</c:v>
                </c:pt>
                <c:pt idx="67">
                  <c:v>7973.5</c:v>
                </c:pt>
                <c:pt idx="68">
                  <c:v>7973.5</c:v>
                </c:pt>
                <c:pt idx="69">
                  <c:v>7981</c:v>
                </c:pt>
                <c:pt idx="70">
                  <c:v>7981</c:v>
                </c:pt>
                <c:pt idx="71">
                  <c:v>7983</c:v>
                </c:pt>
                <c:pt idx="72">
                  <c:v>7983</c:v>
                </c:pt>
                <c:pt idx="73">
                  <c:v>7985</c:v>
                </c:pt>
                <c:pt idx="74">
                  <c:v>7987</c:v>
                </c:pt>
                <c:pt idx="75">
                  <c:v>8048</c:v>
                </c:pt>
                <c:pt idx="76">
                  <c:v>8048</c:v>
                </c:pt>
                <c:pt idx="77">
                  <c:v>8112.5</c:v>
                </c:pt>
                <c:pt idx="78">
                  <c:v>8112.5</c:v>
                </c:pt>
                <c:pt idx="79">
                  <c:v>8112.5</c:v>
                </c:pt>
                <c:pt idx="80">
                  <c:v>8112.5</c:v>
                </c:pt>
                <c:pt idx="81">
                  <c:v>8693.5</c:v>
                </c:pt>
                <c:pt idx="82">
                  <c:v>8705.5</c:v>
                </c:pt>
                <c:pt idx="83">
                  <c:v>8706</c:v>
                </c:pt>
                <c:pt idx="84">
                  <c:v>8708</c:v>
                </c:pt>
                <c:pt idx="85">
                  <c:v>8712</c:v>
                </c:pt>
                <c:pt idx="86">
                  <c:v>8712</c:v>
                </c:pt>
                <c:pt idx="87">
                  <c:v>8712</c:v>
                </c:pt>
                <c:pt idx="88">
                  <c:v>8712</c:v>
                </c:pt>
                <c:pt idx="89">
                  <c:v>8718</c:v>
                </c:pt>
                <c:pt idx="90">
                  <c:v>8718</c:v>
                </c:pt>
                <c:pt idx="91">
                  <c:v>8740</c:v>
                </c:pt>
                <c:pt idx="92">
                  <c:v>8742</c:v>
                </c:pt>
                <c:pt idx="93">
                  <c:v>8744.5</c:v>
                </c:pt>
                <c:pt idx="94">
                  <c:v>8744.5</c:v>
                </c:pt>
                <c:pt idx="95">
                  <c:v>8744.5</c:v>
                </c:pt>
                <c:pt idx="96">
                  <c:v>8760.5</c:v>
                </c:pt>
                <c:pt idx="97">
                  <c:v>8762.5</c:v>
                </c:pt>
                <c:pt idx="98">
                  <c:v>8797</c:v>
                </c:pt>
                <c:pt idx="99">
                  <c:v>8797</c:v>
                </c:pt>
                <c:pt idx="100">
                  <c:v>8797</c:v>
                </c:pt>
                <c:pt idx="101">
                  <c:v>8797</c:v>
                </c:pt>
                <c:pt idx="102">
                  <c:v>8841</c:v>
                </c:pt>
                <c:pt idx="103">
                  <c:v>11780</c:v>
                </c:pt>
                <c:pt idx="104">
                  <c:v>11780</c:v>
                </c:pt>
                <c:pt idx="105">
                  <c:v>11780</c:v>
                </c:pt>
                <c:pt idx="106">
                  <c:v>11909</c:v>
                </c:pt>
                <c:pt idx="107">
                  <c:v>12319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092-4480-BD4F-7FE968CD09B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1318</c:v>
                </c:pt>
                <c:pt idx="10">
                  <c:v>1330</c:v>
                </c:pt>
                <c:pt idx="11">
                  <c:v>1334</c:v>
                </c:pt>
                <c:pt idx="12">
                  <c:v>1344</c:v>
                </c:pt>
                <c:pt idx="13">
                  <c:v>1930</c:v>
                </c:pt>
                <c:pt idx="14">
                  <c:v>1950</c:v>
                </c:pt>
                <c:pt idx="15">
                  <c:v>2038.5</c:v>
                </c:pt>
                <c:pt idx="16">
                  <c:v>2039</c:v>
                </c:pt>
                <c:pt idx="17">
                  <c:v>2065</c:v>
                </c:pt>
                <c:pt idx="18">
                  <c:v>2073</c:v>
                </c:pt>
                <c:pt idx="19">
                  <c:v>2087</c:v>
                </c:pt>
                <c:pt idx="20">
                  <c:v>2091</c:v>
                </c:pt>
                <c:pt idx="21">
                  <c:v>2093</c:v>
                </c:pt>
                <c:pt idx="22">
                  <c:v>2119.5</c:v>
                </c:pt>
                <c:pt idx="23">
                  <c:v>2141.5</c:v>
                </c:pt>
                <c:pt idx="24">
                  <c:v>2172</c:v>
                </c:pt>
                <c:pt idx="25">
                  <c:v>2202</c:v>
                </c:pt>
                <c:pt idx="26">
                  <c:v>2218</c:v>
                </c:pt>
                <c:pt idx="27">
                  <c:v>2242.5</c:v>
                </c:pt>
                <c:pt idx="28">
                  <c:v>2307</c:v>
                </c:pt>
                <c:pt idx="29">
                  <c:v>2824</c:v>
                </c:pt>
                <c:pt idx="30">
                  <c:v>2873</c:v>
                </c:pt>
                <c:pt idx="31">
                  <c:v>2965</c:v>
                </c:pt>
                <c:pt idx="32">
                  <c:v>3498</c:v>
                </c:pt>
                <c:pt idx="33">
                  <c:v>3520</c:v>
                </c:pt>
                <c:pt idx="34">
                  <c:v>3530.5</c:v>
                </c:pt>
                <c:pt idx="35">
                  <c:v>3534.5</c:v>
                </c:pt>
                <c:pt idx="36">
                  <c:v>3665.5</c:v>
                </c:pt>
                <c:pt idx="37">
                  <c:v>3708</c:v>
                </c:pt>
                <c:pt idx="38">
                  <c:v>4243</c:v>
                </c:pt>
                <c:pt idx="39">
                  <c:v>4262</c:v>
                </c:pt>
                <c:pt idx="40">
                  <c:v>4941.5</c:v>
                </c:pt>
                <c:pt idx="41">
                  <c:v>5016</c:v>
                </c:pt>
                <c:pt idx="42">
                  <c:v>5056.5</c:v>
                </c:pt>
                <c:pt idx="43">
                  <c:v>5115</c:v>
                </c:pt>
                <c:pt idx="44">
                  <c:v>5191.5</c:v>
                </c:pt>
                <c:pt idx="45">
                  <c:v>5746.5</c:v>
                </c:pt>
                <c:pt idx="46">
                  <c:v>5747</c:v>
                </c:pt>
                <c:pt idx="47">
                  <c:v>5884</c:v>
                </c:pt>
                <c:pt idx="48">
                  <c:v>5944.5</c:v>
                </c:pt>
                <c:pt idx="49">
                  <c:v>6608.5</c:v>
                </c:pt>
                <c:pt idx="50">
                  <c:v>6653</c:v>
                </c:pt>
                <c:pt idx="51">
                  <c:v>6790</c:v>
                </c:pt>
                <c:pt idx="52">
                  <c:v>7190</c:v>
                </c:pt>
                <c:pt idx="53">
                  <c:v>7210</c:v>
                </c:pt>
                <c:pt idx="54">
                  <c:v>7212</c:v>
                </c:pt>
                <c:pt idx="55">
                  <c:v>7214</c:v>
                </c:pt>
                <c:pt idx="56">
                  <c:v>7252.5</c:v>
                </c:pt>
                <c:pt idx="57">
                  <c:v>7262.5</c:v>
                </c:pt>
                <c:pt idx="58">
                  <c:v>7321</c:v>
                </c:pt>
                <c:pt idx="59">
                  <c:v>7321</c:v>
                </c:pt>
                <c:pt idx="60">
                  <c:v>7321</c:v>
                </c:pt>
                <c:pt idx="61">
                  <c:v>7424</c:v>
                </c:pt>
                <c:pt idx="62">
                  <c:v>7430</c:v>
                </c:pt>
                <c:pt idx="63">
                  <c:v>7480.5</c:v>
                </c:pt>
                <c:pt idx="64">
                  <c:v>7951</c:v>
                </c:pt>
                <c:pt idx="65">
                  <c:v>7969</c:v>
                </c:pt>
                <c:pt idx="66">
                  <c:v>7973.5</c:v>
                </c:pt>
                <c:pt idx="67">
                  <c:v>7973.5</c:v>
                </c:pt>
                <c:pt idx="68">
                  <c:v>7973.5</c:v>
                </c:pt>
                <c:pt idx="69">
                  <c:v>7981</c:v>
                </c:pt>
                <c:pt idx="70">
                  <c:v>7981</c:v>
                </c:pt>
                <c:pt idx="71">
                  <c:v>7983</c:v>
                </c:pt>
                <c:pt idx="72">
                  <c:v>7983</c:v>
                </c:pt>
                <c:pt idx="73">
                  <c:v>7985</c:v>
                </c:pt>
                <c:pt idx="74">
                  <c:v>7987</c:v>
                </c:pt>
                <c:pt idx="75">
                  <c:v>8048</c:v>
                </c:pt>
                <c:pt idx="76">
                  <c:v>8048</c:v>
                </c:pt>
                <c:pt idx="77">
                  <c:v>8112.5</c:v>
                </c:pt>
                <c:pt idx="78">
                  <c:v>8112.5</c:v>
                </c:pt>
                <c:pt idx="79">
                  <c:v>8112.5</c:v>
                </c:pt>
                <c:pt idx="80">
                  <c:v>8112.5</c:v>
                </c:pt>
                <c:pt idx="81">
                  <c:v>8693.5</c:v>
                </c:pt>
                <c:pt idx="82">
                  <c:v>8705.5</c:v>
                </c:pt>
                <c:pt idx="83">
                  <c:v>8706</c:v>
                </c:pt>
                <c:pt idx="84">
                  <c:v>8708</c:v>
                </c:pt>
                <c:pt idx="85">
                  <c:v>8712</c:v>
                </c:pt>
                <c:pt idx="86">
                  <c:v>8712</c:v>
                </c:pt>
                <c:pt idx="87">
                  <c:v>8712</c:v>
                </c:pt>
                <c:pt idx="88">
                  <c:v>8712</c:v>
                </c:pt>
                <c:pt idx="89">
                  <c:v>8718</c:v>
                </c:pt>
                <c:pt idx="90">
                  <c:v>8718</c:v>
                </c:pt>
                <c:pt idx="91">
                  <c:v>8740</c:v>
                </c:pt>
                <c:pt idx="92">
                  <c:v>8742</c:v>
                </c:pt>
                <c:pt idx="93">
                  <c:v>8744.5</c:v>
                </c:pt>
                <c:pt idx="94">
                  <c:v>8744.5</c:v>
                </c:pt>
                <c:pt idx="95">
                  <c:v>8744.5</c:v>
                </c:pt>
                <c:pt idx="96">
                  <c:v>8760.5</c:v>
                </c:pt>
                <c:pt idx="97">
                  <c:v>8762.5</c:v>
                </c:pt>
                <c:pt idx="98">
                  <c:v>8797</c:v>
                </c:pt>
                <c:pt idx="99">
                  <c:v>8797</c:v>
                </c:pt>
                <c:pt idx="100">
                  <c:v>8797</c:v>
                </c:pt>
                <c:pt idx="101">
                  <c:v>8797</c:v>
                </c:pt>
                <c:pt idx="102">
                  <c:v>8841</c:v>
                </c:pt>
                <c:pt idx="103">
                  <c:v>11780</c:v>
                </c:pt>
                <c:pt idx="104">
                  <c:v>11780</c:v>
                </c:pt>
                <c:pt idx="105">
                  <c:v>11780</c:v>
                </c:pt>
                <c:pt idx="106">
                  <c:v>11909</c:v>
                </c:pt>
                <c:pt idx="107">
                  <c:v>12319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0">
                  <c:v>1.8032895323967998E-3</c:v>
                </c:pt>
                <c:pt idx="1">
                  <c:v>1.8256791417732617E-3</c:v>
                </c:pt>
                <c:pt idx="2">
                  <c:v>1.8300478460418397E-3</c:v>
                </c:pt>
                <c:pt idx="3">
                  <c:v>1.8366009024447065E-3</c:v>
                </c:pt>
                <c:pt idx="4">
                  <c:v>1.8497070152504401E-3</c:v>
                </c:pt>
                <c:pt idx="5">
                  <c:v>1.8562600716533072E-3</c:v>
                </c:pt>
                <c:pt idx="6">
                  <c:v>2.4667864931870705E-3</c:v>
                </c:pt>
                <c:pt idx="7">
                  <c:v>3.2302175641210611E-3</c:v>
                </c:pt>
                <c:pt idx="8">
                  <c:v>3.2760889589411291E-3</c:v>
                </c:pt>
                <c:pt idx="9">
                  <c:v>3.2760889589411291E-3</c:v>
                </c:pt>
                <c:pt idx="10">
                  <c:v>3.2891950717468628E-3</c:v>
                </c:pt>
                <c:pt idx="11">
                  <c:v>3.2935637760154405E-3</c:v>
                </c:pt>
                <c:pt idx="12">
                  <c:v>3.3044855366868853E-3</c:v>
                </c:pt>
                <c:pt idx="13">
                  <c:v>3.9445007120335503E-3</c:v>
                </c:pt>
                <c:pt idx="14">
                  <c:v>3.9663442333764398E-3</c:v>
                </c:pt>
                <c:pt idx="15">
                  <c:v>4.0630018153187258E-3</c:v>
                </c:pt>
                <c:pt idx="16">
                  <c:v>4.0635479033522982E-3</c:v>
                </c:pt>
                <c:pt idx="17">
                  <c:v>4.0919444810980539E-3</c:v>
                </c:pt>
                <c:pt idx="18">
                  <c:v>4.1006818896352102E-3</c:v>
                </c:pt>
                <c:pt idx="19">
                  <c:v>4.1159723545752328E-3</c:v>
                </c:pt>
                <c:pt idx="20">
                  <c:v>4.1203410588438114E-3</c:v>
                </c:pt>
                <c:pt idx="21">
                  <c:v>4.1225254109780998E-3</c:v>
                </c:pt>
                <c:pt idx="22">
                  <c:v>4.1514680767574287E-3</c:v>
                </c:pt>
                <c:pt idx="23">
                  <c:v>4.1754959502346076E-3</c:v>
                </c:pt>
                <c:pt idx="24">
                  <c:v>4.2088073202825142E-3</c:v>
                </c:pt>
                <c:pt idx="25">
                  <c:v>4.2415726022968486E-3</c:v>
                </c:pt>
                <c:pt idx="26">
                  <c:v>4.2590474193711595E-3</c:v>
                </c:pt>
                <c:pt idx="27">
                  <c:v>4.2858057330162E-3</c:v>
                </c:pt>
                <c:pt idx="28">
                  <c:v>4.3562510893470179E-3</c:v>
                </c:pt>
                <c:pt idx="29">
                  <c:v>4.9209061160607141E-3</c:v>
                </c:pt>
                <c:pt idx="30">
                  <c:v>4.9744227433507933E-3</c:v>
                </c:pt>
                <c:pt idx="31">
                  <c:v>5.0749029415280856E-3</c:v>
                </c:pt>
                <c:pt idx="32">
                  <c:v>5.6570327853160919E-3</c:v>
                </c:pt>
                <c:pt idx="33">
                  <c:v>5.6810606587932707E-3</c:v>
                </c:pt>
                <c:pt idx="34">
                  <c:v>5.692528507498287E-3</c:v>
                </c:pt>
                <c:pt idx="35">
                  <c:v>5.6968972117668656E-3</c:v>
                </c:pt>
                <c:pt idx="36">
                  <c:v>5.8399722765627923E-3</c:v>
                </c:pt>
                <c:pt idx="37">
                  <c:v>5.8863897594164322E-3</c:v>
                </c:pt>
                <c:pt idx="38">
                  <c:v>6.4707039553387287E-3</c:v>
                </c:pt>
                <c:pt idx="39">
                  <c:v>6.4914553006144736E-3</c:v>
                </c:pt>
                <c:pt idx="40">
                  <c:v>7.233588938239147E-3</c:v>
                </c:pt>
                <c:pt idx="41">
                  <c:v>7.3149560552414105E-3</c:v>
                </c:pt>
                <c:pt idx="42">
                  <c:v>7.3591891859607619E-3</c:v>
                </c:pt>
                <c:pt idx="43">
                  <c:v>7.4230814858887136E-3</c:v>
                </c:pt>
                <c:pt idx="44">
                  <c:v>7.5066329550252664E-3</c:v>
                </c:pt>
                <c:pt idx="45">
                  <c:v>8.1127906722904507E-3</c:v>
                </c:pt>
                <c:pt idx="46">
                  <c:v>8.1133367603240247E-3</c:v>
                </c:pt>
                <c:pt idx="47">
                  <c:v>8.2629648815228177E-3</c:v>
                </c:pt>
                <c:pt idx="48">
                  <c:v>8.3290415335850587E-3</c:v>
                </c:pt>
                <c:pt idx="49">
                  <c:v>9.0542464421689908E-3</c:v>
                </c:pt>
                <c:pt idx="50">
                  <c:v>9.1028482771569226E-3</c:v>
                </c:pt>
                <c:pt idx="51">
                  <c:v>9.2524763983557155E-3</c:v>
                </c:pt>
                <c:pt idx="52">
                  <c:v>9.6893468252135066E-3</c:v>
                </c:pt>
                <c:pt idx="53">
                  <c:v>9.7111903465563962E-3</c:v>
                </c:pt>
                <c:pt idx="54">
                  <c:v>9.7133746986906855E-3</c:v>
                </c:pt>
                <c:pt idx="55">
                  <c:v>9.7155590508249731E-3</c:v>
                </c:pt>
                <c:pt idx="56">
                  <c:v>9.7576078294100369E-3</c:v>
                </c:pt>
                <c:pt idx="57">
                  <c:v>9.7685295900814817E-3</c:v>
                </c:pt>
                <c:pt idx="58">
                  <c:v>9.8324218900094334E-3</c:v>
                </c:pt>
                <c:pt idx="59">
                  <c:v>9.8324218900094334E-3</c:v>
                </c:pt>
                <c:pt idx="60">
                  <c:v>9.8324218900094334E-3</c:v>
                </c:pt>
                <c:pt idx="61">
                  <c:v>9.9449160249253134E-3</c:v>
                </c:pt>
                <c:pt idx="62">
                  <c:v>9.9514690813281813E-3</c:v>
                </c:pt>
                <c:pt idx="63">
                  <c:v>1.0006623972718977E-2</c:v>
                </c:pt>
                <c:pt idx="64">
                  <c:v>1.0520492812310454E-2</c:v>
                </c:pt>
                <c:pt idx="65">
                  <c:v>1.0540151981519055E-2</c:v>
                </c:pt>
                <c:pt idx="66">
                  <c:v>1.0545066773821206E-2</c:v>
                </c:pt>
                <c:pt idx="67">
                  <c:v>1.0545066773821206E-2</c:v>
                </c:pt>
                <c:pt idx="68">
                  <c:v>1.0545066773821206E-2</c:v>
                </c:pt>
                <c:pt idx="69">
                  <c:v>1.0553258094324789E-2</c:v>
                </c:pt>
                <c:pt idx="70">
                  <c:v>1.0553258094324789E-2</c:v>
                </c:pt>
                <c:pt idx="71">
                  <c:v>1.0555442446459078E-2</c:v>
                </c:pt>
                <c:pt idx="72">
                  <c:v>1.0555442446459078E-2</c:v>
                </c:pt>
                <c:pt idx="73">
                  <c:v>1.0557626798593367E-2</c:v>
                </c:pt>
                <c:pt idx="74">
                  <c:v>1.0559811150727655E-2</c:v>
                </c:pt>
                <c:pt idx="75">
                  <c:v>1.0626433890823468E-2</c:v>
                </c:pt>
                <c:pt idx="76">
                  <c:v>1.0626433890823468E-2</c:v>
                </c:pt>
                <c:pt idx="77">
                  <c:v>1.0696879247154288E-2</c:v>
                </c:pt>
                <c:pt idx="78">
                  <c:v>1.0696879247154288E-2</c:v>
                </c:pt>
                <c:pt idx="79">
                  <c:v>1.0696879247154288E-2</c:v>
                </c:pt>
                <c:pt idx="80">
                  <c:v>1.0696879247154288E-2</c:v>
                </c:pt>
                <c:pt idx="81">
                  <c:v>1.133143354216523E-2</c:v>
                </c:pt>
                <c:pt idx="82">
                  <c:v>1.1344539654970964E-2</c:v>
                </c:pt>
                <c:pt idx="83">
                  <c:v>1.1345085743004536E-2</c:v>
                </c:pt>
                <c:pt idx="84">
                  <c:v>1.1347270095138825E-2</c:v>
                </c:pt>
                <c:pt idx="85">
                  <c:v>1.1351638799407402E-2</c:v>
                </c:pt>
                <c:pt idx="86">
                  <c:v>1.1351638799407402E-2</c:v>
                </c:pt>
                <c:pt idx="87">
                  <c:v>1.1351638799407402E-2</c:v>
                </c:pt>
                <c:pt idx="88">
                  <c:v>1.1351638799407402E-2</c:v>
                </c:pt>
                <c:pt idx="89">
                  <c:v>1.135819185581027E-2</c:v>
                </c:pt>
                <c:pt idx="90">
                  <c:v>1.135819185581027E-2</c:v>
                </c:pt>
                <c:pt idx="91">
                  <c:v>1.1382219729287447E-2</c:v>
                </c:pt>
                <c:pt idx="92">
                  <c:v>1.1384404081421736E-2</c:v>
                </c:pt>
                <c:pt idx="93">
                  <c:v>1.1387134521589598E-2</c:v>
                </c:pt>
                <c:pt idx="94">
                  <c:v>1.1387134521589598E-2</c:v>
                </c:pt>
                <c:pt idx="95">
                  <c:v>1.1387134521589598E-2</c:v>
                </c:pt>
                <c:pt idx="96">
                  <c:v>1.1404609338663909E-2</c:v>
                </c:pt>
                <c:pt idx="97">
                  <c:v>1.1406793690798198E-2</c:v>
                </c:pt>
                <c:pt idx="98">
                  <c:v>1.1444473765114684E-2</c:v>
                </c:pt>
                <c:pt idx="99">
                  <c:v>1.1444473765114684E-2</c:v>
                </c:pt>
                <c:pt idx="100">
                  <c:v>1.1444473765114684E-2</c:v>
                </c:pt>
                <c:pt idx="101">
                  <c:v>1.1444473765114684E-2</c:v>
                </c:pt>
                <c:pt idx="102">
                  <c:v>1.149252951206904E-2</c:v>
                </c:pt>
                <c:pt idx="103">
                  <c:v>1.4702434973406663E-2</c:v>
                </c:pt>
                <c:pt idx="104">
                  <c:v>1.4702434973406663E-2</c:v>
                </c:pt>
                <c:pt idx="105">
                  <c:v>1.4702434973406663E-2</c:v>
                </c:pt>
                <c:pt idx="106">
                  <c:v>1.48433256860683E-2</c:v>
                </c:pt>
                <c:pt idx="107">
                  <c:v>1.5291117873597536E-2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092-4480-BD4F-7FE968CD09B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1318</c:v>
                </c:pt>
                <c:pt idx="10">
                  <c:v>1330</c:v>
                </c:pt>
                <c:pt idx="11">
                  <c:v>1334</c:v>
                </c:pt>
                <c:pt idx="12">
                  <c:v>1344</c:v>
                </c:pt>
                <c:pt idx="13">
                  <c:v>1930</c:v>
                </c:pt>
                <c:pt idx="14">
                  <c:v>1950</c:v>
                </c:pt>
                <c:pt idx="15">
                  <c:v>2038.5</c:v>
                </c:pt>
                <c:pt idx="16">
                  <c:v>2039</c:v>
                </c:pt>
                <c:pt idx="17">
                  <c:v>2065</c:v>
                </c:pt>
                <c:pt idx="18">
                  <c:v>2073</c:v>
                </c:pt>
                <c:pt idx="19">
                  <c:v>2087</c:v>
                </c:pt>
                <c:pt idx="20">
                  <c:v>2091</c:v>
                </c:pt>
                <c:pt idx="21">
                  <c:v>2093</c:v>
                </c:pt>
                <c:pt idx="22">
                  <c:v>2119.5</c:v>
                </c:pt>
                <c:pt idx="23">
                  <c:v>2141.5</c:v>
                </c:pt>
                <c:pt idx="24">
                  <c:v>2172</c:v>
                </c:pt>
                <c:pt idx="25">
                  <c:v>2202</c:v>
                </c:pt>
                <c:pt idx="26">
                  <c:v>2218</c:v>
                </c:pt>
                <c:pt idx="27">
                  <c:v>2242.5</c:v>
                </c:pt>
                <c:pt idx="28">
                  <c:v>2307</c:v>
                </c:pt>
                <c:pt idx="29">
                  <c:v>2824</c:v>
                </c:pt>
                <c:pt idx="30">
                  <c:v>2873</c:v>
                </c:pt>
                <c:pt idx="31">
                  <c:v>2965</c:v>
                </c:pt>
                <c:pt idx="32">
                  <c:v>3498</c:v>
                </c:pt>
                <c:pt idx="33">
                  <c:v>3520</c:v>
                </c:pt>
                <c:pt idx="34">
                  <c:v>3530.5</c:v>
                </c:pt>
                <c:pt idx="35">
                  <c:v>3534.5</c:v>
                </c:pt>
                <c:pt idx="36">
                  <c:v>3665.5</c:v>
                </c:pt>
                <c:pt idx="37">
                  <c:v>3708</c:v>
                </c:pt>
                <c:pt idx="38">
                  <c:v>4243</c:v>
                </c:pt>
                <c:pt idx="39">
                  <c:v>4262</c:v>
                </c:pt>
                <c:pt idx="40">
                  <c:v>4941.5</c:v>
                </c:pt>
                <c:pt idx="41">
                  <c:v>5016</c:v>
                </c:pt>
                <c:pt idx="42">
                  <c:v>5056.5</c:v>
                </c:pt>
                <c:pt idx="43">
                  <c:v>5115</c:v>
                </c:pt>
                <c:pt idx="44">
                  <c:v>5191.5</c:v>
                </c:pt>
                <c:pt idx="45">
                  <c:v>5746.5</c:v>
                </c:pt>
                <c:pt idx="46">
                  <c:v>5747</c:v>
                </c:pt>
                <c:pt idx="47">
                  <c:v>5884</c:v>
                </c:pt>
                <c:pt idx="48">
                  <c:v>5944.5</c:v>
                </c:pt>
                <c:pt idx="49">
                  <c:v>6608.5</c:v>
                </c:pt>
                <c:pt idx="50">
                  <c:v>6653</c:v>
                </c:pt>
                <c:pt idx="51">
                  <c:v>6790</c:v>
                </c:pt>
                <c:pt idx="52">
                  <c:v>7190</c:v>
                </c:pt>
                <c:pt idx="53">
                  <c:v>7210</c:v>
                </c:pt>
                <c:pt idx="54">
                  <c:v>7212</c:v>
                </c:pt>
                <c:pt idx="55">
                  <c:v>7214</c:v>
                </c:pt>
                <c:pt idx="56">
                  <c:v>7252.5</c:v>
                </c:pt>
                <c:pt idx="57">
                  <c:v>7262.5</c:v>
                </c:pt>
                <c:pt idx="58">
                  <c:v>7321</c:v>
                </c:pt>
                <c:pt idx="59">
                  <c:v>7321</c:v>
                </c:pt>
                <c:pt idx="60">
                  <c:v>7321</c:v>
                </c:pt>
                <c:pt idx="61">
                  <c:v>7424</c:v>
                </c:pt>
                <c:pt idx="62">
                  <c:v>7430</c:v>
                </c:pt>
                <c:pt idx="63">
                  <c:v>7480.5</c:v>
                </c:pt>
                <c:pt idx="64">
                  <c:v>7951</c:v>
                </c:pt>
                <c:pt idx="65">
                  <c:v>7969</c:v>
                </c:pt>
                <c:pt idx="66">
                  <c:v>7973.5</c:v>
                </c:pt>
                <c:pt idx="67">
                  <c:v>7973.5</c:v>
                </c:pt>
                <c:pt idx="68">
                  <c:v>7973.5</c:v>
                </c:pt>
                <c:pt idx="69">
                  <c:v>7981</c:v>
                </c:pt>
                <c:pt idx="70">
                  <c:v>7981</c:v>
                </c:pt>
                <c:pt idx="71">
                  <c:v>7983</c:v>
                </c:pt>
                <c:pt idx="72">
                  <c:v>7983</c:v>
                </c:pt>
                <c:pt idx="73">
                  <c:v>7985</c:v>
                </c:pt>
                <c:pt idx="74">
                  <c:v>7987</c:v>
                </c:pt>
                <c:pt idx="75">
                  <c:v>8048</c:v>
                </c:pt>
                <c:pt idx="76">
                  <c:v>8048</c:v>
                </c:pt>
                <c:pt idx="77">
                  <c:v>8112.5</c:v>
                </c:pt>
                <c:pt idx="78">
                  <c:v>8112.5</c:v>
                </c:pt>
                <c:pt idx="79">
                  <c:v>8112.5</c:v>
                </c:pt>
                <c:pt idx="80">
                  <c:v>8112.5</c:v>
                </c:pt>
                <c:pt idx="81">
                  <c:v>8693.5</c:v>
                </c:pt>
                <c:pt idx="82">
                  <c:v>8705.5</c:v>
                </c:pt>
                <c:pt idx="83">
                  <c:v>8706</c:v>
                </c:pt>
                <c:pt idx="84">
                  <c:v>8708</c:v>
                </c:pt>
                <c:pt idx="85">
                  <c:v>8712</c:v>
                </c:pt>
                <c:pt idx="86">
                  <c:v>8712</c:v>
                </c:pt>
                <c:pt idx="87">
                  <c:v>8712</c:v>
                </c:pt>
                <c:pt idx="88">
                  <c:v>8712</c:v>
                </c:pt>
                <c:pt idx="89">
                  <c:v>8718</c:v>
                </c:pt>
                <c:pt idx="90">
                  <c:v>8718</c:v>
                </c:pt>
                <c:pt idx="91">
                  <c:v>8740</c:v>
                </c:pt>
                <c:pt idx="92">
                  <c:v>8742</c:v>
                </c:pt>
                <c:pt idx="93">
                  <c:v>8744.5</c:v>
                </c:pt>
                <c:pt idx="94">
                  <c:v>8744.5</c:v>
                </c:pt>
                <c:pt idx="95">
                  <c:v>8744.5</c:v>
                </c:pt>
                <c:pt idx="96">
                  <c:v>8760.5</c:v>
                </c:pt>
                <c:pt idx="97">
                  <c:v>8762.5</c:v>
                </c:pt>
                <c:pt idx="98">
                  <c:v>8797</c:v>
                </c:pt>
                <c:pt idx="99">
                  <c:v>8797</c:v>
                </c:pt>
                <c:pt idx="100">
                  <c:v>8797</c:v>
                </c:pt>
                <c:pt idx="101">
                  <c:v>8797</c:v>
                </c:pt>
                <c:pt idx="102">
                  <c:v>8841</c:v>
                </c:pt>
                <c:pt idx="103">
                  <c:v>11780</c:v>
                </c:pt>
                <c:pt idx="104">
                  <c:v>11780</c:v>
                </c:pt>
                <c:pt idx="105">
                  <c:v>11780</c:v>
                </c:pt>
                <c:pt idx="106">
                  <c:v>11909</c:v>
                </c:pt>
                <c:pt idx="107">
                  <c:v>12319</c:v>
                </c:pt>
              </c:numCache>
            </c:numRef>
          </c:xVal>
          <c:yVal>
            <c:numRef>
              <c:f>Active!$U$21:$U$990</c:f>
              <c:numCache>
                <c:formatCode>General</c:formatCode>
                <c:ptCount val="970"/>
                <c:pt idx="0">
                  <c:v>2.8505000002041925E-2</c:v>
                </c:pt>
                <c:pt idx="34">
                  <c:v>3.2194999999774154E-2</c:v>
                </c:pt>
                <c:pt idx="35">
                  <c:v>5.1355000003241003E-2</c:v>
                </c:pt>
                <c:pt idx="36">
                  <c:v>3.0545000001438893E-2</c:v>
                </c:pt>
                <c:pt idx="62">
                  <c:v>-8.9050000024144538E-3</c:v>
                </c:pt>
                <c:pt idx="66">
                  <c:v>-1.6735000004700851E-2</c:v>
                </c:pt>
                <c:pt idx="67">
                  <c:v>-1.2535000001662411E-2</c:v>
                </c:pt>
                <c:pt idx="68">
                  <c:v>-7.7350000065052882E-3</c:v>
                </c:pt>
                <c:pt idx="77">
                  <c:v>-3.7725000001955777E-2</c:v>
                </c:pt>
                <c:pt idx="78">
                  <c:v>-3.6325000000942964E-2</c:v>
                </c:pt>
                <c:pt idx="79">
                  <c:v>-3.5425000001851004E-2</c:v>
                </c:pt>
                <c:pt idx="80">
                  <c:v>-2.5925000001734588E-2</c:v>
                </c:pt>
                <c:pt idx="82">
                  <c:v>5.3444999997736886E-2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092-4480-BD4F-7FE968CD0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786184"/>
        <c:axId val="1"/>
      </c:scatterChart>
      <c:valAx>
        <c:axId val="803786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44522212501221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888888888888891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7861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37068144259743"/>
          <c:y val="0.92353064690443099"/>
          <c:w val="0.71259368134538736"/>
          <c:h val="5.8823529411764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2038-0293 - O-C Diagr.</a:t>
            </a:r>
          </a:p>
        </c:rich>
      </c:tx>
      <c:layout>
        <c:manualLayout>
          <c:xMode val="edge"/>
          <c:yMode val="edge"/>
          <c:x val="0.34370417031204431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85204261001535"/>
          <c:y val="0.14117667333506626"/>
          <c:w val="0.8266678626560513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(2)'!$D$21:$D$238</c:f>
                <c:numCache>
                  <c:formatCode>General</c:formatCode>
                  <c:ptCount val="21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plus>
            <c:minus>
              <c:numRef>
                <c:f>'A (2)'!$D$21:$D$238</c:f>
                <c:numCache>
                  <c:formatCode>General</c:formatCode>
                  <c:ptCount val="21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1334</c:v>
                </c:pt>
              </c:numCache>
            </c:numRef>
          </c:xVal>
          <c:yVal>
            <c:numRef>
              <c:f>'A (2)'!$H$21:$H$998</c:f>
              <c:numCache>
                <c:formatCode>General</c:formatCode>
                <c:ptCount val="978"/>
                <c:pt idx="0">
                  <c:v>2.8505000002041925E-2</c:v>
                </c:pt>
                <c:pt idx="1">
                  <c:v>-2.9999999969732016E-4</c:v>
                </c:pt>
                <c:pt idx="2">
                  <c:v>-1.7400000069756061E-3</c:v>
                </c:pt>
                <c:pt idx="3">
                  <c:v>0</c:v>
                </c:pt>
                <c:pt idx="4">
                  <c:v>-1.0200000033364631E-3</c:v>
                </c:pt>
                <c:pt idx="5">
                  <c:v>5.3199999965727329E-3</c:v>
                </c:pt>
                <c:pt idx="6">
                  <c:v>6.0299999968265183E-3</c:v>
                </c:pt>
                <c:pt idx="7">
                  <c:v>1.1400000003050081E-3</c:v>
                </c:pt>
                <c:pt idx="8">
                  <c:v>3.3199999961652793E-3</c:v>
                </c:pt>
                <c:pt idx="9">
                  <c:v>4.559999993944075E-3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8C-49FF-A216-35D5DE2865D8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1334</c:v>
                </c:pt>
              </c:numCache>
            </c:numRef>
          </c:xVal>
          <c:yVal>
            <c:numRef>
              <c:f>'A (2)'!$I$21:$I$998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8C-49FF-A216-35D5DE2865D8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1334</c:v>
                </c:pt>
              </c:numCache>
            </c:numRef>
          </c:xVal>
          <c:yVal>
            <c:numRef>
              <c:f>'A (2)'!$J$21:$J$998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8C-49FF-A216-35D5DE2865D8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1334</c:v>
                </c:pt>
              </c:numCache>
            </c:numRef>
          </c:xVal>
          <c:yVal>
            <c:numRef>
              <c:f>'A (2)'!$K$21:$K$998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8C-49FF-A216-35D5DE2865D8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1334</c:v>
                </c:pt>
              </c:numCache>
            </c:numRef>
          </c:xVal>
          <c:yVal>
            <c:numRef>
              <c:f>'A (2)'!$L$21:$L$998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8C-49FF-A216-35D5DE2865D8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1334</c:v>
                </c:pt>
              </c:numCache>
            </c:numRef>
          </c:xVal>
          <c:yVal>
            <c:numRef>
              <c:f>'A (2)'!$M$21:$M$998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8C-49FF-A216-35D5DE2865D8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1334</c:v>
                </c:pt>
              </c:numCache>
            </c:numRef>
          </c:xVal>
          <c:yVal>
            <c:numRef>
              <c:f>'A (2)'!$N$21:$N$998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8C-49FF-A216-35D5DE2865D8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(2)'!$F$21:$F$998</c:f>
              <c:numCache>
                <c:formatCode>General</c:formatCode>
                <c:ptCount val="978"/>
                <c:pt idx="0">
                  <c:v>-30.5</c:v>
                </c:pt>
                <c:pt idx="1">
                  <c:v>-10</c:v>
                </c:pt>
                <c:pt idx="2">
                  <c:v>-6</c:v>
                </c:pt>
                <c:pt idx="3">
                  <c:v>0</c:v>
                </c:pt>
                <c:pt idx="4">
                  <c:v>12</c:v>
                </c:pt>
                <c:pt idx="5">
                  <c:v>18</c:v>
                </c:pt>
                <c:pt idx="6">
                  <c:v>577</c:v>
                </c:pt>
                <c:pt idx="7">
                  <c:v>1276</c:v>
                </c:pt>
                <c:pt idx="8">
                  <c:v>1318</c:v>
                </c:pt>
                <c:pt idx="9">
                  <c:v>1334</c:v>
                </c:pt>
              </c:numCache>
            </c:numRef>
          </c:xVal>
          <c:yVal>
            <c:numRef>
              <c:f>'A (2)'!$O$21:$O$998</c:f>
              <c:numCache>
                <c:formatCode>General</c:formatCode>
                <c:ptCount val="978"/>
                <c:pt idx="0">
                  <c:v>-7.4078543692853105E-2</c:v>
                </c:pt>
                <c:pt idx="1">
                  <c:v>-7.2899108331013582E-2</c:v>
                </c:pt>
                <c:pt idx="2">
                  <c:v>-7.2668974601874159E-2</c:v>
                </c:pt>
                <c:pt idx="3">
                  <c:v>-7.2323774008165032E-2</c:v>
                </c:pt>
                <c:pt idx="4">
                  <c:v>-7.1633372820746777E-2</c:v>
                </c:pt>
                <c:pt idx="5">
                  <c:v>-7.1288172227037649E-2</c:v>
                </c:pt>
                <c:pt idx="6">
                  <c:v>-3.9126983579803841E-2</c:v>
                </c:pt>
                <c:pt idx="7">
                  <c:v>1.0888855873096293E-3</c:v>
                </c:pt>
                <c:pt idx="8">
                  <c:v>3.5052897432735208E-3</c:v>
                </c:pt>
                <c:pt idx="9">
                  <c:v>4.4258246598311984E-3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8C-49FF-A216-35D5DE286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780936"/>
        <c:axId val="1"/>
      </c:scatterChart>
      <c:valAx>
        <c:axId val="803780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40818508797516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888888888888891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7809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481512588704186"/>
          <c:y val="0.92353064690443099"/>
          <c:w val="0.88000124428890825"/>
          <c:h val="0.98235417631619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2038-0293 - O-C Diagr.</a:t>
            </a:r>
          </a:p>
        </c:rich>
      </c:tx>
      <c:layout>
        <c:manualLayout>
          <c:xMode val="edge"/>
          <c:yMode val="edge"/>
          <c:x val="0.34370417031204431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85204261001535"/>
          <c:y val="0.14117667333506626"/>
          <c:w val="0.8266678626560513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B'!$H$20:$H$20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B'!$D$21:$D$238</c:f>
                <c:numCache>
                  <c:formatCode>General</c:formatCode>
                  <c:ptCount val="21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B'!$D$21:$D$238</c:f>
                <c:numCache>
                  <c:formatCode>General</c:formatCode>
                  <c:ptCount val="21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B'!$F$21:$F$998</c:f>
              <c:numCache>
                <c:formatCode>General</c:formatCode>
                <c:ptCount val="978"/>
                <c:pt idx="0">
                  <c:v>1</c:v>
                </c:pt>
                <c:pt idx="1">
                  <c:v>47</c:v>
                </c:pt>
                <c:pt idx="2">
                  <c:v>56</c:v>
                </c:pt>
                <c:pt idx="3">
                  <c:v>69.5</c:v>
                </c:pt>
                <c:pt idx="4">
                  <c:v>96.5</c:v>
                </c:pt>
                <c:pt idx="5">
                  <c:v>110</c:v>
                </c:pt>
                <c:pt idx="6">
                  <c:v>1367.5</c:v>
                </c:pt>
                <c:pt idx="7">
                  <c:v>2940</c:v>
                </c:pt>
                <c:pt idx="8">
                  <c:v>3034.5</c:v>
                </c:pt>
                <c:pt idx="9">
                  <c:v>3070.5</c:v>
                </c:pt>
                <c:pt idx="10">
                  <c:v>3093</c:v>
                </c:pt>
                <c:pt idx="11">
                  <c:v>4411.5</c:v>
                </c:pt>
                <c:pt idx="12">
                  <c:v>4457</c:v>
                </c:pt>
                <c:pt idx="13">
                  <c:v>4656</c:v>
                </c:pt>
                <c:pt idx="14">
                  <c:v>4657</c:v>
                </c:pt>
                <c:pt idx="15">
                  <c:v>4715.5</c:v>
                </c:pt>
                <c:pt idx="16">
                  <c:v>4733.5</c:v>
                </c:pt>
                <c:pt idx="17">
                  <c:v>4765</c:v>
                </c:pt>
                <c:pt idx="18">
                  <c:v>4774</c:v>
                </c:pt>
                <c:pt idx="19">
                  <c:v>4778.5</c:v>
                </c:pt>
                <c:pt idx="20">
                  <c:v>4838</c:v>
                </c:pt>
                <c:pt idx="21">
                  <c:v>4887.5</c:v>
                </c:pt>
                <c:pt idx="22">
                  <c:v>4956.5</c:v>
                </c:pt>
                <c:pt idx="23">
                  <c:v>5024</c:v>
                </c:pt>
                <c:pt idx="24">
                  <c:v>5060</c:v>
                </c:pt>
                <c:pt idx="25">
                  <c:v>5115</c:v>
                </c:pt>
                <c:pt idx="26">
                  <c:v>5260</c:v>
                </c:pt>
                <c:pt idx="27">
                  <c:v>6423.5</c:v>
                </c:pt>
                <c:pt idx="28">
                  <c:v>6534</c:v>
                </c:pt>
                <c:pt idx="29">
                  <c:v>6741</c:v>
                </c:pt>
                <c:pt idx="30">
                  <c:v>7940.5</c:v>
                </c:pt>
                <c:pt idx="31">
                  <c:v>7990</c:v>
                </c:pt>
                <c:pt idx="32">
                  <c:v>8013.5</c:v>
                </c:pt>
                <c:pt idx="33">
                  <c:v>8022.5</c:v>
                </c:pt>
                <c:pt idx="34">
                  <c:v>8317.5</c:v>
                </c:pt>
                <c:pt idx="35">
                  <c:v>8413</c:v>
                </c:pt>
                <c:pt idx="36">
                  <c:v>9617</c:v>
                </c:pt>
                <c:pt idx="37">
                  <c:v>9659.5</c:v>
                </c:pt>
                <c:pt idx="38">
                  <c:v>11189</c:v>
                </c:pt>
                <c:pt idx="39">
                  <c:v>11356.5</c:v>
                </c:pt>
                <c:pt idx="40">
                  <c:v>11447.5</c:v>
                </c:pt>
                <c:pt idx="41">
                  <c:v>11579</c:v>
                </c:pt>
                <c:pt idx="42">
                  <c:v>11751.5</c:v>
                </c:pt>
                <c:pt idx="43">
                  <c:v>13000.5</c:v>
                </c:pt>
                <c:pt idx="44">
                  <c:v>13001.5</c:v>
                </c:pt>
                <c:pt idx="45">
                  <c:v>13309.5</c:v>
                </c:pt>
                <c:pt idx="46">
                  <c:v>13446</c:v>
                </c:pt>
                <c:pt idx="47">
                  <c:v>14940</c:v>
                </c:pt>
                <c:pt idx="48">
                  <c:v>15040</c:v>
                </c:pt>
                <c:pt idx="49">
                  <c:v>15348.5</c:v>
                </c:pt>
                <c:pt idx="50">
                  <c:v>16248.5</c:v>
                </c:pt>
                <c:pt idx="51">
                  <c:v>16293.5</c:v>
                </c:pt>
                <c:pt idx="52">
                  <c:v>16298</c:v>
                </c:pt>
                <c:pt idx="53">
                  <c:v>16302.5</c:v>
                </c:pt>
                <c:pt idx="54">
                  <c:v>16389.5</c:v>
                </c:pt>
                <c:pt idx="55">
                  <c:v>16412</c:v>
                </c:pt>
                <c:pt idx="56">
                  <c:v>16543.5</c:v>
                </c:pt>
                <c:pt idx="57">
                  <c:v>16543.5</c:v>
                </c:pt>
                <c:pt idx="58">
                  <c:v>16543.5</c:v>
                </c:pt>
                <c:pt idx="59">
                  <c:v>16775.5</c:v>
                </c:pt>
                <c:pt idx="60">
                  <c:v>16789</c:v>
                </c:pt>
                <c:pt idx="61">
                  <c:v>16902.5</c:v>
                </c:pt>
                <c:pt idx="62">
                  <c:v>17961</c:v>
                </c:pt>
                <c:pt idx="63">
                  <c:v>18001.5</c:v>
                </c:pt>
                <c:pt idx="64">
                  <c:v>18012</c:v>
                </c:pt>
                <c:pt idx="65">
                  <c:v>18012</c:v>
                </c:pt>
                <c:pt idx="66">
                  <c:v>18012</c:v>
                </c:pt>
                <c:pt idx="67">
                  <c:v>18028.5</c:v>
                </c:pt>
                <c:pt idx="68">
                  <c:v>18029</c:v>
                </c:pt>
                <c:pt idx="69">
                  <c:v>18033</c:v>
                </c:pt>
                <c:pt idx="70">
                  <c:v>18033</c:v>
                </c:pt>
                <c:pt idx="71">
                  <c:v>18037.5</c:v>
                </c:pt>
                <c:pt idx="72">
                  <c:v>18042</c:v>
                </c:pt>
                <c:pt idx="73">
                  <c:v>18179.5</c:v>
                </c:pt>
                <c:pt idx="74">
                  <c:v>18179.5</c:v>
                </c:pt>
                <c:pt idx="75">
                  <c:v>18324.5</c:v>
                </c:pt>
                <c:pt idx="76">
                  <c:v>18324.5</c:v>
                </c:pt>
                <c:pt idx="77">
                  <c:v>18324.5</c:v>
                </c:pt>
                <c:pt idx="78">
                  <c:v>18324.5</c:v>
                </c:pt>
                <c:pt idx="79">
                  <c:v>19632</c:v>
                </c:pt>
                <c:pt idx="80">
                  <c:v>19659.5</c:v>
                </c:pt>
                <c:pt idx="81">
                  <c:v>19660.5</c:v>
                </c:pt>
                <c:pt idx="82">
                  <c:v>19665</c:v>
                </c:pt>
                <c:pt idx="83">
                  <c:v>19674</c:v>
                </c:pt>
                <c:pt idx="84">
                  <c:v>19674</c:v>
                </c:pt>
                <c:pt idx="85">
                  <c:v>19674</c:v>
                </c:pt>
                <c:pt idx="86">
                  <c:v>19674</c:v>
                </c:pt>
                <c:pt idx="87">
                  <c:v>19687.5</c:v>
                </c:pt>
                <c:pt idx="88">
                  <c:v>19687.5</c:v>
                </c:pt>
                <c:pt idx="89">
                  <c:v>19737</c:v>
                </c:pt>
                <c:pt idx="90">
                  <c:v>19741.5</c:v>
                </c:pt>
                <c:pt idx="91">
                  <c:v>19747</c:v>
                </c:pt>
                <c:pt idx="92">
                  <c:v>19747</c:v>
                </c:pt>
                <c:pt idx="93">
                  <c:v>19747</c:v>
                </c:pt>
                <c:pt idx="94">
                  <c:v>19783</c:v>
                </c:pt>
                <c:pt idx="95">
                  <c:v>19787.5</c:v>
                </c:pt>
                <c:pt idx="96">
                  <c:v>19865</c:v>
                </c:pt>
                <c:pt idx="97">
                  <c:v>19865</c:v>
                </c:pt>
                <c:pt idx="98">
                  <c:v>19865</c:v>
                </c:pt>
                <c:pt idx="99">
                  <c:v>19865</c:v>
                </c:pt>
                <c:pt idx="100">
                  <c:v>19964</c:v>
                </c:pt>
              </c:numCache>
            </c:numRef>
          </c:xVal>
          <c:yVal>
            <c:numRef>
              <c:f>'Active B'!$H$21:$H$998</c:f>
              <c:numCache>
                <c:formatCode>General</c:formatCode>
                <c:ptCount val="978"/>
                <c:pt idx="0">
                  <c:v>-0.22014599999965867</c:v>
                </c:pt>
                <c:pt idx="1">
                  <c:v>-0.21976200000062818</c:v>
                </c:pt>
                <c:pt idx="2">
                  <c:v>-0.22087600000668317</c:v>
                </c:pt>
                <c:pt idx="3">
                  <c:v>-0.21864700000151061</c:v>
                </c:pt>
                <c:pt idx="4">
                  <c:v>-0.21868900000117719</c:v>
                </c:pt>
                <c:pt idx="5">
                  <c:v>-0.21186000000307104</c:v>
                </c:pt>
                <c:pt idx="6">
                  <c:v>-0.11055500000657048</c:v>
                </c:pt>
                <c:pt idx="7">
                  <c:v>-3.4400000004097819E-3</c:v>
                </c:pt>
                <c:pt idx="8">
                  <c:v>2.1629999973811209E-3</c:v>
                </c:pt>
                <c:pt idx="9">
                  <c:v>4.7069999927771278E-3</c:v>
                </c:pt>
                <c:pt idx="10">
                  <c:v>5.3219999972498044E-3</c:v>
                </c:pt>
                <c:pt idx="11">
                  <c:v>5.4621000002953224E-2</c:v>
                </c:pt>
                <c:pt idx="12">
                  <c:v>-5.4221999998844694E-2</c:v>
                </c:pt>
                <c:pt idx="13">
                  <c:v>-2.347600000211969E-2</c:v>
                </c:pt>
                <c:pt idx="14">
                  <c:v>7.1779999998398125E-3</c:v>
                </c:pt>
                <c:pt idx="15">
                  <c:v>1.1536999998497777E-2</c:v>
                </c:pt>
                <c:pt idx="16">
                  <c:v>1.3108999992255121E-2</c:v>
                </c:pt>
                <c:pt idx="17">
                  <c:v>1.360999999451451E-2</c:v>
                </c:pt>
                <c:pt idx="18">
                  <c:v>1.3895999996748287E-2</c:v>
                </c:pt>
                <c:pt idx="19">
                  <c:v>1.5838999992411118E-2</c:v>
                </c:pt>
                <c:pt idx="20">
                  <c:v>4.1151999997964595E-2</c:v>
                </c:pt>
                <c:pt idx="21">
                  <c:v>4.8424999993585516E-2</c:v>
                </c:pt>
                <c:pt idx="22">
                  <c:v>-3.3349000004818663E-2</c:v>
                </c:pt>
                <c:pt idx="23">
                  <c:v>-2.7404000000387896E-2</c:v>
                </c:pt>
                <c:pt idx="24">
                  <c:v>-2.8059999996912666E-2</c:v>
                </c:pt>
                <c:pt idx="25">
                  <c:v>-7.4900000035995618E-3</c:v>
                </c:pt>
                <c:pt idx="26">
                  <c:v>3.1839999996009283E-2</c:v>
                </c:pt>
                <c:pt idx="27">
                  <c:v>1.8568999999843072E-2</c:v>
                </c:pt>
                <c:pt idx="28">
                  <c:v>-3.4464000003936235E-2</c:v>
                </c:pt>
                <c:pt idx="29">
                  <c:v>-2.6186000002780929E-2</c:v>
                </c:pt>
                <c:pt idx="30">
                  <c:v>-3.9513000003353227E-2</c:v>
                </c:pt>
                <c:pt idx="31">
                  <c:v>-3.8540000001376029E-2</c:v>
                </c:pt>
                <c:pt idx="32">
                  <c:v>1.872900000307709E-2</c:v>
                </c:pt>
                <c:pt idx="33">
                  <c:v>3.8215000000491273E-2</c:v>
                </c:pt>
                <c:pt idx="34">
                  <c:v>-2.6955000001180451E-2</c:v>
                </c:pt>
                <c:pt idx="35">
                  <c:v>-2.3898000006738584E-2</c:v>
                </c:pt>
                <c:pt idx="36">
                  <c:v>-3.3982000000833068E-2</c:v>
                </c:pt>
                <c:pt idx="37">
                  <c:v>2.321299999312032E-2</c:v>
                </c:pt>
                <c:pt idx="38">
                  <c:v>-4.9193999999260996E-2</c:v>
                </c:pt>
                <c:pt idx="39">
                  <c:v>-1.8948999997519422E-2</c:v>
                </c:pt>
                <c:pt idx="40">
                  <c:v>-2.0350000049802475E-3</c:v>
                </c:pt>
                <c:pt idx="41">
                  <c:v>4.6465999999782071E-2</c:v>
                </c:pt>
                <c:pt idx="42">
                  <c:v>-3.8719000003766268E-2</c:v>
                </c:pt>
                <c:pt idx="43">
                  <c:v>-3.567299999849638E-2</c:v>
                </c:pt>
                <c:pt idx="44">
                  <c:v>-2.4618999996164348E-2</c:v>
                </c:pt>
                <c:pt idx="45">
                  <c:v>4.3012999994971324E-2</c:v>
                </c:pt>
                <c:pt idx="46">
                  <c:v>-8.3160000067437068E-3</c:v>
                </c:pt>
                <c:pt idx="47">
                  <c:v>2.6159999993979E-2</c:v>
                </c:pt>
                <c:pt idx="48">
                  <c:v>5.2259999996749684E-2</c:v>
                </c:pt>
                <c:pt idx="49">
                  <c:v>8.4189999979571439E-3</c:v>
                </c:pt>
                <c:pt idx="50">
                  <c:v>4.1618999995989725E-2</c:v>
                </c:pt>
                <c:pt idx="51">
                  <c:v>4.3248999994830228E-2</c:v>
                </c:pt>
                <c:pt idx="52">
                  <c:v>4.3791999996756203E-2</c:v>
                </c:pt>
                <c:pt idx="53">
                  <c:v>4.3434999999590218E-2</c:v>
                </c:pt>
                <c:pt idx="54">
                  <c:v>-1.9866999995429069E-2</c:v>
                </c:pt>
                <c:pt idx="55">
                  <c:v>-2.1152000001166016E-2</c:v>
                </c:pt>
                <c:pt idx="56">
                  <c:v>-2.9510000022128224E-3</c:v>
                </c:pt>
                <c:pt idx="57">
                  <c:v>-2.4510000075679272E-3</c:v>
                </c:pt>
                <c:pt idx="58">
                  <c:v>-9.5100000180536881E-4</c:v>
                </c:pt>
                <c:pt idx="59">
                  <c:v>-4.8322999995434657E-2</c:v>
                </c:pt>
                <c:pt idx="60">
                  <c:v>-4.8594000007142313E-2</c:v>
                </c:pt>
                <c:pt idx="61">
                  <c:v>-3.0664999998407438E-2</c:v>
                </c:pt>
                <c:pt idx="62">
                  <c:v>5.1193999992392492E-2</c:v>
                </c:pt>
                <c:pt idx="63">
                  <c:v>5.278099999850383E-2</c:v>
                </c:pt>
                <c:pt idx="64">
                  <c:v>-5.3352000002632849E-2</c:v>
                </c:pt>
                <c:pt idx="65">
                  <c:v>-4.9151999999594409E-2</c:v>
                </c:pt>
                <c:pt idx="66">
                  <c:v>-4.4352000004437286E-2</c:v>
                </c:pt>
                <c:pt idx="67">
                  <c:v>5.4138999999850057E-2</c:v>
                </c:pt>
                <c:pt idx="68">
                  <c:v>-5.4234000002907123E-2</c:v>
                </c:pt>
                <c:pt idx="69">
                  <c:v>5.3981999997631647E-2</c:v>
                </c:pt>
                <c:pt idx="70">
                  <c:v>5.4081999995105434E-2</c:v>
                </c:pt>
                <c:pt idx="71">
                  <c:v>5.5024999994202517E-2</c:v>
                </c:pt>
                <c:pt idx="72">
                  <c:v>5.3368000000773463E-2</c:v>
                </c:pt>
                <c:pt idx="73">
                  <c:v>4.3930000028922223E-3</c:v>
                </c:pt>
                <c:pt idx="74">
                  <c:v>4.5929999978397973E-3</c:v>
                </c:pt>
                <c:pt idx="75">
                  <c:v>-7.9770000011194497E-3</c:v>
                </c:pt>
                <c:pt idx="76">
                  <c:v>-6.5770000001066364E-3</c:v>
                </c:pt>
                <c:pt idx="77">
                  <c:v>-5.6770000010146759E-3</c:v>
                </c:pt>
                <c:pt idx="78">
                  <c:v>3.8229999991017394E-3</c:v>
                </c:pt>
                <c:pt idx="79">
                  <c:v>2.5927999995474238E-2</c:v>
                </c:pt>
                <c:pt idx="80">
                  <c:v>-3.3587000005354639E-2</c:v>
                </c:pt>
                <c:pt idx="81">
                  <c:v>-4.9533000004885253E-2</c:v>
                </c:pt>
                <c:pt idx="82">
                  <c:v>-4.8190000001341105E-2</c:v>
                </c:pt>
                <c:pt idx="83">
                  <c:v>-4.9404000004869886E-2</c:v>
                </c:pt>
                <c:pt idx="84">
                  <c:v>-4.8004000003857072E-2</c:v>
                </c:pt>
                <c:pt idx="85">
                  <c:v>-4.7704000004159752E-2</c:v>
                </c:pt>
                <c:pt idx="86">
                  <c:v>-4.7104000004765112E-2</c:v>
                </c:pt>
                <c:pt idx="87">
                  <c:v>-4.8575000000710133E-2</c:v>
                </c:pt>
                <c:pt idx="88">
                  <c:v>-4.777499999909196E-2</c:v>
                </c:pt>
                <c:pt idx="89">
                  <c:v>-4.560200000560144E-2</c:v>
                </c:pt>
                <c:pt idx="90">
                  <c:v>-4.5859000005293638E-2</c:v>
                </c:pt>
                <c:pt idx="91">
                  <c:v>-2.3062000000209082E-2</c:v>
                </c:pt>
                <c:pt idx="92">
                  <c:v>-2.3062000000209082E-2</c:v>
                </c:pt>
                <c:pt idx="93">
                  <c:v>-1.6461999999592081E-2</c:v>
                </c:pt>
                <c:pt idx="94">
                  <c:v>-2.011800000036601E-2</c:v>
                </c:pt>
                <c:pt idx="95">
                  <c:v>-2.5675000004412141E-2</c:v>
                </c:pt>
                <c:pt idx="96">
                  <c:v>1.300999999511987E-2</c:v>
                </c:pt>
                <c:pt idx="97">
                  <c:v>1.3509999997040723E-2</c:v>
                </c:pt>
                <c:pt idx="98">
                  <c:v>1.360999999451451E-2</c:v>
                </c:pt>
                <c:pt idx="99">
                  <c:v>1.4810000000579748E-2</c:v>
                </c:pt>
                <c:pt idx="100">
                  <c:v>1.8155999998271E-2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25-4D1A-B13E-227981806406}"/>
            </c:ext>
          </c:extLst>
        </c:ser>
        <c:ser>
          <c:idx val="1"/>
          <c:order val="1"/>
          <c:tx>
            <c:strRef>
              <c:f>'Active B'!$I$20:$I$20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B'!$F$21:$F$998</c:f>
              <c:numCache>
                <c:formatCode>General</c:formatCode>
                <c:ptCount val="978"/>
                <c:pt idx="0">
                  <c:v>1</c:v>
                </c:pt>
                <c:pt idx="1">
                  <c:v>47</c:v>
                </c:pt>
                <c:pt idx="2">
                  <c:v>56</c:v>
                </c:pt>
                <c:pt idx="3">
                  <c:v>69.5</c:v>
                </c:pt>
                <c:pt idx="4">
                  <c:v>96.5</c:v>
                </c:pt>
                <c:pt idx="5">
                  <c:v>110</c:v>
                </c:pt>
                <c:pt idx="6">
                  <c:v>1367.5</c:v>
                </c:pt>
                <c:pt idx="7">
                  <c:v>2940</c:v>
                </c:pt>
                <c:pt idx="8">
                  <c:v>3034.5</c:v>
                </c:pt>
                <c:pt idx="9">
                  <c:v>3070.5</c:v>
                </c:pt>
                <c:pt idx="10">
                  <c:v>3093</c:v>
                </c:pt>
                <c:pt idx="11">
                  <c:v>4411.5</c:v>
                </c:pt>
                <c:pt idx="12">
                  <c:v>4457</c:v>
                </c:pt>
                <c:pt idx="13">
                  <c:v>4656</c:v>
                </c:pt>
                <c:pt idx="14">
                  <c:v>4657</c:v>
                </c:pt>
                <c:pt idx="15">
                  <c:v>4715.5</c:v>
                </c:pt>
                <c:pt idx="16">
                  <c:v>4733.5</c:v>
                </c:pt>
                <c:pt idx="17">
                  <c:v>4765</c:v>
                </c:pt>
                <c:pt idx="18">
                  <c:v>4774</c:v>
                </c:pt>
                <c:pt idx="19">
                  <c:v>4778.5</c:v>
                </c:pt>
                <c:pt idx="20">
                  <c:v>4838</c:v>
                </c:pt>
                <c:pt idx="21">
                  <c:v>4887.5</c:v>
                </c:pt>
                <c:pt idx="22">
                  <c:v>4956.5</c:v>
                </c:pt>
                <c:pt idx="23">
                  <c:v>5024</c:v>
                </c:pt>
                <c:pt idx="24">
                  <c:v>5060</c:v>
                </c:pt>
                <c:pt idx="25">
                  <c:v>5115</c:v>
                </c:pt>
                <c:pt idx="26">
                  <c:v>5260</c:v>
                </c:pt>
                <c:pt idx="27">
                  <c:v>6423.5</c:v>
                </c:pt>
                <c:pt idx="28">
                  <c:v>6534</c:v>
                </c:pt>
                <c:pt idx="29">
                  <c:v>6741</c:v>
                </c:pt>
                <c:pt idx="30">
                  <c:v>7940.5</c:v>
                </c:pt>
                <c:pt idx="31">
                  <c:v>7990</c:v>
                </c:pt>
                <c:pt idx="32">
                  <c:v>8013.5</c:v>
                </c:pt>
                <c:pt idx="33">
                  <c:v>8022.5</c:v>
                </c:pt>
                <c:pt idx="34">
                  <c:v>8317.5</c:v>
                </c:pt>
                <c:pt idx="35">
                  <c:v>8413</c:v>
                </c:pt>
                <c:pt idx="36">
                  <c:v>9617</c:v>
                </c:pt>
                <c:pt idx="37">
                  <c:v>9659.5</c:v>
                </c:pt>
                <c:pt idx="38">
                  <c:v>11189</c:v>
                </c:pt>
                <c:pt idx="39">
                  <c:v>11356.5</c:v>
                </c:pt>
                <c:pt idx="40">
                  <c:v>11447.5</c:v>
                </c:pt>
                <c:pt idx="41">
                  <c:v>11579</c:v>
                </c:pt>
                <c:pt idx="42">
                  <c:v>11751.5</c:v>
                </c:pt>
                <c:pt idx="43">
                  <c:v>13000.5</c:v>
                </c:pt>
                <c:pt idx="44">
                  <c:v>13001.5</c:v>
                </c:pt>
                <c:pt idx="45">
                  <c:v>13309.5</c:v>
                </c:pt>
                <c:pt idx="46">
                  <c:v>13446</c:v>
                </c:pt>
                <c:pt idx="47">
                  <c:v>14940</c:v>
                </c:pt>
                <c:pt idx="48">
                  <c:v>15040</c:v>
                </c:pt>
                <c:pt idx="49">
                  <c:v>15348.5</c:v>
                </c:pt>
                <c:pt idx="50">
                  <c:v>16248.5</c:v>
                </c:pt>
                <c:pt idx="51">
                  <c:v>16293.5</c:v>
                </c:pt>
                <c:pt idx="52">
                  <c:v>16298</c:v>
                </c:pt>
                <c:pt idx="53">
                  <c:v>16302.5</c:v>
                </c:pt>
                <c:pt idx="54">
                  <c:v>16389.5</c:v>
                </c:pt>
                <c:pt idx="55">
                  <c:v>16412</c:v>
                </c:pt>
                <c:pt idx="56">
                  <c:v>16543.5</c:v>
                </c:pt>
                <c:pt idx="57">
                  <c:v>16543.5</c:v>
                </c:pt>
                <c:pt idx="58">
                  <c:v>16543.5</c:v>
                </c:pt>
                <c:pt idx="59">
                  <c:v>16775.5</c:v>
                </c:pt>
                <c:pt idx="60">
                  <c:v>16789</c:v>
                </c:pt>
                <c:pt idx="61">
                  <c:v>16902.5</c:v>
                </c:pt>
                <c:pt idx="62">
                  <c:v>17961</c:v>
                </c:pt>
                <c:pt idx="63">
                  <c:v>18001.5</c:v>
                </c:pt>
                <c:pt idx="64">
                  <c:v>18012</c:v>
                </c:pt>
                <c:pt idx="65">
                  <c:v>18012</c:v>
                </c:pt>
                <c:pt idx="66">
                  <c:v>18012</c:v>
                </c:pt>
                <c:pt idx="67">
                  <c:v>18028.5</c:v>
                </c:pt>
                <c:pt idx="68">
                  <c:v>18029</c:v>
                </c:pt>
                <c:pt idx="69">
                  <c:v>18033</c:v>
                </c:pt>
                <c:pt idx="70">
                  <c:v>18033</c:v>
                </c:pt>
                <c:pt idx="71">
                  <c:v>18037.5</c:v>
                </c:pt>
                <c:pt idx="72">
                  <c:v>18042</c:v>
                </c:pt>
                <c:pt idx="73">
                  <c:v>18179.5</c:v>
                </c:pt>
                <c:pt idx="74">
                  <c:v>18179.5</c:v>
                </c:pt>
                <c:pt idx="75">
                  <c:v>18324.5</c:v>
                </c:pt>
                <c:pt idx="76">
                  <c:v>18324.5</c:v>
                </c:pt>
                <c:pt idx="77">
                  <c:v>18324.5</c:v>
                </c:pt>
                <c:pt idx="78">
                  <c:v>18324.5</c:v>
                </c:pt>
                <c:pt idx="79">
                  <c:v>19632</c:v>
                </c:pt>
                <c:pt idx="80">
                  <c:v>19659.5</c:v>
                </c:pt>
                <c:pt idx="81">
                  <c:v>19660.5</c:v>
                </c:pt>
                <c:pt idx="82">
                  <c:v>19665</c:v>
                </c:pt>
                <c:pt idx="83">
                  <c:v>19674</c:v>
                </c:pt>
                <c:pt idx="84">
                  <c:v>19674</c:v>
                </c:pt>
                <c:pt idx="85">
                  <c:v>19674</c:v>
                </c:pt>
                <c:pt idx="86">
                  <c:v>19674</c:v>
                </c:pt>
                <c:pt idx="87">
                  <c:v>19687.5</c:v>
                </c:pt>
                <c:pt idx="88">
                  <c:v>19687.5</c:v>
                </c:pt>
                <c:pt idx="89">
                  <c:v>19737</c:v>
                </c:pt>
                <c:pt idx="90">
                  <c:v>19741.5</c:v>
                </c:pt>
                <c:pt idx="91">
                  <c:v>19747</c:v>
                </c:pt>
                <c:pt idx="92">
                  <c:v>19747</c:v>
                </c:pt>
                <c:pt idx="93">
                  <c:v>19747</c:v>
                </c:pt>
                <c:pt idx="94">
                  <c:v>19783</c:v>
                </c:pt>
                <c:pt idx="95">
                  <c:v>19787.5</c:v>
                </c:pt>
                <c:pt idx="96">
                  <c:v>19865</c:v>
                </c:pt>
                <c:pt idx="97">
                  <c:v>19865</c:v>
                </c:pt>
                <c:pt idx="98">
                  <c:v>19865</c:v>
                </c:pt>
                <c:pt idx="99">
                  <c:v>19865</c:v>
                </c:pt>
                <c:pt idx="100">
                  <c:v>19964</c:v>
                </c:pt>
              </c:numCache>
            </c:numRef>
          </c:xVal>
          <c:yVal>
            <c:numRef>
              <c:f>'Active B'!$I$21:$I$998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25-4D1A-B13E-227981806406}"/>
            </c:ext>
          </c:extLst>
        </c:ser>
        <c:ser>
          <c:idx val="3"/>
          <c:order val="2"/>
          <c:tx>
            <c:strRef>
              <c:f>'Active B'!$J$20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B'!$F$21:$F$998</c:f>
              <c:numCache>
                <c:formatCode>General</c:formatCode>
                <c:ptCount val="978"/>
                <c:pt idx="0">
                  <c:v>1</c:v>
                </c:pt>
                <c:pt idx="1">
                  <c:v>47</c:v>
                </c:pt>
                <c:pt idx="2">
                  <c:v>56</c:v>
                </c:pt>
                <c:pt idx="3">
                  <c:v>69.5</c:v>
                </c:pt>
                <c:pt idx="4">
                  <c:v>96.5</c:v>
                </c:pt>
                <c:pt idx="5">
                  <c:v>110</c:v>
                </c:pt>
                <c:pt idx="6">
                  <c:v>1367.5</c:v>
                </c:pt>
                <c:pt idx="7">
                  <c:v>2940</c:v>
                </c:pt>
                <c:pt idx="8">
                  <c:v>3034.5</c:v>
                </c:pt>
                <c:pt idx="9">
                  <c:v>3070.5</c:v>
                </c:pt>
                <c:pt idx="10">
                  <c:v>3093</c:v>
                </c:pt>
                <c:pt idx="11">
                  <c:v>4411.5</c:v>
                </c:pt>
                <c:pt idx="12">
                  <c:v>4457</c:v>
                </c:pt>
                <c:pt idx="13">
                  <c:v>4656</c:v>
                </c:pt>
                <c:pt idx="14">
                  <c:v>4657</c:v>
                </c:pt>
                <c:pt idx="15">
                  <c:v>4715.5</c:v>
                </c:pt>
                <c:pt idx="16">
                  <c:v>4733.5</c:v>
                </c:pt>
                <c:pt idx="17">
                  <c:v>4765</c:v>
                </c:pt>
                <c:pt idx="18">
                  <c:v>4774</c:v>
                </c:pt>
                <c:pt idx="19">
                  <c:v>4778.5</c:v>
                </c:pt>
                <c:pt idx="20">
                  <c:v>4838</c:v>
                </c:pt>
                <c:pt idx="21">
                  <c:v>4887.5</c:v>
                </c:pt>
                <c:pt idx="22">
                  <c:v>4956.5</c:v>
                </c:pt>
                <c:pt idx="23">
                  <c:v>5024</c:v>
                </c:pt>
                <c:pt idx="24">
                  <c:v>5060</c:v>
                </c:pt>
                <c:pt idx="25">
                  <c:v>5115</c:v>
                </c:pt>
                <c:pt idx="26">
                  <c:v>5260</c:v>
                </c:pt>
                <c:pt idx="27">
                  <c:v>6423.5</c:v>
                </c:pt>
                <c:pt idx="28">
                  <c:v>6534</c:v>
                </c:pt>
                <c:pt idx="29">
                  <c:v>6741</c:v>
                </c:pt>
                <c:pt idx="30">
                  <c:v>7940.5</c:v>
                </c:pt>
                <c:pt idx="31">
                  <c:v>7990</c:v>
                </c:pt>
                <c:pt idx="32">
                  <c:v>8013.5</c:v>
                </c:pt>
                <c:pt idx="33">
                  <c:v>8022.5</c:v>
                </c:pt>
                <c:pt idx="34">
                  <c:v>8317.5</c:v>
                </c:pt>
                <c:pt idx="35">
                  <c:v>8413</c:v>
                </c:pt>
                <c:pt idx="36">
                  <c:v>9617</c:v>
                </c:pt>
                <c:pt idx="37">
                  <c:v>9659.5</c:v>
                </c:pt>
                <c:pt idx="38">
                  <c:v>11189</c:v>
                </c:pt>
                <c:pt idx="39">
                  <c:v>11356.5</c:v>
                </c:pt>
                <c:pt idx="40">
                  <c:v>11447.5</c:v>
                </c:pt>
                <c:pt idx="41">
                  <c:v>11579</c:v>
                </c:pt>
                <c:pt idx="42">
                  <c:v>11751.5</c:v>
                </c:pt>
                <c:pt idx="43">
                  <c:v>13000.5</c:v>
                </c:pt>
                <c:pt idx="44">
                  <c:v>13001.5</c:v>
                </c:pt>
                <c:pt idx="45">
                  <c:v>13309.5</c:v>
                </c:pt>
                <c:pt idx="46">
                  <c:v>13446</c:v>
                </c:pt>
                <c:pt idx="47">
                  <c:v>14940</c:v>
                </c:pt>
                <c:pt idx="48">
                  <c:v>15040</c:v>
                </c:pt>
                <c:pt idx="49">
                  <c:v>15348.5</c:v>
                </c:pt>
                <c:pt idx="50">
                  <c:v>16248.5</c:v>
                </c:pt>
                <c:pt idx="51">
                  <c:v>16293.5</c:v>
                </c:pt>
                <c:pt idx="52">
                  <c:v>16298</c:v>
                </c:pt>
                <c:pt idx="53">
                  <c:v>16302.5</c:v>
                </c:pt>
                <c:pt idx="54">
                  <c:v>16389.5</c:v>
                </c:pt>
                <c:pt idx="55">
                  <c:v>16412</c:v>
                </c:pt>
                <c:pt idx="56">
                  <c:v>16543.5</c:v>
                </c:pt>
                <c:pt idx="57">
                  <c:v>16543.5</c:v>
                </c:pt>
                <c:pt idx="58">
                  <c:v>16543.5</c:v>
                </c:pt>
                <c:pt idx="59">
                  <c:v>16775.5</c:v>
                </c:pt>
                <c:pt idx="60">
                  <c:v>16789</c:v>
                </c:pt>
                <c:pt idx="61">
                  <c:v>16902.5</c:v>
                </c:pt>
                <c:pt idx="62">
                  <c:v>17961</c:v>
                </c:pt>
                <c:pt idx="63">
                  <c:v>18001.5</c:v>
                </c:pt>
                <c:pt idx="64">
                  <c:v>18012</c:v>
                </c:pt>
                <c:pt idx="65">
                  <c:v>18012</c:v>
                </c:pt>
                <c:pt idx="66">
                  <c:v>18012</c:v>
                </c:pt>
                <c:pt idx="67">
                  <c:v>18028.5</c:v>
                </c:pt>
                <c:pt idx="68">
                  <c:v>18029</c:v>
                </c:pt>
                <c:pt idx="69">
                  <c:v>18033</c:v>
                </c:pt>
                <c:pt idx="70">
                  <c:v>18033</c:v>
                </c:pt>
                <c:pt idx="71">
                  <c:v>18037.5</c:v>
                </c:pt>
                <c:pt idx="72">
                  <c:v>18042</c:v>
                </c:pt>
                <c:pt idx="73">
                  <c:v>18179.5</c:v>
                </c:pt>
                <c:pt idx="74">
                  <c:v>18179.5</c:v>
                </c:pt>
                <c:pt idx="75">
                  <c:v>18324.5</c:v>
                </c:pt>
                <c:pt idx="76">
                  <c:v>18324.5</c:v>
                </c:pt>
                <c:pt idx="77">
                  <c:v>18324.5</c:v>
                </c:pt>
                <c:pt idx="78">
                  <c:v>18324.5</c:v>
                </c:pt>
                <c:pt idx="79">
                  <c:v>19632</c:v>
                </c:pt>
                <c:pt idx="80">
                  <c:v>19659.5</c:v>
                </c:pt>
                <c:pt idx="81">
                  <c:v>19660.5</c:v>
                </c:pt>
                <c:pt idx="82">
                  <c:v>19665</c:v>
                </c:pt>
                <c:pt idx="83">
                  <c:v>19674</c:v>
                </c:pt>
                <c:pt idx="84">
                  <c:v>19674</c:v>
                </c:pt>
                <c:pt idx="85">
                  <c:v>19674</c:v>
                </c:pt>
                <c:pt idx="86">
                  <c:v>19674</c:v>
                </c:pt>
                <c:pt idx="87">
                  <c:v>19687.5</c:v>
                </c:pt>
                <c:pt idx="88">
                  <c:v>19687.5</c:v>
                </c:pt>
                <c:pt idx="89">
                  <c:v>19737</c:v>
                </c:pt>
                <c:pt idx="90">
                  <c:v>19741.5</c:v>
                </c:pt>
                <c:pt idx="91">
                  <c:v>19747</c:v>
                </c:pt>
                <c:pt idx="92">
                  <c:v>19747</c:v>
                </c:pt>
                <c:pt idx="93">
                  <c:v>19747</c:v>
                </c:pt>
                <c:pt idx="94">
                  <c:v>19783</c:v>
                </c:pt>
                <c:pt idx="95">
                  <c:v>19787.5</c:v>
                </c:pt>
                <c:pt idx="96">
                  <c:v>19865</c:v>
                </c:pt>
                <c:pt idx="97">
                  <c:v>19865</c:v>
                </c:pt>
                <c:pt idx="98">
                  <c:v>19865</c:v>
                </c:pt>
                <c:pt idx="99">
                  <c:v>19865</c:v>
                </c:pt>
                <c:pt idx="100">
                  <c:v>19964</c:v>
                </c:pt>
              </c:numCache>
            </c:numRef>
          </c:xVal>
          <c:yVal>
            <c:numRef>
              <c:f>'Active B'!$J$21:$J$998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25-4D1A-B13E-227981806406}"/>
            </c:ext>
          </c:extLst>
        </c:ser>
        <c:ser>
          <c:idx val="4"/>
          <c:order val="3"/>
          <c:tx>
            <c:strRef>
              <c:f>'Active B'!$K$20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B'!$F$21:$F$998</c:f>
              <c:numCache>
                <c:formatCode>General</c:formatCode>
                <c:ptCount val="978"/>
                <c:pt idx="0">
                  <c:v>1</c:v>
                </c:pt>
                <c:pt idx="1">
                  <c:v>47</c:v>
                </c:pt>
                <c:pt idx="2">
                  <c:v>56</c:v>
                </c:pt>
                <c:pt idx="3">
                  <c:v>69.5</c:v>
                </c:pt>
                <c:pt idx="4">
                  <c:v>96.5</c:v>
                </c:pt>
                <c:pt idx="5">
                  <c:v>110</c:v>
                </c:pt>
                <c:pt idx="6">
                  <c:v>1367.5</c:v>
                </c:pt>
                <c:pt idx="7">
                  <c:v>2940</c:v>
                </c:pt>
                <c:pt idx="8">
                  <c:v>3034.5</c:v>
                </c:pt>
                <c:pt idx="9">
                  <c:v>3070.5</c:v>
                </c:pt>
                <c:pt idx="10">
                  <c:v>3093</c:v>
                </c:pt>
                <c:pt idx="11">
                  <c:v>4411.5</c:v>
                </c:pt>
                <c:pt idx="12">
                  <c:v>4457</c:v>
                </c:pt>
                <c:pt idx="13">
                  <c:v>4656</c:v>
                </c:pt>
                <c:pt idx="14">
                  <c:v>4657</c:v>
                </c:pt>
                <c:pt idx="15">
                  <c:v>4715.5</c:v>
                </c:pt>
                <c:pt idx="16">
                  <c:v>4733.5</c:v>
                </c:pt>
                <c:pt idx="17">
                  <c:v>4765</c:v>
                </c:pt>
                <c:pt idx="18">
                  <c:v>4774</c:v>
                </c:pt>
                <c:pt idx="19">
                  <c:v>4778.5</c:v>
                </c:pt>
                <c:pt idx="20">
                  <c:v>4838</c:v>
                </c:pt>
                <c:pt idx="21">
                  <c:v>4887.5</c:v>
                </c:pt>
                <c:pt idx="22">
                  <c:v>4956.5</c:v>
                </c:pt>
                <c:pt idx="23">
                  <c:v>5024</c:v>
                </c:pt>
                <c:pt idx="24">
                  <c:v>5060</c:v>
                </c:pt>
                <c:pt idx="25">
                  <c:v>5115</c:v>
                </c:pt>
                <c:pt idx="26">
                  <c:v>5260</c:v>
                </c:pt>
                <c:pt idx="27">
                  <c:v>6423.5</c:v>
                </c:pt>
                <c:pt idx="28">
                  <c:v>6534</c:v>
                </c:pt>
                <c:pt idx="29">
                  <c:v>6741</c:v>
                </c:pt>
                <c:pt idx="30">
                  <c:v>7940.5</c:v>
                </c:pt>
                <c:pt idx="31">
                  <c:v>7990</c:v>
                </c:pt>
                <c:pt idx="32">
                  <c:v>8013.5</c:v>
                </c:pt>
                <c:pt idx="33">
                  <c:v>8022.5</c:v>
                </c:pt>
                <c:pt idx="34">
                  <c:v>8317.5</c:v>
                </c:pt>
                <c:pt idx="35">
                  <c:v>8413</c:v>
                </c:pt>
                <c:pt idx="36">
                  <c:v>9617</c:v>
                </c:pt>
                <c:pt idx="37">
                  <c:v>9659.5</c:v>
                </c:pt>
                <c:pt idx="38">
                  <c:v>11189</c:v>
                </c:pt>
                <c:pt idx="39">
                  <c:v>11356.5</c:v>
                </c:pt>
                <c:pt idx="40">
                  <c:v>11447.5</c:v>
                </c:pt>
                <c:pt idx="41">
                  <c:v>11579</c:v>
                </c:pt>
                <c:pt idx="42">
                  <c:v>11751.5</c:v>
                </c:pt>
                <c:pt idx="43">
                  <c:v>13000.5</c:v>
                </c:pt>
                <c:pt idx="44">
                  <c:v>13001.5</c:v>
                </c:pt>
                <c:pt idx="45">
                  <c:v>13309.5</c:v>
                </c:pt>
                <c:pt idx="46">
                  <c:v>13446</c:v>
                </c:pt>
                <c:pt idx="47">
                  <c:v>14940</c:v>
                </c:pt>
                <c:pt idx="48">
                  <c:v>15040</c:v>
                </c:pt>
                <c:pt idx="49">
                  <c:v>15348.5</c:v>
                </c:pt>
                <c:pt idx="50">
                  <c:v>16248.5</c:v>
                </c:pt>
                <c:pt idx="51">
                  <c:v>16293.5</c:v>
                </c:pt>
                <c:pt idx="52">
                  <c:v>16298</c:v>
                </c:pt>
                <c:pt idx="53">
                  <c:v>16302.5</c:v>
                </c:pt>
                <c:pt idx="54">
                  <c:v>16389.5</c:v>
                </c:pt>
                <c:pt idx="55">
                  <c:v>16412</c:v>
                </c:pt>
                <c:pt idx="56">
                  <c:v>16543.5</c:v>
                </c:pt>
                <c:pt idx="57">
                  <c:v>16543.5</c:v>
                </c:pt>
                <c:pt idx="58">
                  <c:v>16543.5</c:v>
                </c:pt>
                <c:pt idx="59">
                  <c:v>16775.5</c:v>
                </c:pt>
                <c:pt idx="60">
                  <c:v>16789</c:v>
                </c:pt>
                <c:pt idx="61">
                  <c:v>16902.5</c:v>
                </c:pt>
                <c:pt idx="62">
                  <c:v>17961</c:v>
                </c:pt>
                <c:pt idx="63">
                  <c:v>18001.5</c:v>
                </c:pt>
                <c:pt idx="64">
                  <c:v>18012</c:v>
                </c:pt>
                <c:pt idx="65">
                  <c:v>18012</c:v>
                </c:pt>
                <c:pt idx="66">
                  <c:v>18012</c:v>
                </c:pt>
                <c:pt idx="67">
                  <c:v>18028.5</c:v>
                </c:pt>
                <c:pt idx="68">
                  <c:v>18029</c:v>
                </c:pt>
                <c:pt idx="69">
                  <c:v>18033</c:v>
                </c:pt>
                <c:pt idx="70">
                  <c:v>18033</c:v>
                </c:pt>
                <c:pt idx="71">
                  <c:v>18037.5</c:v>
                </c:pt>
                <c:pt idx="72">
                  <c:v>18042</c:v>
                </c:pt>
                <c:pt idx="73">
                  <c:v>18179.5</c:v>
                </c:pt>
                <c:pt idx="74">
                  <c:v>18179.5</c:v>
                </c:pt>
                <c:pt idx="75">
                  <c:v>18324.5</c:v>
                </c:pt>
                <c:pt idx="76">
                  <c:v>18324.5</c:v>
                </c:pt>
                <c:pt idx="77">
                  <c:v>18324.5</c:v>
                </c:pt>
                <c:pt idx="78">
                  <c:v>18324.5</c:v>
                </c:pt>
                <c:pt idx="79">
                  <c:v>19632</c:v>
                </c:pt>
                <c:pt idx="80">
                  <c:v>19659.5</c:v>
                </c:pt>
                <c:pt idx="81">
                  <c:v>19660.5</c:v>
                </c:pt>
                <c:pt idx="82">
                  <c:v>19665</c:v>
                </c:pt>
                <c:pt idx="83">
                  <c:v>19674</c:v>
                </c:pt>
                <c:pt idx="84">
                  <c:v>19674</c:v>
                </c:pt>
                <c:pt idx="85">
                  <c:v>19674</c:v>
                </c:pt>
                <c:pt idx="86">
                  <c:v>19674</c:v>
                </c:pt>
                <c:pt idx="87">
                  <c:v>19687.5</c:v>
                </c:pt>
                <c:pt idx="88">
                  <c:v>19687.5</c:v>
                </c:pt>
                <c:pt idx="89">
                  <c:v>19737</c:v>
                </c:pt>
                <c:pt idx="90">
                  <c:v>19741.5</c:v>
                </c:pt>
                <c:pt idx="91">
                  <c:v>19747</c:v>
                </c:pt>
                <c:pt idx="92">
                  <c:v>19747</c:v>
                </c:pt>
                <c:pt idx="93">
                  <c:v>19747</c:v>
                </c:pt>
                <c:pt idx="94">
                  <c:v>19783</c:v>
                </c:pt>
                <c:pt idx="95">
                  <c:v>19787.5</c:v>
                </c:pt>
                <c:pt idx="96">
                  <c:v>19865</c:v>
                </c:pt>
                <c:pt idx="97">
                  <c:v>19865</c:v>
                </c:pt>
                <c:pt idx="98">
                  <c:v>19865</c:v>
                </c:pt>
                <c:pt idx="99">
                  <c:v>19865</c:v>
                </c:pt>
                <c:pt idx="100">
                  <c:v>19964</c:v>
                </c:pt>
              </c:numCache>
            </c:numRef>
          </c:xVal>
          <c:yVal>
            <c:numRef>
              <c:f>'Active B'!$K$21:$K$998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25-4D1A-B13E-227981806406}"/>
            </c:ext>
          </c:extLst>
        </c:ser>
        <c:ser>
          <c:idx val="2"/>
          <c:order val="4"/>
          <c:tx>
            <c:strRef>
              <c:f>'Active B'!$L$20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B'!$F$21:$F$998</c:f>
              <c:numCache>
                <c:formatCode>General</c:formatCode>
                <c:ptCount val="978"/>
                <c:pt idx="0">
                  <c:v>1</c:v>
                </c:pt>
                <c:pt idx="1">
                  <c:v>47</c:v>
                </c:pt>
                <c:pt idx="2">
                  <c:v>56</c:v>
                </c:pt>
                <c:pt idx="3">
                  <c:v>69.5</c:v>
                </c:pt>
                <c:pt idx="4">
                  <c:v>96.5</c:v>
                </c:pt>
                <c:pt idx="5">
                  <c:v>110</c:v>
                </c:pt>
                <c:pt idx="6">
                  <c:v>1367.5</c:v>
                </c:pt>
                <c:pt idx="7">
                  <c:v>2940</c:v>
                </c:pt>
                <c:pt idx="8">
                  <c:v>3034.5</c:v>
                </c:pt>
                <c:pt idx="9">
                  <c:v>3070.5</c:v>
                </c:pt>
                <c:pt idx="10">
                  <c:v>3093</c:v>
                </c:pt>
                <c:pt idx="11">
                  <c:v>4411.5</c:v>
                </c:pt>
                <c:pt idx="12">
                  <c:v>4457</c:v>
                </c:pt>
                <c:pt idx="13">
                  <c:v>4656</c:v>
                </c:pt>
                <c:pt idx="14">
                  <c:v>4657</c:v>
                </c:pt>
                <c:pt idx="15">
                  <c:v>4715.5</c:v>
                </c:pt>
                <c:pt idx="16">
                  <c:v>4733.5</c:v>
                </c:pt>
                <c:pt idx="17">
                  <c:v>4765</c:v>
                </c:pt>
                <c:pt idx="18">
                  <c:v>4774</c:v>
                </c:pt>
                <c:pt idx="19">
                  <c:v>4778.5</c:v>
                </c:pt>
                <c:pt idx="20">
                  <c:v>4838</c:v>
                </c:pt>
                <c:pt idx="21">
                  <c:v>4887.5</c:v>
                </c:pt>
                <c:pt idx="22">
                  <c:v>4956.5</c:v>
                </c:pt>
                <c:pt idx="23">
                  <c:v>5024</c:v>
                </c:pt>
                <c:pt idx="24">
                  <c:v>5060</c:v>
                </c:pt>
                <c:pt idx="25">
                  <c:v>5115</c:v>
                </c:pt>
                <c:pt idx="26">
                  <c:v>5260</c:v>
                </c:pt>
                <c:pt idx="27">
                  <c:v>6423.5</c:v>
                </c:pt>
                <c:pt idx="28">
                  <c:v>6534</c:v>
                </c:pt>
                <c:pt idx="29">
                  <c:v>6741</c:v>
                </c:pt>
                <c:pt idx="30">
                  <c:v>7940.5</c:v>
                </c:pt>
                <c:pt idx="31">
                  <c:v>7990</c:v>
                </c:pt>
                <c:pt idx="32">
                  <c:v>8013.5</c:v>
                </c:pt>
                <c:pt idx="33">
                  <c:v>8022.5</c:v>
                </c:pt>
                <c:pt idx="34">
                  <c:v>8317.5</c:v>
                </c:pt>
                <c:pt idx="35">
                  <c:v>8413</c:v>
                </c:pt>
                <c:pt idx="36">
                  <c:v>9617</c:v>
                </c:pt>
                <c:pt idx="37">
                  <c:v>9659.5</c:v>
                </c:pt>
                <c:pt idx="38">
                  <c:v>11189</c:v>
                </c:pt>
                <c:pt idx="39">
                  <c:v>11356.5</c:v>
                </c:pt>
                <c:pt idx="40">
                  <c:v>11447.5</c:v>
                </c:pt>
                <c:pt idx="41">
                  <c:v>11579</c:v>
                </c:pt>
                <c:pt idx="42">
                  <c:v>11751.5</c:v>
                </c:pt>
                <c:pt idx="43">
                  <c:v>13000.5</c:v>
                </c:pt>
                <c:pt idx="44">
                  <c:v>13001.5</c:v>
                </c:pt>
                <c:pt idx="45">
                  <c:v>13309.5</c:v>
                </c:pt>
                <c:pt idx="46">
                  <c:v>13446</c:v>
                </c:pt>
                <c:pt idx="47">
                  <c:v>14940</c:v>
                </c:pt>
                <c:pt idx="48">
                  <c:v>15040</c:v>
                </c:pt>
                <c:pt idx="49">
                  <c:v>15348.5</c:v>
                </c:pt>
                <c:pt idx="50">
                  <c:v>16248.5</c:v>
                </c:pt>
                <c:pt idx="51">
                  <c:v>16293.5</c:v>
                </c:pt>
                <c:pt idx="52">
                  <c:v>16298</c:v>
                </c:pt>
                <c:pt idx="53">
                  <c:v>16302.5</c:v>
                </c:pt>
                <c:pt idx="54">
                  <c:v>16389.5</c:v>
                </c:pt>
                <c:pt idx="55">
                  <c:v>16412</c:v>
                </c:pt>
                <c:pt idx="56">
                  <c:v>16543.5</c:v>
                </c:pt>
                <c:pt idx="57">
                  <c:v>16543.5</c:v>
                </c:pt>
                <c:pt idx="58">
                  <c:v>16543.5</c:v>
                </c:pt>
                <c:pt idx="59">
                  <c:v>16775.5</c:v>
                </c:pt>
                <c:pt idx="60">
                  <c:v>16789</c:v>
                </c:pt>
                <c:pt idx="61">
                  <c:v>16902.5</c:v>
                </c:pt>
                <c:pt idx="62">
                  <c:v>17961</c:v>
                </c:pt>
                <c:pt idx="63">
                  <c:v>18001.5</c:v>
                </c:pt>
                <c:pt idx="64">
                  <c:v>18012</c:v>
                </c:pt>
                <c:pt idx="65">
                  <c:v>18012</c:v>
                </c:pt>
                <c:pt idx="66">
                  <c:v>18012</c:v>
                </c:pt>
                <c:pt idx="67">
                  <c:v>18028.5</c:v>
                </c:pt>
                <c:pt idx="68">
                  <c:v>18029</c:v>
                </c:pt>
                <c:pt idx="69">
                  <c:v>18033</c:v>
                </c:pt>
                <c:pt idx="70">
                  <c:v>18033</c:v>
                </c:pt>
                <c:pt idx="71">
                  <c:v>18037.5</c:v>
                </c:pt>
                <c:pt idx="72">
                  <c:v>18042</c:v>
                </c:pt>
                <c:pt idx="73">
                  <c:v>18179.5</c:v>
                </c:pt>
                <c:pt idx="74">
                  <c:v>18179.5</c:v>
                </c:pt>
                <c:pt idx="75">
                  <c:v>18324.5</c:v>
                </c:pt>
                <c:pt idx="76">
                  <c:v>18324.5</c:v>
                </c:pt>
                <c:pt idx="77">
                  <c:v>18324.5</c:v>
                </c:pt>
                <c:pt idx="78">
                  <c:v>18324.5</c:v>
                </c:pt>
                <c:pt idx="79">
                  <c:v>19632</c:v>
                </c:pt>
                <c:pt idx="80">
                  <c:v>19659.5</c:v>
                </c:pt>
                <c:pt idx="81">
                  <c:v>19660.5</c:v>
                </c:pt>
                <c:pt idx="82">
                  <c:v>19665</c:v>
                </c:pt>
                <c:pt idx="83">
                  <c:v>19674</c:v>
                </c:pt>
                <c:pt idx="84">
                  <c:v>19674</c:v>
                </c:pt>
                <c:pt idx="85">
                  <c:v>19674</c:v>
                </c:pt>
                <c:pt idx="86">
                  <c:v>19674</c:v>
                </c:pt>
                <c:pt idx="87">
                  <c:v>19687.5</c:v>
                </c:pt>
                <c:pt idx="88">
                  <c:v>19687.5</c:v>
                </c:pt>
                <c:pt idx="89">
                  <c:v>19737</c:v>
                </c:pt>
                <c:pt idx="90">
                  <c:v>19741.5</c:v>
                </c:pt>
                <c:pt idx="91">
                  <c:v>19747</c:v>
                </c:pt>
                <c:pt idx="92">
                  <c:v>19747</c:v>
                </c:pt>
                <c:pt idx="93">
                  <c:v>19747</c:v>
                </c:pt>
                <c:pt idx="94">
                  <c:v>19783</c:v>
                </c:pt>
                <c:pt idx="95">
                  <c:v>19787.5</c:v>
                </c:pt>
                <c:pt idx="96">
                  <c:v>19865</c:v>
                </c:pt>
                <c:pt idx="97">
                  <c:v>19865</c:v>
                </c:pt>
                <c:pt idx="98">
                  <c:v>19865</c:v>
                </c:pt>
                <c:pt idx="99">
                  <c:v>19865</c:v>
                </c:pt>
                <c:pt idx="100">
                  <c:v>19964</c:v>
                </c:pt>
              </c:numCache>
            </c:numRef>
          </c:xVal>
          <c:yVal>
            <c:numRef>
              <c:f>'Active B'!$L$21:$L$998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25-4D1A-B13E-227981806406}"/>
            </c:ext>
          </c:extLst>
        </c:ser>
        <c:ser>
          <c:idx val="5"/>
          <c:order val="5"/>
          <c:tx>
            <c:strRef>
              <c:f>'Active B'!$M$20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B'!$F$21:$F$998</c:f>
              <c:numCache>
                <c:formatCode>General</c:formatCode>
                <c:ptCount val="978"/>
                <c:pt idx="0">
                  <c:v>1</c:v>
                </c:pt>
                <c:pt idx="1">
                  <c:v>47</c:v>
                </c:pt>
                <c:pt idx="2">
                  <c:v>56</c:v>
                </c:pt>
                <c:pt idx="3">
                  <c:v>69.5</c:v>
                </c:pt>
                <c:pt idx="4">
                  <c:v>96.5</c:v>
                </c:pt>
                <c:pt idx="5">
                  <c:v>110</c:v>
                </c:pt>
                <c:pt idx="6">
                  <c:v>1367.5</c:v>
                </c:pt>
                <c:pt idx="7">
                  <c:v>2940</c:v>
                </c:pt>
                <c:pt idx="8">
                  <c:v>3034.5</c:v>
                </c:pt>
                <c:pt idx="9">
                  <c:v>3070.5</c:v>
                </c:pt>
                <c:pt idx="10">
                  <c:v>3093</c:v>
                </c:pt>
                <c:pt idx="11">
                  <c:v>4411.5</c:v>
                </c:pt>
                <c:pt idx="12">
                  <c:v>4457</c:v>
                </c:pt>
                <c:pt idx="13">
                  <c:v>4656</c:v>
                </c:pt>
                <c:pt idx="14">
                  <c:v>4657</c:v>
                </c:pt>
                <c:pt idx="15">
                  <c:v>4715.5</c:v>
                </c:pt>
                <c:pt idx="16">
                  <c:v>4733.5</c:v>
                </c:pt>
                <c:pt idx="17">
                  <c:v>4765</c:v>
                </c:pt>
                <c:pt idx="18">
                  <c:v>4774</c:v>
                </c:pt>
                <c:pt idx="19">
                  <c:v>4778.5</c:v>
                </c:pt>
                <c:pt idx="20">
                  <c:v>4838</c:v>
                </c:pt>
                <c:pt idx="21">
                  <c:v>4887.5</c:v>
                </c:pt>
                <c:pt idx="22">
                  <c:v>4956.5</c:v>
                </c:pt>
                <c:pt idx="23">
                  <c:v>5024</c:v>
                </c:pt>
                <c:pt idx="24">
                  <c:v>5060</c:v>
                </c:pt>
                <c:pt idx="25">
                  <c:v>5115</c:v>
                </c:pt>
                <c:pt idx="26">
                  <c:v>5260</c:v>
                </c:pt>
                <c:pt idx="27">
                  <c:v>6423.5</c:v>
                </c:pt>
                <c:pt idx="28">
                  <c:v>6534</c:v>
                </c:pt>
                <c:pt idx="29">
                  <c:v>6741</c:v>
                </c:pt>
                <c:pt idx="30">
                  <c:v>7940.5</c:v>
                </c:pt>
                <c:pt idx="31">
                  <c:v>7990</c:v>
                </c:pt>
                <c:pt idx="32">
                  <c:v>8013.5</c:v>
                </c:pt>
                <c:pt idx="33">
                  <c:v>8022.5</c:v>
                </c:pt>
                <c:pt idx="34">
                  <c:v>8317.5</c:v>
                </c:pt>
                <c:pt idx="35">
                  <c:v>8413</c:v>
                </c:pt>
                <c:pt idx="36">
                  <c:v>9617</c:v>
                </c:pt>
                <c:pt idx="37">
                  <c:v>9659.5</c:v>
                </c:pt>
                <c:pt idx="38">
                  <c:v>11189</c:v>
                </c:pt>
                <c:pt idx="39">
                  <c:v>11356.5</c:v>
                </c:pt>
                <c:pt idx="40">
                  <c:v>11447.5</c:v>
                </c:pt>
                <c:pt idx="41">
                  <c:v>11579</c:v>
                </c:pt>
                <c:pt idx="42">
                  <c:v>11751.5</c:v>
                </c:pt>
                <c:pt idx="43">
                  <c:v>13000.5</c:v>
                </c:pt>
                <c:pt idx="44">
                  <c:v>13001.5</c:v>
                </c:pt>
                <c:pt idx="45">
                  <c:v>13309.5</c:v>
                </c:pt>
                <c:pt idx="46">
                  <c:v>13446</c:v>
                </c:pt>
                <c:pt idx="47">
                  <c:v>14940</c:v>
                </c:pt>
                <c:pt idx="48">
                  <c:v>15040</c:v>
                </c:pt>
                <c:pt idx="49">
                  <c:v>15348.5</c:v>
                </c:pt>
                <c:pt idx="50">
                  <c:v>16248.5</c:v>
                </c:pt>
                <c:pt idx="51">
                  <c:v>16293.5</c:v>
                </c:pt>
                <c:pt idx="52">
                  <c:v>16298</c:v>
                </c:pt>
                <c:pt idx="53">
                  <c:v>16302.5</c:v>
                </c:pt>
                <c:pt idx="54">
                  <c:v>16389.5</c:v>
                </c:pt>
                <c:pt idx="55">
                  <c:v>16412</c:v>
                </c:pt>
                <c:pt idx="56">
                  <c:v>16543.5</c:v>
                </c:pt>
                <c:pt idx="57">
                  <c:v>16543.5</c:v>
                </c:pt>
                <c:pt idx="58">
                  <c:v>16543.5</c:v>
                </c:pt>
                <c:pt idx="59">
                  <c:v>16775.5</c:v>
                </c:pt>
                <c:pt idx="60">
                  <c:v>16789</c:v>
                </c:pt>
                <c:pt idx="61">
                  <c:v>16902.5</c:v>
                </c:pt>
                <c:pt idx="62">
                  <c:v>17961</c:v>
                </c:pt>
                <c:pt idx="63">
                  <c:v>18001.5</c:v>
                </c:pt>
                <c:pt idx="64">
                  <c:v>18012</c:v>
                </c:pt>
                <c:pt idx="65">
                  <c:v>18012</c:v>
                </c:pt>
                <c:pt idx="66">
                  <c:v>18012</c:v>
                </c:pt>
                <c:pt idx="67">
                  <c:v>18028.5</c:v>
                </c:pt>
                <c:pt idx="68">
                  <c:v>18029</c:v>
                </c:pt>
                <c:pt idx="69">
                  <c:v>18033</c:v>
                </c:pt>
                <c:pt idx="70">
                  <c:v>18033</c:v>
                </c:pt>
                <c:pt idx="71">
                  <c:v>18037.5</c:v>
                </c:pt>
                <c:pt idx="72">
                  <c:v>18042</c:v>
                </c:pt>
                <c:pt idx="73">
                  <c:v>18179.5</c:v>
                </c:pt>
                <c:pt idx="74">
                  <c:v>18179.5</c:v>
                </c:pt>
                <c:pt idx="75">
                  <c:v>18324.5</c:v>
                </c:pt>
                <c:pt idx="76">
                  <c:v>18324.5</c:v>
                </c:pt>
                <c:pt idx="77">
                  <c:v>18324.5</c:v>
                </c:pt>
                <c:pt idx="78">
                  <c:v>18324.5</c:v>
                </c:pt>
                <c:pt idx="79">
                  <c:v>19632</c:v>
                </c:pt>
                <c:pt idx="80">
                  <c:v>19659.5</c:v>
                </c:pt>
                <c:pt idx="81">
                  <c:v>19660.5</c:v>
                </c:pt>
                <c:pt idx="82">
                  <c:v>19665</c:v>
                </c:pt>
                <c:pt idx="83">
                  <c:v>19674</c:v>
                </c:pt>
                <c:pt idx="84">
                  <c:v>19674</c:v>
                </c:pt>
                <c:pt idx="85">
                  <c:v>19674</c:v>
                </c:pt>
                <c:pt idx="86">
                  <c:v>19674</c:v>
                </c:pt>
                <c:pt idx="87">
                  <c:v>19687.5</c:v>
                </c:pt>
                <c:pt idx="88">
                  <c:v>19687.5</c:v>
                </c:pt>
                <c:pt idx="89">
                  <c:v>19737</c:v>
                </c:pt>
                <c:pt idx="90">
                  <c:v>19741.5</c:v>
                </c:pt>
                <c:pt idx="91">
                  <c:v>19747</c:v>
                </c:pt>
                <c:pt idx="92">
                  <c:v>19747</c:v>
                </c:pt>
                <c:pt idx="93">
                  <c:v>19747</c:v>
                </c:pt>
                <c:pt idx="94">
                  <c:v>19783</c:v>
                </c:pt>
                <c:pt idx="95">
                  <c:v>19787.5</c:v>
                </c:pt>
                <c:pt idx="96">
                  <c:v>19865</c:v>
                </c:pt>
                <c:pt idx="97">
                  <c:v>19865</c:v>
                </c:pt>
                <c:pt idx="98">
                  <c:v>19865</c:v>
                </c:pt>
                <c:pt idx="99">
                  <c:v>19865</c:v>
                </c:pt>
                <c:pt idx="100">
                  <c:v>19964</c:v>
                </c:pt>
              </c:numCache>
            </c:numRef>
          </c:xVal>
          <c:yVal>
            <c:numRef>
              <c:f>'Active B'!$M$21:$M$998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25-4D1A-B13E-227981806406}"/>
            </c:ext>
          </c:extLst>
        </c:ser>
        <c:ser>
          <c:idx val="6"/>
          <c:order val="6"/>
          <c:tx>
            <c:strRef>
              <c:f>'Active B'!$N$20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B'!$D$21:$D$998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B'!$F$21:$F$998</c:f>
              <c:numCache>
                <c:formatCode>General</c:formatCode>
                <c:ptCount val="978"/>
                <c:pt idx="0">
                  <c:v>1</c:v>
                </c:pt>
                <c:pt idx="1">
                  <c:v>47</c:v>
                </c:pt>
                <c:pt idx="2">
                  <c:v>56</c:v>
                </c:pt>
                <c:pt idx="3">
                  <c:v>69.5</c:v>
                </c:pt>
                <c:pt idx="4">
                  <c:v>96.5</c:v>
                </c:pt>
                <c:pt idx="5">
                  <c:v>110</c:v>
                </c:pt>
                <c:pt idx="6">
                  <c:v>1367.5</c:v>
                </c:pt>
                <c:pt idx="7">
                  <c:v>2940</c:v>
                </c:pt>
                <c:pt idx="8">
                  <c:v>3034.5</c:v>
                </c:pt>
                <c:pt idx="9">
                  <c:v>3070.5</c:v>
                </c:pt>
                <c:pt idx="10">
                  <c:v>3093</c:v>
                </c:pt>
                <c:pt idx="11">
                  <c:v>4411.5</c:v>
                </c:pt>
                <c:pt idx="12">
                  <c:v>4457</c:v>
                </c:pt>
                <c:pt idx="13">
                  <c:v>4656</c:v>
                </c:pt>
                <c:pt idx="14">
                  <c:v>4657</c:v>
                </c:pt>
                <c:pt idx="15">
                  <c:v>4715.5</c:v>
                </c:pt>
                <c:pt idx="16">
                  <c:v>4733.5</c:v>
                </c:pt>
                <c:pt idx="17">
                  <c:v>4765</c:v>
                </c:pt>
                <c:pt idx="18">
                  <c:v>4774</c:v>
                </c:pt>
                <c:pt idx="19">
                  <c:v>4778.5</c:v>
                </c:pt>
                <c:pt idx="20">
                  <c:v>4838</c:v>
                </c:pt>
                <c:pt idx="21">
                  <c:v>4887.5</c:v>
                </c:pt>
                <c:pt idx="22">
                  <c:v>4956.5</c:v>
                </c:pt>
                <c:pt idx="23">
                  <c:v>5024</c:v>
                </c:pt>
                <c:pt idx="24">
                  <c:v>5060</c:v>
                </c:pt>
                <c:pt idx="25">
                  <c:v>5115</c:v>
                </c:pt>
                <c:pt idx="26">
                  <c:v>5260</c:v>
                </c:pt>
                <c:pt idx="27">
                  <c:v>6423.5</c:v>
                </c:pt>
                <c:pt idx="28">
                  <c:v>6534</c:v>
                </c:pt>
                <c:pt idx="29">
                  <c:v>6741</c:v>
                </c:pt>
                <c:pt idx="30">
                  <c:v>7940.5</c:v>
                </c:pt>
                <c:pt idx="31">
                  <c:v>7990</c:v>
                </c:pt>
                <c:pt idx="32">
                  <c:v>8013.5</c:v>
                </c:pt>
                <c:pt idx="33">
                  <c:v>8022.5</c:v>
                </c:pt>
                <c:pt idx="34">
                  <c:v>8317.5</c:v>
                </c:pt>
                <c:pt idx="35">
                  <c:v>8413</c:v>
                </c:pt>
                <c:pt idx="36">
                  <c:v>9617</c:v>
                </c:pt>
                <c:pt idx="37">
                  <c:v>9659.5</c:v>
                </c:pt>
                <c:pt idx="38">
                  <c:v>11189</c:v>
                </c:pt>
                <c:pt idx="39">
                  <c:v>11356.5</c:v>
                </c:pt>
                <c:pt idx="40">
                  <c:v>11447.5</c:v>
                </c:pt>
                <c:pt idx="41">
                  <c:v>11579</c:v>
                </c:pt>
                <c:pt idx="42">
                  <c:v>11751.5</c:v>
                </c:pt>
                <c:pt idx="43">
                  <c:v>13000.5</c:v>
                </c:pt>
                <c:pt idx="44">
                  <c:v>13001.5</c:v>
                </c:pt>
                <c:pt idx="45">
                  <c:v>13309.5</c:v>
                </c:pt>
                <c:pt idx="46">
                  <c:v>13446</c:v>
                </c:pt>
                <c:pt idx="47">
                  <c:v>14940</c:v>
                </c:pt>
                <c:pt idx="48">
                  <c:v>15040</c:v>
                </c:pt>
                <c:pt idx="49">
                  <c:v>15348.5</c:v>
                </c:pt>
                <c:pt idx="50">
                  <c:v>16248.5</c:v>
                </c:pt>
                <c:pt idx="51">
                  <c:v>16293.5</c:v>
                </c:pt>
                <c:pt idx="52">
                  <c:v>16298</c:v>
                </c:pt>
                <c:pt idx="53">
                  <c:v>16302.5</c:v>
                </c:pt>
                <c:pt idx="54">
                  <c:v>16389.5</c:v>
                </c:pt>
                <c:pt idx="55">
                  <c:v>16412</c:v>
                </c:pt>
                <c:pt idx="56">
                  <c:v>16543.5</c:v>
                </c:pt>
                <c:pt idx="57">
                  <c:v>16543.5</c:v>
                </c:pt>
                <c:pt idx="58">
                  <c:v>16543.5</c:v>
                </c:pt>
                <c:pt idx="59">
                  <c:v>16775.5</c:v>
                </c:pt>
                <c:pt idx="60">
                  <c:v>16789</c:v>
                </c:pt>
                <c:pt idx="61">
                  <c:v>16902.5</c:v>
                </c:pt>
                <c:pt idx="62">
                  <c:v>17961</c:v>
                </c:pt>
                <c:pt idx="63">
                  <c:v>18001.5</c:v>
                </c:pt>
                <c:pt idx="64">
                  <c:v>18012</c:v>
                </c:pt>
                <c:pt idx="65">
                  <c:v>18012</c:v>
                </c:pt>
                <c:pt idx="66">
                  <c:v>18012</c:v>
                </c:pt>
                <c:pt idx="67">
                  <c:v>18028.5</c:v>
                </c:pt>
                <c:pt idx="68">
                  <c:v>18029</c:v>
                </c:pt>
                <c:pt idx="69">
                  <c:v>18033</c:v>
                </c:pt>
                <c:pt idx="70">
                  <c:v>18033</c:v>
                </c:pt>
                <c:pt idx="71">
                  <c:v>18037.5</c:v>
                </c:pt>
                <c:pt idx="72">
                  <c:v>18042</c:v>
                </c:pt>
                <c:pt idx="73">
                  <c:v>18179.5</c:v>
                </c:pt>
                <c:pt idx="74">
                  <c:v>18179.5</c:v>
                </c:pt>
                <c:pt idx="75">
                  <c:v>18324.5</c:v>
                </c:pt>
                <c:pt idx="76">
                  <c:v>18324.5</c:v>
                </c:pt>
                <c:pt idx="77">
                  <c:v>18324.5</c:v>
                </c:pt>
                <c:pt idx="78">
                  <c:v>18324.5</c:v>
                </c:pt>
                <c:pt idx="79">
                  <c:v>19632</c:v>
                </c:pt>
                <c:pt idx="80">
                  <c:v>19659.5</c:v>
                </c:pt>
                <c:pt idx="81">
                  <c:v>19660.5</c:v>
                </c:pt>
                <c:pt idx="82">
                  <c:v>19665</c:v>
                </c:pt>
                <c:pt idx="83">
                  <c:v>19674</c:v>
                </c:pt>
                <c:pt idx="84">
                  <c:v>19674</c:v>
                </c:pt>
                <c:pt idx="85">
                  <c:v>19674</c:v>
                </c:pt>
                <c:pt idx="86">
                  <c:v>19674</c:v>
                </c:pt>
                <c:pt idx="87">
                  <c:v>19687.5</c:v>
                </c:pt>
                <c:pt idx="88">
                  <c:v>19687.5</c:v>
                </c:pt>
                <c:pt idx="89">
                  <c:v>19737</c:v>
                </c:pt>
                <c:pt idx="90">
                  <c:v>19741.5</c:v>
                </c:pt>
                <c:pt idx="91">
                  <c:v>19747</c:v>
                </c:pt>
                <c:pt idx="92">
                  <c:v>19747</c:v>
                </c:pt>
                <c:pt idx="93">
                  <c:v>19747</c:v>
                </c:pt>
                <c:pt idx="94">
                  <c:v>19783</c:v>
                </c:pt>
                <c:pt idx="95">
                  <c:v>19787.5</c:v>
                </c:pt>
                <c:pt idx="96">
                  <c:v>19865</c:v>
                </c:pt>
                <c:pt idx="97">
                  <c:v>19865</c:v>
                </c:pt>
                <c:pt idx="98">
                  <c:v>19865</c:v>
                </c:pt>
                <c:pt idx="99">
                  <c:v>19865</c:v>
                </c:pt>
                <c:pt idx="100">
                  <c:v>19964</c:v>
                </c:pt>
              </c:numCache>
            </c:numRef>
          </c:xVal>
          <c:yVal>
            <c:numRef>
              <c:f>'Active B'!$N$21:$N$998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825-4D1A-B13E-227981806406}"/>
            </c:ext>
          </c:extLst>
        </c:ser>
        <c:ser>
          <c:idx val="7"/>
          <c:order val="7"/>
          <c:tx>
            <c:strRef>
              <c:f>'Active B'!$O$20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B'!$F$21:$F$998</c:f>
              <c:numCache>
                <c:formatCode>General</c:formatCode>
                <c:ptCount val="978"/>
                <c:pt idx="0">
                  <c:v>1</c:v>
                </c:pt>
                <c:pt idx="1">
                  <c:v>47</c:v>
                </c:pt>
                <c:pt idx="2">
                  <c:v>56</c:v>
                </c:pt>
                <c:pt idx="3">
                  <c:v>69.5</c:v>
                </c:pt>
                <c:pt idx="4">
                  <c:v>96.5</c:v>
                </c:pt>
                <c:pt idx="5">
                  <c:v>110</c:v>
                </c:pt>
                <c:pt idx="6">
                  <c:v>1367.5</c:v>
                </c:pt>
                <c:pt idx="7">
                  <c:v>2940</c:v>
                </c:pt>
                <c:pt idx="8">
                  <c:v>3034.5</c:v>
                </c:pt>
                <c:pt idx="9">
                  <c:v>3070.5</c:v>
                </c:pt>
                <c:pt idx="10">
                  <c:v>3093</c:v>
                </c:pt>
                <c:pt idx="11">
                  <c:v>4411.5</c:v>
                </c:pt>
                <c:pt idx="12">
                  <c:v>4457</c:v>
                </c:pt>
                <c:pt idx="13">
                  <c:v>4656</c:v>
                </c:pt>
                <c:pt idx="14">
                  <c:v>4657</c:v>
                </c:pt>
                <c:pt idx="15">
                  <c:v>4715.5</c:v>
                </c:pt>
                <c:pt idx="16">
                  <c:v>4733.5</c:v>
                </c:pt>
                <c:pt idx="17">
                  <c:v>4765</c:v>
                </c:pt>
                <c:pt idx="18">
                  <c:v>4774</c:v>
                </c:pt>
                <c:pt idx="19">
                  <c:v>4778.5</c:v>
                </c:pt>
                <c:pt idx="20">
                  <c:v>4838</c:v>
                </c:pt>
                <c:pt idx="21">
                  <c:v>4887.5</c:v>
                </c:pt>
                <c:pt idx="22">
                  <c:v>4956.5</c:v>
                </c:pt>
                <c:pt idx="23">
                  <c:v>5024</c:v>
                </c:pt>
                <c:pt idx="24">
                  <c:v>5060</c:v>
                </c:pt>
                <c:pt idx="25">
                  <c:v>5115</c:v>
                </c:pt>
                <c:pt idx="26">
                  <c:v>5260</c:v>
                </c:pt>
                <c:pt idx="27">
                  <c:v>6423.5</c:v>
                </c:pt>
                <c:pt idx="28">
                  <c:v>6534</c:v>
                </c:pt>
                <c:pt idx="29">
                  <c:v>6741</c:v>
                </c:pt>
                <c:pt idx="30">
                  <c:v>7940.5</c:v>
                </c:pt>
                <c:pt idx="31">
                  <c:v>7990</c:v>
                </c:pt>
                <c:pt idx="32">
                  <c:v>8013.5</c:v>
                </c:pt>
                <c:pt idx="33">
                  <c:v>8022.5</c:v>
                </c:pt>
                <c:pt idx="34">
                  <c:v>8317.5</c:v>
                </c:pt>
                <c:pt idx="35">
                  <c:v>8413</c:v>
                </c:pt>
                <c:pt idx="36">
                  <c:v>9617</c:v>
                </c:pt>
                <c:pt idx="37">
                  <c:v>9659.5</c:v>
                </c:pt>
                <c:pt idx="38">
                  <c:v>11189</c:v>
                </c:pt>
                <c:pt idx="39">
                  <c:v>11356.5</c:v>
                </c:pt>
                <c:pt idx="40">
                  <c:v>11447.5</c:v>
                </c:pt>
                <c:pt idx="41">
                  <c:v>11579</c:v>
                </c:pt>
                <c:pt idx="42">
                  <c:v>11751.5</c:v>
                </c:pt>
                <c:pt idx="43">
                  <c:v>13000.5</c:v>
                </c:pt>
                <c:pt idx="44">
                  <c:v>13001.5</c:v>
                </c:pt>
                <c:pt idx="45">
                  <c:v>13309.5</c:v>
                </c:pt>
                <c:pt idx="46">
                  <c:v>13446</c:v>
                </c:pt>
                <c:pt idx="47">
                  <c:v>14940</c:v>
                </c:pt>
                <c:pt idx="48">
                  <c:v>15040</c:v>
                </c:pt>
                <c:pt idx="49">
                  <c:v>15348.5</c:v>
                </c:pt>
                <c:pt idx="50">
                  <c:v>16248.5</c:v>
                </c:pt>
                <c:pt idx="51">
                  <c:v>16293.5</c:v>
                </c:pt>
                <c:pt idx="52">
                  <c:v>16298</c:v>
                </c:pt>
                <c:pt idx="53">
                  <c:v>16302.5</c:v>
                </c:pt>
                <c:pt idx="54">
                  <c:v>16389.5</c:v>
                </c:pt>
                <c:pt idx="55">
                  <c:v>16412</c:v>
                </c:pt>
                <c:pt idx="56">
                  <c:v>16543.5</c:v>
                </c:pt>
                <c:pt idx="57">
                  <c:v>16543.5</c:v>
                </c:pt>
                <c:pt idx="58">
                  <c:v>16543.5</c:v>
                </c:pt>
                <c:pt idx="59">
                  <c:v>16775.5</c:v>
                </c:pt>
                <c:pt idx="60">
                  <c:v>16789</c:v>
                </c:pt>
                <c:pt idx="61">
                  <c:v>16902.5</c:v>
                </c:pt>
                <c:pt idx="62">
                  <c:v>17961</c:v>
                </c:pt>
                <c:pt idx="63">
                  <c:v>18001.5</c:v>
                </c:pt>
                <c:pt idx="64">
                  <c:v>18012</c:v>
                </c:pt>
                <c:pt idx="65">
                  <c:v>18012</c:v>
                </c:pt>
                <c:pt idx="66">
                  <c:v>18012</c:v>
                </c:pt>
                <c:pt idx="67">
                  <c:v>18028.5</c:v>
                </c:pt>
                <c:pt idx="68">
                  <c:v>18029</c:v>
                </c:pt>
                <c:pt idx="69">
                  <c:v>18033</c:v>
                </c:pt>
                <c:pt idx="70">
                  <c:v>18033</c:v>
                </c:pt>
                <c:pt idx="71">
                  <c:v>18037.5</c:v>
                </c:pt>
                <c:pt idx="72">
                  <c:v>18042</c:v>
                </c:pt>
                <c:pt idx="73">
                  <c:v>18179.5</c:v>
                </c:pt>
                <c:pt idx="74">
                  <c:v>18179.5</c:v>
                </c:pt>
                <c:pt idx="75">
                  <c:v>18324.5</c:v>
                </c:pt>
                <c:pt idx="76">
                  <c:v>18324.5</c:v>
                </c:pt>
                <c:pt idx="77">
                  <c:v>18324.5</c:v>
                </c:pt>
                <c:pt idx="78">
                  <c:v>18324.5</c:v>
                </c:pt>
                <c:pt idx="79">
                  <c:v>19632</c:v>
                </c:pt>
                <c:pt idx="80">
                  <c:v>19659.5</c:v>
                </c:pt>
                <c:pt idx="81">
                  <c:v>19660.5</c:v>
                </c:pt>
                <c:pt idx="82">
                  <c:v>19665</c:v>
                </c:pt>
                <c:pt idx="83">
                  <c:v>19674</c:v>
                </c:pt>
                <c:pt idx="84">
                  <c:v>19674</c:v>
                </c:pt>
                <c:pt idx="85">
                  <c:v>19674</c:v>
                </c:pt>
                <c:pt idx="86">
                  <c:v>19674</c:v>
                </c:pt>
                <c:pt idx="87">
                  <c:v>19687.5</c:v>
                </c:pt>
                <c:pt idx="88">
                  <c:v>19687.5</c:v>
                </c:pt>
                <c:pt idx="89">
                  <c:v>19737</c:v>
                </c:pt>
                <c:pt idx="90">
                  <c:v>19741.5</c:v>
                </c:pt>
                <c:pt idx="91">
                  <c:v>19747</c:v>
                </c:pt>
                <c:pt idx="92">
                  <c:v>19747</c:v>
                </c:pt>
                <c:pt idx="93">
                  <c:v>19747</c:v>
                </c:pt>
                <c:pt idx="94">
                  <c:v>19783</c:v>
                </c:pt>
                <c:pt idx="95">
                  <c:v>19787.5</c:v>
                </c:pt>
                <c:pt idx="96">
                  <c:v>19865</c:v>
                </c:pt>
                <c:pt idx="97">
                  <c:v>19865</c:v>
                </c:pt>
                <c:pt idx="98">
                  <c:v>19865</c:v>
                </c:pt>
                <c:pt idx="99">
                  <c:v>19865</c:v>
                </c:pt>
                <c:pt idx="100">
                  <c:v>19964</c:v>
                </c:pt>
              </c:numCache>
            </c:numRef>
          </c:xVal>
          <c:yVal>
            <c:numRef>
              <c:f>'Active B'!$O$21:$O$998</c:f>
              <c:numCache>
                <c:formatCode>General</c:formatCode>
                <c:ptCount val="978"/>
                <c:pt idx="0">
                  <c:v>-1.3646343357029248E-2</c:v>
                </c:pt>
                <c:pt idx="1">
                  <c:v>-1.3625036595091953E-2</c:v>
                </c:pt>
                <c:pt idx="2">
                  <c:v>-1.3620867880799874E-2</c:v>
                </c:pt>
                <c:pt idx="3">
                  <c:v>-1.3614614809361755E-2</c:v>
                </c:pt>
                <c:pt idx="4">
                  <c:v>-1.3602108666485516E-2</c:v>
                </c:pt>
                <c:pt idx="5">
                  <c:v>-1.3595855595047397E-2</c:v>
                </c:pt>
                <c:pt idx="6">
                  <c:v>-1.301339357034853E-2</c:v>
                </c:pt>
                <c:pt idx="7">
                  <c:v>-1.2285026545426883E-2</c:v>
                </c:pt>
                <c:pt idx="8">
                  <c:v>-1.224125504536005E-2</c:v>
                </c:pt>
                <c:pt idx="9">
                  <c:v>-1.2224580188191734E-2</c:v>
                </c:pt>
                <c:pt idx="10">
                  <c:v>-1.2214158402461534E-2</c:v>
                </c:pt>
                <c:pt idx="11">
                  <c:v>-1.1603441758671906E-2</c:v>
                </c:pt>
                <c:pt idx="12">
                  <c:v>-1.1582366591973061E-2</c:v>
                </c:pt>
                <c:pt idx="13">
                  <c:v>-1.1490191687070416E-2</c:v>
                </c:pt>
                <c:pt idx="14">
                  <c:v>-1.1489728496593519E-2</c:v>
                </c:pt>
                <c:pt idx="15">
                  <c:v>-1.1462631853695003E-2</c:v>
                </c:pt>
                <c:pt idx="16">
                  <c:v>-1.1454294425110844E-2</c:v>
                </c:pt>
                <c:pt idx="17">
                  <c:v>-1.1439703925088567E-2</c:v>
                </c:pt>
                <c:pt idx="18">
                  <c:v>-1.1435535210796488E-2</c:v>
                </c:pt>
                <c:pt idx="19">
                  <c:v>-1.1433450853650447E-2</c:v>
                </c:pt>
                <c:pt idx="20">
                  <c:v>-1.1405891020275033E-2</c:v>
                </c:pt>
                <c:pt idx="21">
                  <c:v>-1.1382963091668597E-2</c:v>
                </c:pt>
                <c:pt idx="22">
                  <c:v>-1.1351002948762656E-2</c:v>
                </c:pt>
                <c:pt idx="23">
                  <c:v>-1.131973759157206E-2</c:v>
                </c:pt>
                <c:pt idx="24">
                  <c:v>-1.1303062734403742E-2</c:v>
                </c:pt>
                <c:pt idx="25">
                  <c:v>-1.1277587258174369E-2</c:v>
                </c:pt>
                <c:pt idx="26">
                  <c:v>-1.1210424639024202E-2</c:v>
                </c:pt>
                <c:pt idx="27">
                  <c:v>-1.0671502519153718E-2</c:v>
                </c:pt>
                <c:pt idx="28">
                  <c:v>-1.0620319971456521E-2</c:v>
                </c:pt>
                <c:pt idx="29">
                  <c:v>-1.0524439542738696E-2</c:v>
                </c:pt>
                <c:pt idx="30">
                  <c:v>-9.9688425656998952E-3</c:v>
                </c:pt>
                <c:pt idx="31">
                  <c:v>-9.945914637093458E-3</c:v>
                </c:pt>
                <c:pt idx="32">
                  <c:v>-9.935029660886361E-3</c:v>
                </c:pt>
                <c:pt idx="33">
                  <c:v>-9.9308609465942818E-3</c:v>
                </c:pt>
                <c:pt idx="34">
                  <c:v>-9.7942197559094581E-3</c:v>
                </c:pt>
                <c:pt idx="35">
                  <c:v>-9.7499850653657277E-3</c:v>
                </c:pt>
                <c:pt idx="36">
                  <c:v>-9.1923037311808873E-3</c:v>
                </c:pt>
                <c:pt idx="37">
                  <c:v>-9.1726181359127346E-3</c:v>
                </c:pt>
                <c:pt idx="38">
                  <c:v>-8.464168301497689E-3</c:v>
                </c:pt>
                <c:pt idx="39">
                  <c:v>-8.3865838966173251E-3</c:v>
                </c:pt>
                <c:pt idx="40">
                  <c:v>-8.3444335632196324E-3</c:v>
                </c:pt>
                <c:pt idx="41">
                  <c:v>-8.2835240155075835E-3</c:v>
                </c:pt>
                <c:pt idx="42">
                  <c:v>-8.2036236582427296E-3</c:v>
                </c:pt>
                <c:pt idx="43">
                  <c:v>-7.6250987525974916E-3</c:v>
                </c:pt>
                <c:pt idx="44">
                  <c:v>-7.6246355621205943E-3</c:v>
                </c:pt>
                <c:pt idx="45">
                  <c:v>-7.4819728952361005E-3</c:v>
                </c:pt>
                <c:pt idx="46">
                  <c:v>-7.4187473951395633E-3</c:v>
                </c:pt>
                <c:pt idx="47">
                  <c:v>-6.7267408226543875E-3</c:v>
                </c:pt>
                <c:pt idx="48">
                  <c:v>-6.6804217749646165E-3</c:v>
                </c:pt>
                <c:pt idx="49">
                  <c:v>-6.5375275128416732E-3</c:v>
                </c:pt>
                <c:pt idx="50">
                  <c:v>-6.1206560836337357E-3</c:v>
                </c:pt>
                <c:pt idx="51">
                  <c:v>-6.0998125121733389E-3</c:v>
                </c:pt>
                <c:pt idx="52">
                  <c:v>-6.0977281550272993E-3</c:v>
                </c:pt>
                <c:pt idx="53">
                  <c:v>-6.0956437978812597E-3</c:v>
                </c:pt>
                <c:pt idx="54">
                  <c:v>-6.0553462263911589E-3</c:v>
                </c:pt>
                <c:pt idx="55">
                  <c:v>-6.044924440660961E-3</c:v>
                </c:pt>
                <c:pt idx="56">
                  <c:v>-5.984014892948912E-3</c:v>
                </c:pt>
                <c:pt idx="57">
                  <c:v>-5.984014892948912E-3</c:v>
                </c:pt>
                <c:pt idx="58">
                  <c:v>-5.984014892948912E-3</c:v>
                </c:pt>
                <c:pt idx="59">
                  <c:v>-5.8765547023086444E-3</c:v>
                </c:pt>
                <c:pt idx="60">
                  <c:v>-5.8703016308705247E-3</c:v>
                </c:pt>
                <c:pt idx="61">
                  <c:v>-5.817729511742635E-3</c:v>
                </c:pt>
                <c:pt idx="62">
                  <c:v>-5.327442391946411E-3</c:v>
                </c:pt>
                <c:pt idx="63">
                  <c:v>-5.3086831776320547E-3</c:v>
                </c:pt>
                <c:pt idx="64">
                  <c:v>-5.3038196776246278E-3</c:v>
                </c:pt>
                <c:pt idx="65">
                  <c:v>-5.3038196776246278E-3</c:v>
                </c:pt>
                <c:pt idx="66">
                  <c:v>-5.3038196776246278E-3</c:v>
                </c:pt>
                <c:pt idx="67">
                  <c:v>-5.2961770347558154E-3</c:v>
                </c:pt>
                <c:pt idx="68">
                  <c:v>-5.2959454395173668E-3</c:v>
                </c:pt>
                <c:pt idx="69">
                  <c:v>-5.2940926776097758E-3</c:v>
                </c:pt>
                <c:pt idx="70">
                  <c:v>-5.2940926776097758E-3</c:v>
                </c:pt>
                <c:pt idx="71">
                  <c:v>-5.2920083204637362E-3</c:v>
                </c:pt>
                <c:pt idx="72">
                  <c:v>-5.2899239633176966E-3</c:v>
                </c:pt>
                <c:pt idx="73">
                  <c:v>-5.2262352727442622E-3</c:v>
                </c:pt>
                <c:pt idx="74">
                  <c:v>-5.2262352727442622E-3</c:v>
                </c:pt>
                <c:pt idx="75">
                  <c:v>-5.1590726535940944E-3</c:v>
                </c:pt>
                <c:pt idx="76">
                  <c:v>-5.1590726535940944E-3</c:v>
                </c:pt>
                <c:pt idx="77">
                  <c:v>-5.1590726535940944E-3</c:v>
                </c:pt>
                <c:pt idx="78">
                  <c:v>-5.1590726535940944E-3</c:v>
                </c:pt>
                <c:pt idx="79">
                  <c:v>-4.5534511050503417E-3</c:v>
                </c:pt>
                <c:pt idx="80">
                  <c:v>-4.5407133669356538E-3</c:v>
                </c:pt>
                <c:pt idx="81">
                  <c:v>-4.5402501764587565E-3</c:v>
                </c:pt>
                <c:pt idx="82">
                  <c:v>-4.5381658193127169E-3</c:v>
                </c:pt>
                <c:pt idx="83">
                  <c:v>-4.5339971050206377E-3</c:v>
                </c:pt>
                <c:pt idx="84">
                  <c:v>-4.5339971050206377E-3</c:v>
                </c:pt>
                <c:pt idx="85">
                  <c:v>-4.5339971050206377E-3</c:v>
                </c:pt>
                <c:pt idx="86">
                  <c:v>-4.5339971050206377E-3</c:v>
                </c:pt>
                <c:pt idx="87">
                  <c:v>-4.5277440335825189E-3</c:v>
                </c:pt>
                <c:pt idx="88">
                  <c:v>-4.5277440335825189E-3</c:v>
                </c:pt>
                <c:pt idx="89">
                  <c:v>-4.5048161049760817E-3</c:v>
                </c:pt>
                <c:pt idx="90">
                  <c:v>-4.5027317478300421E-3</c:v>
                </c:pt>
                <c:pt idx="91">
                  <c:v>-4.5001842002071052E-3</c:v>
                </c:pt>
                <c:pt idx="92">
                  <c:v>-4.5001842002071052E-3</c:v>
                </c:pt>
                <c:pt idx="93">
                  <c:v>-4.5001842002071052E-3</c:v>
                </c:pt>
                <c:pt idx="94">
                  <c:v>-4.4835093430387867E-3</c:v>
                </c:pt>
                <c:pt idx="95">
                  <c:v>-4.4814249858927471E-3</c:v>
                </c:pt>
                <c:pt idx="96">
                  <c:v>-4.445527723933175E-3</c:v>
                </c:pt>
                <c:pt idx="97">
                  <c:v>-4.445527723933175E-3</c:v>
                </c:pt>
                <c:pt idx="98">
                  <c:v>-4.445527723933175E-3</c:v>
                </c:pt>
                <c:pt idx="99">
                  <c:v>-4.445527723933175E-3</c:v>
                </c:pt>
                <c:pt idx="100">
                  <c:v>-4.3996718667203023E-3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25-4D1A-B13E-22798180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792744"/>
        <c:axId val="1"/>
      </c:scatterChart>
      <c:valAx>
        <c:axId val="803792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40818508797516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888888888888891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7927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481512588704186"/>
          <c:y val="0.92353064690443099"/>
          <c:w val="0.88000124428890825"/>
          <c:h val="0.98235417631619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2038-0293 - O-C Diagr.</a:t>
            </a:r>
          </a:p>
        </c:rich>
      </c:tx>
      <c:layout>
        <c:manualLayout>
          <c:xMode val="edge"/>
          <c:yMode val="edge"/>
          <c:x val="0.34370417031204431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74094435900514"/>
          <c:y val="0.14076246334310852"/>
          <c:w val="0.81481599365739821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C'!$H$20:$H$20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C'!$D$21:$D$238</c:f>
                <c:numCache>
                  <c:formatCode>General</c:formatCode>
                  <c:ptCount val="21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C'!$D$21:$D$238</c:f>
                <c:numCache>
                  <c:formatCode>General</c:formatCode>
                  <c:ptCount val="21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C'!$F$21:$F$998</c:f>
              <c:numCache>
                <c:formatCode>General</c:formatCode>
                <c:ptCount val="978"/>
                <c:pt idx="0">
                  <c:v>-3069</c:v>
                </c:pt>
                <c:pt idx="1">
                  <c:v>-3023</c:v>
                </c:pt>
                <c:pt idx="2">
                  <c:v>-3014</c:v>
                </c:pt>
                <c:pt idx="3">
                  <c:v>-3000.5</c:v>
                </c:pt>
                <c:pt idx="4">
                  <c:v>-2973.5</c:v>
                </c:pt>
                <c:pt idx="5">
                  <c:v>-2960</c:v>
                </c:pt>
                <c:pt idx="6">
                  <c:v>-1702.5</c:v>
                </c:pt>
                <c:pt idx="7">
                  <c:v>-130</c:v>
                </c:pt>
                <c:pt idx="8">
                  <c:v>-35.5</c:v>
                </c:pt>
                <c:pt idx="9">
                  <c:v>0.5</c:v>
                </c:pt>
                <c:pt idx="10">
                  <c:v>23</c:v>
                </c:pt>
                <c:pt idx="11">
                  <c:v>1341.5</c:v>
                </c:pt>
                <c:pt idx="12">
                  <c:v>1386.5</c:v>
                </c:pt>
                <c:pt idx="13">
                  <c:v>1585.5</c:v>
                </c:pt>
                <c:pt idx="14">
                  <c:v>1586.5</c:v>
                </c:pt>
                <c:pt idx="15">
                  <c:v>1645</c:v>
                </c:pt>
                <c:pt idx="16">
                  <c:v>1663</c:v>
                </c:pt>
                <c:pt idx="17">
                  <c:v>1694.5</c:v>
                </c:pt>
                <c:pt idx="18">
                  <c:v>1703.5</c:v>
                </c:pt>
                <c:pt idx="19">
                  <c:v>1708</c:v>
                </c:pt>
                <c:pt idx="20">
                  <c:v>1767.5</c:v>
                </c:pt>
                <c:pt idx="21">
                  <c:v>1817</c:v>
                </c:pt>
                <c:pt idx="22">
                  <c:v>1885.5</c:v>
                </c:pt>
                <c:pt idx="23">
                  <c:v>1953.5</c:v>
                </c:pt>
                <c:pt idx="24">
                  <c:v>1989</c:v>
                </c:pt>
                <c:pt idx="25">
                  <c:v>2044.5</c:v>
                </c:pt>
                <c:pt idx="26">
                  <c:v>2189.5</c:v>
                </c:pt>
                <c:pt idx="27">
                  <c:v>3352.5</c:v>
                </c:pt>
                <c:pt idx="28">
                  <c:v>3463</c:v>
                </c:pt>
                <c:pt idx="29">
                  <c:v>3669.5</c:v>
                </c:pt>
                <c:pt idx="30">
                  <c:v>4869</c:v>
                </c:pt>
                <c:pt idx="31">
                  <c:v>4918.5</c:v>
                </c:pt>
                <c:pt idx="32">
                  <c:v>4942</c:v>
                </c:pt>
                <c:pt idx="33">
                  <c:v>4951</c:v>
                </c:pt>
                <c:pt idx="34">
                  <c:v>5245.5</c:v>
                </c:pt>
                <c:pt idx="35">
                  <c:v>5341</c:v>
                </c:pt>
                <c:pt idx="36">
                  <c:v>6545</c:v>
                </c:pt>
                <c:pt idx="37">
                  <c:v>6587.5</c:v>
                </c:pt>
                <c:pt idx="38">
                  <c:v>8116.5</c:v>
                </c:pt>
                <c:pt idx="39">
                  <c:v>8284</c:v>
                </c:pt>
                <c:pt idx="40">
                  <c:v>8375</c:v>
                </c:pt>
                <c:pt idx="41">
                  <c:v>8506.5</c:v>
                </c:pt>
                <c:pt idx="42">
                  <c:v>8678.5</c:v>
                </c:pt>
                <c:pt idx="43">
                  <c:v>9927.5</c:v>
                </c:pt>
                <c:pt idx="44">
                  <c:v>9928.5</c:v>
                </c:pt>
                <c:pt idx="45">
                  <c:v>10236.5</c:v>
                </c:pt>
                <c:pt idx="46">
                  <c:v>10372.5</c:v>
                </c:pt>
                <c:pt idx="47">
                  <c:v>11866.5</c:v>
                </c:pt>
                <c:pt idx="48">
                  <c:v>11966.5</c:v>
                </c:pt>
                <c:pt idx="49">
                  <c:v>12274.5</c:v>
                </c:pt>
                <c:pt idx="50">
                  <c:v>13174.5</c:v>
                </c:pt>
                <c:pt idx="51">
                  <c:v>13219.5</c:v>
                </c:pt>
                <c:pt idx="52">
                  <c:v>13224</c:v>
                </c:pt>
                <c:pt idx="53">
                  <c:v>13228.5</c:v>
                </c:pt>
                <c:pt idx="54">
                  <c:v>13315.5</c:v>
                </c:pt>
                <c:pt idx="55">
                  <c:v>13338</c:v>
                </c:pt>
                <c:pt idx="56">
                  <c:v>13469.5</c:v>
                </c:pt>
                <c:pt idx="57">
                  <c:v>13469.5</c:v>
                </c:pt>
                <c:pt idx="58">
                  <c:v>13469.5</c:v>
                </c:pt>
                <c:pt idx="59">
                  <c:v>13701</c:v>
                </c:pt>
                <c:pt idx="60">
                  <c:v>13714.5</c:v>
                </c:pt>
                <c:pt idx="61">
                  <c:v>13828</c:v>
                </c:pt>
                <c:pt idx="62">
                  <c:v>14886.5</c:v>
                </c:pt>
                <c:pt idx="63">
                  <c:v>14927</c:v>
                </c:pt>
                <c:pt idx="64">
                  <c:v>14937</c:v>
                </c:pt>
                <c:pt idx="65">
                  <c:v>14937</c:v>
                </c:pt>
                <c:pt idx="66">
                  <c:v>14937</c:v>
                </c:pt>
                <c:pt idx="67">
                  <c:v>14954</c:v>
                </c:pt>
                <c:pt idx="68">
                  <c:v>14954</c:v>
                </c:pt>
                <c:pt idx="69">
                  <c:v>14958.5</c:v>
                </c:pt>
                <c:pt idx="70">
                  <c:v>14958.5</c:v>
                </c:pt>
                <c:pt idx="71">
                  <c:v>14963</c:v>
                </c:pt>
                <c:pt idx="72">
                  <c:v>14967.5</c:v>
                </c:pt>
                <c:pt idx="73">
                  <c:v>15105</c:v>
                </c:pt>
                <c:pt idx="74">
                  <c:v>15105</c:v>
                </c:pt>
                <c:pt idx="75">
                  <c:v>15249.5</c:v>
                </c:pt>
                <c:pt idx="76">
                  <c:v>15250</c:v>
                </c:pt>
                <c:pt idx="77">
                  <c:v>15250</c:v>
                </c:pt>
                <c:pt idx="78">
                  <c:v>15250</c:v>
                </c:pt>
                <c:pt idx="79">
                  <c:v>16557</c:v>
                </c:pt>
                <c:pt idx="80">
                  <c:v>16584</c:v>
                </c:pt>
                <c:pt idx="81">
                  <c:v>16585</c:v>
                </c:pt>
                <c:pt idx="82">
                  <c:v>16589.5</c:v>
                </c:pt>
                <c:pt idx="83">
                  <c:v>16598.5</c:v>
                </c:pt>
                <c:pt idx="84">
                  <c:v>16598.5</c:v>
                </c:pt>
                <c:pt idx="85">
                  <c:v>16598.5</c:v>
                </c:pt>
                <c:pt idx="86">
                  <c:v>16598.5</c:v>
                </c:pt>
                <c:pt idx="87">
                  <c:v>16612</c:v>
                </c:pt>
                <c:pt idx="88">
                  <c:v>16612</c:v>
                </c:pt>
                <c:pt idx="89">
                  <c:v>16661.5</c:v>
                </c:pt>
                <c:pt idx="90">
                  <c:v>16666</c:v>
                </c:pt>
                <c:pt idx="91">
                  <c:v>16671.5</c:v>
                </c:pt>
                <c:pt idx="92">
                  <c:v>16671.5</c:v>
                </c:pt>
                <c:pt idx="93">
                  <c:v>16672</c:v>
                </c:pt>
                <c:pt idx="94">
                  <c:v>16707.5</c:v>
                </c:pt>
                <c:pt idx="95">
                  <c:v>16712</c:v>
                </c:pt>
                <c:pt idx="96">
                  <c:v>16790</c:v>
                </c:pt>
                <c:pt idx="97">
                  <c:v>16790</c:v>
                </c:pt>
                <c:pt idx="98">
                  <c:v>16790</c:v>
                </c:pt>
                <c:pt idx="99">
                  <c:v>16790</c:v>
                </c:pt>
                <c:pt idx="100">
                  <c:v>16889</c:v>
                </c:pt>
              </c:numCache>
            </c:numRef>
          </c:xVal>
          <c:yVal>
            <c:numRef>
              <c:f>'Active C'!$H$21:$H$998</c:f>
              <c:numCache>
                <c:formatCode>General</c:formatCode>
                <c:ptCount val="978"/>
                <c:pt idx="0">
                  <c:v>-1.7013538701576181E-2</c:v>
                </c:pt>
                <c:pt idx="1">
                  <c:v>-1.9747050631849561E-2</c:v>
                </c:pt>
                <c:pt idx="2">
                  <c:v>-2.1470998617587611E-2</c:v>
                </c:pt>
                <c:pt idx="3">
                  <c:v>-2.0156920596491545E-2</c:v>
                </c:pt>
                <c:pt idx="4">
                  <c:v>-2.2028764549759217E-2</c:v>
                </c:pt>
                <c:pt idx="5">
                  <c:v>-1.6114686535729561E-2</c:v>
                </c:pt>
                <c:pt idx="6">
                  <c:v>-3.2974494388327003E-5</c:v>
                </c:pt>
                <c:pt idx="7">
                  <c:v>5.105580494273454E-4</c:v>
                </c:pt>
                <c:pt idx="8">
                  <c:v>-2.9089579766150564E-4</c:v>
                </c:pt>
                <c:pt idx="9">
                  <c:v>-1.8668774282559752E-4</c:v>
                </c:pt>
                <c:pt idx="10">
                  <c:v>-1.0965577021124773E-3</c:v>
                </c:pt>
                <c:pt idx="11">
                  <c:v>-4.1154937571263872E-2</c:v>
                </c:pt>
                <c:pt idx="12">
                  <c:v>-4.2974677497113589E-2</c:v>
                </c:pt>
                <c:pt idx="13">
                  <c:v>-2.5715305178891867E-2</c:v>
                </c:pt>
                <c:pt idx="14">
                  <c:v>4.8709228285588324E-3</c:v>
                </c:pt>
                <c:pt idx="15">
                  <c:v>5.2652609228971414E-3</c:v>
                </c:pt>
                <c:pt idx="16">
                  <c:v>5.6173649500124156E-3</c:v>
                </c:pt>
                <c:pt idx="17">
                  <c:v>3.9835470015532337E-3</c:v>
                </c:pt>
                <c:pt idx="18">
                  <c:v>3.6595990168279968E-3</c:v>
                </c:pt>
                <c:pt idx="19">
                  <c:v>5.2976250226492994E-3</c:v>
                </c:pt>
                <c:pt idx="20">
                  <c:v>2.657819112209836E-2</c:v>
                </c:pt>
                <c:pt idx="21">
                  <c:v>3.049647720035864E-2</c:v>
                </c:pt>
                <c:pt idx="22">
                  <c:v>5.4153095305082388E-2</c:v>
                </c:pt>
                <c:pt idx="23">
                  <c:v>-5.4583400575211272E-2</c:v>
                </c:pt>
                <c:pt idx="24">
                  <c:v>5.2427693481149618E-2</c:v>
                </c:pt>
                <c:pt idx="25">
                  <c:v>-4.0836652435245924E-2</c:v>
                </c:pt>
                <c:pt idx="26">
                  <c:v>-1.1333592199662235E-2</c:v>
                </c:pt>
                <c:pt idx="27">
                  <c:v>6.6495736900833435E-3</c:v>
                </c:pt>
                <c:pt idx="28">
                  <c:v>-5.3872232136200182E-2</c:v>
                </c:pt>
                <c:pt idx="29">
                  <c:v>5.0483850194723345E-2</c:v>
                </c:pt>
                <c:pt idx="30">
                  <c:v>-4.4135661861218978E-2</c:v>
                </c:pt>
                <c:pt idx="31">
                  <c:v>-4.6517375776602421E-2</c:v>
                </c:pt>
                <c:pt idx="32">
                  <c:v>9.158982262306381E-3</c:v>
                </c:pt>
                <c:pt idx="33">
                  <c:v>2.803503427276155E-2</c:v>
                </c:pt>
                <c:pt idx="34">
                  <c:v>5.2979180749389343E-2</c:v>
                </c:pt>
                <c:pt idx="35">
                  <c:v>4.9563954897166695E-2</c:v>
                </c:pt>
                <c:pt idx="36">
                  <c:v>-4.2117531149415299E-2</c:v>
                </c:pt>
                <c:pt idx="37">
                  <c:v>1.2197158917842899E-2</c:v>
                </c:pt>
                <c:pt idx="38">
                  <c:v>-5.3760226604936179E-2</c:v>
                </c:pt>
                <c:pt idx="39">
                  <c:v>-3.4867036330979317E-2</c:v>
                </c:pt>
                <c:pt idx="40">
                  <c:v>-2.4120288187987171E-2</c:v>
                </c:pt>
                <c:pt idx="41">
                  <c:v>1.5468694022274576E-2</c:v>
                </c:pt>
                <c:pt idx="42">
                  <c:v>2.8699910304567311E-2</c:v>
                </c:pt>
                <c:pt idx="43">
                  <c:v>-5.2901315677445382E-2</c:v>
                </c:pt>
                <c:pt idx="44">
                  <c:v>-4.1915087669622153E-2</c:v>
                </c:pt>
                <c:pt idx="45">
                  <c:v>4.8431368195451796E-3</c:v>
                </c:pt>
                <c:pt idx="46">
                  <c:v>5.4370145044231322E-2</c:v>
                </c:pt>
                <c:pt idx="47">
                  <c:v>-1.2405220542859752E-2</c:v>
                </c:pt>
                <c:pt idx="48">
                  <c:v>6.9175796234048903E-3</c:v>
                </c:pt>
                <c:pt idx="49">
                  <c:v>5.2275804126111325E-2</c:v>
                </c:pt>
                <c:pt idx="50">
                  <c:v>2.4481005581037607E-2</c:v>
                </c:pt>
                <c:pt idx="51">
                  <c:v>2.306126564508304E-2</c:v>
                </c:pt>
                <c:pt idx="52">
                  <c:v>2.3299291657167487E-2</c:v>
                </c:pt>
                <c:pt idx="53">
                  <c:v>2.2637317662884016E-2</c:v>
                </c:pt>
                <c:pt idx="54">
                  <c:v>-4.6560846189095173E-2</c:v>
                </c:pt>
                <c:pt idx="55">
                  <c:v>-4.9370716158591677E-2</c:v>
                </c:pt>
                <c:pt idx="56">
                  <c:v>-4.0081733939587139E-2</c:v>
                </c:pt>
                <c:pt idx="57">
                  <c:v>-3.9581733944942243E-2</c:v>
                </c:pt>
                <c:pt idx="58">
                  <c:v>-3.8081733939179685E-2</c:v>
                </c:pt>
                <c:pt idx="59">
                  <c:v>8.9300484323757701E-3</c:v>
                </c:pt>
                <c:pt idx="60">
                  <c:v>7.7441264511435293E-3</c:v>
                </c:pt>
                <c:pt idx="61">
                  <c:v>1.7981004639295861E-2</c:v>
                </c:pt>
                <c:pt idx="62">
                  <c:v>2.8103344346163794E-2</c:v>
                </c:pt>
                <c:pt idx="63">
                  <c:v>2.6945578414597549E-2</c:v>
                </c:pt>
                <c:pt idx="64">
                  <c:v>3.0207858428184409E-2</c:v>
                </c:pt>
                <c:pt idx="65">
                  <c:v>3.4407858431222849E-2</c:v>
                </c:pt>
                <c:pt idx="66">
                  <c:v>3.9207858426379971E-2</c:v>
                </c:pt>
                <c:pt idx="67">
                  <c:v>2.6473734455066733E-2</c:v>
                </c:pt>
                <c:pt idx="68">
                  <c:v>2.8173734455776867E-2</c:v>
                </c:pt>
                <c:pt idx="69">
                  <c:v>2.6011760463006794E-2</c:v>
                </c:pt>
                <c:pt idx="70">
                  <c:v>2.6111760460480582E-2</c:v>
                </c:pt>
                <c:pt idx="71">
                  <c:v>2.6749786469736136E-2</c:v>
                </c:pt>
                <c:pt idx="72">
                  <c:v>2.4787812479189597E-2</c:v>
                </c:pt>
                <c:pt idx="73">
                  <c:v>-3.3505837294796947E-2</c:v>
                </c:pt>
                <c:pt idx="74">
                  <c:v>-3.3305837299849372E-2</c:v>
                </c:pt>
                <c:pt idx="75">
                  <c:v>5.4404108937887941E-2</c:v>
                </c:pt>
                <c:pt idx="76">
                  <c:v>-5.4302777061820962E-2</c:v>
                </c:pt>
                <c:pt idx="77">
                  <c:v>-5.3402777062729001E-2</c:v>
                </c:pt>
                <c:pt idx="78">
                  <c:v>-4.3902777062612586E-2</c:v>
                </c:pt>
                <c:pt idx="79">
                  <c:v>-3.0277894984465092E-4</c:v>
                </c:pt>
                <c:pt idx="80">
                  <c:v>4.8425377091916744E-2</c:v>
                </c:pt>
                <c:pt idx="81">
                  <c:v>3.2411605097877327E-2</c:v>
                </c:pt>
                <c:pt idx="82">
                  <c:v>3.344963110430399E-2</c:v>
                </c:pt>
                <c:pt idx="83">
                  <c:v>3.1625683113816194E-2</c:v>
                </c:pt>
                <c:pt idx="84">
                  <c:v>3.3025683114829008E-2</c:v>
                </c:pt>
                <c:pt idx="85">
                  <c:v>3.3325683114526328E-2</c:v>
                </c:pt>
                <c:pt idx="86">
                  <c:v>3.3925683113920968E-2</c:v>
                </c:pt>
                <c:pt idx="87">
                  <c:v>3.1539761141175404E-2</c:v>
                </c:pt>
                <c:pt idx="88">
                  <c:v>3.2339761142793577E-2</c:v>
                </c:pt>
                <c:pt idx="89">
                  <c:v>3.1158047218923457E-2</c:v>
                </c:pt>
                <c:pt idx="90">
                  <c:v>3.0596073229389731E-2</c:v>
                </c:pt>
                <c:pt idx="91">
                  <c:v>5.302032723557204E-2</c:v>
                </c:pt>
                <c:pt idx="92">
                  <c:v>5.302032723557204E-2</c:v>
                </c:pt>
                <c:pt idx="93">
                  <c:v>-5.0486558764532674E-2</c:v>
                </c:pt>
                <c:pt idx="94">
                  <c:v>5.3524535294855013E-2</c:v>
                </c:pt>
                <c:pt idx="95">
                  <c:v>4.7662561300967354E-2</c:v>
                </c:pt>
                <c:pt idx="96">
                  <c:v>-2.9011654572968837E-2</c:v>
                </c:pt>
                <c:pt idx="97">
                  <c:v>-2.8511654571047984E-2</c:v>
                </c:pt>
                <c:pt idx="98">
                  <c:v>-2.8411654573574197E-2</c:v>
                </c:pt>
                <c:pt idx="99">
                  <c:v>-2.7211654567508958E-2</c:v>
                </c:pt>
                <c:pt idx="100">
                  <c:v>-3.0575082404538989E-2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C4-4658-AD8D-3F73E6E47E9B}"/>
            </c:ext>
          </c:extLst>
        </c:ser>
        <c:ser>
          <c:idx val="1"/>
          <c:order val="1"/>
          <c:tx>
            <c:strRef>
              <c:f>'Active C'!$I$20:$I$20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C'!$F$21:$F$998</c:f>
              <c:numCache>
                <c:formatCode>General</c:formatCode>
                <c:ptCount val="978"/>
                <c:pt idx="0">
                  <c:v>-3069</c:v>
                </c:pt>
                <c:pt idx="1">
                  <c:v>-3023</c:v>
                </c:pt>
                <c:pt idx="2">
                  <c:v>-3014</c:v>
                </c:pt>
                <c:pt idx="3">
                  <c:v>-3000.5</c:v>
                </c:pt>
                <c:pt idx="4">
                  <c:v>-2973.5</c:v>
                </c:pt>
                <c:pt idx="5">
                  <c:v>-2960</c:v>
                </c:pt>
                <c:pt idx="6">
                  <c:v>-1702.5</c:v>
                </c:pt>
                <c:pt idx="7">
                  <c:v>-130</c:v>
                </c:pt>
                <c:pt idx="8">
                  <c:v>-35.5</c:v>
                </c:pt>
                <c:pt idx="9">
                  <c:v>0.5</c:v>
                </c:pt>
                <c:pt idx="10">
                  <c:v>23</c:v>
                </c:pt>
                <c:pt idx="11">
                  <c:v>1341.5</c:v>
                </c:pt>
                <c:pt idx="12">
                  <c:v>1386.5</c:v>
                </c:pt>
                <c:pt idx="13">
                  <c:v>1585.5</c:v>
                </c:pt>
                <c:pt idx="14">
                  <c:v>1586.5</c:v>
                </c:pt>
                <c:pt idx="15">
                  <c:v>1645</c:v>
                </c:pt>
                <c:pt idx="16">
                  <c:v>1663</c:v>
                </c:pt>
                <c:pt idx="17">
                  <c:v>1694.5</c:v>
                </c:pt>
                <c:pt idx="18">
                  <c:v>1703.5</c:v>
                </c:pt>
                <c:pt idx="19">
                  <c:v>1708</c:v>
                </c:pt>
                <c:pt idx="20">
                  <c:v>1767.5</c:v>
                </c:pt>
                <c:pt idx="21">
                  <c:v>1817</c:v>
                </c:pt>
                <c:pt idx="22">
                  <c:v>1885.5</c:v>
                </c:pt>
                <c:pt idx="23">
                  <c:v>1953.5</c:v>
                </c:pt>
                <c:pt idx="24">
                  <c:v>1989</c:v>
                </c:pt>
                <c:pt idx="25">
                  <c:v>2044.5</c:v>
                </c:pt>
                <c:pt idx="26">
                  <c:v>2189.5</c:v>
                </c:pt>
                <c:pt idx="27">
                  <c:v>3352.5</c:v>
                </c:pt>
                <c:pt idx="28">
                  <c:v>3463</c:v>
                </c:pt>
                <c:pt idx="29">
                  <c:v>3669.5</c:v>
                </c:pt>
                <c:pt idx="30">
                  <c:v>4869</c:v>
                </c:pt>
                <c:pt idx="31">
                  <c:v>4918.5</c:v>
                </c:pt>
                <c:pt idx="32">
                  <c:v>4942</c:v>
                </c:pt>
                <c:pt idx="33">
                  <c:v>4951</c:v>
                </c:pt>
                <c:pt idx="34">
                  <c:v>5245.5</c:v>
                </c:pt>
                <c:pt idx="35">
                  <c:v>5341</c:v>
                </c:pt>
                <c:pt idx="36">
                  <c:v>6545</c:v>
                </c:pt>
                <c:pt idx="37">
                  <c:v>6587.5</c:v>
                </c:pt>
                <c:pt idx="38">
                  <c:v>8116.5</c:v>
                </c:pt>
                <c:pt idx="39">
                  <c:v>8284</c:v>
                </c:pt>
                <c:pt idx="40">
                  <c:v>8375</c:v>
                </c:pt>
                <c:pt idx="41">
                  <c:v>8506.5</c:v>
                </c:pt>
                <c:pt idx="42">
                  <c:v>8678.5</c:v>
                </c:pt>
                <c:pt idx="43">
                  <c:v>9927.5</c:v>
                </c:pt>
                <c:pt idx="44">
                  <c:v>9928.5</c:v>
                </c:pt>
                <c:pt idx="45">
                  <c:v>10236.5</c:v>
                </c:pt>
                <c:pt idx="46">
                  <c:v>10372.5</c:v>
                </c:pt>
                <c:pt idx="47">
                  <c:v>11866.5</c:v>
                </c:pt>
                <c:pt idx="48">
                  <c:v>11966.5</c:v>
                </c:pt>
                <c:pt idx="49">
                  <c:v>12274.5</c:v>
                </c:pt>
                <c:pt idx="50">
                  <c:v>13174.5</c:v>
                </c:pt>
                <c:pt idx="51">
                  <c:v>13219.5</c:v>
                </c:pt>
                <c:pt idx="52">
                  <c:v>13224</c:v>
                </c:pt>
                <c:pt idx="53">
                  <c:v>13228.5</c:v>
                </c:pt>
                <c:pt idx="54">
                  <c:v>13315.5</c:v>
                </c:pt>
                <c:pt idx="55">
                  <c:v>13338</c:v>
                </c:pt>
                <c:pt idx="56">
                  <c:v>13469.5</c:v>
                </c:pt>
                <c:pt idx="57">
                  <c:v>13469.5</c:v>
                </c:pt>
                <c:pt idx="58">
                  <c:v>13469.5</c:v>
                </c:pt>
                <c:pt idx="59">
                  <c:v>13701</c:v>
                </c:pt>
                <c:pt idx="60">
                  <c:v>13714.5</c:v>
                </c:pt>
                <c:pt idx="61">
                  <c:v>13828</c:v>
                </c:pt>
                <c:pt idx="62">
                  <c:v>14886.5</c:v>
                </c:pt>
                <c:pt idx="63">
                  <c:v>14927</c:v>
                </c:pt>
                <c:pt idx="64">
                  <c:v>14937</c:v>
                </c:pt>
                <c:pt idx="65">
                  <c:v>14937</c:v>
                </c:pt>
                <c:pt idx="66">
                  <c:v>14937</c:v>
                </c:pt>
                <c:pt idx="67">
                  <c:v>14954</c:v>
                </c:pt>
                <c:pt idx="68">
                  <c:v>14954</c:v>
                </c:pt>
                <c:pt idx="69">
                  <c:v>14958.5</c:v>
                </c:pt>
                <c:pt idx="70">
                  <c:v>14958.5</c:v>
                </c:pt>
                <c:pt idx="71">
                  <c:v>14963</c:v>
                </c:pt>
                <c:pt idx="72">
                  <c:v>14967.5</c:v>
                </c:pt>
                <c:pt idx="73">
                  <c:v>15105</c:v>
                </c:pt>
                <c:pt idx="74">
                  <c:v>15105</c:v>
                </c:pt>
                <c:pt idx="75">
                  <c:v>15249.5</c:v>
                </c:pt>
                <c:pt idx="76">
                  <c:v>15250</c:v>
                </c:pt>
                <c:pt idx="77">
                  <c:v>15250</c:v>
                </c:pt>
                <c:pt idx="78">
                  <c:v>15250</c:v>
                </c:pt>
                <c:pt idx="79">
                  <c:v>16557</c:v>
                </c:pt>
                <c:pt idx="80">
                  <c:v>16584</c:v>
                </c:pt>
                <c:pt idx="81">
                  <c:v>16585</c:v>
                </c:pt>
                <c:pt idx="82">
                  <c:v>16589.5</c:v>
                </c:pt>
                <c:pt idx="83">
                  <c:v>16598.5</c:v>
                </c:pt>
                <c:pt idx="84">
                  <c:v>16598.5</c:v>
                </c:pt>
                <c:pt idx="85">
                  <c:v>16598.5</c:v>
                </c:pt>
                <c:pt idx="86">
                  <c:v>16598.5</c:v>
                </c:pt>
                <c:pt idx="87">
                  <c:v>16612</c:v>
                </c:pt>
                <c:pt idx="88">
                  <c:v>16612</c:v>
                </c:pt>
                <c:pt idx="89">
                  <c:v>16661.5</c:v>
                </c:pt>
                <c:pt idx="90">
                  <c:v>16666</c:v>
                </c:pt>
                <c:pt idx="91">
                  <c:v>16671.5</c:v>
                </c:pt>
                <c:pt idx="92">
                  <c:v>16671.5</c:v>
                </c:pt>
                <c:pt idx="93">
                  <c:v>16672</c:v>
                </c:pt>
                <c:pt idx="94">
                  <c:v>16707.5</c:v>
                </c:pt>
                <c:pt idx="95">
                  <c:v>16712</c:v>
                </c:pt>
                <c:pt idx="96">
                  <c:v>16790</c:v>
                </c:pt>
                <c:pt idx="97">
                  <c:v>16790</c:v>
                </c:pt>
                <c:pt idx="98">
                  <c:v>16790</c:v>
                </c:pt>
                <c:pt idx="99">
                  <c:v>16790</c:v>
                </c:pt>
                <c:pt idx="100">
                  <c:v>16889</c:v>
                </c:pt>
              </c:numCache>
            </c:numRef>
          </c:xVal>
          <c:yVal>
            <c:numRef>
              <c:f>'Active C'!$I$21:$I$998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C4-4658-AD8D-3F73E6E47E9B}"/>
            </c:ext>
          </c:extLst>
        </c:ser>
        <c:ser>
          <c:idx val="3"/>
          <c:order val="2"/>
          <c:tx>
            <c:strRef>
              <c:f>'Active C'!$J$20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C'!$F$21:$F$998</c:f>
              <c:numCache>
                <c:formatCode>General</c:formatCode>
                <c:ptCount val="978"/>
                <c:pt idx="0">
                  <c:v>-3069</c:v>
                </c:pt>
                <c:pt idx="1">
                  <c:v>-3023</c:v>
                </c:pt>
                <c:pt idx="2">
                  <c:v>-3014</c:v>
                </c:pt>
                <c:pt idx="3">
                  <c:v>-3000.5</c:v>
                </c:pt>
                <c:pt idx="4">
                  <c:v>-2973.5</c:v>
                </c:pt>
                <c:pt idx="5">
                  <c:v>-2960</c:v>
                </c:pt>
                <c:pt idx="6">
                  <c:v>-1702.5</c:v>
                </c:pt>
                <c:pt idx="7">
                  <c:v>-130</c:v>
                </c:pt>
                <c:pt idx="8">
                  <c:v>-35.5</c:v>
                </c:pt>
                <c:pt idx="9">
                  <c:v>0.5</c:v>
                </c:pt>
                <c:pt idx="10">
                  <c:v>23</c:v>
                </c:pt>
                <c:pt idx="11">
                  <c:v>1341.5</c:v>
                </c:pt>
                <c:pt idx="12">
                  <c:v>1386.5</c:v>
                </c:pt>
                <c:pt idx="13">
                  <c:v>1585.5</c:v>
                </c:pt>
                <c:pt idx="14">
                  <c:v>1586.5</c:v>
                </c:pt>
                <c:pt idx="15">
                  <c:v>1645</c:v>
                </c:pt>
                <c:pt idx="16">
                  <c:v>1663</c:v>
                </c:pt>
                <c:pt idx="17">
                  <c:v>1694.5</c:v>
                </c:pt>
                <c:pt idx="18">
                  <c:v>1703.5</c:v>
                </c:pt>
                <c:pt idx="19">
                  <c:v>1708</c:v>
                </c:pt>
                <c:pt idx="20">
                  <c:v>1767.5</c:v>
                </c:pt>
                <c:pt idx="21">
                  <c:v>1817</c:v>
                </c:pt>
                <c:pt idx="22">
                  <c:v>1885.5</c:v>
                </c:pt>
                <c:pt idx="23">
                  <c:v>1953.5</c:v>
                </c:pt>
                <c:pt idx="24">
                  <c:v>1989</c:v>
                </c:pt>
                <c:pt idx="25">
                  <c:v>2044.5</c:v>
                </c:pt>
                <c:pt idx="26">
                  <c:v>2189.5</c:v>
                </c:pt>
                <c:pt idx="27">
                  <c:v>3352.5</c:v>
                </c:pt>
                <c:pt idx="28">
                  <c:v>3463</c:v>
                </c:pt>
                <c:pt idx="29">
                  <c:v>3669.5</c:v>
                </c:pt>
                <c:pt idx="30">
                  <c:v>4869</c:v>
                </c:pt>
                <c:pt idx="31">
                  <c:v>4918.5</c:v>
                </c:pt>
                <c:pt idx="32">
                  <c:v>4942</c:v>
                </c:pt>
                <c:pt idx="33">
                  <c:v>4951</c:v>
                </c:pt>
                <c:pt idx="34">
                  <c:v>5245.5</c:v>
                </c:pt>
                <c:pt idx="35">
                  <c:v>5341</c:v>
                </c:pt>
                <c:pt idx="36">
                  <c:v>6545</c:v>
                </c:pt>
                <c:pt idx="37">
                  <c:v>6587.5</c:v>
                </c:pt>
                <c:pt idx="38">
                  <c:v>8116.5</c:v>
                </c:pt>
                <c:pt idx="39">
                  <c:v>8284</c:v>
                </c:pt>
                <c:pt idx="40">
                  <c:v>8375</c:v>
                </c:pt>
                <c:pt idx="41">
                  <c:v>8506.5</c:v>
                </c:pt>
                <c:pt idx="42">
                  <c:v>8678.5</c:v>
                </c:pt>
                <c:pt idx="43">
                  <c:v>9927.5</c:v>
                </c:pt>
                <c:pt idx="44">
                  <c:v>9928.5</c:v>
                </c:pt>
                <c:pt idx="45">
                  <c:v>10236.5</c:v>
                </c:pt>
                <c:pt idx="46">
                  <c:v>10372.5</c:v>
                </c:pt>
                <c:pt idx="47">
                  <c:v>11866.5</c:v>
                </c:pt>
                <c:pt idx="48">
                  <c:v>11966.5</c:v>
                </c:pt>
                <c:pt idx="49">
                  <c:v>12274.5</c:v>
                </c:pt>
                <c:pt idx="50">
                  <c:v>13174.5</c:v>
                </c:pt>
                <c:pt idx="51">
                  <c:v>13219.5</c:v>
                </c:pt>
                <c:pt idx="52">
                  <c:v>13224</c:v>
                </c:pt>
                <c:pt idx="53">
                  <c:v>13228.5</c:v>
                </c:pt>
                <c:pt idx="54">
                  <c:v>13315.5</c:v>
                </c:pt>
                <c:pt idx="55">
                  <c:v>13338</c:v>
                </c:pt>
                <c:pt idx="56">
                  <c:v>13469.5</c:v>
                </c:pt>
                <c:pt idx="57">
                  <c:v>13469.5</c:v>
                </c:pt>
                <c:pt idx="58">
                  <c:v>13469.5</c:v>
                </c:pt>
                <c:pt idx="59">
                  <c:v>13701</c:v>
                </c:pt>
                <c:pt idx="60">
                  <c:v>13714.5</c:v>
                </c:pt>
                <c:pt idx="61">
                  <c:v>13828</c:v>
                </c:pt>
                <c:pt idx="62">
                  <c:v>14886.5</c:v>
                </c:pt>
                <c:pt idx="63">
                  <c:v>14927</c:v>
                </c:pt>
                <c:pt idx="64">
                  <c:v>14937</c:v>
                </c:pt>
                <c:pt idx="65">
                  <c:v>14937</c:v>
                </c:pt>
                <c:pt idx="66">
                  <c:v>14937</c:v>
                </c:pt>
                <c:pt idx="67">
                  <c:v>14954</c:v>
                </c:pt>
                <c:pt idx="68">
                  <c:v>14954</c:v>
                </c:pt>
                <c:pt idx="69">
                  <c:v>14958.5</c:v>
                </c:pt>
                <c:pt idx="70">
                  <c:v>14958.5</c:v>
                </c:pt>
                <c:pt idx="71">
                  <c:v>14963</c:v>
                </c:pt>
                <c:pt idx="72">
                  <c:v>14967.5</c:v>
                </c:pt>
                <c:pt idx="73">
                  <c:v>15105</c:v>
                </c:pt>
                <c:pt idx="74">
                  <c:v>15105</c:v>
                </c:pt>
                <c:pt idx="75">
                  <c:v>15249.5</c:v>
                </c:pt>
                <c:pt idx="76">
                  <c:v>15250</c:v>
                </c:pt>
                <c:pt idx="77">
                  <c:v>15250</c:v>
                </c:pt>
                <c:pt idx="78">
                  <c:v>15250</c:v>
                </c:pt>
                <c:pt idx="79">
                  <c:v>16557</c:v>
                </c:pt>
                <c:pt idx="80">
                  <c:v>16584</c:v>
                </c:pt>
                <c:pt idx="81">
                  <c:v>16585</c:v>
                </c:pt>
                <c:pt idx="82">
                  <c:v>16589.5</c:v>
                </c:pt>
                <c:pt idx="83">
                  <c:v>16598.5</c:v>
                </c:pt>
                <c:pt idx="84">
                  <c:v>16598.5</c:v>
                </c:pt>
                <c:pt idx="85">
                  <c:v>16598.5</c:v>
                </c:pt>
                <c:pt idx="86">
                  <c:v>16598.5</c:v>
                </c:pt>
                <c:pt idx="87">
                  <c:v>16612</c:v>
                </c:pt>
                <c:pt idx="88">
                  <c:v>16612</c:v>
                </c:pt>
                <c:pt idx="89">
                  <c:v>16661.5</c:v>
                </c:pt>
                <c:pt idx="90">
                  <c:v>16666</c:v>
                </c:pt>
                <c:pt idx="91">
                  <c:v>16671.5</c:v>
                </c:pt>
                <c:pt idx="92">
                  <c:v>16671.5</c:v>
                </c:pt>
                <c:pt idx="93">
                  <c:v>16672</c:v>
                </c:pt>
                <c:pt idx="94">
                  <c:v>16707.5</c:v>
                </c:pt>
                <c:pt idx="95">
                  <c:v>16712</c:v>
                </c:pt>
                <c:pt idx="96">
                  <c:v>16790</c:v>
                </c:pt>
                <c:pt idx="97">
                  <c:v>16790</c:v>
                </c:pt>
                <c:pt idx="98">
                  <c:v>16790</c:v>
                </c:pt>
                <c:pt idx="99">
                  <c:v>16790</c:v>
                </c:pt>
                <c:pt idx="100">
                  <c:v>16889</c:v>
                </c:pt>
              </c:numCache>
            </c:numRef>
          </c:xVal>
          <c:yVal>
            <c:numRef>
              <c:f>'Active C'!$J$21:$J$998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C4-4658-AD8D-3F73E6E47E9B}"/>
            </c:ext>
          </c:extLst>
        </c:ser>
        <c:ser>
          <c:idx val="4"/>
          <c:order val="3"/>
          <c:tx>
            <c:strRef>
              <c:f>'Active C'!$K$20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C'!$F$21:$F$998</c:f>
              <c:numCache>
                <c:formatCode>General</c:formatCode>
                <c:ptCount val="978"/>
                <c:pt idx="0">
                  <c:v>-3069</c:v>
                </c:pt>
                <c:pt idx="1">
                  <c:v>-3023</c:v>
                </c:pt>
                <c:pt idx="2">
                  <c:v>-3014</c:v>
                </c:pt>
                <c:pt idx="3">
                  <c:v>-3000.5</c:v>
                </c:pt>
                <c:pt idx="4">
                  <c:v>-2973.5</c:v>
                </c:pt>
                <c:pt idx="5">
                  <c:v>-2960</c:v>
                </c:pt>
                <c:pt idx="6">
                  <c:v>-1702.5</c:v>
                </c:pt>
                <c:pt idx="7">
                  <c:v>-130</c:v>
                </c:pt>
                <c:pt idx="8">
                  <c:v>-35.5</c:v>
                </c:pt>
                <c:pt idx="9">
                  <c:v>0.5</c:v>
                </c:pt>
                <c:pt idx="10">
                  <c:v>23</c:v>
                </c:pt>
                <c:pt idx="11">
                  <c:v>1341.5</c:v>
                </c:pt>
                <c:pt idx="12">
                  <c:v>1386.5</c:v>
                </c:pt>
                <c:pt idx="13">
                  <c:v>1585.5</c:v>
                </c:pt>
                <c:pt idx="14">
                  <c:v>1586.5</c:v>
                </c:pt>
                <c:pt idx="15">
                  <c:v>1645</c:v>
                </c:pt>
                <c:pt idx="16">
                  <c:v>1663</c:v>
                </c:pt>
                <c:pt idx="17">
                  <c:v>1694.5</c:v>
                </c:pt>
                <c:pt idx="18">
                  <c:v>1703.5</c:v>
                </c:pt>
                <c:pt idx="19">
                  <c:v>1708</c:v>
                </c:pt>
                <c:pt idx="20">
                  <c:v>1767.5</c:v>
                </c:pt>
                <c:pt idx="21">
                  <c:v>1817</c:v>
                </c:pt>
                <c:pt idx="22">
                  <c:v>1885.5</c:v>
                </c:pt>
                <c:pt idx="23">
                  <c:v>1953.5</c:v>
                </c:pt>
                <c:pt idx="24">
                  <c:v>1989</c:v>
                </c:pt>
                <c:pt idx="25">
                  <c:v>2044.5</c:v>
                </c:pt>
                <c:pt idx="26">
                  <c:v>2189.5</c:v>
                </c:pt>
                <c:pt idx="27">
                  <c:v>3352.5</c:v>
                </c:pt>
                <c:pt idx="28">
                  <c:v>3463</c:v>
                </c:pt>
                <c:pt idx="29">
                  <c:v>3669.5</c:v>
                </c:pt>
                <c:pt idx="30">
                  <c:v>4869</c:v>
                </c:pt>
                <c:pt idx="31">
                  <c:v>4918.5</c:v>
                </c:pt>
                <c:pt idx="32">
                  <c:v>4942</c:v>
                </c:pt>
                <c:pt idx="33">
                  <c:v>4951</c:v>
                </c:pt>
                <c:pt idx="34">
                  <c:v>5245.5</c:v>
                </c:pt>
                <c:pt idx="35">
                  <c:v>5341</c:v>
                </c:pt>
                <c:pt idx="36">
                  <c:v>6545</c:v>
                </c:pt>
                <c:pt idx="37">
                  <c:v>6587.5</c:v>
                </c:pt>
                <c:pt idx="38">
                  <c:v>8116.5</c:v>
                </c:pt>
                <c:pt idx="39">
                  <c:v>8284</c:v>
                </c:pt>
                <c:pt idx="40">
                  <c:v>8375</c:v>
                </c:pt>
                <c:pt idx="41">
                  <c:v>8506.5</c:v>
                </c:pt>
                <c:pt idx="42">
                  <c:v>8678.5</c:v>
                </c:pt>
                <c:pt idx="43">
                  <c:v>9927.5</c:v>
                </c:pt>
                <c:pt idx="44">
                  <c:v>9928.5</c:v>
                </c:pt>
                <c:pt idx="45">
                  <c:v>10236.5</c:v>
                </c:pt>
                <c:pt idx="46">
                  <c:v>10372.5</c:v>
                </c:pt>
                <c:pt idx="47">
                  <c:v>11866.5</c:v>
                </c:pt>
                <c:pt idx="48">
                  <c:v>11966.5</c:v>
                </c:pt>
                <c:pt idx="49">
                  <c:v>12274.5</c:v>
                </c:pt>
                <c:pt idx="50">
                  <c:v>13174.5</c:v>
                </c:pt>
                <c:pt idx="51">
                  <c:v>13219.5</c:v>
                </c:pt>
                <c:pt idx="52">
                  <c:v>13224</c:v>
                </c:pt>
                <c:pt idx="53">
                  <c:v>13228.5</c:v>
                </c:pt>
                <c:pt idx="54">
                  <c:v>13315.5</c:v>
                </c:pt>
                <c:pt idx="55">
                  <c:v>13338</c:v>
                </c:pt>
                <c:pt idx="56">
                  <c:v>13469.5</c:v>
                </c:pt>
                <c:pt idx="57">
                  <c:v>13469.5</c:v>
                </c:pt>
                <c:pt idx="58">
                  <c:v>13469.5</c:v>
                </c:pt>
                <c:pt idx="59">
                  <c:v>13701</c:v>
                </c:pt>
                <c:pt idx="60">
                  <c:v>13714.5</c:v>
                </c:pt>
                <c:pt idx="61">
                  <c:v>13828</c:v>
                </c:pt>
                <c:pt idx="62">
                  <c:v>14886.5</c:v>
                </c:pt>
                <c:pt idx="63">
                  <c:v>14927</c:v>
                </c:pt>
                <c:pt idx="64">
                  <c:v>14937</c:v>
                </c:pt>
                <c:pt idx="65">
                  <c:v>14937</c:v>
                </c:pt>
                <c:pt idx="66">
                  <c:v>14937</c:v>
                </c:pt>
                <c:pt idx="67">
                  <c:v>14954</c:v>
                </c:pt>
                <c:pt idx="68">
                  <c:v>14954</c:v>
                </c:pt>
                <c:pt idx="69">
                  <c:v>14958.5</c:v>
                </c:pt>
                <c:pt idx="70">
                  <c:v>14958.5</c:v>
                </c:pt>
                <c:pt idx="71">
                  <c:v>14963</c:v>
                </c:pt>
                <c:pt idx="72">
                  <c:v>14967.5</c:v>
                </c:pt>
                <c:pt idx="73">
                  <c:v>15105</c:v>
                </c:pt>
                <c:pt idx="74">
                  <c:v>15105</c:v>
                </c:pt>
                <c:pt idx="75">
                  <c:v>15249.5</c:v>
                </c:pt>
                <c:pt idx="76">
                  <c:v>15250</c:v>
                </c:pt>
                <c:pt idx="77">
                  <c:v>15250</c:v>
                </c:pt>
                <c:pt idx="78">
                  <c:v>15250</c:v>
                </c:pt>
                <c:pt idx="79">
                  <c:v>16557</c:v>
                </c:pt>
                <c:pt idx="80">
                  <c:v>16584</c:v>
                </c:pt>
                <c:pt idx="81">
                  <c:v>16585</c:v>
                </c:pt>
                <c:pt idx="82">
                  <c:v>16589.5</c:v>
                </c:pt>
                <c:pt idx="83">
                  <c:v>16598.5</c:v>
                </c:pt>
                <c:pt idx="84">
                  <c:v>16598.5</c:v>
                </c:pt>
                <c:pt idx="85">
                  <c:v>16598.5</c:v>
                </c:pt>
                <c:pt idx="86">
                  <c:v>16598.5</c:v>
                </c:pt>
                <c:pt idx="87">
                  <c:v>16612</c:v>
                </c:pt>
                <c:pt idx="88">
                  <c:v>16612</c:v>
                </c:pt>
                <c:pt idx="89">
                  <c:v>16661.5</c:v>
                </c:pt>
                <c:pt idx="90">
                  <c:v>16666</c:v>
                </c:pt>
                <c:pt idx="91">
                  <c:v>16671.5</c:v>
                </c:pt>
                <c:pt idx="92">
                  <c:v>16671.5</c:v>
                </c:pt>
                <c:pt idx="93">
                  <c:v>16672</c:v>
                </c:pt>
                <c:pt idx="94">
                  <c:v>16707.5</c:v>
                </c:pt>
                <c:pt idx="95">
                  <c:v>16712</c:v>
                </c:pt>
                <c:pt idx="96">
                  <c:v>16790</c:v>
                </c:pt>
                <c:pt idx="97">
                  <c:v>16790</c:v>
                </c:pt>
                <c:pt idx="98">
                  <c:v>16790</c:v>
                </c:pt>
                <c:pt idx="99">
                  <c:v>16790</c:v>
                </c:pt>
                <c:pt idx="100">
                  <c:v>16889</c:v>
                </c:pt>
              </c:numCache>
            </c:numRef>
          </c:xVal>
          <c:yVal>
            <c:numRef>
              <c:f>'Active C'!$K$21:$K$998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C4-4658-AD8D-3F73E6E47E9B}"/>
            </c:ext>
          </c:extLst>
        </c:ser>
        <c:ser>
          <c:idx val="2"/>
          <c:order val="4"/>
          <c:tx>
            <c:strRef>
              <c:f>'Active C'!$L$20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C'!$F$21:$F$998</c:f>
              <c:numCache>
                <c:formatCode>General</c:formatCode>
                <c:ptCount val="978"/>
                <c:pt idx="0">
                  <c:v>-3069</c:v>
                </c:pt>
                <c:pt idx="1">
                  <c:v>-3023</c:v>
                </c:pt>
                <c:pt idx="2">
                  <c:v>-3014</c:v>
                </c:pt>
                <c:pt idx="3">
                  <c:v>-3000.5</c:v>
                </c:pt>
                <c:pt idx="4">
                  <c:v>-2973.5</c:v>
                </c:pt>
                <c:pt idx="5">
                  <c:v>-2960</c:v>
                </c:pt>
                <c:pt idx="6">
                  <c:v>-1702.5</c:v>
                </c:pt>
                <c:pt idx="7">
                  <c:v>-130</c:v>
                </c:pt>
                <c:pt idx="8">
                  <c:v>-35.5</c:v>
                </c:pt>
                <c:pt idx="9">
                  <c:v>0.5</c:v>
                </c:pt>
                <c:pt idx="10">
                  <c:v>23</c:v>
                </c:pt>
                <c:pt idx="11">
                  <c:v>1341.5</c:v>
                </c:pt>
                <c:pt idx="12">
                  <c:v>1386.5</c:v>
                </c:pt>
                <c:pt idx="13">
                  <c:v>1585.5</c:v>
                </c:pt>
                <c:pt idx="14">
                  <c:v>1586.5</c:v>
                </c:pt>
                <c:pt idx="15">
                  <c:v>1645</c:v>
                </c:pt>
                <c:pt idx="16">
                  <c:v>1663</c:v>
                </c:pt>
                <c:pt idx="17">
                  <c:v>1694.5</c:v>
                </c:pt>
                <c:pt idx="18">
                  <c:v>1703.5</c:v>
                </c:pt>
                <c:pt idx="19">
                  <c:v>1708</c:v>
                </c:pt>
                <c:pt idx="20">
                  <c:v>1767.5</c:v>
                </c:pt>
                <c:pt idx="21">
                  <c:v>1817</c:v>
                </c:pt>
                <c:pt idx="22">
                  <c:v>1885.5</c:v>
                </c:pt>
                <c:pt idx="23">
                  <c:v>1953.5</c:v>
                </c:pt>
                <c:pt idx="24">
                  <c:v>1989</c:v>
                </c:pt>
                <c:pt idx="25">
                  <c:v>2044.5</c:v>
                </c:pt>
                <c:pt idx="26">
                  <c:v>2189.5</c:v>
                </c:pt>
                <c:pt idx="27">
                  <c:v>3352.5</c:v>
                </c:pt>
                <c:pt idx="28">
                  <c:v>3463</c:v>
                </c:pt>
                <c:pt idx="29">
                  <c:v>3669.5</c:v>
                </c:pt>
                <c:pt idx="30">
                  <c:v>4869</c:v>
                </c:pt>
                <c:pt idx="31">
                  <c:v>4918.5</c:v>
                </c:pt>
                <c:pt idx="32">
                  <c:v>4942</c:v>
                </c:pt>
                <c:pt idx="33">
                  <c:v>4951</c:v>
                </c:pt>
                <c:pt idx="34">
                  <c:v>5245.5</c:v>
                </c:pt>
                <c:pt idx="35">
                  <c:v>5341</c:v>
                </c:pt>
                <c:pt idx="36">
                  <c:v>6545</c:v>
                </c:pt>
                <c:pt idx="37">
                  <c:v>6587.5</c:v>
                </c:pt>
                <c:pt idx="38">
                  <c:v>8116.5</c:v>
                </c:pt>
                <c:pt idx="39">
                  <c:v>8284</c:v>
                </c:pt>
                <c:pt idx="40">
                  <c:v>8375</c:v>
                </c:pt>
                <c:pt idx="41">
                  <c:v>8506.5</c:v>
                </c:pt>
                <c:pt idx="42">
                  <c:v>8678.5</c:v>
                </c:pt>
                <c:pt idx="43">
                  <c:v>9927.5</c:v>
                </c:pt>
                <c:pt idx="44">
                  <c:v>9928.5</c:v>
                </c:pt>
                <c:pt idx="45">
                  <c:v>10236.5</c:v>
                </c:pt>
                <c:pt idx="46">
                  <c:v>10372.5</c:v>
                </c:pt>
                <c:pt idx="47">
                  <c:v>11866.5</c:v>
                </c:pt>
                <c:pt idx="48">
                  <c:v>11966.5</c:v>
                </c:pt>
                <c:pt idx="49">
                  <c:v>12274.5</c:v>
                </c:pt>
                <c:pt idx="50">
                  <c:v>13174.5</c:v>
                </c:pt>
                <c:pt idx="51">
                  <c:v>13219.5</c:v>
                </c:pt>
                <c:pt idx="52">
                  <c:v>13224</c:v>
                </c:pt>
                <c:pt idx="53">
                  <c:v>13228.5</c:v>
                </c:pt>
                <c:pt idx="54">
                  <c:v>13315.5</c:v>
                </c:pt>
                <c:pt idx="55">
                  <c:v>13338</c:v>
                </c:pt>
                <c:pt idx="56">
                  <c:v>13469.5</c:v>
                </c:pt>
                <c:pt idx="57">
                  <c:v>13469.5</c:v>
                </c:pt>
                <c:pt idx="58">
                  <c:v>13469.5</c:v>
                </c:pt>
                <c:pt idx="59">
                  <c:v>13701</c:v>
                </c:pt>
                <c:pt idx="60">
                  <c:v>13714.5</c:v>
                </c:pt>
                <c:pt idx="61">
                  <c:v>13828</c:v>
                </c:pt>
                <c:pt idx="62">
                  <c:v>14886.5</c:v>
                </c:pt>
                <c:pt idx="63">
                  <c:v>14927</c:v>
                </c:pt>
                <c:pt idx="64">
                  <c:v>14937</c:v>
                </c:pt>
                <c:pt idx="65">
                  <c:v>14937</c:v>
                </c:pt>
                <c:pt idx="66">
                  <c:v>14937</c:v>
                </c:pt>
                <c:pt idx="67">
                  <c:v>14954</c:v>
                </c:pt>
                <c:pt idx="68">
                  <c:v>14954</c:v>
                </c:pt>
                <c:pt idx="69">
                  <c:v>14958.5</c:v>
                </c:pt>
                <c:pt idx="70">
                  <c:v>14958.5</c:v>
                </c:pt>
                <c:pt idx="71">
                  <c:v>14963</c:v>
                </c:pt>
                <c:pt idx="72">
                  <c:v>14967.5</c:v>
                </c:pt>
                <c:pt idx="73">
                  <c:v>15105</c:v>
                </c:pt>
                <c:pt idx="74">
                  <c:v>15105</c:v>
                </c:pt>
                <c:pt idx="75">
                  <c:v>15249.5</c:v>
                </c:pt>
                <c:pt idx="76">
                  <c:v>15250</c:v>
                </c:pt>
                <c:pt idx="77">
                  <c:v>15250</c:v>
                </c:pt>
                <c:pt idx="78">
                  <c:v>15250</c:v>
                </c:pt>
                <c:pt idx="79">
                  <c:v>16557</c:v>
                </c:pt>
                <c:pt idx="80">
                  <c:v>16584</c:v>
                </c:pt>
                <c:pt idx="81">
                  <c:v>16585</c:v>
                </c:pt>
                <c:pt idx="82">
                  <c:v>16589.5</c:v>
                </c:pt>
                <c:pt idx="83">
                  <c:v>16598.5</c:v>
                </c:pt>
                <c:pt idx="84">
                  <c:v>16598.5</c:v>
                </c:pt>
                <c:pt idx="85">
                  <c:v>16598.5</c:v>
                </c:pt>
                <c:pt idx="86">
                  <c:v>16598.5</c:v>
                </c:pt>
                <c:pt idx="87">
                  <c:v>16612</c:v>
                </c:pt>
                <c:pt idx="88">
                  <c:v>16612</c:v>
                </c:pt>
                <c:pt idx="89">
                  <c:v>16661.5</c:v>
                </c:pt>
                <c:pt idx="90">
                  <c:v>16666</c:v>
                </c:pt>
                <c:pt idx="91">
                  <c:v>16671.5</c:v>
                </c:pt>
                <c:pt idx="92">
                  <c:v>16671.5</c:v>
                </c:pt>
                <c:pt idx="93">
                  <c:v>16672</c:v>
                </c:pt>
                <c:pt idx="94">
                  <c:v>16707.5</c:v>
                </c:pt>
                <c:pt idx="95">
                  <c:v>16712</c:v>
                </c:pt>
                <c:pt idx="96">
                  <c:v>16790</c:v>
                </c:pt>
                <c:pt idx="97">
                  <c:v>16790</c:v>
                </c:pt>
                <c:pt idx="98">
                  <c:v>16790</c:v>
                </c:pt>
                <c:pt idx="99">
                  <c:v>16790</c:v>
                </c:pt>
                <c:pt idx="100">
                  <c:v>16889</c:v>
                </c:pt>
              </c:numCache>
            </c:numRef>
          </c:xVal>
          <c:yVal>
            <c:numRef>
              <c:f>'Active C'!$L$21:$L$998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C4-4658-AD8D-3F73E6E47E9B}"/>
            </c:ext>
          </c:extLst>
        </c:ser>
        <c:ser>
          <c:idx val="5"/>
          <c:order val="5"/>
          <c:tx>
            <c:strRef>
              <c:f>'Active C'!$M$20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C'!$F$21:$F$998</c:f>
              <c:numCache>
                <c:formatCode>General</c:formatCode>
                <c:ptCount val="978"/>
                <c:pt idx="0">
                  <c:v>-3069</c:v>
                </c:pt>
                <c:pt idx="1">
                  <c:v>-3023</c:v>
                </c:pt>
                <c:pt idx="2">
                  <c:v>-3014</c:v>
                </c:pt>
                <c:pt idx="3">
                  <c:v>-3000.5</c:v>
                </c:pt>
                <c:pt idx="4">
                  <c:v>-2973.5</c:v>
                </c:pt>
                <c:pt idx="5">
                  <c:v>-2960</c:v>
                </c:pt>
                <c:pt idx="6">
                  <c:v>-1702.5</c:v>
                </c:pt>
                <c:pt idx="7">
                  <c:v>-130</c:v>
                </c:pt>
                <c:pt idx="8">
                  <c:v>-35.5</c:v>
                </c:pt>
                <c:pt idx="9">
                  <c:v>0.5</c:v>
                </c:pt>
                <c:pt idx="10">
                  <c:v>23</c:v>
                </c:pt>
                <c:pt idx="11">
                  <c:v>1341.5</c:v>
                </c:pt>
                <c:pt idx="12">
                  <c:v>1386.5</c:v>
                </c:pt>
                <c:pt idx="13">
                  <c:v>1585.5</c:v>
                </c:pt>
                <c:pt idx="14">
                  <c:v>1586.5</c:v>
                </c:pt>
                <c:pt idx="15">
                  <c:v>1645</c:v>
                </c:pt>
                <c:pt idx="16">
                  <c:v>1663</c:v>
                </c:pt>
                <c:pt idx="17">
                  <c:v>1694.5</c:v>
                </c:pt>
                <c:pt idx="18">
                  <c:v>1703.5</c:v>
                </c:pt>
                <c:pt idx="19">
                  <c:v>1708</c:v>
                </c:pt>
                <c:pt idx="20">
                  <c:v>1767.5</c:v>
                </c:pt>
                <c:pt idx="21">
                  <c:v>1817</c:v>
                </c:pt>
                <c:pt idx="22">
                  <c:v>1885.5</c:v>
                </c:pt>
                <c:pt idx="23">
                  <c:v>1953.5</c:v>
                </c:pt>
                <c:pt idx="24">
                  <c:v>1989</c:v>
                </c:pt>
                <c:pt idx="25">
                  <c:v>2044.5</c:v>
                </c:pt>
                <c:pt idx="26">
                  <c:v>2189.5</c:v>
                </c:pt>
                <c:pt idx="27">
                  <c:v>3352.5</c:v>
                </c:pt>
                <c:pt idx="28">
                  <c:v>3463</c:v>
                </c:pt>
                <c:pt idx="29">
                  <c:v>3669.5</c:v>
                </c:pt>
                <c:pt idx="30">
                  <c:v>4869</c:v>
                </c:pt>
                <c:pt idx="31">
                  <c:v>4918.5</c:v>
                </c:pt>
                <c:pt idx="32">
                  <c:v>4942</c:v>
                </c:pt>
                <c:pt idx="33">
                  <c:v>4951</c:v>
                </c:pt>
                <c:pt idx="34">
                  <c:v>5245.5</c:v>
                </c:pt>
                <c:pt idx="35">
                  <c:v>5341</c:v>
                </c:pt>
                <c:pt idx="36">
                  <c:v>6545</c:v>
                </c:pt>
                <c:pt idx="37">
                  <c:v>6587.5</c:v>
                </c:pt>
                <c:pt idx="38">
                  <c:v>8116.5</c:v>
                </c:pt>
                <c:pt idx="39">
                  <c:v>8284</c:v>
                </c:pt>
                <c:pt idx="40">
                  <c:v>8375</c:v>
                </c:pt>
                <c:pt idx="41">
                  <c:v>8506.5</c:v>
                </c:pt>
                <c:pt idx="42">
                  <c:v>8678.5</c:v>
                </c:pt>
                <c:pt idx="43">
                  <c:v>9927.5</c:v>
                </c:pt>
                <c:pt idx="44">
                  <c:v>9928.5</c:v>
                </c:pt>
                <c:pt idx="45">
                  <c:v>10236.5</c:v>
                </c:pt>
                <c:pt idx="46">
                  <c:v>10372.5</c:v>
                </c:pt>
                <c:pt idx="47">
                  <c:v>11866.5</c:v>
                </c:pt>
                <c:pt idx="48">
                  <c:v>11966.5</c:v>
                </c:pt>
                <c:pt idx="49">
                  <c:v>12274.5</c:v>
                </c:pt>
                <c:pt idx="50">
                  <c:v>13174.5</c:v>
                </c:pt>
                <c:pt idx="51">
                  <c:v>13219.5</c:v>
                </c:pt>
                <c:pt idx="52">
                  <c:v>13224</c:v>
                </c:pt>
                <c:pt idx="53">
                  <c:v>13228.5</c:v>
                </c:pt>
                <c:pt idx="54">
                  <c:v>13315.5</c:v>
                </c:pt>
                <c:pt idx="55">
                  <c:v>13338</c:v>
                </c:pt>
                <c:pt idx="56">
                  <c:v>13469.5</c:v>
                </c:pt>
                <c:pt idx="57">
                  <c:v>13469.5</c:v>
                </c:pt>
                <c:pt idx="58">
                  <c:v>13469.5</c:v>
                </c:pt>
                <c:pt idx="59">
                  <c:v>13701</c:v>
                </c:pt>
                <c:pt idx="60">
                  <c:v>13714.5</c:v>
                </c:pt>
                <c:pt idx="61">
                  <c:v>13828</c:v>
                </c:pt>
                <c:pt idx="62">
                  <c:v>14886.5</c:v>
                </c:pt>
                <c:pt idx="63">
                  <c:v>14927</c:v>
                </c:pt>
                <c:pt idx="64">
                  <c:v>14937</c:v>
                </c:pt>
                <c:pt idx="65">
                  <c:v>14937</c:v>
                </c:pt>
                <c:pt idx="66">
                  <c:v>14937</c:v>
                </c:pt>
                <c:pt idx="67">
                  <c:v>14954</c:v>
                </c:pt>
                <c:pt idx="68">
                  <c:v>14954</c:v>
                </c:pt>
                <c:pt idx="69">
                  <c:v>14958.5</c:v>
                </c:pt>
                <c:pt idx="70">
                  <c:v>14958.5</c:v>
                </c:pt>
                <c:pt idx="71">
                  <c:v>14963</c:v>
                </c:pt>
                <c:pt idx="72">
                  <c:v>14967.5</c:v>
                </c:pt>
                <c:pt idx="73">
                  <c:v>15105</c:v>
                </c:pt>
                <c:pt idx="74">
                  <c:v>15105</c:v>
                </c:pt>
                <c:pt idx="75">
                  <c:v>15249.5</c:v>
                </c:pt>
                <c:pt idx="76">
                  <c:v>15250</c:v>
                </c:pt>
                <c:pt idx="77">
                  <c:v>15250</c:v>
                </c:pt>
                <c:pt idx="78">
                  <c:v>15250</c:v>
                </c:pt>
                <c:pt idx="79">
                  <c:v>16557</c:v>
                </c:pt>
                <c:pt idx="80">
                  <c:v>16584</c:v>
                </c:pt>
                <c:pt idx="81">
                  <c:v>16585</c:v>
                </c:pt>
                <c:pt idx="82">
                  <c:v>16589.5</c:v>
                </c:pt>
                <c:pt idx="83">
                  <c:v>16598.5</c:v>
                </c:pt>
                <c:pt idx="84">
                  <c:v>16598.5</c:v>
                </c:pt>
                <c:pt idx="85">
                  <c:v>16598.5</c:v>
                </c:pt>
                <c:pt idx="86">
                  <c:v>16598.5</c:v>
                </c:pt>
                <c:pt idx="87">
                  <c:v>16612</c:v>
                </c:pt>
                <c:pt idx="88">
                  <c:v>16612</c:v>
                </c:pt>
                <c:pt idx="89">
                  <c:v>16661.5</c:v>
                </c:pt>
                <c:pt idx="90">
                  <c:v>16666</c:v>
                </c:pt>
                <c:pt idx="91">
                  <c:v>16671.5</c:v>
                </c:pt>
                <c:pt idx="92">
                  <c:v>16671.5</c:v>
                </c:pt>
                <c:pt idx="93">
                  <c:v>16672</c:v>
                </c:pt>
                <c:pt idx="94">
                  <c:v>16707.5</c:v>
                </c:pt>
                <c:pt idx="95">
                  <c:v>16712</c:v>
                </c:pt>
                <c:pt idx="96">
                  <c:v>16790</c:v>
                </c:pt>
                <c:pt idx="97">
                  <c:v>16790</c:v>
                </c:pt>
                <c:pt idx="98">
                  <c:v>16790</c:v>
                </c:pt>
                <c:pt idx="99">
                  <c:v>16790</c:v>
                </c:pt>
                <c:pt idx="100">
                  <c:v>16889</c:v>
                </c:pt>
              </c:numCache>
            </c:numRef>
          </c:xVal>
          <c:yVal>
            <c:numRef>
              <c:f>'Active C'!$M$21:$M$998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C4-4658-AD8D-3F73E6E47E9B}"/>
            </c:ext>
          </c:extLst>
        </c:ser>
        <c:ser>
          <c:idx val="6"/>
          <c:order val="6"/>
          <c:tx>
            <c:strRef>
              <c:f>'Active C'!$N$20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plus>
            <c:minus>
              <c:numRef>
                <c:f>'Active C'!$D$21:$D$998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8.0000000000000004E-4</c:v>
                  </c:pt>
                  <c:pt idx="2">
                    <c:v>1E-3</c:v>
                  </c:pt>
                  <c:pt idx="4">
                    <c:v>1.1999999999999999E-3</c:v>
                  </c:pt>
                  <c:pt idx="5">
                    <c:v>1E-3</c:v>
                  </c:pt>
                  <c:pt idx="6">
                    <c:v>5.9999999999999995E-4</c:v>
                  </c:pt>
                  <c:pt idx="7">
                    <c:v>1E-3</c:v>
                  </c:pt>
                  <c:pt idx="8">
                    <c:v>5.9999999999999995E-4</c:v>
                  </c:pt>
                  <c:pt idx="9">
                    <c:v>4.0000000000000002E-4</c:v>
                  </c:pt>
                  <c:pt idx="10">
                    <c:v>1.4E-3</c:v>
                  </c:pt>
                  <c:pt idx="11">
                    <c:v>2.9999999999999997E-4</c:v>
                  </c:pt>
                  <c:pt idx="12">
                    <c:v>8.0000000000000004E-4</c:v>
                  </c:pt>
                  <c:pt idx="13">
                    <c:v>8.9999999999999998E-4</c:v>
                  </c:pt>
                  <c:pt idx="14">
                    <c:v>4.0000000000000002E-4</c:v>
                  </c:pt>
                  <c:pt idx="15">
                    <c:v>2.0000000000000001E-4</c:v>
                  </c:pt>
                  <c:pt idx="16">
                    <c:v>6.9999999999999999E-4</c:v>
                  </c:pt>
                  <c:pt idx="17">
                    <c:v>1E-3</c:v>
                  </c:pt>
                  <c:pt idx="18">
                    <c:v>4.0000000000000002E-4</c:v>
                  </c:pt>
                  <c:pt idx="19">
                    <c:v>1E-3</c:v>
                  </c:pt>
                  <c:pt idx="20">
                    <c:v>1E-3</c:v>
                  </c:pt>
                  <c:pt idx="21">
                    <c:v>1.9E-3</c:v>
                  </c:pt>
                  <c:pt idx="22">
                    <c:v>8.9999999999999998E-4</c:v>
                  </c:pt>
                  <c:pt idx="23">
                    <c:v>6.7000000000000002E-3</c:v>
                  </c:pt>
                  <c:pt idx="24">
                    <c:v>3.8E-3</c:v>
                  </c:pt>
                  <c:pt idx="25">
                    <c:v>9.7000000000000003E-3</c:v>
                  </c:pt>
                  <c:pt idx="26">
                    <c:v>8.0000000000000004E-4</c:v>
                  </c:pt>
                  <c:pt idx="27">
                    <c:v>2.9999999999999997E-4</c:v>
                  </c:pt>
                  <c:pt idx="28">
                    <c:v>8.0000000000000004E-4</c:v>
                  </c:pt>
                  <c:pt idx="29">
                    <c:v>8.9999999999999998E-4</c:v>
                  </c:pt>
                  <c:pt idx="30">
                    <c:v>1.9E-3</c:v>
                  </c:pt>
                  <c:pt idx="31">
                    <c:v>3.0999999999999999E-3</c:v>
                  </c:pt>
                  <c:pt idx="32">
                    <c:v>3.8E-3</c:v>
                  </c:pt>
                  <c:pt idx="33">
                    <c:v>4.0000000000000001E-3</c:v>
                  </c:pt>
                  <c:pt idx="34">
                    <c:v>2.8E-3</c:v>
                  </c:pt>
                  <c:pt idx="35">
                    <c:v>2.0999999999999999E-3</c:v>
                  </c:pt>
                  <c:pt idx="36">
                    <c:v>1.1000000000000001E-3</c:v>
                  </c:pt>
                  <c:pt idx="37">
                    <c:v>1.1999999999999999E-3</c:v>
                  </c:pt>
                  <c:pt idx="38">
                    <c:v>2.0999999999999999E-3</c:v>
                  </c:pt>
                  <c:pt idx="39">
                    <c:v>1.5E-3</c:v>
                  </c:pt>
                  <c:pt idx="40">
                    <c:v>2.9999999999999997E-4</c:v>
                  </c:pt>
                  <c:pt idx="41">
                    <c:v>2.3999999999999998E-3</c:v>
                  </c:pt>
                  <c:pt idx="42">
                    <c:v>3.0999999999999999E-3</c:v>
                  </c:pt>
                  <c:pt idx="43">
                    <c:v>1.1999999999999999E-3</c:v>
                  </c:pt>
                  <c:pt idx="44">
                    <c:v>8.9999999999999998E-4</c:v>
                  </c:pt>
                  <c:pt idx="45">
                    <c:v>5.0000000000000001E-4</c:v>
                  </c:pt>
                  <c:pt idx="46">
                    <c:v>2.3999999999999998E-3</c:v>
                  </c:pt>
                  <c:pt idx="47">
                    <c:v>6.3E-3</c:v>
                  </c:pt>
                  <c:pt idx="48">
                    <c:v>1.4E-3</c:v>
                  </c:pt>
                  <c:pt idx="49">
                    <c:v>3.0000000000000001E-3</c:v>
                  </c:pt>
                  <c:pt idx="50">
                    <c:v>5.0000000000000001E-4</c:v>
                  </c:pt>
                  <c:pt idx="51">
                    <c:v>1.1999999999999999E-3</c:v>
                  </c:pt>
                  <c:pt idx="52">
                    <c:v>6.9999999999999999E-4</c:v>
                  </c:pt>
                  <c:pt idx="53">
                    <c:v>1E-3</c:v>
                  </c:pt>
                  <c:pt idx="54">
                    <c:v>2.3E-3</c:v>
                  </c:pt>
                  <c:pt idx="55">
                    <c:v>1.18E-2</c:v>
                  </c:pt>
                  <c:pt idx="56">
                    <c:v>1.5E-3</c:v>
                  </c:pt>
                  <c:pt idx="57">
                    <c:v>5.9999999999999995E-4</c:v>
                  </c:pt>
                  <c:pt idx="58">
                    <c:v>8.0000000000000004E-4</c:v>
                  </c:pt>
                  <c:pt idx="59">
                    <c:v>5.9999999999999995E-4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1.1999999999999999E-3</c:v>
                  </c:pt>
                  <c:pt idx="66">
                    <c:v>1.1999999999999999E-3</c:v>
                  </c:pt>
                  <c:pt idx="67">
                    <c:v>4.0000000000000002E-4</c:v>
                  </c:pt>
                  <c:pt idx="68">
                    <c:v>1E-3</c:v>
                  </c:pt>
                  <c:pt idx="69">
                    <c:v>4.0000000000000002E-4</c:v>
                  </c:pt>
                  <c:pt idx="71">
                    <c:v>5.0000000000000001E-4</c:v>
                  </c:pt>
                  <c:pt idx="72">
                    <c:v>6.9999999999999999E-4</c:v>
                  </c:pt>
                  <c:pt idx="73">
                    <c:v>5.0000000000000001E-4</c:v>
                  </c:pt>
                  <c:pt idx="74">
                    <c:v>6.9999999999999999E-4</c:v>
                  </c:pt>
                  <c:pt idx="75">
                    <c:v>6.9999999999999999E-4</c:v>
                  </c:pt>
                  <c:pt idx="76">
                    <c:v>1.1000000000000001E-3</c:v>
                  </c:pt>
                  <c:pt idx="77">
                    <c:v>1.5E-3</c:v>
                  </c:pt>
                  <c:pt idx="78">
                    <c:v>1.4E-3</c:v>
                  </c:pt>
                  <c:pt idx="79">
                    <c:v>2E-3</c:v>
                  </c:pt>
                  <c:pt idx="80">
                    <c:v>1E-3</c:v>
                  </c:pt>
                  <c:pt idx="81">
                    <c:v>4.0000000000000002E-4</c:v>
                  </c:pt>
                  <c:pt idx="82">
                    <c:v>2.0000000000000001E-4</c:v>
                  </c:pt>
                  <c:pt idx="83">
                    <c:v>6.9999999999999999E-4</c:v>
                  </c:pt>
                  <c:pt idx="84">
                    <c:v>2.9999999999999997E-4</c:v>
                  </c:pt>
                  <c:pt idx="85">
                    <c:v>5.0000000000000001E-4</c:v>
                  </c:pt>
                  <c:pt idx="86">
                    <c:v>5.0000000000000001E-4</c:v>
                  </c:pt>
                  <c:pt idx="87">
                    <c:v>3.0000000000000001E-3</c:v>
                  </c:pt>
                  <c:pt idx="88">
                    <c:v>2.0000000000000001E-4</c:v>
                  </c:pt>
                  <c:pt idx="89">
                    <c:v>2.0000000000000001E-4</c:v>
                  </c:pt>
                  <c:pt idx="90">
                    <c:v>4.0000000000000002E-4</c:v>
                  </c:pt>
                  <c:pt idx="91">
                    <c:v>5.0000000000000001E-4</c:v>
                  </c:pt>
                  <c:pt idx="92">
                    <c:v>1.5E-3</c:v>
                  </c:pt>
                  <c:pt idx="93">
                    <c:v>1.9E-3</c:v>
                  </c:pt>
                  <c:pt idx="94">
                    <c:v>8.0000000000000004E-4</c:v>
                  </c:pt>
                  <c:pt idx="95">
                    <c:v>5.0000000000000001E-4</c:v>
                  </c:pt>
                  <c:pt idx="96">
                    <c:v>2.9999999999999997E-4</c:v>
                  </c:pt>
                  <c:pt idx="97">
                    <c:v>8.0000000000000004E-4</c:v>
                  </c:pt>
                  <c:pt idx="98">
                    <c:v>5.9999999999999995E-4</c:v>
                  </c:pt>
                  <c:pt idx="99">
                    <c:v>1.8E-3</c:v>
                  </c:pt>
                  <c:pt idx="10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C'!$F$21:$F$998</c:f>
              <c:numCache>
                <c:formatCode>General</c:formatCode>
                <c:ptCount val="978"/>
                <c:pt idx="0">
                  <c:v>-3069</c:v>
                </c:pt>
                <c:pt idx="1">
                  <c:v>-3023</c:v>
                </c:pt>
                <c:pt idx="2">
                  <c:v>-3014</c:v>
                </c:pt>
                <c:pt idx="3">
                  <c:v>-3000.5</c:v>
                </c:pt>
                <c:pt idx="4">
                  <c:v>-2973.5</c:v>
                </c:pt>
                <c:pt idx="5">
                  <c:v>-2960</c:v>
                </c:pt>
                <c:pt idx="6">
                  <c:v>-1702.5</c:v>
                </c:pt>
                <c:pt idx="7">
                  <c:v>-130</c:v>
                </c:pt>
                <c:pt idx="8">
                  <c:v>-35.5</c:v>
                </c:pt>
                <c:pt idx="9">
                  <c:v>0.5</c:v>
                </c:pt>
                <c:pt idx="10">
                  <c:v>23</c:v>
                </c:pt>
                <c:pt idx="11">
                  <c:v>1341.5</c:v>
                </c:pt>
                <c:pt idx="12">
                  <c:v>1386.5</c:v>
                </c:pt>
                <c:pt idx="13">
                  <c:v>1585.5</c:v>
                </c:pt>
                <c:pt idx="14">
                  <c:v>1586.5</c:v>
                </c:pt>
                <c:pt idx="15">
                  <c:v>1645</c:v>
                </c:pt>
                <c:pt idx="16">
                  <c:v>1663</c:v>
                </c:pt>
                <c:pt idx="17">
                  <c:v>1694.5</c:v>
                </c:pt>
                <c:pt idx="18">
                  <c:v>1703.5</c:v>
                </c:pt>
                <c:pt idx="19">
                  <c:v>1708</c:v>
                </c:pt>
                <c:pt idx="20">
                  <c:v>1767.5</c:v>
                </c:pt>
                <c:pt idx="21">
                  <c:v>1817</c:v>
                </c:pt>
                <c:pt idx="22">
                  <c:v>1885.5</c:v>
                </c:pt>
                <c:pt idx="23">
                  <c:v>1953.5</c:v>
                </c:pt>
                <c:pt idx="24">
                  <c:v>1989</c:v>
                </c:pt>
                <c:pt idx="25">
                  <c:v>2044.5</c:v>
                </c:pt>
                <c:pt idx="26">
                  <c:v>2189.5</c:v>
                </c:pt>
                <c:pt idx="27">
                  <c:v>3352.5</c:v>
                </c:pt>
                <c:pt idx="28">
                  <c:v>3463</c:v>
                </c:pt>
                <c:pt idx="29">
                  <c:v>3669.5</c:v>
                </c:pt>
                <c:pt idx="30">
                  <c:v>4869</c:v>
                </c:pt>
                <c:pt idx="31">
                  <c:v>4918.5</c:v>
                </c:pt>
                <c:pt idx="32">
                  <c:v>4942</c:v>
                </c:pt>
                <c:pt idx="33">
                  <c:v>4951</c:v>
                </c:pt>
                <c:pt idx="34">
                  <c:v>5245.5</c:v>
                </c:pt>
                <c:pt idx="35">
                  <c:v>5341</c:v>
                </c:pt>
                <c:pt idx="36">
                  <c:v>6545</c:v>
                </c:pt>
                <c:pt idx="37">
                  <c:v>6587.5</c:v>
                </c:pt>
                <c:pt idx="38">
                  <c:v>8116.5</c:v>
                </c:pt>
                <c:pt idx="39">
                  <c:v>8284</c:v>
                </c:pt>
                <c:pt idx="40">
                  <c:v>8375</c:v>
                </c:pt>
                <c:pt idx="41">
                  <c:v>8506.5</c:v>
                </c:pt>
                <c:pt idx="42">
                  <c:v>8678.5</c:v>
                </c:pt>
                <c:pt idx="43">
                  <c:v>9927.5</c:v>
                </c:pt>
                <c:pt idx="44">
                  <c:v>9928.5</c:v>
                </c:pt>
                <c:pt idx="45">
                  <c:v>10236.5</c:v>
                </c:pt>
                <c:pt idx="46">
                  <c:v>10372.5</c:v>
                </c:pt>
                <c:pt idx="47">
                  <c:v>11866.5</c:v>
                </c:pt>
                <c:pt idx="48">
                  <c:v>11966.5</c:v>
                </c:pt>
                <c:pt idx="49">
                  <c:v>12274.5</c:v>
                </c:pt>
                <c:pt idx="50">
                  <c:v>13174.5</c:v>
                </c:pt>
                <c:pt idx="51">
                  <c:v>13219.5</c:v>
                </c:pt>
                <c:pt idx="52">
                  <c:v>13224</c:v>
                </c:pt>
                <c:pt idx="53">
                  <c:v>13228.5</c:v>
                </c:pt>
                <c:pt idx="54">
                  <c:v>13315.5</c:v>
                </c:pt>
                <c:pt idx="55">
                  <c:v>13338</c:v>
                </c:pt>
                <c:pt idx="56">
                  <c:v>13469.5</c:v>
                </c:pt>
                <c:pt idx="57">
                  <c:v>13469.5</c:v>
                </c:pt>
                <c:pt idx="58">
                  <c:v>13469.5</c:v>
                </c:pt>
                <c:pt idx="59">
                  <c:v>13701</c:v>
                </c:pt>
                <c:pt idx="60">
                  <c:v>13714.5</c:v>
                </c:pt>
                <c:pt idx="61">
                  <c:v>13828</c:v>
                </c:pt>
                <c:pt idx="62">
                  <c:v>14886.5</c:v>
                </c:pt>
                <c:pt idx="63">
                  <c:v>14927</c:v>
                </c:pt>
                <c:pt idx="64">
                  <c:v>14937</c:v>
                </c:pt>
                <c:pt idx="65">
                  <c:v>14937</c:v>
                </c:pt>
                <c:pt idx="66">
                  <c:v>14937</c:v>
                </c:pt>
                <c:pt idx="67">
                  <c:v>14954</c:v>
                </c:pt>
                <c:pt idx="68">
                  <c:v>14954</c:v>
                </c:pt>
                <c:pt idx="69">
                  <c:v>14958.5</c:v>
                </c:pt>
                <c:pt idx="70">
                  <c:v>14958.5</c:v>
                </c:pt>
                <c:pt idx="71">
                  <c:v>14963</c:v>
                </c:pt>
                <c:pt idx="72">
                  <c:v>14967.5</c:v>
                </c:pt>
                <c:pt idx="73">
                  <c:v>15105</c:v>
                </c:pt>
                <c:pt idx="74">
                  <c:v>15105</c:v>
                </c:pt>
                <c:pt idx="75">
                  <c:v>15249.5</c:v>
                </c:pt>
                <c:pt idx="76">
                  <c:v>15250</c:v>
                </c:pt>
                <c:pt idx="77">
                  <c:v>15250</c:v>
                </c:pt>
                <c:pt idx="78">
                  <c:v>15250</c:v>
                </c:pt>
                <c:pt idx="79">
                  <c:v>16557</c:v>
                </c:pt>
                <c:pt idx="80">
                  <c:v>16584</c:v>
                </c:pt>
                <c:pt idx="81">
                  <c:v>16585</c:v>
                </c:pt>
                <c:pt idx="82">
                  <c:v>16589.5</c:v>
                </c:pt>
                <c:pt idx="83">
                  <c:v>16598.5</c:v>
                </c:pt>
                <c:pt idx="84">
                  <c:v>16598.5</c:v>
                </c:pt>
                <c:pt idx="85">
                  <c:v>16598.5</c:v>
                </c:pt>
                <c:pt idx="86">
                  <c:v>16598.5</c:v>
                </c:pt>
                <c:pt idx="87">
                  <c:v>16612</c:v>
                </c:pt>
                <c:pt idx="88">
                  <c:v>16612</c:v>
                </c:pt>
                <c:pt idx="89">
                  <c:v>16661.5</c:v>
                </c:pt>
                <c:pt idx="90">
                  <c:v>16666</c:v>
                </c:pt>
                <c:pt idx="91">
                  <c:v>16671.5</c:v>
                </c:pt>
                <c:pt idx="92">
                  <c:v>16671.5</c:v>
                </c:pt>
                <c:pt idx="93">
                  <c:v>16672</c:v>
                </c:pt>
                <c:pt idx="94">
                  <c:v>16707.5</c:v>
                </c:pt>
                <c:pt idx="95">
                  <c:v>16712</c:v>
                </c:pt>
                <c:pt idx="96">
                  <c:v>16790</c:v>
                </c:pt>
                <c:pt idx="97">
                  <c:v>16790</c:v>
                </c:pt>
                <c:pt idx="98">
                  <c:v>16790</c:v>
                </c:pt>
                <c:pt idx="99">
                  <c:v>16790</c:v>
                </c:pt>
                <c:pt idx="100">
                  <c:v>16889</c:v>
                </c:pt>
              </c:numCache>
            </c:numRef>
          </c:xVal>
          <c:yVal>
            <c:numRef>
              <c:f>'Active C'!$N$21:$N$998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DC4-4658-AD8D-3F73E6E47E9B}"/>
            </c:ext>
          </c:extLst>
        </c:ser>
        <c:ser>
          <c:idx val="7"/>
          <c:order val="7"/>
          <c:tx>
            <c:strRef>
              <c:f>'Active C'!$O$20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C'!$F$21:$F$998</c:f>
              <c:numCache>
                <c:formatCode>General</c:formatCode>
                <c:ptCount val="978"/>
                <c:pt idx="0">
                  <c:v>-3069</c:v>
                </c:pt>
                <c:pt idx="1">
                  <c:v>-3023</c:v>
                </c:pt>
                <c:pt idx="2">
                  <c:v>-3014</c:v>
                </c:pt>
                <c:pt idx="3">
                  <c:v>-3000.5</c:v>
                </c:pt>
                <c:pt idx="4">
                  <c:v>-2973.5</c:v>
                </c:pt>
                <c:pt idx="5">
                  <c:v>-2960</c:v>
                </c:pt>
                <c:pt idx="6">
                  <c:v>-1702.5</c:v>
                </c:pt>
                <c:pt idx="7">
                  <c:v>-130</c:v>
                </c:pt>
                <c:pt idx="8">
                  <c:v>-35.5</c:v>
                </c:pt>
                <c:pt idx="9">
                  <c:v>0.5</c:v>
                </c:pt>
                <c:pt idx="10">
                  <c:v>23</c:v>
                </c:pt>
                <c:pt idx="11">
                  <c:v>1341.5</c:v>
                </c:pt>
                <c:pt idx="12">
                  <c:v>1386.5</c:v>
                </c:pt>
                <c:pt idx="13">
                  <c:v>1585.5</c:v>
                </c:pt>
                <c:pt idx="14">
                  <c:v>1586.5</c:v>
                </c:pt>
                <c:pt idx="15">
                  <c:v>1645</c:v>
                </c:pt>
                <c:pt idx="16">
                  <c:v>1663</c:v>
                </c:pt>
                <c:pt idx="17">
                  <c:v>1694.5</c:v>
                </c:pt>
                <c:pt idx="18">
                  <c:v>1703.5</c:v>
                </c:pt>
                <c:pt idx="19">
                  <c:v>1708</c:v>
                </c:pt>
                <c:pt idx="20">
                  <c:v>1767.5</c:v>
                </c:pt>
                <c:pt idx="21">
                  <c:v>1817</c:v>
                </c:pt>
                <c:pt idx="22">
                  <c:v>1885.5</c:v>
                </c:pt>
                <c:pt idx="23">
                  <c:v>1953.5</c:v>
                </c:pt>
                <c:pt idx="24">
                  <c:v>1989</c:v>
                </c:pt>
                <c:pt idx="25">
                  <c:v>2044.5</c:v>
                </c:pt>
                <c:pt idx="26">
                  <c:v>2189.5</c:v>
                </c:pt>
                <c:pt idx="27">
                  <c:v>3352.5</c:v>
                </c:pt>
                <c:pt idx="28">
                  <c:v>3463</c:v>
                </c:pt>
                <c:pt idx="29">
                  <c:v>3669.5</c:v>
                </c:pt>
                <c:pt idx="30">
                  <c:v>4869</c:v>
                </c:pt>
                <c:pt idx="31">
                  <c:v>4918.5</c:v>
                </c:pt>
                <c:pt idx="32">
                  <c:v>4942</c:v>
                </c:pt>
                <c:pt idx="33">
                  <c:v>4951</c:v>
                </c:pt>
                <c:pt idx="34">
                  <c:v>5245.5</c:v>
                </c:pt>
                <c:pt idx="35">
                  <c:v>5341</c:v>
                </c:pt>
                <c:pt idx="36">
                  <c:v>6545</c:v>
                </c:pt>
                <c:pt idx="37">
                  <c:v>6587.5</c:v>
                </c:pt>
                <c:pt idx="38">
                  <c:v>8116.5</c:v>
                </c:pt>
                <c:pt idx="39">
                  <c:v>8284</c:v>
                </c:pt>
                <c:pt idx="40">
                  <c:v>8375</c:v>
                </c:pt>
                <c:pt idx="41">
                  <c:v>8506.5</c:v>
                </c:pt>
                <c:pt idx="42">
                  <c:v>8678.5</c:v>
                </c:pt>
                <c:pt idx="43">
                  <c:v>9927.5</c:v>
                </c:pt>
                <c:pt idx="44">
                  <c:v>9928.5</c:v>
                </c:pt>
                <c:pt idx="45">
                  <c:v>10236.5</c:v>
                </c:pt>
                <c:pt idx="46">
                  <c:v>10372.5</c:v>
                </c:pt>
                <c:pt idx="47">
                  <c:v>11866.5</c:v>
                </c:pt>
                <c:pt idx="48">
                  <c:v>11966.5</c:v>
                </c:pt>
                <c:pt idx="49">
                  <c:v>12274.5</c:v>
                </c:pt>
                <c:pt idx="50">
                  <c:v>13174.5</c:v>
                </c:pt>
                <c:pt idx="51">
                  <c:v>13219.5</c:v>
                </c:pt>
                <c:pt idx="52">
                  <c:v>13224</c:v>
                </c:pt>
                <c:pt idx="53">
                  <c:v>13228.5</c:v>
                </c:pt>
                <c:pt idx="54">
                  <c:v>13315.5</c:v>
                </c:pt>
                <c:pt idx="55">
                  <c:v>13338</c:v>
                </c:pt>
                <c:pt idx="56">
                  <c:v>13469.5</c:v>
                </c:pt>
                <c:pt idx="57">
                  <c:v>13469.5</c:v>
                </c:pt>
                <c:pt idx="58">
                  <c:v>13469.5</c:v>
                </c:pt>
                <c:pt idx="59">
                  <c:v>13701</c:v>
                </c:pt>
                <c:pt idx="60">
                  <c:v>13714.5</c:v>
                </c:pt>
                <c:pt idx="61">
                  <c:v>13828</c:v>
                </c:pt>
                <c:pt idx="62">
                  <c:v>14886.5</c:v>
                </c:pt>
                <c:pt idx="63">
                  <c:v>14927</c:v>
                </c:pt>
                <c:pt idx="64">
                  <c:v>14937</c:v>
                </c:pt>
                <c:pt idx="65">
                  <c:v>14937</c:v>
                </c:pt>
                <c:pt idx="66">
                  <c:v>14937</c:v>
                </c:pt>
                <c:pt idx="67">
                  <c:v>14954</c:v>
                </c:pt>
                <c:pt idx="68">
                  <c:v>14954</c:v>
                </c:pt>
                <c:pt idx="69">
                  <c:v>14958.5</c:v>
                </c:pt>
                <c:pt idx="70">
                  <c:v>14958.5</c:v>
                </c:pt>
                <c:pt idx="71">
                  <c:v>14963</c:v>
                </c:pt>
                <c:pt idx="72">
                  <c:v>14967.5</c:v>
                </c:pt>
                <c:pt idx="73">
                  <c:v>15105</c:v>
                </c:pt>
                <c:pt idx="74">
                  <c:v>15105</c:v>
                </c:pt>
                <c:pt idx="75">
                  <c:v>15249.5</c:v>
                </c:pt>
                <c:pt idx="76">
                  <c:v>15250</c:v>
                </c:pt>
                <c:pt idx="77">
                  <c:v>15250</c:v>
                </c:pt>
                <c:pt idx="78">
                  <c:v>15250</c:v>
                </c:pt>
                <c:pt idx="79">
                  <c:v>16557</c:v>
                </c:pt>
                <c:pt idx="80">
                  <c:v>16584</c:v>
                </c:pt>
                <c:pt idx="81">
                  <c:v>16585</c:v>
                </c:pt>
                <c:pt idx="82">
                  <c:v>16589.5</c:v>
                </c:pt>
                <c:pt idx="83">
                  <c:v>16598.5</c:v>
                </c:pt>
                <c:pt idx="84">
                  <c:v>16598.5</c:v>
                </c:pt>
                <c:pt idx="85">
                  <c:v>16598.5</c:v>
                </c:pt>
                <c:pt idx="86">
                  <c:v>16598.5</c:v>
                </c:pt>
                <c:pt idx="87">
                  <c:v>16612</c:v>
                </c:pt>
                <c:pt idx="88">
                  <c:v>16612</c:v>
                </c:pt>
                <c:pt idx="89">
                  <c:v>16661.5</c:v>
                </c:pt>
                <c:pt idx="90">
                  <c:v>16666</c:v>
                </c:pt>
                <c:pt idx="91">
                  <c:v>16671.5</c:v>
                </c:pt>
                <c:pt idx="92">
                  <c:v>16671.5</c:v>
                </c:pt>
                <c:pt idx="93">
                  <c:v>16672</c:v>
                </c:pt>
                <c:pt idx="94">
                  <c:v>16707.5</c:v>
                </c:pt>
                <c:pt idx="95">
                  <c:v>16712</c:v>
                </c:pt>
                <c:pt idx="96">
                  <c:v>16790</c:v>
                </c:pt>
                <c:pt idx="97">
                  <c:v>16790</c:v>
                </c:pt>
                <c:pt idx="98">
                  <c:v>16790</c:v>
                </c:pt>
                <c:pt idx="99">
                  <c:v>16790</c:v>
                </c:pt>
                <c:pt idx="100">
                  <c:v>16889</c:v>
                </c:pt>
              </c:numCache>
            </c:numRef>
          </c:xVal>
          <c:yVal>
            <c:numRef>
              <c:f>'Active C'!$O$21:$O$998</c:f>
              <c:numCache>
                <c:formatCode>General</c:formatCode>
                <c:ptCount val="978"/>
                <c:pt idx="0">
                  <c:v>-8.2012775241987745E-3</c:v>
                </c:pt>
                <c:pt idx="1">
                  <c:v>-8.1589835046592674E-3</c:v>
                </c:pt>
                <c:pt idx="2">
                  <c:v>-8.1507085877928417E-3</c:v>
                </c:pt>
                <c:pt idx="3">
                  <c:v>-8.1382962124932033E-3</c:v>
                </c:pt>
                <c:pt idx="4">
                  <c:v>-8.1134714618939265E-3</c:v>
                </c:pt>
                <c:pt idx="5">
                  <c:v>-8.101059086594288E-3</c:v>
                </c:pt>
                <c:pt idx="6">
                  <c:v>-6.9448693133131656E-3</c:v>
                </c:pt>
                <c:pt idx="7">
                  <c:v>-5.4990574497071499E-3</c:v>
                </c:pt>
                <c:pt idx="8">
                  <c:v>-5.4121708226096818E-3</c:v>
                </c:pt>
                <c:pt idx="9">
                  <c:v>-5.3790711551439793E-3</c:v>
                </c:pt>
                <c:pt idx="10">
                  <c:v>-5.3583838629779152E-3</c:v>
                </c:pt>
                <c:pt idx="11">
                  <c:v>-4.1461085420465751E-3</c:v>
                </c:pt>
                <c:pt idx="12">
                  <c:v>-4.1047339577144478E-3</c:v>
                </c:pt>
                <c:pt idx="13">
                  <c:v>-3.921766351445706E-3</c:v>
                </c:pt>
                <c:pt idx="14">
                  <c:v>-3.9208469162383252E-3</c:v>
                </c:pt>
                <c:pt idx="15">
                  <c:v>-3.8670599566065587E-3</c:v>
                </c:pt>
                <c:pt idx="16">
                  <c:v>-3.8505101228737079E-3</c:v>
                </c:pt>
                <c:pt idx="17">
                  <c:v>-3.8215479138412186E-3</c:v>
                </c:pt>
                <c:pt idx="18">
                  <c:v>-3.813272996974793E-3</c:v>
                </c:pt>
                <c:pt idx="19">
                  <c:v>-3.8091355385415802E-3</c:v>
                </c:pt>
                <c:pt idx="20">
                  <c:v>-3.7544291437024337E-3</c:v>
                </c:pt>
                <c:pt idx="21">
                  <c:v>-3.7089171009370933E-3</c:v>
                </c:pt>
                <c:pt idx="22">
                  <c:v>-3.6459357892315212E-3</c:v>
                </c:pt>
                <c:pt idx="23">
                  <c:v>-3.5834141951296395E-3</c:v>
                </c:pt>
                <c:pt idx="24">
                  <c:v>-3.5507742452676279E-3</c:v>
                </c:pt>
                <c:pt idx="25">
                  <c:v>-3.4997455912580038E-3</c:v>
                </c:pt>
                <c:pt idx="26">
                  <c:v>-3.3664274861878144E-3</c:v>
                </c:pt>
                <c:pt idx="27">
                  <c:v>-2.29712434000416E-3</c:v>
                </c:pt>
                <c:pt idx="28">
                  <c:v>-2.1955267495886019E-3</c:v>
                </c:pt>
                <c:pt idx="29">
                  <c:v>-2.0056633792645052E-3</c:v>
                </c:pt>
                <c:pt idx="30">
                  <c:v>-9.0280084801145841E-4</c:v>
                </c:pt>
                <c:pt idx="31">
                  <c:v>-8.572888052461175E-4</c:v>
                </c:pt>
                <c:pt idx="32">
                  <c:v>-8.3568207787267351E-4</c:v>
                </c:pt>
                <c:pt idx="33">
                  <c:v>-8.2740716100624789E-4</c:v>
                </c:pt>
                <c:pt idx="34">
                  <c:v>-5.5663349243265711E-4</c:v>
                </c:pt>
                <c:pt idx="35">
                  <c:v>-4.6882743012780816E-4</c:v>
                </c:pt>
                <c:pt idx="36">
                  <c:v>6.3817255955845188E-4</c:v>
                </c:pt>
                <c:pt idx="37">
                  <c:v>6.7724855587212793E-4</c:v>
                </c:pt>
                <c:pt idx="38">
                  <c:v>2.0830649879570876E-3</c:v>
                </c:pt>
                <c:pt idx="39">
                  <c:v>2.2370703851933406E-3</c:v>
                </c:pt>
                <c:pt idx="40">
                  <c:v>2.3207389890649759E-3</c:v>
                </c:pt>
                <c:pt idx="41">
                  <c:v>2.4416447188355273E-3</c:v>
                </c:pt>
                <c:pt idx="42">
                  <c:v>2.5997875745049932E-3</c:v>
                </c:pt>
                <c:pt idx="43">
                  <c:v>3.7481621485233804E-3</c:v>
                </c:pt>
                <c:pt idx="44">
                  <c:v>3.7490815837307612E-3</c:v>
                </c:pt>
                <c:pt idx="45">
                  <c:v>4.0322676276039904E-3</c:v>
                </c:pt>
                <c:pt idx="46">
                  <c:v>4.1573108158077538E-3</c:v>
                </c:pt>
                <c:pt idx="47">
                  <c:v>5.530947015634391E-3</c:v>
                </c:pt>
                <c:pt idx="48">
                  <c:v>5.6228905363724536E-3</c:v>
                </c:pt>
                <c:pt idx="49">
                  <c:v>5.9060765802456828E-3</c:v>
                </c:pt>
                <c:pt idx="50">
                  <c:v>6.7335682668882343E-3</c:v>
                </c:pt>
                <c:pt idx="51">
                  <c:v>6.7749428512203624E-3</c:v>
                </c:pt>
                <c:pt idx="52">
                  <c:v>6.7790803096535752E-3</c:v>
                </c:pt>
                <c:pt idx="53">
                  <c:v>6.783217768086788E-3</c:v>
                </c:pt>
                <c:pt idx="54">
                  <c:v>6.8632086311289017E-3</c:v>
                </c:pt>
                <c:pt idx="55">
                  <c:v>6.8838959232949658E-3</c:v>
                </c:pt>
                <c:pt idx="56">
                  <c:v>7.0048016530655163E-3</c:v>
                </c:pt>
                <c:pt idx="57">
                  <c:v>7.0048016530655163E-3</c:v>
                </c:pt>
                <c:pt idx="58">
                  <c:v>7.0048016530655163E-3</c:v>
                </c:pt>
                <c:pt idx="59">
                  <c:v>7.2176509035741278E-3</c:v>
                </c:pt>
                <c:pt idx="60">
                  <c:v>7.2300632788737662E-3</c:v>
                </c:pt>
                <c:pt idx="61">
                  <c:v>7.3344191749114673E-3</c:v>
                </c:pt>
                <c:pt idx="62">
                  <c:v>8.3076413419238462E-3</c:v>
                </c:pt>
                <c:pt idx="63">
                  <c:v>8.3448784678227615E-3</c:v>
                </c:pt>
                <c:pt idx="64">
                  <c:v>8.3540728198965679E-3</c:v>
                </c:pt>
                <c:pt idx="65">
                  <c:v>8.3540728198965679E-3</c:v>
                </c:pt>
                <c:pt idx="66">
                  <c:v>8.3540728198965679E-3</c:v>
                </c:pt>
                <c:pt idx="67">
                  <c:v>8.3697032184220383E-3</c:v>
                </c:pt>
                <c:pt idx="68">
                  <c:v>8.3697032184220383E-3</c:v>
                </c:pt>
                <c:pt idx="69">
                  <c:v>8.3738406768552511E-3</c:v>
                </c:pt>
                <c:pt idx="70">
                  <c:v>8.3738406768552511E-3</c:v>
                </c:pt>
                <c:pt idx="71">
                  <c:v>8.3779781352884639E-3</c:v>
                </c:pt>
                <c:pt idx="72">
                  <c:v>8.3821155937216767E-3</c:v>
                </c:pt>
                <c:pt idx="73">
                  <c:v>8.5085379347365105E-3</c:v>
                </c:pt>
                <c:pt idx="74">
                  <c:v>8.5085379347365105E-3</c:v>
                </c:pt>
                <c:pt idx="75">
                  <c:v>8.6413963222030099E-3</c:v>
                </c:pt>
                <c:pt idx="76">
                  <c:v>8.6418560398066994E-3</c:v>
                </c:pt>
                <c:pt idx="77">
                  <c:v>8.6418560398066994E-3</c:v>
                </c:pt>
                <c:pt idx="78">
                  <c:v>8.6418560398066994E-3</c:v>
                </c:pt>
                <c:pt idx="79">
                  <c:v>9.8435578558531637E-3</c:v>
                </c:pt>
                <c:pt idx="80">
                  <c:v>9.8683826064524405E-3</c:v>
                </c:pt>
                <c:pt idx="81">
                  <c:v>9.8693020416598214E-3</c:v>
                </c:pt>
                <c:pt idx="82">
                  <c:v>9.8734395000930324E-3</c:v>
                </c:pt>
                <c:pt idx="83">
                  <c:v>9.8817144169594581E-3</c:v>
                </c:pt>
                <c:pt idx="84">
                  <c:v>9.8817144169594581E-3</c:v>
                </c:pt>
                <c:pt idx="85">
                  <c:v>9.8817144169594581E-3</c:v>
                </c:pt>
                <c:pt idx="86">
                  <c:v>9.8817144169594581E-3</c:v>
                </c:pt>
                <c:pt idx="87">
                  <c:v>9.8941267922590965E-3</c:v>
                </c:pt>
                <c:pt idx="88">
                  <c:v>9.8941267922590965E-3</c:v>
                </c:pt>
                <c:pt idx="89">
                  <c:v>9.9396388350244374E-3</c:v>
                </c:pt>
                <c:pt idx="90">
                  <c:v>9.9437762934576502E-3</c:v>
                </c:pt>
                <c:pt idx="91">
                  <c:v>9.9488331870982438E-3</c:v>
                </c:pt>
                <c:pt idx="92">
                  <c:v>9.9488331870982438E-3</c:v>
                </c:pt>
                <c:pt idx="93">
                  <c:v>9.9492929047019334E-3</c:v>
                </c:pt>
                <c:pt idx="94">
                  <c:v>9.9819328545639463E-3</c:v>
                </c:pt>
                <c:pt idx="95">
                  <c:v>9.9860703129971591E-3</c:v>
                </c:pt>
                <c:pt idx="96">
                  <c:v>1.0057786259172847E-2</c:v>
                </c:pt>
                <c:pt idx="97">
                  <c:v>1.0057786259172847E-2</c:v>
                </c:pt>
                <c:pt idx="98">
                  <c:v>1.0057786259172847E-2</c:v>
                </c:pt>
                <c:pt idx="99">
                  <c:v>1.0057786259172847E-2</c:v>
                </c:pt>
                <c:pt idx="100">
                  <c:v>1.0148810344703527E-2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DC4-4658-AD8D-3F73E6E47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796024"/>
        <c:axId val="1"/>
      </c:scatterChart>
      <c:valAx>
        <c:axId val="803796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3711480509381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888888888888891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7960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777808885000486"/>
          <c:y val="0.92375366568914952"/>
          <c:w val="0.8829642072518713"/>
          <c:h val="0.982404692082111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228600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968EBE7A-0888-B33B-6F22-5D11E8E9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 macro="">
      <xdr:nvGraphicFramePr>
        <xdr:cNvPr id="54274" name="Chart 1">
          <a:extLst>
            <a:ext uri="{FF2B5EF4-FFF2-40B4-BE49-F238E27FC236}">
              <a16:creationId xmlns:a16="http://schemas.microsoft.com/office/drawing/2014/main" id="{0487153E-A73C-A6DF-C10D-D4E6A1602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 macro="">
      <xdr:nvGraphicFramePr>
        <xdr:cNvPr id="50178" name="Chart 1">
          <a:extLst>
            <a:ext uri="{FF2B5EF4-FFF2-40B4-BE49-F238E27FC236}">
              <a16:creationId xmlns:a16="http://schemas.microsoft.com/office/drawing/2014/main" id="{7E86A862-20DB-C87F-8031-8F3F7C238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 macro="">
      <xdr:nvGraphicFramePr>
        <xdr:cNvPr id="52226" name="Chart 1">
          <a:extLst>
            <a:ext uri="{FF2B5EF4-FFF2-40B4-BE49-F238E27FC236}">
              <a16:creationId xmlns:a16="http://schemas.microsoft.com/office/drawing/2014/main" id="{D0F595EE-200F-4870-2617-0DF95E8AB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1"/>
  <sheetViews>
    <sheetView tabSelected="1" workbookViewId="0">
      <pane xSplit="14" ySplit="22" topLeftCell="O118" activePane="bottomRight" state="frozen"/>
      <selection pane="topRight" activeCell="O1" sqref="O1"/>
      <selection pane="bottomLeft" activeCell="A23" sqref="A23"/>
      <selection pane="bottomRight" activeCell="F9" sqref="F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58</v>
      </c>
    </row>
    <row r="2" spans="1:6" x14ac:dyDescent="0.2">
      <c r="A2" t="s">
        <v>25</v>
      </c>
      <c r="B2" t="s">
        <v>46</v>
      </c>
      <c r="C2" s="3"/>
      <c r="D2" s="3"/>
    </row>
    <row r="3" spans="1:6" ht="13.5" thickBot="1" x14ac:dyDescent="0.25"/>
    <row r="4" spans="1:6" ht="13.5" thickBot="1" x14ac:dyDescent="0.25">
      <c r="A4" s="39" t="s">
        <v>47</v>
      </c>
      <c r="C4" s="37">
        <v>53560.491000000002</v>
      </c>
      <c r="D4" s="38">
        <v>0.49541000000000002</v>
      </c>
    </row>
    <row r="5" spans="1:6" x14ac:dyDescent="0.2">
      <c r="A5" s="11" t="s">
        <v>32</v>
      </c>
      <c r="B5" s="12"/>
      <c r="C5" s="13">
        <v>-9.5</v>
      </c>
      <c r="D5" s="12" t="s">
        <v>33</v>
      </c>
    </row>
    <row r="6" spans="1:6" x14ac:dyDescent="0.2">
      <c r="A6" s="5" t="s">
        <v>2</v>
      </c>
    </row>
    <row r="7" spans="1:6" x14ac:dyDescent="0.2">
      <c r="A7" t="s">
        <v>3</v>
      </c>
      <c r="C7">
        <f>C4</f>
        <v>53560.491000000002</v>
      </c>
    </row>
    <row r="8" spans="1:6" x14ac:dyDescent="0.2">
      <c r="A8" t="s">
        <v>4</v>
      </c>
      <c r="C8">
        <f>D4</f>
        <v>0.49541000000000002</v>
      </c>
      <c r="D8" s="33"/>
    </row>
    <row r="9" spans="1:6" x14ac:dyDescent="0.2">
      <c r="A9" s="27" t="s">
        <v>38</v>
      </c>
      <c r="B9" s="28">
        <v>21</v>
      </c>
      <c r="C9" s="25" t="str">
        <f>"F"&amp;B9</f>
        <v>F21</v>
      </c>
      <c r="D9" s="26" t="str">
        <f>"G"&amp;B9</f>
        <v>G21</v>
      </c>
    </row>
    <row r="10" spans="1:6" ht="13.5" thickBot="1" x14ac:dyDescent="0.25">
      <c r="A10" s="12"/>
      <c r="B10" s="12"/>
      <c r="C10" s="4" t="s">
        <v>21</v>
      </c>
      <c r="D10" s="4" t="s">
        <v>22</v>
      </c>
      <c r="E10" s="12"/>
    </row>
    <row r="11" spans="1:6" x14ac:dyDescent="0.2">
      <c r="A11" s="12" t="s">
        <v>16</v>
      </c>
      <c r="B11" s="12"/>
      <c r="C11" s="24">
        <f ca="1">INTERCEPT(INDIRECT($D$9):G991,INDIRECT($C$9):F991)</f>
        <v>1.8366009024447065E-3</v>
      </c>
      <c r="D11" s="3"/>
      <c r="E11" s="12"/>
    </row>
    <row r="12" spans="1:6" x14ac:dyDescent="0.2">
      <c r="A12" s="12" t="s">
        <v>17</v>
      </c>
      <c r="B12" s="12"/>
      <c r="C12" s="24">
        <f ca="1">SLOPE(INDIRECT($D$9):G991,INDIRECT($C$9):F991)</f>
        <v>1.0921760671444784E-6</v>
      </c>
      <c r="D12" s="3"/>
      <c r="E12" s="12"/>
    </row>
    <row r="13" spans="1:6" x14ac:dyDescent="0.2">
      <c r="A13" s="12" t="s">
        <v>20</v>
      </c>
      <c r="B13" s="12"/>
      <c r="C13" s="3" t="s">
        <v>14</v>
      </c>
    </row>
    <row r="14" spans="1:6" x14ac:dyDescent="0.2">
      <c r="A14" s="12"/>
      <c r="B14" s="12"/>
      <c r="C14" s="12"/>
    </row>
    <row r="15" spans="1:6" x14ac:dyDescent="0.2">
      <c r="A15" s="14" t="s">
        <v>18</v>
      </c>
      <c r="B15" s="12"/>
      <c r="C15" s="15">
        <f ca="1">(C7+C11)+(C8+C12)*INT(MAX(F21:F3532))</f>
        <v>59663.462081117876</v>
      </c>
      <c r="E15" s="16" t="s">
        <v>61</v>
      </c>
      <c r="F15" s="13">
        <v>1</v>
      </c>
    </row>
    <row r="16" spans="1:6" x14ac:dyDescent="0.2">
      <c r="A16" s="18" t="s">
        <v>5</v>
      </c>
      <c r="B16" s="12"/>
      <c r="C16" s="19">
        <f ca="1">+C8+C12</f>
        <v>0.49541109217606716</v>
      </c>
      <c r="E16" s="16" t="s">
        <v>34</v>
      </c>
      <c r="F16" s="17">
        <f ca="1">NOW()+15018.5+$C$5/24</f>
        <v>60173.827214699071</v>
      </c>
    </row>
    <row r="17" spans="1:21" ht="13.5" thickBot="1" x14ac:dyDescent="0.25">
      <c r="A17" s="16" t="s">
        <v>31</v>
      </c>
      <c r="B17" s="12"/>
      <c r="C17" s="12">
        <f>COUNT(C21:C2190)</f>
        <v>108</v>
      </c>
      <c r="E17" s="16" t="s">
        <v>62</v>
      </c>
      <c r="F17" s="17">
        <f ca="1">ROUND(2*(F16-$C$7)/$C$8,0)/2+F15</f>
        <v>13350</v>
      </c>
    </row>
    <row r="18" spans="1:21" ht="14.25" thickTop="1" thickBot="1" x14ac:dyDescent="0.25">
      <c r="A18" s="18" t="s">
        <v>6</v>
      </c>
      <c r="B18" s="12"/>
      <c r="C18" s="21">
        <f ca="1">+C15</f>
        <v>59663.462081117876</v>
      </c>
      <c r="D18" s="22">
        <f ca="1">+C16</f>
        <v>0.49541109217606716</v>
      </c>
      <c r="E18" s="16" t="s">
        <v>35</v>
      </c>
      <c r="F18" s="26">
        <f ca="1">ROUND(2*(F16-$C$15)/$C$16,0)/2+F15</f>
        <v>1031</v>
      </c>
    </row>
    <row r="19" spans="1:21" ht="13.5" thickTop="1" x14ac:dyDescent="0.2">
      <c r="E19" s="16" t="s">
        <v>36</v>
      </c>
      <c r="F19" s="20">
        <f ca="1">+$C$15+$C$16*F18-15018.5-$C$5/24</f>
        <v>45156.126750484735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67</v>
      </c>
      <c r="I20" s="7" t="s">
        <v>68</v>
      </c>
      <c r="J20" s="7" t="s">
        <v>69</v>
      </c>
      <c r="K20" s="7" t="s">
        <v>70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  <c r="U20" s="45" t="s">
        <v>71</v>
      </c>
    </row>
    <row r="21" spans="1:21" x14ac:dyDescent="0.2">
      <c r="A21" t="s">
        <v>40</v>
      </c>
      <c r="C21" s="10">
        <v>53545.409500000002</v>
      </c>
      <c r="D21" s="10">
        <v>5.0000000000000001E-4</v>
      </c>
      <c r="E21">
        <f t="shared" ref="E21:E37" si="0">+(C21-C$7)/C$8</f>
        <v>-30.442461799318206</v>
      </c>
      <c r="F21">
        <f t="shared" ref="F21:F37" si="1">ROUND(2*E21,0)/2</f>
        <v>-30.5</v>
      </c>
      <c r="O21">
        <f t="shared" ref="O21:O37" ca="1" si="2">+C$11+C$12*$F21</f>
        <v>1.8032895323967998E-3</v>
      </c>
      <c r="Q21" s="2">
        <f t="shared" ref="Q21:Q37" si="3">+C21-15018.5</f>
        <v>38526.909500000002</v>
      </c>
      <c r="U21" s="46">
        <v>2.8505000002041925E-2</v>
      </c>
    </row>
    <row r="22" spans="1:21" x14ac:dyDescent="0.2">
      <c r="A22" t="s">
        <v>40</v>
      </c>
      <c r="B22" s="29"/>
      <c r="C22" s="10">
        <v>53555.536599999999</v>
      </c>
      <c r="D22" s="10">
        <v>8.0000000000000004E-4</v>
      </c>
      <c r="E22">
        <f t="shared" si="0"/>
        <v>-10.000605559036659</v>
      </c>
      <c r="F22">
        <f t="shared" si="1"/>
        <v>-10</v>
      </c>
      <c r="G22">
        <f t="shared" ref="G22:G37" si="4">+C22-(C$7+F22*C$8)</f>
        <v>-2.9999999969732016E-4</v>
      </c>
      <c r="J22">
        <f>+G22</f>
        <v>-2.9999999969732016E-4</v>
      </c>
      <c r="O22">
        <f t="shared" ca="1" si="2"/>
        <v>1.8256791417732617E-3</v>
      </c>
      <c r="Q22" s="2">
        <f t="shared" si="3"/>
        <v>38537.036599999999</v>
      </c>
      <c r="U22" s="46"/>
    </row>
    <row r="23" spans="1:21" x14ac:dyDescent="0.2">
      <c r="A23" t="s">
        <v>40</v>
      </c>
      <c r="B23" s="29"/>
      <c r="C23" s="10">
        <v>53557.516799999998</v>
      </c>
      <c r="D23" s="10">
        <v>1E-3</v>
      </c>
      <c r="E23">
        <f t="shared" si="0"/>
        <v>-6.0035122423935778</v>
      </c>
      <c r="F23">
        <f t="shared" si="1"/>
        <v>-6</v>
      </c>
      <c r="G23">
        <f t="shared" si="4"/>
        <v>-1.7400000069756061E-3</v>
      </c>
      <c r="J23">
        <f>+G23</f>
        <v>-1.7400000069756061E-3</v>
      </c>
      <c r="O23">
        <f t="shared" ca="1" si="2"/>
        <v>1.8300478460418397E-3</v>
      </c>
      <c r="Q23" s="2">
        <f t="shared" si="3"/>
        <v>38539.016799999998</v>
      </c>
      <c r="U23" s="46"/>
    </row>
    <row r="24" spans="1:21" x14ac:dyDescent="0.2">
      <c r="A24" s="30" t="s">
        <v>48</v>
      </c>
      <c r="C24" s="10">
        <v>53560.491000000002</v>
      </c>
      <c r="D24" s="10"/>
      <c r="E24">
        <f t="shared" si="0"/>
        <v>0</v>
      </c>
      <c r="F24">
        <f t="shared" si="1"/>
        <v>0</v>
      </c>
      <c r="G24">
        <f t="shared" si="4"/>
        <v>0</v>
      </c>
      <c r="K24">
        <f>+G24</f>
        <v>0</v>
      </c>
      <c r="O24">
        <f t="shared" ca="1" si="2"/>
        <v>1.8366009024447065E-3</v>
      </c>
      <c r="Q24" s="2">
        <f t="shared" si="3"/>
        <v>38541.991000000002</v>
      </c>
      <c r="U24" s="46"/>
    </row>
    <row r="25" spans="1:21" x14ac:dyDescent="0.2">
      <c r="A25" t="s">
        <v>40</v>
      </c>
      <c r="B25" s="29"/>
      <c r="C25" s="10">
        <v>53566.4349</v>
      </c>
      <c r="D25" s="10">
        <v>1.1999999999999999E-3</v>
      </c>
      <c r="E25">
        <f t="shared" si="0"/>
        <v>11.997941099288253</v>
      </c>
      <c r="F25">
        <f t="shared" si="1"/>
        <v>12</v>
      </c>
      <c r="G25">
        <f t="shared" si="4"/>
        <v>-1.0200000033364631E-3</v>
      </c>
      <c r="J25">
        <f t="shared" ref="J25:J37" si="5">+G25</f>
        <v>-1.0200000033364631E-3</v>
      </c>
      <c r="O25">
        <f t="shared" ca="1" si="2"/>
        <v>1.8497070152504401E-3</v>
      </c>
      <c r="Q25" s="2">
        <f t="shared" si="3"/>
        <v>38547.9349</v>
      </c>
      <c r="U25" s="46"/>
    </row>
    <row r="26" spans="1:21" x14ac:dyDescent="0.2">
      <c r="A26" t="s">
        <v>40</v>
      </c>
      <c r="B26" s="29"/>
      <c r="C26" s="10">
        <v>53569.413699999997</v>
      </c>
      <c r="D26" s="10">
        <v>1E-3</v>
      </c>
      <c r="E26">
        <f t="shared" si="0"/>
        <v>18.0107385801569</v>
      </c>
      <c r="F26">
        <f t="shared" si="1"/>
        <v>18</v>
      </c>
      <c r="G26">
        <f t="shared" si="4"/>
        <v>5.3199999965727329E-3</v>
      </c>
      <c r="J26">
        <f t="shared" si="5"/>
        <v>5.3199999965727329E-3</v>
      </c>
      <c r="O26">
        <f t="shared" ca="1" si="2"/>
        <v>1.8562600716533072E-3</v>
      </c>
      <c r="Q26" s="2">
        <f t="shared" si="3"/>
        <v>38550.913699999997</v>
      </c>
      <c r="U26" s="46"/>
    </row>
    <row r="27" spans="1:21" x14ac:dyDescent="0.2">
      <c r="A27" t="s">
        <v>40</v>
      </c>
      <c r="B27" s="29"/>
      <c r="C27" s="10">
        <v>53846.348599999998</v>
      </c>
      <c r="D27" s="10">
        <v>5.9999999999999995E-4</v>
      </c>
      <c r="E27">
        <f t="shared" si="0"/>
        <v>577.01217173653276</v>
      </c>
      <c r="F27">
        <f t="shared" si="1"/>
        <v>577</v>
      </c>
      <c r="G27">
        <f t="shared" si="4"/>
        <v>6.0299999968265183E-3</v>
      </c>
      <c r="J27">
        <f t="shared" si="5"/>
        <v>6.0299999968265183E-3</v>
      </c>
      <c r="O27">
        <f t="shared" ca="1" si="2"/>
        <v>2.4667864931870705E-3</v>
      </c>
      <c r="Q27" s="2">
        <f t="shared" si="3"/>
        <v>38827.848599999998</v>
      </c>
      <c r="U27" s="46"/>
    </row>
    <row r="28" spans="1:21" x14ac:dyDescent="0.2">
      <c r="A28" s="30" t="s">
        <v>43</v>
      </c>
      <c r="B28" s="31"/>
      <c r="C28" s="32">
        <v>54192.635300000002</v>
      </c>
      <c r="D28" s="10">
        <v>1E-3</v>
      </c>
      <c r="E28">
        <f t="shared" si="0"/>
        <v>1276.0023011243211</v>
      </c>
      <c r="F28">
        <f t="shared" si="1"/>
        <v>1276</v>
      </c>
      <c r="G28">
        <f t="shared" si="4"/>
        <v>1.1400000003050081E-3</v>
      </c>
      <c r="J28">
        <f t="shared" si="5"/>
        <v>1.1400000003050081E-3</v>
      </c>
      <c r="O28">
        <f t="shared" ca="1" si="2"/>
        <v>3.2302175641210611E-3</v>
      </c>
      <c r="Q28" s="2">
        <f t="shared" si="3"/>
        <v>39174.135300000002</v>
      </c>
      <c r="U28" s="46"/>
    </row>
    <row r="29" spans="1:21" x14ac:dyDescent="0.2">
      <c r="A29" s="42" t="s">
        <v>53</v>
      </c>
      <c r="B29" s="43" t="s">
        <v>50</v>
      </c>
      <c r="C29" s="42">
        <v>54213.443399999996</v>
      </c>
      <c r="D29" s="42">
        <v>1.4E-3</v>
      </c>
      <c r="E29">
        <f t="shared" si="0"/>
        <v>1318.004077430804</v>
      </c>
      <c r="F29">
        <f t="shared" si="1"/>
        <v>1318</v>
      </c>
      <c r="G29">
        <f t="shared" si="4"/>
        <v>2.0199999926262535E-3</v>
      </c>
      <c r="J29">
        <f t="shared" si="5"/>
        <v>2.0199999926262535E-3</v>
      </c>
      <c r="O29">
        <f t="shared" ca="1" si="2"/>
        <v>3.2760889589411291E-3</v>
      </c>
      <c r="Q29" s="2">
        <f t="shared" si="3"/>
        <v>39194.943399999996</v>
      </c>
      <c r="U29" s="46"/>
    </row>
    <row r="30" spans="1:21" x14ac:dyDescent="0.2">
      <c r="A30" s="30" t="s">
        <v>43</v>
      </c>
      <c r="B30" s="43"/>
      <c r="C30" s="30">
        <v>54213.4447</v>
      </c>
      <c r="D30" s="30">
        <v>5.9999999999999995E-4</v>
      </c>
      <c r="E30">
        <f t="shared" si="0"/>
        <v>1318.0067015199495</v>
      </c>
      <c r="F30">
        <f t="shared" si="1"/>
        <v>1318</v>
      </c>
      <c r="G30">
        <f t="shared" si="4"/>
        <v>3.3199999961652793E-3</v>
      </c>
      <c r="J30">
        <f t="shared" si="5"/>
        <v>3.3199999961652793E-3</v>
      </c>
      <c r="O30">
        <f t="shared" ca="1" si="2"/>
        <v>3.2760889589411291E-3</v>
      </c>
      <c r="Q30" s="2">
        <f t="shared" si="3"/>
        <v>39194.9447</v>
      </c>
      <c r="U30" s="46"/>
    </row>
    <row r="31" spans="1:21" x14ac:dyDescent="0.2">
      <c r="A31" s="42" t="s">
        <v>53</v>
      </c>
      <c r="B31" s="43" t="s">
        <v>50</v>
      </c>
      <c r="C31" s="42">
        <v>54219.390299999999</v>
      </c>
      <c r="D31" s="42">
        <v>3.2000000000000002E-3</v>
      </c>
      <c r="E31">
        <f t="shared" si="0"/>
        <v>1330.0080741204201</v>
      </c>
      <c r="F31">
        <f t="shared" si="1"/>
        <v>1330</v>
      </c>
      <c r="G31">
        <f t="shared" si="4"/>
        <v>4.0000000008149073E-3</v>
      </c>
      <c r="J31">
        <f t="shared" si="5"/>
        <v>4.0000000008149073E-3</v>
      </c>
      <c r="O31">
        <f t="shared" ca="1" si="2"/>
        <v>3.2891950717468628E-3</v>
      </c>
      <c r="Q31" s="2">
        <f t="shared" si="3"/>
        <v>39200.890299999999</v>
      </c>
      <c r="U31" s="46"/>
    </row>
    <row r="32" spans="1:21" x14ac:dyDescent="0.2">
      <c r="A32" s="30" t="s">
        <v>43</v>
      </c>
      <c r="B32" s="43"/>
      <c r="C32" s="30">
        <v>54221.372499999998</v>
      </c>
      <c r="D32" s="30">
        <v>4.0000000000000002E-4</v>
      </c>
      <c r="E32">
        <f t="shared" si="0"/>
        <v>1334.0092044972766</v>
      </c>
      <c r="F32">
        <f t="shared" si="1"/>
        <v>1334</v>
      </c>
      <c r="G32">
        <f t="shared" si="4"/>
        <v>4.559999993944075E-3</v>
      </c>
      <c r="J32">
        <f t="shared" si="5"/>
        <v>4.559999993944075E-3</v>
      </c>
      <c r="O32">
        <f t="shared" ca="1" si="2"/>
        <v>3.2935637760154405E-3</v>
      </c>
      <c r="Q32" s="2">
        <f t="shared" si="3"/>
        <v>39202.872499999998</v>
      </c>
      <c r="U32" s="46"/>
    </row>
    <row r="33" spans="1:21" x14ac:dyDescent="0.2">
      <c r="A33" s="42" t="s">
        <v>53</v>
      </c>
      <c r="B33" s="43" t="s">
        <v>50</v>
      </c>
      <c r="C33" s="42">
        <v>54226.326399999998</v>
      </c>
      <c r="D33" s="42">
        <v>1.4E-3</v>
      </c>
      <c r="E33">
        <f t="shared" si="0"/>
        <v>1344.0088007912564</v>
      </c>
      <c r="F33">
        <f t="shared" si="1"/>
        <v>1344</v>
      </c>
      <c r="G33">
        <f t="shared" si="4"/>
        <v>4.3599999989964999E-3</v>
      </c>
      <c r="J33">
        <f t="shared" si="5"/>
        <v>4.3599999989964999E-3</v>
      </c>
      <c r="O33">
        <f t="shared" ca="1" si="2"/>
        <v>3.3044855366868853E-3</v>
      </c>
      <c r="Q33" s="2">
        <f t="shared" si="3"/>
        <v>39207.826399999998</v>
      </c>
      <c r="U33" s="46"/>
    </row>
    <row r="34" spans="1:21" x14ac:dyDescent="0.2">
      <c r="A34" s="30" t="s">
        <v>49</v>
      </c>
      <c r="B34" s="44" t="s">
        <v>50</v>
      </c>
      <c r="C34" s="30">
        <v>54516.638200000001</v>
      </c>
      <c r="D34" s="30">
        <v>2.9999999999999997E-4</v>
      </c>
      <c r="E34">
        <f t="shared" si="0"/>
        <v>1930.0119093276264</v>
      </c>
      <c r="F34">
        <f t="shared" si="1"/>
        <v>1930</v>
      </c>
      <c r="G34">
        <f t="shared" si="4"/>
        <v>5.8999999964726157E-3</v>
      </c>
      <c r="J34">
        <f t="shared" si="5"/>
        <v>5.8999999964726157E-3</v>
      </c>
      <c r="O34">
        <f t="shared" ca="1" si="2"/>
        <v>3.9445007120335503E-3</v>
      </c>
      <c r="Q34" s="2">
        <f t="shared" si="3"/>
        <v>39498.138200000001</v>
      </c>
      <c r="U34" s="46"/>
    </row>
    <row r="35" spans="1:21" x14ac:dyDescent="0.2">
      <c r="A35" s="42" t="s">
        <v>53</v>
      </c>
      <c r="B35" s="43" t="s">
        <v>50</v>
      </c>
      <c r="C35" s="42">
        <v>54526.546000000002</v>
      </c>
      <c r="D35" s="42">
        <v>8.0000000000000004E-4</v>
      </c>
      <c r="E35">
        <f t="shared" si="0"/>
        <v>1950.0111019155856</v>
      </c>
      <c r="F35">
        <f t="shared" si="1"/>
        <v>1950</v>
      </c>
      <c r="G35">
        <f t="shared" si="4"/>
        <v>5.4999999993015081E-3</v>
      </c>
      <c r="J35">
        <f t="shared" si="5"/>
        <v>5.4999999993015081E-3</v>
      </c>
      <c r="O35">
        <f t="shared" ca="1" si="2"/>
        <v>3.9663442333764398E-3</v>
      </c>
      <c r="Q35" s="2">
        <f t="shared" si="3"/>
        <v>39508.046000000002</v>
      </c>
      <c r="U35" s="46"/>
    </row>
    <row r="36" spans="1:21" x14ac:dyDescent="0.2">
      <c r="A36" s="30" t="s">
        <v>49</v>
      </c>
      <c r="B36" s="44" t="s">
        <v>51</v>
      </c>
      <c r="C36" s="30">
        <v>54570.385799999996</v>
      </c>
      <c r="D36" s="30">
        <v>8.9999999999999998E-4</v>
      </c>
      <c r="E36">
        <f t="shared" si="0"/>
        <v>2038.5030580731002</v>
      </c>
      <c r="F36">
        <f t="shared" si="1"/>
        <v>2038.5</v>
      </c>
      <c r="G36">
        <f t="shared" si="4"/>
        <v>1.5149999962886795E-3</v>
      </c>
      <c r="J36">
        <f t="shared" si="5"/>
        <v>1.5149999962886795E-3</v>
      </c>
      <c r="O36">
        <f t="shared" ca="1" si="2"/>
        <v>4.0630018153187258E-3</v>
      </c>
      <c r="Q36" s="2">
        <f t="shared" si="3"/>
        <v>39551.885799999996</v>
      </c>
      <c r="U36" s="46"/>
    </row>
    <row r="37" spans="1:21" x14ac:dyDescent="0.2">
      <c r="A37" s="30" t="s">
        <v>49</v>
      </c>
      <c r="B37" s="44" t="s">
        <v>50</v>
      </c>
      <c r="C37" s="30">
        <v>54570.636599999998</v>
      </c>
      <c r="D37" s="30">
        <v>4.0000000000000002E-4</v>
      </c>
      <c r="E37">
        <f t="shared" si="0"/>
        <v>2039.0093054237827</v>
      </c>
      <c r="F37">
        <f t="shared" si="1"/>
        <v>2039</v>
      </c>
      <c r="G37">
        <f t="shared" si="4"/>
        <v>4.6099999963189475E-3</v>
      </c>
      <c r="J37">
        <f t="shared" si="5"/>
        <v>4.6099999963189475E-3</v>
      </c>
      <c r="O37">
        <f t="shared" ca="1" si="2"/>
        <v>4.0635479033522982E-3</v>
      </c>
      <c r="Q37" s="2">
        <f t="shared" si="3"/>
        <v>39552.136599999998</v>
      </c>
      <c r="U37" s="46"/>
    </row>
    <row r="38" spans="1:21" x14ac:dyDescent="0.2">
      <c r="A38" s="30" t="s">
        <v>49</v>
      </c>
      <c r="B38" s="44" t="s">
        <v>50</v>
      </c>
      <c r="C38" s="30">
        <v>54583.519500000002</v>
      </c>
      <c r="D38" s="30">
        <v>2.0000000000000001E-4</v>
      </c>
      <c r="E38">
        <f t="shared" ref="E38:E69" si="6">+(C38-C$7)/C$8</f>
        <v>2065.0138269312292</v>
      </c>
      <c r="F38">
        <f t="shared" ref="F38:F69" si="7">ROUND(2*E38,0)/2</f>
        <v>2065</v>
      </c>
      <c r="G38">
        <f t="shared" ref="G38:G54" si="8">+C38-(C$7+F38*C$8)</f>
        <v>6.8499999979394488E-3</v>
      </c>
      <c r="J38">
        <f t="shared" ref="J38:J50" si="9">+G38</f>
        <v>6.8499999979394488E-3</v>
      </c>
      <c r="O38">
        <f t="shared" ref="O38:O69" ca="1" si="10">+C$11+C$12*$F38</f>
        <v>4.0919444810980539E-3</v>
      </c>
      <c r="Q38" s="2">
        <f t="shared" ref="Q38:Q69" si="11">+C38-15018.5</f>
        <v>39565.019500000002</v>
      </c>
      <c r="U38" s="46"/>
    </row>
    <row r="39" spans="1:21" x14ac:dyDescent="0.2">
      <c r="A39" s="42" t="s">
        <v>53</v>
      </c>
      <c r="B39" s="43" t="s">
        <v>50</v>
      </c>
      <c r="C39" s="42">
        <v>54587.483699999997</v>
      </c>
      <c r="D39" s="42">
        <v>6.9999999999999999E-4</v>
      </c>
      <c r="E39">
        <f t="shared" si="6"/>
        <v>2073.015683978917</v>
      </c>
      <c r="F39">
        <f t="shared" si="7"/>
        <v>2073</v>
      </c>
      <c r="G39">
        <f t="shared" si="8"/>
        <v>7.7699999965261668E-3</v>
      </c>
      <c r="J39">
        <f t="shared" si="9"/>
        <v>7.7699999965261668E-3</v>
      </c>
      <c r="O39">
        <f t="shared" ca="1" si="10"/>
        <v>4.1006818896352102E-3</v>
      </c>
      <c r="Q39" s="2">
        <f t="shared" si="11"/>
        <v>39568.983699999997</v>
      </c>
      <c r="U39" s="46"/>
    </row>
    <row r="40" spans="1:21" x14ac:dyDescent="0.2">
      <c r="A40" s="30" t="s">
        <v>49</v>
      </c>
      <c r="B40" s="44" t="s">
        <v>50</v>
      </c>
      <c r="C40" s="30">
        <v>54594.418799999999</v>
      </c>
      <c r="D40" s="30">
        <v>1E-3</v>
      </c>
      <c r="E40">
        <f t="shared" si="6"/>
        <v>2087.0143921196536</v>
      </c>
      <c r="F40">
        <f t="shared" si="7"/>
        <v>2087</v>
      </c>
      <c r="G40">
        <f t="shared" si="8"/>
        <v>7.1299999981420115E-3</v>
      </c>
      <c r="J40">
        <f t="shared" si="9"/>
        <v>7.1299999981420115E-3</v>
      </c>
      <c r="O40">
        <f t="shared" ca="1" si="10"/>
        <v>4.1159723545752328E-3</v>
      </c>
      <c r="Q40" s="2">
        <f t="shared" si="11"/>
        <v>39575.918799999999</v>
      </c>
      <c r="U40" s="46"/>
    </row>
    <row r="41" spans="1:21" x14ac:dyDescent="0.2">
      <c r="A41" s="30" t="s">
        <v>49</v>
      </c>
      <c r="B41" s="44" t="s">
        <v>50</v>
      </c>
      <c r="C41" s="30">
        <v>54596.400399999999</v>
      </c>
      <c r="D41" s="30">
        <v>4.0000000000000002E-4</v>
      </c>
      <c r="E41">
        <f t="shared" si="6"/>
        <v>2091.0143113784479</v>
      </c>
      <c r="F41">
        <f t="shared" si="7"/>
        <v>2091</v>
      </c>
      <c r="G41">
        <f t="shared" si="8"/>
        <v>7.0899999991524965E-3</v>
      </c>
      <c r="J41">
        <f t="shared" si="9"/>
        <v>7.0899999991524965E-3</v>
      </c>
      <c r="O41">
        <f t="shared" ca="1" si="10"/>
        <v>4.1203410588438114E-3</v>
      </c>
      <c r="Q41" s="2">
        <f t="shared" si="11"/>
        <v>39577.900399999999</v>
      </c>
      <c r="U41" s="46"/>
    </row>
    <row r="42" spans="1:21" x14ac:dyDescent="0.2">
      <c r="A42" s="47" t="s">
        <v>49</v>
      </c>
      <c r="B42" s="48" t="s">
        <v>50</v>
      </c>
      <c r="C42" s="47">
        <v>54597.392999999996</v>
      </c>
      <c r="D42" s="47">
        <v>1E-3</v>
      </c>
      <c r="E42">
        <f t="shared" si="6"/>
        <v>2093.0179043620324</v>
      </c>
      <c r="F42">
        <f t="shared" si="7"/>
        <v>2093</v>
      </c>
      <c r="G42">
        <f t="shared" si="8"/>
        <v>8.8699999978416599E-3</v>
      </c>
      <c r="J42">
        <f t="shared" si="9"/>
        <v>8.8699999978416599E-3</v>
      </c>
      <c r="O42">
        <f t="shared" ca="1" si="10"/>
        <v>4.1225254109780998E-3</v>
      </c>
      <c r="Q42" s="2">
        <f t="shared" si="11"/>
        <v>39578.892999999996</v>
      </c>
      <c r="U42" s="46"/>
    </row>
    <row r="43" spans="1:21" x14ac:dyDescent="0.2">
      <c r="A43" s="47" t="s">
        <v>54</v>
      </c>
      <c r="B43" s="48" t="s">
        <v>51</v>
      </c>
      <c r="C43" s="47">
        <v>54610.517</v>
      </c>
      <c r="D43" s="47">
        <v>1E-3</v>
      </c>
      <c r="E43">
        <f t="shared" si="6"/>
        <v>2119.5090934781251</v>
      </c>
      <c r="F43">
        <f t="shared" si="7"/>
        <v>2119.5</v>
      </c>
      <c r="G43">
        <f t="shared" si="8"/>
        <v>4.5049999971524812E-3</v>
      </c>
      <c r="J43">
        <f t="shared" si="9"/>
        <v>4.5049999971524812E-3</v>
      </c>
      <c r="O43">
        <f t="shared" ca="1" si="10"/>
        <v>4.1514680767574287E-3</v>
      </c>
      <c r="Q43" s="2">
        <f t="shared" si="11"/>
        <v>39592.017</v>
      </c>
      <c r="U43" s="46"/>
    </row>
    <row r="44" spans="1:21" x14ac:dyDescent="0.2">
      <c r="A44" s="42" t="s">
        <v>53</v>
      </c>
      <c r="B44" s="43" t="s">
        <v>51</v>
      </c>
      <c r="C44" s="42">
        <v>54621.421499999997</v>
      </c>
      <c r="D44" s="42">
        <v>1.9E-3</v>
      </c>
      <c r="E44">
        <f t="shared" si="6"/>
        <v>2141.5201550231018</v>
      </c>
      <c r="F44">
        <f t="shared" si="7"/>
        <v>2141.5</v>
      </c>
      <c r="G44">
        <f t="shared" si="8"/>
        <v>9.9849999969592318E-3</v>
      </c>
      <c r="J44">
        <f t="shared" si="9"/>
        <v>9.9849999969592318E-3</v>
      </c>
      <c r="O44">
        <f t="shared" ca="1" si="10"/>
        <v>4.1754959502346076E-3</v>
      </c>
      <c r="Q44" s="2">
        <f t="shared" si="11"/>
        <v>39602.921499999997</v>
      </c>
      <c r="U44" s="46"/>
    </row>
    <row r="45" spans="1:21" x14ac:dyDescent="0.2">
      <c r="A45" s="47" t="s">
        <v>54</v>
      </c>
      <c r="B45" s="48" t="s">
        <v>50</v>
      </c>
      <c r="C45" s="47">
        <v>54636.529799999997</v>
      </c>
      <c r="D45" s="47">
        <v>8.9999999999999998E-4</v>
      </c>
      <c r="E45">
        <f t="shared" si="6"/>
        <v>2172.0167134292701</v>
      </c>
      <c r="F45">
        <f t="shared" si="7"/>
        <v>2172</v>
      </c>
      <c r="G45">
        <f t="shared" si="8"/>
        <v>8.2799999945564196E-3</v>
      </c>
      <c r="J45">
        <f t="shared" si="9"/>
        <v>8.2799999945564196E-3</v>
      </c>
      <c r="O45">
        <f t="shared" ca="1" si="10"/>
        <v>4.2088073202825142E-3</v>
      </c>
      <c r="Q45" s="2">
        <f t="shared" si="11"/>
        <v>39618.029799999997</v>
      </c>
      <c r="U45" s="46"/>
    </row>
    <row r="46" spans="1:21" x14ac:dyDescent="0.2">
      <c r="A46" s="42" t="s">
        <v>53</v>
      </c>
      <c r="B46" s="43" t="s">
        <v>50</v>
      </c>
      <c r="C46" s="42">
        <v>54651.395600000003</v>
      </c>
      <c r="D46" s="42">
        <v>6.7000000000000002E-3</v>
      </c>
      <c r="E46">
        <f t="shared" si="6"/>
        <v>2202.0237782846566</v>
      </c>
      <c r="F46">
        <f t="shared" si="7"/>
        <v>2202</v>
      </c>
      <c r="G46">
        <f t="shared" si="8"/>
        <v>1.1780000000726432E-2</v>
      </c>
      <c r="J46">
        <f t="shared" si="9"/>
        <v>1.1780000000726432E-2</v>
      </c>
      <c r="O46">
        <f t="shared" ca="1" si="10"/>
        <v>4.2415726022968486E-3</v>
      </c>
      <c r="Q46" s="2">
        <f t="shared" si="11"/>
        <v>39632.895600000003</v>
      </c>
      <c r="U46" s="46"/>
    </row>
    <row r="47" spans="1:21" x14ac:dyDescent="0.2">
      <c r="A47" s="42" t="s">
        <v>53</v>
      </c>
      <c r="B47" s="43" t="s">
        <v>50</v>
      </c>
      <c r="C47" s="42">
        <v>54659.320200000002</v>
      </c>
      <c r="D47" s="42">
        <v>3.8E-3</v>
      </c>
      <c r="E47">
        <f t="shared" si="6"/>
        <v>2218.019821965645</v>
      </c>
      <c r="F47">
        <f t="shared" si="7"/>
        <v>2218</v>
      </c>
      <c r="G47">
        <f t="shared" si="8"/>
        <v>9.819999999308493E-3</v>
      </c>
      <c r="J47">
        <f t="shared" si="9"/>
        <v>9.819999999308493E-3</v>
      </c>
      <c r="O47">
        <f t="shared" ca="1" si="10"/>
        <v>4.2590474193711595E-3</v>
      </c>
      <c r="Q47" s="2">
        <f t="shared" si="11"/>
        <v>39640.820200000002</v>
      </c>
      <c r="U47" s="46"/>
    </row>
    <row r="48" spans="1:21" x14ac:dyDescent="0.2">
      <c r="A48" s="42" t="s">
        <v>53</v>
      </c>
      <c r="B48" s="43" t="s">
        <v>51</v>
      </c>
      <c r="C48" s="42">
        <v>54671.448799999998</v>
      </c>
      <c r="D48" s="42">
        <v>9.7000000000000003E-3</v>
      </c>
      <c r="E48">
        <f t="shared" si="6"/>
        <v>2242.5017662138357</v>
      </c>
      <c r="F48">
        <f t="shared" si="7"/>
        <v>2242.5</v>
      </c>
      <c r="G48">
        <f t="shared" si="8"/>
        <v>8.7499999790452421E-4</v>
      </c>
      <c r="J48">
        <f t="shared" si="9"/>
        <v>8.7499999790452421E-4</v>
      </c>
      <c r="O48">
        <f t="shared" ca="1" si="10"/>
        <v>4.2858057330162E-3</v>
      </c>
      <c r="Q48" s="2">
        <f t="shared" si="11"/>
        <v>39652.948799999998</v>
      </c>
      <c r="U48" s="46"/>
    </row>
    <row r="49" spans="1:21" x14ac:dyDescent="0.2">
      <c r="A49" s="47" t="s">
        <v>54</v>
      </c>
      <c r="B49" s="48" t="s">
        <v>50</v>
      </c>
      <c r="C49" s="47">
        <v>54703.409299999999</v>
      </c>
      <c r="D49" s="47">
        <v>8.0000000000000004E-4</v>
      </c>
      <c r="E49">
        <f t="shared" si="6"/>
        <v>2307.0149976786852</v>
      </c>
      <c r="F49">
        <f t="shared" si="7"/>
        <v>2307</v>
      </c>
      <c r="G49">
        <f t="shared" si="8"/>
        <v>7.4299999978393316E-3</v>
      </c>
      <c r="J49">
        <f t="shared" si="9"/>
        <v>7.4299999978393316E-3</v>
      </c>
      <c r="O49">
        <f t="shared" ca="1" si="10"/>
        <v>4.3562510893470179E-3</v>
      </c>
      <c r="Q49" s="2">
        <f t="shared" si="11"/>
        <v>39684.909299999999</v>
      </c>
      <c r="U49" s="46"/>
    </row>
    <row r="50" spans="1:21" x14ac:dyDescent="0.2">
      <c r="A50" s="47" t="s">
        <v>54</v>
      </c>
      <c r="B50" s="48" t="s">
        <v>50</v>
      </c>
      <c r="C50" s="47">
        <v>54959.535900000003</v>
      </c>
      <c r="D50" s="47">
        <v>2.9999999999999997E-4</v>
      </c>
      <c r="E50">
        <f t="shared" si="6"/>
        <v>2824.0142508225526</v>
      </c>
      <c r="F50">
        <f t="shared" si="7"/>
        <v>2824</v>
      </c>
      <c r="G50">
        <f t="shared" si="8"/>
        <v>7.060000003548339E-3</v>
      </c>
      <c r="J50">
        <f t="shared" si="9"/>
        <v>7.060000003548339E-3</v>
      </c>
      <c r="O50">
        <f t="shared" ca="1" si="10"/>
        <v>4.9209061160607141E-3</v>
      </c>
      <c r="Q50" s="2">
        <f t="shared" si="11"/>
        <v>39941.035900000003</v>
      </c>
      <c r="U50" s="46"/>
    </row>
    <row r="51" spans="1:21" x14ac:dyDescent="0.2">
      <c r="A51" s="30" t="s">
        <v>52</v>
      </c>
      <c r="B51" s="44" t="s">
        <v>50</v>
      </c>
      <c r="C51" s="30">
        <v>54983.809000000001</v>
      </c>
      <c r="D51" s="30">
        <v>8.0000000000000004E-4</v>
      </c>
      <c r="E51">
        <f t="shared" si="6"/>
        <v>2873.010233947638</v>
      </c>
      <c r="F51">
        <f t="shared" si="7"/>
        <v>2873</v>
      </c>
      <c r="G51">
        <f t="shared" si="8"/>
        <v>5.0699999992502853E-3</v>
      </c>
      <c r="K51">
        <f>+G51</f>
        <v>5.0699999992502853E-3</v>
      </c>
      <c r="O51">
        <f t="shared" ca="1" si="10"/>
        <v>4.9744227433507933E-3</v>
      </c>
      <c r="Q51" s="2">
        <f t="shared" si="11"/>
        <v>39965.309000000001</v>
      </c>
      <c r="U51" s="46"/>
    </row>
    <row r="52" spans="1:21" x14ac:dyDescent="0.2">
      <c r="A52" s="47" t="s">
        <v>54</v>
      </c>
      <c r="B52" s="48" t="s">
        <v>50</v>
      </c>
      <c r="C52" s="47">
        <v>55029.387499999997</v>
      </c>
      <c r="D52" s="47">
        <v>8.9999999999999998E-4</v>
      </c>
      <c r="E52">
        <f t="shared" si="6"/>
        <v>2965.0118084011128</v>
      </c>
      <c r="F52">
        <f t="shared" si="7"/>
        <v>2965</v>
      </c>
      <c r="G52">
        <f t="shared" si="8"/>
        <v>5.8499999940977432E-3</v>
      </c>
      <c r="J52">
        <f>+G52</f>
        <v>5.8499999940977432E-3</v>
      </c>
      <c r="O52">
        <f t="shared" ca="1" si="10"/>
        <v>5.0749029415280856E-3</v>
      </c>
      <c r="Q52" s="2">
        <f t="shared" si="11"/>
        <v>40010.887499999997</v>
      </c>
      <c r="U52" s="46"/>
    </row>
    <row r="53" spans="1:21" x14ac:dyDescent="0.2">
      <c r="A53" s="47" t="s">
        <v>55</v>
      </c>
      <c r="B53" s="48" t="s">
        <v>50</v>
      </c>
      <c r="C53" s="47">
        <v>55293.439299999998</v>
      </c>
      <c r="D53" s="47">
        <v>1.9E-3</v>
      </c>
      <c r="E53">
        <f t="shared" si="6"/>
        <v>3498.0083163440308</v>
      </c>
      <c r="F53">
        <f t="shared" si="7"/>
        <v>3498</v>
      </c>
      <c r="G53">
        <f t="shared" si="8"/>
        <v>4.1199999977834523E-3</v>
      </c>
      <c r="J53">
        <f>+G53</f>
        <v>4.1199999977834523E-3</v>
      </c>
      <c r="O53">
        <f t="shared" ca="1" si="10"/>
        <v>5.6570327853160919E-3</v>
      </c>
      <c r="Q53" s="2">
        <f t="shared" si="11"/>
        <v>40274.939299999998</v>
      </c>
      <c r="U53" s="46"/>
    </row>
    <row r="54" spans="1:21" x14ac:dyDescent="0.2">
      <c r="A54" s="47" t="s">
        <v>55</v>
      </c>
      <c r="B54" s="48" t="s">
        <v>50</v>
      </c>
      <c r="C54" s="47">
        <v>55304.337500000001</v>
      </c>
      <c r="D54" s="47">
        <v>3.0999999999999999E-3</v>
      </c>
      <c r="E54">
        <f t="shared" si="6"/>
        <v>3520.0066611493503</v>
      </c>
      <c r="F54">
        <f t="shared" si="7"/>
        <v>3520</v>
      </c>
      <c r="G54">
        <f t="shared" si="8"/>
        <v>3.2999999966705218E-3</v>
      </c>
      <c r="J54">
        <f>+G54</f>
        <v>3.2999999966705218E-3</v>
      </c>
      <c r="O54">
        <f t="shared" ca="1" si="10"/>
        <v>5.6810606587932707E-3</v>
      </c>
      <c r="Q54" s="2">
        <f t="shared" si="11"/>
        <v>40285.837500000001</v>
      </c>
      <c r="U54" s="46"/>
    </row>
    <row r="55" spans="1:21" x14ac:dyDescent="0.2">
      <c r="A55" s="47" t="s">
        <v>55</v>
      </c>
      <c r="B55" s="48" t="s">
        <v>51</v>
      </c>
      <c r="C55" s="47">
        <v>55309.568200000002</v>
      </c>
      <c r="D55" s="47">
        <v>3.8E-3</v>
      </c>
      <c r="E55">
        <f t="shared" si="6"/>
        <v>3530.5649865767741</v>
      </c>
      <c r="F55">
        <f t="shared" si="7"/>
        <v>3530.5</v>
      </c>
      <c r="O55">
        <f t="shared" ca="1" si="10"/>
        <v>5.692528507498287E-3</v>
      </c>
      <c r="Q55" s="2">
        <f t="shared" si="11"/>
        <v>40291.068200000002</v>
      </c>
      <c r="U55" s="46">
        <v>3.2194999999774154E-2</v>
      </c>
    </row>
    <row r="56" spans="1:21" x14ac:dyDescent="0.2">
      <c r="A56" s="47" t="s">
        <v>55</v>
      </c>
      <c r="B56" s="48" t="s">
        <v>51</v>
      </c>
      <c r="C56" s="47">
        <v>55311.569000000003</v>
      </c>
      <c r="D56" s="47">
        <v>4.0000000000000001E-3</v>
      </c>
      <c r="E56">
        <f t="shared" si="6"/>
        <v>3534.6036616136157</v>
      </c>
      <c r="F56">
        <f t="shared" si="7"/>
        <v>3534.5</v>
      </c>
      <c r="O56">
        <f t="shared" ca="1" si="10"/>
        <v>5.6968972117668656E-3</v>
      </c>
      <c r="Q56" s="2">
        <f t="shared" si="11"/>
        <v>40293.069000000003</v>
      </c>
      <c r="U56" s="46">
        <v>5.1355000003241003E-2</v>
      </c>
    </row>
    <row r="57" spans="1:21" x14ac:dyDescent="0.2">
      <c r="A57" s="47" t="s">
        <v>55</v>
      </c>
      <c r="B57" s="48" t="s">
        <v>51</v>
      </c>
      <c r="C57" s="47">
        <v>55376.446900000003</v>
      </c>
      <c r="D57" s="47">
        <v>2.8E-3</v>
      </c>
      <c r="E57">
        <f t="shared" si="6"/>
        <v>3665.5616560021008</v>
      </c>
      <c r="F57">
        <f t="shared" si="7"/>
        <v>3665.5</v>
      </c>
      <c r="O57">
        <f t="shared" ca="1" si="10"/>
        <v>5.8399722765627923E-3</v>
      </c>
      <c r="Q57" s="2">
        <f t="shared" si="11"/>
        <v>40357.946900000003</v>
      </c>
      <c r="U57" s="46">
        <v>3.0545000001438893E-2</v>
      </c>
    </row>
    <row r="58" spans="1:21" x14ac:dyDescent="0.2">
      <c r="A58" s="47" t="s">
        <v>55</v>
      </c>
      <c r="B58" s="48" t="s">
        <v>50</v>
      </c>
      <c r="C58" s="47">
        <v>55397.473899999997</v>
      </c>
      <c r="D58" s="47">
        <v>2.0999999999999999E-3</v>
      </c>
      <c r="E58" s="49">
        <f t="shared" si="6"/>
        <v>3708.0052885488694</v>
      </c>
      <c r="F58">
        <f t="shared" si="7"/>
        <v>3708</v>
      </c>
      <c r="G58">
        <f t="shared" ref="G58:G83" si="12">+C58-(C$7+F58*C$8)</f>
        <v>2.6199999920208938E-3</v>
      </c>
      <c r="J58">
        <f>+G58</f>
        <v>2.6199999920208938E-3</v>
      </c>
      <c r="O58">
        <f t="shared" ca="1" si="10"/>
        <v>5.8863897594164322E-3</v>
      </c>
      <c r="Q58" s="2">
        <f t="shared" si="11"/>
        <v>40378.973899999997</v>
      </c>
      <c r="U58" s="46"/>
    </row>
    <row r="59" spans="1:21" x14ac:dyDescent="0.2">
      <c r="A59" s="47" t="s">
        <v>56</v>
      </c>
      <c r="B59" s="48" t="s">
        <v>50</v>
      </c>
      <c r="C59" s="47">
        <v>55662.5196</v>
      </c>
      <c r="D59" s="47">
        <v>1.1000000000000001E-3</v>
      </c>
      <c r="E59" s="49">
        <f t="shared" si="6"/>
        <v>4243.0080135645176</v>
      </c>
      <c r="F59">
        <f t="shared" si="7"/>
        <v>4243</v>
      </c>
      <c r="G59">
        <f t="shared" si="12"/>
        <v>3.9699999979347922E-3</v>
      </c>
      <c r="J59">
        <f>+G59</f>
        <v>3.9699999979347922E-3</v>
      </c>
      <c r="O59">
        <f t="shared" ca="1" si="10"/>
        <v>6.4707039553387287E-3</v>
      </c>
      <c r="Q59" s="2">
        <f t="shared" si="11"/>
        <v>40644.0196</v>
      </c>
      <c r="U59" s="46"/>
    </row>
    <row r="60" spans="1:21" x14ac:dyDescent="0.2">
      <c r="A60" s="47" t="s">
        <v>57</v>
      </c>
      <c r="B60" s="48" t="s">
        <v>50</v>
      </c>
      <c r="C60" s="47">
        <v>55671.932999999997</v>
      </c>
      <c r="D60" s="47">
        <v>1.1999999999999999E-3</v>
      </c>
      <c r="E60" s="49">
        <f t="shared" si="6"/>
        <v>4262.0092448678779</v>
      </c>
      <c r="F60">
        <f t="shared" si="7"/>
        <v>4262</v>
      </c>
      <c r="G60">
        <f t="shared" si="12"/>
        <v>4.5799999934388325E-3</v>
      </c>
      <c r="K60">
        <f>+G60</f>
        <v>4.5799999934388325E-3</v>
      </c>
      <c r="O60">
        <f t="shared" ca="1" si="10"/>
        <v>6.4914553006144736E-3</v>
      </c>
      <c r="Q60" s="2">
        <f t="shared" si="11"/>
        <v>40653.432999999997</v>
      </c>
      <c r="U60" s="46"/>
    </row>
    <row r="61" spans="1:21" x14ac:dyDescent="0.2">
      <c r="A61" s="50" t="s">
        <v>59</v>
      </c>
      <c r="B61" s="44" t="s">
        <v>51</v>
      </c>
      <c r="C61" s="30">
        <v>56008.573900000003</v>
      </c>
      <c r="D61" s="30">
        <v>2.0999999999999999E-3</v>
      </c>
      <c r="E61" s="49">
        <f t="shared" si="6"/>
        <v>4941.5290365555829</v>
      </c>
      <c r="F61">
        <f t="shared" si="7"/>
        <v>4941.5</v>
      </c>
      <c r="G61">
        <f t="shared" si="12"/>
        <v>1.4385000002221204E-2</v>
      </c>
      <c r="J61">
        <f t="shared" ref="J61:J73" si="13">+G61</f>
        <v>1.4385000002221204E-2</v>
      </c>
      <c r="O61">
        <f t="shared" ca="1" si="10"/>
        <v>7.233588938239147E-3</v>
      </c>
      <c r="Q61" s="2">
        <f t="shared" si="11"/>
        <v>40990.073900000003</v>
      </c>
    </row>
    <row r="62" spans="1:21" x14ac:dyDescent="0.2">
      <c r="A62" s="50" t="s">
        <v>59</v>
      </c>
      <c r="B62" s="44" t="s">
        <v>50</v>
      </c>
      <c r="C62" s="30">
        <v>56045.478600000002</v>
      </c>
      <c r="D62" s="30">
        <v>1.5E-3</v>
      </c>
      <c r="E62" s="49">
        <f t="shared" si="6"/>
        <v>5016.0222845723747</v>
      </c>
      <c r="F62">
        <f t="shared" si="7"/>
        <v>5016</v>
      </c>
      <c r="G62">
        <f t="shared" si="12"/>
        <v>1.1039999997592531E-2</v>
      </c>
      <c r="J62">
        <f t="shared" si="13"/>
        <v>1.1039999997592531E-2</v>
      </c>
      <c r="O62">
        <f t="shared" ca="1" si="10"/>
        <v>7.3149560552414105E-3</v>
      </c>
      <c r="Q62" s="2">
        <f t="shared" si="11"/>
        <v>41026.978600000002</v>
      </c>
    </row>
    <row r="63" spans="1:21" x14ac:dyDescent="0.2">
      <c r="A63" s="50" t="s">
        <v>59</v>
      </c>
      <c r="B63" s="44" t="s">
        <v>51</v>
      </c>
      <c r="C63" s="30">
        <v>56065.5288</v>
      </c>
      <c r="D63" s="30">
        <v>2.9999999999999997E-4</v>
      </c>
      <c r="E63" s="49">
        <f t="shared" si="6"/>
        <v>5056.4942169112419</v>
      </c>
      <c r="F63">
        <f t="shared" si="7"/>
        <v>5056.5</v>
      </c>
      <c r="G63">
        <f t="shared" si="12"/>
        <v>-2.8650000022025779E-3</v>
      </c>
      <c r="J63">
        <f t="shared" si="13"/>
        <v>-2.8650000022025779E-3</v>
      </c>
      <c r="O63">
        <f t="shared" ca="1" si="10"/>
        <v>7.3591891859607619E-3</v>
      </c>
      <c r="Q63" s="2">
        <f t="shared" si="11"/>
        <v>41047.0288</v>
      </c>
    </row>
    <row r="64" spans="1:21" x14ac:dyDescent="0.2">
      <c r="A64" s="50" t="s">
        <v>59</v>
      </c>
      <c r="B64" s="44" t="s">
        <v>50</v>
      </c>
      <c r="C64" s="30">
        <v>56094.5265</v>
      </c>
      <c r="D64" s="30">
        <v>2.3999999999999998E-3</v>
      </c>
      <c r="E64" s="49">
        <f t="shared" si="6"/>
        <v>5115.0269473769158</v>
      </c>
      <c r="F64">
        <f t="shared" si="7"/>
        <v>5115</v>
      </c>
      <c r="G64">
        <f t="shared" si="12"/>
        <v>1.3350000001082662E-2</v>
      </c>
      <c r="J64">
        <f t="shared" si="13"/>
        <v>1.3350000001082662E-2</v>
      </c>
      <c r="O64">
        <f t="shared" ca="1" si="10"/>
        <v>7.4230814858887136E-3</v>
      </c>
      <c r="Q64" s="2">
        <f t="shared" si="11"/>
        <v>41076.0265</v>
      </c>
    </row>
    <row r="65" spans="1:17" x14ac:dyDescent="0.2">
      <c r="A65" s="50" t="s">
        <v>59</v>
      </c>
      <c r="B65" s="44" t="s">
        <v>51</v>
      </c>
      <c r="C65" s="30">
        <v>56132.416499999999</v>
      </c>
      <c r="D65" s="30">
        <v>3.0999999999999999E-3</v>
      </c>
      <c r="E65" s="49">
        <f t="shared" si="6"/>
        <v>5191.509053107522</v>
      </c>
      <c r="F65">
        <f t="shared" si="7"/>
        <v>5191.5</v>
      </c>
      <c r="G65">
        <f t="shared" si="12"/>
        <v>4.4849999976577237E-3</v>
      </c>
      <c r="J65">
        <f t="shared" si="13"/>
        <v>4.4849999976577237E-3</v>
      </c>
      <c r="O65">
        <f t="shared" ca="1" si="10"/>
        <v>7.5066329550252664E-3</v>
      </c>
      <c r="Q65" s="2">
        <f t="shared" si="11"/>
        <v>41113.916499999999</v>
      </c>
    </row>
    <row r="66" spans="1:17" x14ac:dyDescent="0.2">
      <c r="A66" s="30" t="s">
        <v>60</v>
      </c>
      <c r="B66" s="44" t="s">
        <v>50</v>
      </c>
      <c r="C66" s="30">
        <v>56407.3819</v>
      </c>
      <c r="D66" s="30">
        <v>1.1999999999999999E-3</v>
      </c>
      <c r="E66" s="49">
        <f t="shared" si="6"/>
        <v>5746.5349912193906</v>
      </c>
      <c r="F66">
        <f t="shared" si="7"/>
        <v>5746.5</v>
      </c>
      <c r="G66">
        <f t="shared" si="12"/>
        <v>1.7334999996819533E-2</v>
      </c>
      <c r="J66">
        <f t="shared" si="13"/>
        <v>1.7334999996819533E-2</v>
      </c>
      <c r="O66">
        <f t="shared" ca="1" si="10"/>
        <v>8.1127906722904507E-3</v>
      </c>
      <c r="Q66" s="2">
        <f t="shared" si="11"/>
        <v>41388.8819</v>
      </c>
    </row>
    <row r="67" spans="1:17" x14ac:dyDescent="0.2">
      <c r="A67" s="30" t="s">
        <v>60</v>
      </c>
      <c r="B67" s="44" t="s">
        <v>50</v>
      </c>
      <c r="C67" s="30">
        <v>56407.613100000002</v>
      </c>
      <c r="D67" s="30">
        <v>8.9999999999999998E-4</v>
      </c>
      <c r="E67" s="49">
        <f t="shared" si="6"/>
        <v>5747.0016753799891</v>
      </c>
      <c r="F67">
        <f t="shared" si="7"/>
        <v>5747</v>
      </c>
      <c r="G67">
        <f t="shared" si="12"/>
        <v>8.2999999722233042E-4</v>
      </c>
      <c r="J67">
        <f t="shared" si="13"/>
        <v>8.2999999722233042E-4</v>
      </c>
      <c r="O67">
        <f t="shared" ca="1" si="10"/>
        <v>8.1133367603240247E-3</v>
      </c>
      <c r="Q67" s="2">
        <f t="shared" si="11"/>
        <v>41389.113100000002</v>
      </c>
    </row>
    <row r="68" spans="1:17" x14ac:dyDescent="0.2">
      <c r="A68" s="30" t="s">
        <v>60</v>
      </c>
      <c r="B68" s="44" t="s">
        <v>50</v>
      </c>
      <c r="C68" s="30">
        <v>56475.485699999997</v>
      </c>
      <c r="D68" s="30">
        <v>5.0000000000000001E-4</v>
      </c>
      <c r="E68" s="49">
        <f t="shared" si="6"/>
        <v>5884.0045618780314</v>
      </c>
      <c r="F68">
        <f t="shared" si="7"/>
        <v>5884</v>
      </c>
      <c r="G68">
        <f t="shared" si="12"/>
        <v>2.2599999938393012E-3</v>
      </c>
      <c r="J68">
        <f t="shared" si="13"/>
        <v>2.2599999938393012E-3</v>
      </c>
      <c r="O68">
        <f t="shared" ca="1" si="10"/>
        <v>8.2629648815228177E-3</v>
      </c>
      <c r="Q68" s="2">
        <f t="shared" si="11"/>
        <v>41456.985699999997</v>
      </c>
    </row>
    <row r="69" spans="1:17" x14ac:dyDescent="0.2">
      <c r="A69" s="51" t="s">
        <v>63</v>
      </c>
      <c r="B69" s="52" t="s">
        <v>50</v>
      </c>
      <c r="C69" s="53">
        <v>56505.484299999996</v>
      </c>
      <c r="D69" s="54">
        <v>2.3999999999999998E-3</v>
      </c>
      <c r="E69" s="49">
        <f t="shared" si="6"/>
        <v>5944.5576391271761</v>
      </c>
      <c r="F69">
        <f t="shared" si="7"/>
        <v>5944.5</v>
      </c>
      <c r="G69">
        <f t="shared" si="12"/>
        <v>2.855499999714084E-2</v>
      </c>
      <c r="J69">
        <f t="shared" si="13"/>
        <v>2.855499999714084E-2</v>
      </c>
      <c r="O69">
        <f t="shared" ca="1" si="10"/>
        <v>8.3290415335850587E-3</v>
      </c>
      <c r="Q69" s="2">
        <f t="shared" si="11"/>
        <v>41486.984299999996</v>
      </c>
    </row>
    <row r="70" spans="1:17" x14ac:dyDescent="0.2">
      <c r="A70" s="54" t="s">
        <v>64</v>
      </c>
      <c r="B70" s="52" t="s">
        <v>50</v>
      </c>
      <c r="C70" s="54">
        <v>56834.416899999997</v>
      </c>
      <c r="D70" s="54">
        <v>6.3E-3</v>
      </c>
      <c r="E70" s="49">
        <f t="shared" ref="E70:E101" si="14">+(C70-C$7)/C$8</f>
        <v>6608.5179951958871</v>
      </c>
      <c r="F70">
        <f t="shared" ref="F70:F101" si="15">ROUND(2*E70,0)/2</f>
        <v>6608.5</v>
      </c>
      <c r="G70">
        <f t="shared" si="12"/>
        <v>8.9149999912478961E-3</v>
      </c>
      <c r="J70">
        <f t="shared" si="13"/>
        <v>8.9149999912478961E-3</v>
      </c>
      <c r="O70">
        <f t="shared" ref="O70:O101" ca="1" si="16">+C$11+C$12*$F70</f>
        <v>9.0542464421689908E-3</v>
      </c>
      <c r="Q70" s="2">
        <f t="shared" ref="Q70:Q101" si="17">+C70-15018.5</f>
        <v>41815.916899999997</v>
      </c>
    </row>
    <row r="71" spans="1:17" x14ac:dyDescent="0.2">
      <c r="A71" s="54" t="s">
        <v>64</v>
      </c>
      <c r="B71" s="52" t="s">
        <v>50</v>
      </c>
      <c r="C71" s="54">
        <v>56856.457600000002</v>
      </c>
      <c r="D71" s="54">
        <v>1.4E-3</v>
      </c>
      <c r="E71" s="56">
        <f t="shared" si="14"/>
        <v>6653.0078117115108</v>
      </c>
      <c r="F71">
        <f t="shared" si="15"/>
        <v>6653</v>
      </c>
      <c r="G71">
        <f t="shared" si="12"/>
        <v>3.8700000004610047E-3</v>
      </c>
      <c r="J71">
        <f t="shared" si="13"/>
        <v>3.8700000004610047E-3</v>
      </c>
      <c r="O71">
        <f t="shared" ca="1" si="16"/>
        <v>9.1028482771569226E-3</v>
      </c>
      <c r="Q71" s="2">
        <f t="shared" si="17"/>
        <v>41837.957600000002</v>
      </c>
    </row>
    <row r="72" spans="1:17" x14ac:dyDescent="0.2">
      <c r="A72" s="54" t="s">
        <v>65</v>
      </c>
      <c r="B72" s="55"/>
      <c r="C72" s="54">
        <v>56924.328800000003</v>
      </c>
      <c r="D72" s="54">
        <v>3.0000000000000001E-3</v>
      </c>
      <c r="E72" s="56">
        <f t="shared" si="14"/>
        <v>6790.007872267417</v>
      </c>
      <c r="F72">
        <f t="shared" si="15"/>
        <v>6790</v>
      </c>
      <c r="G72">
        <f t="shared" si="12"/>
        <v>3.9000000033411197E-3</v>
      </c>
      <c r="J72">
        <f t="shared" si="13"/>
        <v>3.9000000033411197E-3</v>
      </c>
      <c r="O72">
        <f t="shared" ca="1" si="16"/>
        <v>9.2524763983557155E-3</v>
      </c>
      <c r="Q72" s="2">
        <f t="shared" si="17"/>
        <v>41905.828800000003</v>
      </c>
    </row>
    <row r="73" spans="1:17" x14ac:dyDescent="0.2">
      <c r="A73" s="53" t="s">
        <v>66</v>
      </c>
      <c r="B73" s="55"/>
      <c r="C73" s="53">
        <v>57122.493399999999</v>
      </c>
      <c r="D73" s="53">
        <v>5.0000000000000001E-4</v>
      </c>
      <c r="E73" s="56">
        <f t="shared" si="14"/>
        <v>7190.0090833854738</v>
      </c>
      <c r="F73">
        <f t="shared" si="15"/>
        <v>7190</v>
      </c>
      <c r="G73">
        <f t="shared" si="12"/>
        <v>4.4999999954598024E-3</v>
      </c>
      <c r="J73">
        <f t="shared" si="13"/>
        <v>4.4999999954598024E-3</v>
      </c>
      <c r="O73">
        <f t="shared" ca="1" si="16"/>
        <v>9.6893468252135066E-3</v>
      </c>
      <c r="Q73" s="2">
        <f t="shared" si="17"/>
        <v>42103.993399999999</v>
      </c>
    </row>
    <row r="74" spans="1:17" x14ac:dyDescent="0.2">
      <c r="A74" s="57" t="s">
        <v>72</v>
      </c>
      <c r="B74" s="58" t="s">
        <v>50</v>
      </c>
      <c r="C74" s="59">
        <v>57132.401599999997</v>
      </c>
      <c r="D74" s="59">
        <v>1.1999999999999999E-3</v>
      </c>
      <c r="E74" s="56">
        <f t="shared" si="14"/>
        <v>7210.0090833854692</v>
      </c>
      <c r="F74">
        <f t="shared" si="15"/>
        <v>7210</v>
      </c>
      <c r="G74">
        <f t="shared" si="12"/>
        <v>4.4999999954598024E-3</v>
      </c>
      <c r="K74">
        <f>+G74</f>
        <v>4.4999999954598024E-3</v>
      </c>
      <c r="O74">
        <f t="shared" ca="1" si="16"/>
        <v>9.7111903465563962E-3</v>
      </c>
      <c r="Q74" s="2">
        <f t="shared" si="17"/>
        <v>42113.901599999997</v>
      </c>
    </row>
    <row r="75" spans="1:17" x14ac:dyDescent="0.2">
      <c r="A75" s="53" t="s">
        <v>66</v>
      </c>
      <c r="B75" s="55"/>
      <c r="C75" s="53">
        <v>57133.392800000001</v>
      </c>
      <c r="D75" s="53">
        <v>6.9999999999999999E-4</v>
      </c>
      <c r="E75" s="56">
        <f t="shared" si="14"/>
        <v>7212.0098504269181</v>
      </c>
      <c r="F75">
        <f t="shared" si="15"/>
        <v>7212</v>
      </c>
      <c r="G75">
        <f t="shared" si="12"/>
        <v>4.8800000004121102E-3</v>
      </c>
      <c r="J75">
        <f>+G75</f>
        <v>4.8800000004121102E-3</v>
      </c>
      <c r="O75">
        <f t="shared" ca="1" si="16"/>
        <v>9.7133746986906855E-3</v>
      </c>
      <c r="Q75" s="2">
        <f t="shared" si="17"/>
        <v>42114.892800000001</v>
      </c>
    </row>
    <row r="76" spans="1:17" x14ac:dyDescent="0.2">
      <c r="A76" s="53" t="s">
        <v>66</v>
      </c>
      <c r="B76" s="55"/>
      <c r="C76" s="53">
        <v>57134.383099999999</v>
      </c>
      <c r="D76" s="53">
        <v>1E-3</v>
      </c>
      <c r="E76" s="56">
        <f t="shared" si="14"/>
        <v>7214.0088007912582</v>
      </c>
      <c r="F76">
        <f t="shared" si="15"/>
        <v>7214</v>
      </c>
      <c r="G76">
        <f t="shared" si="12"/>
        <v>4.3599999989964999E-3</v>
      </c>
      <c r="J76">
        <f>+G76</f>
        <v>4.3599999989964999E-3</v>
      </c>
      <c r="O76">
        <f t="shared" ca="1" si="16"/>
        <v>9.7155590508249731E-3</v>
      </c>
      <c r="Q76" s="2">
        <f t="shared" si="17"/>
        <v>42115.883099999999</v>
      </c>
    </row>
    <row r="77" spans="1:17" x14ac:dyDescent="0.2">
      <c r="A77" s="53" t="s">
        <v>66</v>
      </c>
      <c r="B77" s="55"/>
      <c r="C77" s="53">
        <v>57153.472500000003</v>
      </c>
      <c r="D77" s="53">
        <v>2.3E-3</v>
      </c>
      <c r="E77" s="56">
        <f t="shared" si="14"/>
        <v>7252.5413294039308</v>
      </c>
      <c r="F77">
        <f t="shared" si="15"/>
        <v>7252.5</v>
      </c>
      <c r="G77">
        <f t="shared" si="12"/>
        <v>2.0475000004807953E-2</v>
      </c>
      <c r="J77">
        <f>+G77</f>
        <v>2.0475000004807953E-2</v>
      </c>
      <c r="O77">
        <f t="shared" ca="1" si="16"/>
        <v>9.7576078294100369E-3</v>
      </c>
      <c r="Q77" s="2">
        <f t="shared" si="17"/>
        <v>42134.972500000003</v>
      </c>
    </row>
    <row r="78" spans="1:17" x14ac:dyDescent="0.2">
      <c r="A78" s="53" t="s">
        <v>66</v>
      </c>
      <c r="B78" s="55"/>
      <c r="C78" s="53">
        <v>57158.424500000001</v>
      </c>
      <c r="D78" s="53">
        <v>1.18E-2</v>
      </c>
      <c r="E78" s="56">
        <f t="shared" si="14"/>
        <v>7262.5370904907031</v>
      </c>
      <c r="F78">
        <f t="shared" si="15"/>
        <v>7262.5</v>
      </c>
      <c r="G78">
        <f t="shared" si="12"/>
        <v>1.8374999999650754E-2</v>
      </c>
      <c r="J78">
        <f>+G78</f>
        <v>1.8374999999650754E-2</v>
      </c>
      <c r="O78">
        <f t="shared" ca="1" si="16"/>
        <v>9.7685295900814817E-3</v>
      </c>
      <c r="Q78" s="2">
        <f t="shared" si="17"/>
        <v>42139.924500000001</v>
      </c>
    </row>
    <row r="79" spans="1:17" x14ac:dyDescent="0.2">
      <c r="A79" s="57" t="s">
        <v>72</v>
      </c>
      <c r="B79" s="58" t="s">
        <v>50</v>
      </c>
      <c r="C79" s="59">
        <v>57187.391900000002</v>
      </c>
      <c r="D79" s="59">
        <v>1.5E-3</v>
      </c>
      <c r="E79" s="56">
        <f t="shared" si="14"/>
        <v>7321.0086594941577</v>
      </c>
      <c r="F79">
        <f t="shared" si="15"/>
        <v>7321</v>
      </c>
      <c r="G79">
        <f t="shared" si="12"/>
        <v>4.2899999971268699E-3</v>
      </c>
      <c r="K79">
        <f>+G79</f>
        <v>4.2899999971268699E-3</v>
      </c>
      <c r="O79">
        <f t="shared" ca="1" si="16"/>
        <v>9.8324218900094334E-3</v>
      </c>
      <c r="Q79" s="2">
        <f t="shared" si="17"/>
        <v>42168.891900000002</v>
      </c>
    </row>
    <row r="80" spans="1:17" x14ac:dyDescent="0.2">
      <c r="A80" s="57" t="s">
        <v>72</v>
      </c>
      <c r="B80" s="58" t="s">
        <v>50</v>
      </c>
      <c r="C80" s="59">
        <v>57187.392399999997</v>
      </c>
      <c r="D80" s="59">
        <v>5.9999999999999995E-4</v>
      </c>
      <c r="E80" s="56">
        <f t="shared" si="14"/>
        <v>7321.0096687591995</v>
      </c>
      <c r="F80">
        <f t="shared" si="15"/>
        <v>7321</v>
      </c>
      <c r="G80">
        <f t="shared" si="12"/>
        <v>4.7899999917717651E-3</v>
      </c>
      <c r="K80">
        <f>+G80</f>
        <v>4.7899999917717651E-3</v>
      </c>
      <c r="O80">
        <f t="shared" ca="1" si="16"/>
        <v>9.8324218900094334E-3</v>
      </c>
      <c r="Q80" s="2">
        <f t="shared" si="17"/>
        <v>42168.892399999997</v>
      </c>
    </row>
    <row r="81" spans="1:21" x14ac:dyDescent="0.2">
      <c r="A81" s="57" t="s">
        <v>72</v>
      </c>
      <c r="B81" s="58" t="s">
        <v>50</v>
      </c>
      <c r="C81" s="59">
        <v>57187.393900000003</v>
      </c>
      <c r="D81" s="59">
        <v>8.0000000000000004E-4</v>
      </c>
      <c r="E81" s="56">
        <f t="shared" si="14"/>
        <v>7321.0126965543705</v>
      </c>
      <c r="F81">
        <f t="shared" si="15"/>
        <v>7321</v>
      </c>
      <c r="G81">
        <f t="shared" si="12"/>
        <v>6.2899999975343235E-3</v>
      </c>
      <c r="K81">
        <f>+G81</f>
        <v>6.2899999975343235E-3</v>
      </c>
      <c r="O81">
        <f t="shared" ca="1" si="16"/>
        <v>9.8324218900094334E-3</v>
      </c>
      <c r="Q81" s="2">
        <f t="shared" si="17"/>
        <v>42168.893900000003</v>
      </c>
    </row>
    <row r="82" spans="1:21" x14ac:dyDescent="0.2">
      <c r="A82" s="53" t="s">
        <v>66</v>
      </c>
      <c r="B82" s="55"/>
      <c r="C82" s="53">
        <v>57238.420400000003</v>
      </c>
      <c r="D82" s="53">
        <v>5.9999999999999995E-4</v>
      </c>
      <c r="E82" s="56">
        <f t="shared" si="14"/>
        <v>7424.0112230273926</v>
      </c>
      <c r="F82">
        <f t="shared" si="15"/>
        <v>7424</v>
      </c>
      <c r="G82">
        <f t="shared" si="12"/>
        <v>5.5599999977857806E-3</v>
      </c>
      <c r="J82">
        <f>+G82</f>
        <v>5.5599999977857806E-3</v>
      </c>
      <c r="O82">
        <f t="shared" ca="1" si="16"/>
        <v>9.9449160249253134E-3</v>
      </c>
      <c r="Q82" s="2">
        <f t="shared" si="17"/>
        <v>42219.920400000003</v>
      </c>
    </row>
    <row r="83" spans="1:21" x14ac:dyDescent="0.2">
      <c r="A83" s="53" t="s">
        <v>66</v>
      </c>
      <c r="B83" s="55"/>
      <c r="C83" s="53">
        <v>57241.392099999997</v>
      </c>
      <c r="D83" s="53">
        <v>5.0000000000000001E-4</v>
      </c>
      <c r="E83" s="56">
        <f t="shared" si="14"/>
        <v>7430.0096889445012</v>
      </c>
      <c r="F83">
        <f t="shared" si="15"/>
        <v>7430</v>
      </c>
      <c r="G83">
        <f t="shared" si="12"/>
        <v>4.7999999951571226E-3</v>
      </c>
      <c r="J83">
        <f>+G83</f>
        <v>4.7999999951571226E-3</v>
      </c>
      <c r="O83">
        <f t="shared" ca="1" si="16"/>
        <v>9.9514690813281813E-3</v>
      </c>
      <c r="Q83" s="2">
        <f t="shared" si="17"/>
        <v>42222.892099999997</v>
      </c>
      <c r="U83">
        <f>+C84-(C$7+F84*C$8)</f>
        <v>-8.9050000024144538E-3</v>
      </c>
    </row>
    <row r="84" spans="1:21" x14ac:dyDescent="0.2">
      <c r="A84" s="57" t="s">
        <v>72</v>
      </c>
      <c r="B84" s="58" t="s">
        <v>51</v>
      </c>
      <c r="C84" s="59">
        <v>57266.3966</v>
      </c>
      <c r="D84" s="59">
        <v>1.8E-3</v>
      </c>
      <c r="E84" s="56">
        <f t="shared" si="14"/>
        <v>7480.4820249893992</v>
      </c>
      <c r="F84">
        <f t="shared" si="15"/>
        <v>7480.5</v>
      </c>
      <c r="O84">
        <f t="shared" ca="1" si="16"/>
        <v>1.0006623972718977E-2</v>
      </c>
      <c r="Q84" s="2">
        <f t="shared" si="17"/>
        <v>42247.8966</v>
      </c>
    </row>
    <row r="85" spans="1:21" x14ac:dyDescent="0.2">
      <c r="A85" s="57" t="s">
        <v>72</v>
      </c>
      <c r="B85" s="58" t="s">
        <v>50</v>
      </c>
      <c r="C85" s="59">
        <v>57499.502999999997</v>
      </c>
      <c r="D85" s="59">
        <v>2.9999999999999997E-4</v>
      </c>
      <c r="E85" s="56">
        <f t="shared" si="14"/>
        <v>7951.0143113784443</v>
      </c>
      <c r="F85">
        <f t="shared" si="15"/>
        <v>7951</v>
      </c>
      <c r="G85">
        <f>+C85-(C$7+F85*C$8)</f>
        <v>7.0899999918765388E-3</v>
      </c>
      <c r="K85">
        <f>+G85</f>
        <v>7.0899999918765388E-3</v>
      </c>
      <c r="O85">
        <f t="shared" ca="1" si="16"/>
        <v>1.0520492812310454E-2</v>
      </c>
      <c r="Q85" s="2">
        <f t="shared" si="17"/>
        <v>42481.002999999997</v>
      </c>
    </row>
    <row r="86" spans="1:21" x14ac:dyDescent="0.2">
      <c r="A86" s="57" t="s">
        <v>72</v>
      </c>
      <c r="B86" s="58" t="s">
        <v>50</v>
      </c>
      <c r="C86" s="59">
        <v>57508.4205</v>
      </c>
      <c r="D86" s="59">
        <v>2.9999999999999997E-4</v>
      </c>
      <c r="E86" s="56">
        <f t="shared" si="14"/>
        <v>7969.0145536020636</v>
      </c>
      <c r="F86">
        <f t="shared" si="15"/>
        <v>7969</v>
      </c>
      <c r="G86">
        <f>+C86-(C$7+F86*C$8)</f>
        <v>7.2099999961210415E-3</v>
      </c>
      <c r="K86">
        <f>+G86</f>
        <v>7.2099999961210415E-3</v>
      </c>
      <c r="O86">
        <f t="shared" ca="1" si="16"/>
        <v>1.0540151981519055E-2</v>
      </c>
      <c r="Q86" s="2">
        <f t="shared" si="17"/>
        <v>42489.9205</v>
      </c>
    </row>
    <row r="87" spans="1:21" x14ac:dyDescent="0.2">
      <c r="A87" s="57" t="s">
        <v>72</v>
      </c>
      <c r="B87" s="58" t="s">
        <v>51</v>
      </c>
      <c r="C87" s="59">
        <v>57510.625899999999</v>
      </c>
      <c r="D87" s="59">
        <v>5.0000000000000001E-4</v>
      </c>
      <c r="E87" s="56">
        <f t="shared" si="14"/>
        <v>7973.4662198986643</v>
      </c>
      <c r="F87">
        <f t="shared" si="15"/>
        <v>7973.5</v>
      </c>
      <c r="O87">
        <f t="shared" ca="1" si="16"/>
        <v>1.0545066773821206E-2</v>
      </c>
      <c r="Q87" s="2">
        <f t="shared" si="17"/>
        <v>42492.125899999999</v>
      </c>
      <c r="U87">
        <f>+C87-(C$7+F87*C$8)</f>
        <v>-1.6735000004700851E-2</v>
      </c>
    </row>
    <row r="88" spans="1:21" x14ac:dyDescent="0.2">
      <c r="A88" s="57" t="s">
        <v>72</v>
      </c>
      <c r="B88" s="58" t="s">
        <v>51</v>
      </c>
      <c r="C88" s="59">
        <v>57510.630100000002</v>
      </c>
      <c r="D88" s="59">
        <v>1.1999999999999999E-3</v>
      </c>
      <c r="E88" s="56">
        <f t="shared" si="14"/>
        <v>7973.474697725117</v>
      </c>
      <c r="F88">
        <f t="shared" si="15"/>
        <v>7973.5</v>
      </c>
      <c r="O88">
        <f t="shared" ca="1" si="16"/>
        <v>1.0545066773821206E-2</v>
      </c>
      <c r="Q88" s="2">
        <f t="shared" si="17"/>
        <v>42492.130100000002</v>
      </c>
      <c r="U88">
        <f>+C88-(C$7+F88*C$8)</f>
        <v>-1.2535000001662411E-2</v>
      </c>
    </row>
    <row r="89" spans="1:21" x14ac:dyDescent="0.2">
      <c r="A89" s="57" t="s">
        <v>72</v>
      </c>
      <c r="B89" s="58" t="s">
        <v>51</v>
      </c>
      <c r="C89" s="59">
        <v>57510.634899999997</v>
      </c>
      <c r="D89" s="59">
        <v>1.1999999999999999E-3</v>
      </c>
      <c r="E89" s="56">
        <f t="shared" si="14"/>
        <v>7973.4843866696174</v>
      </c>
      <c r="F89">
        <f t="shared" si="15"/>
        <v>7973.5</v>
      </c>
      <c r="O89">
        <f t="shared" ca="1" si="16"/>
        <v>1.0545066773821206E-2</v>
      </c>
      <c r="Q89" s="2">
        <f t="shared" si="17"/>
        <v>42492.134899999997</v>
      </c>
      <c r="U89">
        <f>+C89-(C$7+F89*C$8)</f>
        <v>-7.7350000065052882E-3</v>
      </c>
    </row>
    <row r="90" spans="1:21" x14ac:dyDescent="0.2">
      <c r="A90" s="57" t="s">
        <v>72</v>
      </c>
      <c r="B90" s="58" t="s">
        <v>50</v>
      </c>
      <c r="C90" s="59">
        <v>57514.3658</v>
      </c>
      <c r="D90" s="59">
        <v>4.0000000000000002E-4</v>
      </c>
      <c r="E90" s="56">
        <f t="shared" si="14"/>
        <v>7981.0153206435025</v>
      </c>
      <c r="F90">
        <f t="shared" si="15"/>
        <v>7981</v>
      </c>
      <c r="G90">
        <f t="shared" ref="G90:G97" si="18">+C90-(C$7+F90*C$8)</f>
        <v>7.5899999937973917E-3</v>
      </c>
      <c r="K90">
        <f t="shared" ref="K90:K97" si="19">+G90</f>
        <v>7.5899999937973917E-3</v>
      </c>
      <c r="O90">
        <f t="shared" ca="1" si="16"/>
        <v>1.0553258094324789E-2</v>
      </c>
      <c r="Q90" s="2">
        <f t="shared" si="17"/>
        <v>42495.8658</v>
      </c>
    </row>
    <row r="91" spans="1:21" x14ac:dyDescent="0.2">
      <c r="A91" s="57" t="s">
        <v>72</v>
      </c>
      <c r="B91" s="58" t="s">
        <v>50</v>
      </c>
      <c r="C91" s="59">
        <v>57514.3675</v>
      </c>
      <c r="D91" s="59">
        <v>1E-3</v>
      </c>
      <c r="E91" s="56">
        <f t="shared" si="14"/>
        <v>7981.0187521446851</v>
      </c>
      <c r="F91">
        <f t="shared" si="15"/>
        <v>7981</v>
      </c>
      <c r="G91">
        <f t="shared" si="18"/>
        <v>9.2899999945075251E-3</v>
      </c>
      <c r="K91">
        <f t="shared" si="19"/>
        <v>9.2899999945075251E-3</v>
      </c>
      <c r="O91">
        <f t="shared" ca="1" si="16"/>
        <v>1.0553258094324789E-2</v>
      </c>
      <c r="Q91" s="2">
        <f t="shared" si="17"/>
        <v>42495.8675</v>
      </c>
    </row>
    <row r="92" spans="1:21" x14ac:dyDescent="0.2">
      <c r="A92" s="57" t="s">
        <v>72</v>
      </c>
      <c r="B92" s="58" t="s">
        <v>50</v>
      </c>
      <c r="C92" s="59">
        <v>57515.356299999999</v>
      </c>
      <c r="D92" s="59">
        <v>4.0000000000000002E-4</v>
      </c>
      <c r="E92" s="56">
        <f t="shared" si="14"/>
        <v>7983.0146747138688</v>
      </c>
      <c r="F92">
        <f t="shared" si="15"/>
        <v>7983</v>
      </c>
      <c r="G92">
        <f t="shared" si="18"/>
        <v>7.269999994605314E-3</v>
      </c>
      <c r="K92">
        <f t="shared" si="19"/>
        <v>7.269999994605314E-3</v>
      </c>
      <c r="O92">
        <f t="shared" ca="1" si="16"/>
        <v>1.0555442446459078E-2</v>
      </c>
      <c r="Q92" s="2">
        <f t="shared" si="17"/>
        <v>42496.856299999999</v>
      </c>
    </row>
    <row r="93" spans="1:21" x14ac:dyDescent="0.2">
      <c r="A93" s="57" t="s">
        <v>72</v>
      </c>
      <c r="B93" s="58" t="s">
        <v>50</v>
      </c>
      <c r="C93" s="59">
        <v>57515.356399999997</v>
      </c>
      <c r="D93" s="59"/>
      <c r="E93" s="56">
        <f t="shared" si="14"/>
        <v>7983.0148765668737</v>
      </c>
      <c r="F93">
        <f t="shared" si="15"/>
        <v>7983</v>
      </c>
      <c r="G93">
        <f t="shared" si="18"/>
        <v>7.3699999920791015E-3</v>
      </c>
      <c r="K93">
        <f t="shared" si="19"/>
        <v>7.3699999920791015E-3</v>
      </c>
      <c r="O93">
        <f t="shared" ca="1" si="16"/>
        <v>1.0555442446459078E-2</v>
      </c>
      <c r="Q93" s="2">
        <f t="shared" si="17"/>
        <v>42496.856399999997</v>
      </c>
    </row>
    <row r="94" spans="1:21" x14ac:dyDescent="0.2">
      <c r="A94" s="57" t="s">
        <v>72</v>
      </c>
      <c r="B94" s="58" t="s">
        <v>50</v>
      </c>
      <c r="C94" s="59">
        <v>57516.347999999998</v>
      </c>
      <c r="D94" s="59">
        <v>5.0000000000000001E-4</v>
      </c>
      <c r="E94" s="56">
        <f t="shared" si="14"/>
        <v>7985.0164510203595</v>
      </c>
      <c r="F94">
        <f t="shared" si="15"/>
        <v>7985</v>
      </c>
      <c r="G94">
        <f t="shared" si="18"/>
        <v>8.149999994202517E-3</v>
      </c>
      <c r="K94">
        <f t="shared" si="19"/>
        <v>8.149999994202517E-3</v>
      </c>
      <c r="O94">
        <f t="shared" ca="1" si="16"/>
        <v>1.0557626798593367E-2</v>
      </c>
      <c r="Q94" s="2">
        <f t="shared" si="17"/>
        <v>42497.847999999998</v>
      </c>
    </row>
    <row r="95" spans="1:21" x14ac:dyDescent="0.2">
      <c r="A95" s="57" t="s">
        <v>72</v>
      </c>
      <c r="B95" s="58" t="s">
        <v>50</v>
      </c>
      <c r="C95" s="59">
        <v>57517.337</v>
      </c>
      <c r="D95" s="59">
        <v>6.9999999999999999E-4</v>
      </c>
      <c r="E95" s="56">
        <f t="shared" si="14"/>
        <v>7987.0127772955684</v>
      </c>
      <c r="F95">
        <f t="shared" si="15"/>
        <v>7987</v>
      </c>
      <c r="G95">
        <f t="shared" si="18"/>
        <v>6.3299999965238385E-3</v>
      </c>
      <c r="K95">
        <f t="shared" si="19"/>
        <v>6.3299999965238385E-3</v>
      </c>
      <c r="O95">
        <f t="shared" ca="1" si="16"/>
        <v>1.0559811150727655E-2</v>
      </c>
      <c r="Q95" s="2">
        <f t="shared" si="17"/>
        <v>42498.837</v>
      </c>
    </row>
    <row r="96" spans="1:21" x14ac:dyDescent="0.2">
      <c r="A96" s="57" t="s">
        <v>72</v>
      </c>
      <c r="B96" s="58" t="s">
        <v>50</v>
      </c>
      <c r="C96" s="59">
        <v>57547.558100000002</v>
      </c>
      <c r="D96" s="59">
        <v>5.0000000000000001E-4</v>
      </c>
      <c r="E96" s="56">
        <f t="shared" si="14"/>
        <v>8048.0149774933898</v>
      </c>
      <c r="F96">
        <f t="shared" si="15"/>
        <v>8048</v>
      </c>
      <c r="G96">
        <f t="shared" si="18"/>
        <v>7.4200000017299317E-3</v>
      </c>
      <c r="K96">
        <f t="shared" si="19"/>
        <v>7.4200000017299317E-3</v>
      </c>
      <c r="O96">
        <f t="shared" ca="1" si="16"/>
        <v>1.0626433890823468E-2</v>
      </c>
      <c r="Q96" s="2">
        <f t="shared" si="17"/>
        <v>42529.058100000002</v>
      </c>
    </row>
    <row r="97" spans="1:21" x14ac:dyDescent="0.2">
      <c r="A97" s="57" t="s">
        <v>72</v>
      </c>
      <c r="B97" s="58" t="s">
        <v>50</v>
      </c>
      <c r="C97" s="59">
        <v>57547.558299999997</v>
      </c>
      <c r="D97" s="59">
        <v>6.9999999999999999E-4</v>
      </c>
      <c r="E97" s="56">
        <f t="shared" si="14"/>
        <v>8048.0153811994005</v>
      </c>
      <c r="F97">
        <f t="shared" si="15"/>
        <v>8048</v>
      </c>
      <c r="G97">
        <f t="shared" si="18"/>
        <v>7.6199999966775067E-3</v>
      </c>
      <c r="K97">
        <f t="shared" si="19"/>
        <v>7.6199999966775067E-3</v>
      </c>
      <c r="O97">
        <f t="shared" ca="1" si="16"/>
        <v>1.0626433890823468E-2</v>
      </c>
      <c r="Q97" s="2">
        <f t="shared" si="17"/>
        <v>42529.058299999997</v>
      </c>
    </row>
    <row r="98" spans="1:21" x14ac:dyDescent="0.2">
      <c r="A98" s="57" t="s">
        <v>72</v>
      </c>
      <c r="B98" s="58" t="s">
        <v>51</v>
      </c>
      <c r="C98" s="59">
        <v>57579.466899999999</v>
      </c>
      <c r="D98" s="59">
        <v>6.9999999999999999E-4</v>
      </c>
      <c r="E98" s="56">
        <f t="shared" si="14"/>
        <v>8112.4238509517318</v>
      </c>
      <c r="F98">
        <f t="shared" si="15"/>
        <v>8112.5</v>
      </c>
      <c r="O98">
        <f t="shared" ca="1" si="16"/>
        <v>1.0696879247154288E-2</v>
      </c>
      <c r="Q98" s="2">
        <f t="shared" si="17"/>
        <v>42560.966899999999</v>
      </c>
      <c r="U98">
        <f>+C98-(C$7+F98*C$8)</f>
        <v>-3.7725000001955777E-2</v>
      </c>
    </row>
    <row r="99" spans="1:21" x14ac:dyDescent="0.2">
      <c r="A99" s="57" t="s">
        <v>72</v>
      </c>
      <c r="B99" s="58" t="s">
        <v>51</v>
      </c>
      <c r="C99" s="59">
        <v>57579.4683</v>
      </c>
      <c r="D99" s="59">
        <v>1.1000000000000001E-3</v>
      </c>
      <c r="E99" s="56">
        <f t="shared" si="14"/>
        <v>8112.4266768938833</v>
      </c>
      <c r="F99">
        <f t="shared" si="15"/>
        <v>8112.5</v>
      </c>
      <c r="O99">
        <f t="shared" ca="1" si="16"/>
        <v>1.0696879247154288E-2</v>
      </c>
      <c r="Q99" s="2">
        <f t="shared" si="17"/>
        <v>42560.9683</v>
      </c>
      <c r="U99">
        <f>+C99-(C$7+F99*C$8)</f>
        <v>-3.6325000000942964E-2</v>
      </c>
    </row>
    <row r="100" spans="1:21" x14ac:dyDescent="0.2">
      <c r="A100" s="57" t="s">
        <v>72</v>
      </c>
      <c r="B100" s="58" t="s">
        <v>51</v>
      </c>
      <c r="C100" s="59">
        <v>57579.4692</v>
      </c>
      <c r="D100" s="59">
        <v>1.5E-3</v>
      </c>
      <c r="E100" s="56">
        <f t="shared" si="14"/>
        <v>8112.4284935709766</v>
      </c>
      <c r="F100">
        <f t="shared" si="15"/>
        <v>8112.5</v>
      </c>
      <c r="O100">
        <f t="shared" ca="1" si="16"/>
        <v>1.0696879247154288E-2</v>
      </c>
      <c r="Q100" s="2">
        <f t="shared" si="17"/>
        <v>42560.9692</v>
      </c>
      <c r="U100">
        <f>+C100-(C$7+F100*C$8)</f>
        <v>-3.5425000001851004E-2</v>
      </c>
    </row>
    <row r="101" spans="1:21" x14ac:dyDescent="0.2">
      <c r="A101" s="57" t="s">
        <v>72</v>
      </c>
      <c r="B101" s="58" t="s">
        <v>51</v>
      </c>
      <c r="C101" s="59">
        <v>57579.4787</v>
      </c>
      <c r="D101" s="59">
        <v>1.4E-3</v>
      </c>
      <c r="E101" s="56">
        <f t="shared" si="14"/>
        <v>8112.4476696069878</v>
      </c>
      <c r="F101">
        <f t="shared" si="15"/>
        <v>8112.5</v>
      </c>
      <c r="O101">
        <f t="shared" ca="1" si="16"/>
        <v>1.0696879247154288E-2</v>
      </c>
      <c r="Q101" s="2">
        <f t="shared" si="17"/>
        <v>42560.9787</v>
      </c>
      <c r="U101">
        <f>+C101-(C$7+F101*C$8)</f>
        <v>-2.5925000001734588E-2</v>
      </c>
    </row>
    <row r="102" spans="1:21" x14ac:dyDescent="0.2">
      <c r="A102" s="60" t="s">
        <v>0</v>
      </c>
      <c r="B102" s="61" t="s">
        <v>51</v>
      </c>
      <c r="C102" s="62">
        <v>57867.341699999997</v>
      </c>
      <c r="D102" s="62">
        <v>2E-3</v>
      </c>
      <c r="E102" s="56">
        <f t="shared" ref="E102:E123" si="20">+(C102-C$7)/C$8</f>
        <v>8693.5078016188509</v>
      </c>
      <c r="F102">
        <f t="shared" ref="F102:F123" si="21">ROUND(2*E102,0)/2</f>
        <v>8693.5</v>
      </c>
      <c r="G102">
        <f>+C102-(C$7+F102*C$8)</f>
        <v>3.8649999987683259E-3</v>
      </c>
      <c r="K102">
        <f>+G102</f>
        <v>3.8649999987683259E-3</v>
      </c>
      <c r="O102">
        <f t="shared" ref="O102:O123" ca="1" si="22">+C$11+C$12*$F102</f>
        <v>1.133143354216523E-2</v>
      </c>
      <c r="Q102" s="2">
        <f t="shared" ref="Q102:Q123" si="23">+C102-15018.5</f>
        <v>42848.841699999997</v>
      </c>
    </row>
    <row r="103" spans="1:21" x14ac:dyDescent="0.2">
      <c r="A103" s="60" t="s">
        <v>0</v>
      </c>
      <c r="B103" s="61" t="s">
        <v>51</v>
      </c>
      <c r="C103" s="62">
        <v>57873.336199999998</v>
      </c>
      <c r="D103" s="62">
        <v>1E-3</v>
      </c>
      <c r="E103" s="56">
        <f t="shared" si="20"/>
        <v>8705.6078803415276</v>
      </c>
      <c r="F103">
        <f t="shared" si="21"/>
        <v>8705.5</v>
      </c>
      <c r="O103">
        <f t="shared" ca="1" si="22"/>
        <v>1.1344539654970964E-2</v>
      </c>
      <c r="Q103" s="2">
        <f t="shared" si="23"/>
        <v>42854.836199999998</v>
      </c>
      <c r="U103">
        <f>+C103-(C$7+F103*C$8)</f>
        <v>5.3444999997736886E-2</v>
      </c>
    </row>
    <row r="104" spans="1:21" x14ac:dyDescent="0.2">
      <c r="A104" s="60" t="s">
        <v>0</v>
      </c>
      <c r="B104" s="61" t="s">
        <v>50</v>
      </c>
      <c r="C104" s="62">
        <v>57873.540399999998</v>
      </c>
      <c r="D104" s="62">
        <v>4.0000000000000002E-4</v>
      </c>
      <c r="E104" s="56">
        <f t="shared" si="20"/>
        <v>8706.0200641892498</v>
      </c>
      <c r="F104">
        <f t="shared" si="21"/>
        <v>8706</v>
      </c>
      <c r="G104">
        <f t="shared" ref="G104:G123" si="24">+C104-(C$7+F104*C$8)</f>
        <v>9.939999996277038E-3</v>
      </c>
      <c r="K104">
        <f t="shared" ref="K104:K123" si="25">+G104</f>
        <v>9.939999996277038E-3</v>
      </c>
      <c r="O104">
        <f t="shared" ca="1" si="22"/>
        <v>1.1345085743004536E-2</v>
      </c>
      <c r="Q104" s="2">
        <f t="shared" si="23"/>
        <v>42855.040399999998</v>
      </c>
    </row>
    <row r="105" spans="1:21" x14ac:dyDescent="0.2">
      <c r="A105" s="60" t="s">
        <v>0</v>
      </c>
      <c r="B105" s="61" t="s">
        <v>50</v>
      </c>
      <c r="C105" s="62">
        <v>57874.532399999996</v>
      </c>
      <c r="D105" s="62">
        <v>2.0000000000000001E-4</v>
      </c>
      <c r="E105" s="56">
        <f t="shared" si="20"/>
        <v>8708.0224460547724</v>
      </c>
      <c r="F105">
        <f t="shared" si="21"/>
        <v>8708</v>
      </c>
      <c r="G105">
        <f t="shared" si="24"/>
        <v>1.1119999995571561E-2</v>
      </c>
      <c r="K105">
        <f t="shared" si="25"/>
        <v>1.1119999995571561E-2</v>
      </c>
      <c r="O105">
        <f t="shared" ca="1" si="22"/>
        <v>1.1347270095138825E-2</v>
      </c>
      <c r="Q105" s="2">
        <f t="shared" si="23"/>
        <v>42856.032399999996</v>
      </c>
    </row>
    <row r="106" spans="1:21" x14ac:dyDescent="0.2">
      <c r="A106" s="60" t="s">
        <v>0</v>
      </c>
      <c r="B106" s="61" t="s">
        <v>50</v>
      </c>
      <c r="C106" s="62">
        <v>57876.512499999997</v>
      </c>
      <c r="D106" s="62">
        <v>6.9999999999999999E-4</v>
      </c>
      <c r="E106" s="56">
        <f t="shared" si="20"/>
        <v>8712.0193375184099</v>
      </c>
      <c r="F106">
        <f t="shared" si="21"/>
        <v>8712</v>
      </c>
      <c r="G106">
        <f t="shared" si="24"/>
        <v>9.5799999980954453E-3</v>
      </c>
      <c r="K106">
        <f t="shared" si="25"/>
        <v>9.5799999980954453E-3</v>
      </c>
      <c r="O106">
        <f t="shared" ca="1" si="22"/>
        <v>1.1351638799407402E-2</v>
      </c>
      <c r="Q106" s="2">
        <f t="shared" si="23"/>
        <v>42858.012499999997</v>
      </c>
    </row>
    <row r="107" spans="1:21" x14ac:dyDescent="0.2">
      <c r="A107" s="60" t="s">
        <v>0</v>
      </c>
      <c r="B107" s="61" t="s">
        <v>50</v>
      </c>
      <c r="C107" s="62">
        <v>57876.513899999998</v>
      </c>
      <c r="D107" s="62">
        <v>2.9999999999999997E-4</v>
      </c>
      <c r="E107" s="56">
        <f t="shared" si="20"/>
        <v>8712.0221634605605</v>
      </c>
      <c r="F107">
        <f t="shared" si="21"/>
        <v>8712</v>
      </c>
      <c r="G107">
        <f t="shared" si="24"/>
        <v>1.0979999999108259E-2</v>
      </c>
      <c r="K107">
        <f t="shared" si="25"/>
        <v>1.0979999999108259E-2</v>
      </c>
      <c r="O107">
        <f t="shared" ca="1" si="22"/>
        <v>1.1351638799407402E-2</v>
      </c>
      <c r="Q107" s="2">
        <f t="shared" si="23"/>
        <v>42858.013899999998</v>
      </c>
    </row>
    <row r="108" spans="1:21" x14ac:dyDescent="0.2">
      <c r="A108" s="60" t="s">
        <v>0</v>
      </c>
      <c r="B108" s="61" t="s">
        <v>50</v>
      </c>
      <c r="C108" s="62">
        <v>57876.514199999998</v>
      </c>
      <c r="D108" s="62">
        <v>5.0000000000000001E-4</v>
      </c>
      <c r="E108" s="56">
        <f t="shared" si="20"/>
        <v>8712.0227690195916</v>
      </c>
      <c r="F108">
        <f t="shared" si="21"/>
        <v>8712</v>
      </c>
      <c r="G108">
        <f t="shared" si="24"/>
        <v>1.1279999998805579E-2</v>
      </c>
      <c r="K108">
        <f t="shared" si="25"/>
        <v>1.1279999998805579E-2</v>
      </c>
      <c r="O108">
        <f t="shared" ca="1" si="22"/>
        <v>1.1351638799407402E-2</v>
      </c>
      <c r="Q108" s="2">
        <f t="shared" si="23"/>
        <v>42858.014199999998</v>
      </c>
    </row>
    <row r="109" spans="1:21" x14ac:dyDescent="0.2">
      <c r="A109" s="60" t="s">
        <v>0</v>
      </c>
      <c r="B109" s="61" t="s">
        <v>50</v>
      </c>
      <c r="C109" s="62">
        <v>57876.514799999997</v>
      </c>
      <c r="D109" s="62">
        <v>5.0000000000000001E-4</v>
      </c>
      <c r="E109" s="56">
        <f t="shared" si="20"/>
        <v>8712.0239801376538</v>
      </c>
      <c r="F109">
        <f t="shared" si="21"/>
        <v>8712</v>
      </c>
      <c r="G109">
        <f t="shared" si="24"/>
        <v>1.1879999998200219E-2</v>
      </c>
      <c r="K109">
        <f t="shared" si="25"/>
        <v>1.1879999998200219E-2</v>
      </c>
      <c r="O109">
        <f t="shared" ca="1" si="22"/>
        <v>1.1351638799407402E-2</v>
      </c>
      <c r="Q109" s="2">
        <f t="shared" si="23"/>
        <v>42858.014799999997</v>
      </c>
    </row>
    <row r="110" spans="1:21" x14ac:dyDescent="0.2">
      <c r="A110" s="60" t="s">
        <v>0</v>
      </c>
      <c r="B110" s="61" t="s">
        <v>50</v>
      </c>
      <c r="C110" s="62">
        <v>57879.4853</v>
      </c>
      <c r="D110" s="62">
        <v>3.0000000000000001E-3</v>
      </c>
      <c r="E110" s="56">
        <f t="shared" si="20"/>
        <v>8718.0200238186517</v>
      </c>
      <c r="F110">
        <f t="shared" si="21"/>
        <v>8718</v>
      </c>
      <c r="G110">
        <f t="shared" si="24"/>
        <v>9.9199999967822805E-3</v>
      </c>
      <c r="K110">
        <f t="shared" si="25"/>
        <v>9.9199999967822805E-3</v>
      </c>
      <c r="O110">
        <f t="shared" ca="1" si="22"/>
        <v>1.135819185581027E-2</v>
      </c>
      <c r="Q110" s="2">
        <f t="shared" si="23"/>
        <v>42860.9853</v>
      </c>
    </row>
    <row r="111" spans="1:21" x14ac:dyDescent="0.2">
      <c r="A111" s="60" t="s">
        <v>0</v>
      </c>
      <c r="B111" s="61" t="s">
        <v>50</v>
      </c>
      <c r="C111" s="62">
        <v>57879.486100000002</v>
      </c>
      <c r="D111" s="62">
        <v>2.0000000000000001E-4</v>
      </c>
      <c r="E111" s="56">
        <f t="shared" si="20"/>
        <v>8718.0216386427401</v>
      </c>
      <c r="F111">
        <f t="shared" si="21"/>
        <v>8718</v>
      </c>
      <c r="G111">
        <f t="shared" si="24"/>
        <v>1.0719999998400453E-2</v>
      </c>
      <c r="K111">
        <f t="shared" si="25"/>
        <v>1.0719999998400453E-2</v>
      </c>
      <c r="O111">
        <f t="shared" ca="1" si="22"/>
        <v>1.135819185581027E-2</v>
      </c>
      <c r="Q111" s="2">
        <f t="shared" si="23"/>
        <v>42860.986100000002</v>
      </c>
    </row>
    <row r="112" spans="1:21" x14ac:dyDescent="0.2">
      <c r="A112" s="60" t="s">
        <v>0</v>
      </c>
      <c r="B112" s="61" t="s">
        <v>50</v>
      </c>
      <c r="C112" s="62">
        <v>57890.385499999997</v>
      </c>
      <c r="D112" s="62">
        <v>2.0000000000000001E-4</v>
      </c>
      <c r="E112" s="56">
        <f t="shared" si="20"/>
        <v>8740.0224056841707</v>
      </c>
      <c r="F112">
        <f t="shared" si="21"/>
        <v>8740</v>
      </c>
      <c r="G112">
        <f t="shared" si="24"/>
        <v>1.1099999996076804E-2</v>
      </c>
      <c r="K112">
        <f t="shared" si="25"/>
        <v>1.1099999996076804E-2</v>
      </c>
      <c r="O112">
        <f t="shared" ca="1" si="22"/>
        <v>1.1382219729287447E-2</v>
      </c>
      <c r="Q112" s="2">
        <f t="shared" si="23"/>
        <v>42871.885499999997</v>
      </c>
    </row>
    <row r="113" spans="1:17" x14ac:dyDescent="0.2">
      <c r="A113" s="60" t="s">
        <v>0</v>
      </c>
      <c r="B113" s="61" t="s">
        <v>50</v>
      </c>
      <c r="C113" s="62">
        <v>57891.375899999999</v>
      </c>
      <c r="D113" s="62">
        <v>4.0000000000000002E-4</v>
      </c>
      <c r="E113" s="56">
        <f t="shared" si="20"/>
        <v>8742.0215579015312</v>
      </c>
      <c r="F113">
        <f t="shared" si="21"/>
        <v>8742</v>
      </c>
      <c r="G113">
        <f t="shared" si="24"/>
        <v>1.0679999999410938E-2</v>
      </c>
      <c r="K113">
        <f t="shared" si="25"/>
        <v>1.0679999999410938E-2</v>
      </c>
      <c r="O113">
        <f t="shared" ca="1" si="22"/>
        <v>1.1384404081421736E-2</v>
      </c>
      <c r="Q113" s="2">
        <f t="shared" si="23"/>
        <v>42872.875899999999</v>
      </c>
    </row>
    <row r="114" spans="1:17" x14ac:dyDescent="0.2">
      <c r="A114" s="60" t="s">
        <v>0</v>
      </c>
      <c r="B114" s="61" t="s">
        <v>50</v>
      </c>
      <c r="C114" s="62">
        <v>57892.609499999999</v>
      </c>
      <c r="D114" s="62">
        <v>5.0000000000000001E-4</v>
      </c>
      <c r="E114" s="56">
        <f t="shared" si="20"/>
        <v>8744.5116166407552</v>
      </c>
      <c r="F114">
        <f t="shared" si="21"/>
        <v>8744.5</v>
      </c>
      <c r="G114">
        <f t="shared" si="24"/>
        <v>5.7549999983166344E-3</v>
      </c>
      <c r="K114">
        <f t="shared" si="25"/>
        <v>5.7549999983166344E-3</v>
      </c>
      <c r="O114">
        <f t="shared" ca="1" si="22"/>
        <v>1.1387134521589598E-2</v>
      </c>
      <c r="Q114" s="2">
        <f t="shared" si="23"/>
        <v>42874.109499999999</v>
      </c>
    </row>
    <row r="115" spans="1:17" x14ac:dyDescent="0.2">
      <c r="A115" s="60" t="s">
        <v>0</v>
      </c>
      <c r="B115" s="61" t="s">
        <v>50</v>
      </c>
      <c r="C115" s="62">
        <v>57892.609499999999</v>
      </c>
      <c r="D115" s="62">
        <v>1.5E-3</v>
      </c>
      <c r="E115" s="56">
        <f t="shared" si="20"/>
        <v>8744.5116166407552</v>
      </c>
      <c r="F115">
        <f t="shared" si="21"/>
        <v>8744.5</v>
      </c>
      <c r="G115">
        <f t="shared" si="24"/>
        <v>5.7549999983166344E-3</v>
      </c>
      <c r="K115">
        <f t="shared" si="25"/>
        <v>5.7549999983166344E-3</v>
      </c>
      <c r="O115">
        <f t="shared" ca="1" si="22"/>
        <v>1.1387134521589598E-2</v>
      </c>
      <c r="Q115" s="2">
        <f t="shared" si="23"/>
        <v>42874.109499999999</v>
      </c>
    </row>
    <row r="116" spans="1:17" x14ac:dyDescent="0.2">
      <c r="A116" s="60" t="s">
        <v>0</v>
      </c>
      <c r="B116" s="61" t="s">
        <v>50</v>
      </c>
      <c r="C116" s="62">
        <v>57892.616099999999</v>
      </c>
      <c r="D116" s="62">
        <v>1.9E-3</v>
      </c>
      <c r="E116" s="56">
        <f t="shared" si="20"/>
        <v>8744.5249389394594</v>
      </c>
      <c r="F116">
        <f t="shared" si="21"/>
        <v>8744.5</v>
      </c>
      <c r="G116">
        <f t="shared" si="24"/>
        <v>1.2354999998933636E-2</v>
      </c>
      <c r="K116">
        <f t="shared" si="25"/>
        <v>1.2354999998933636E-2</v>
      </c>
      <c r="O116">
        <f t="shared" ca="1" si="22"/>
        <v>1.1387134521589598E-2</v>
      </c>
      <c r="Q116" s="2">
        <f t="shared" si="23"/>
        <v>42874.116099999999</v>
      </c>
    </row>
    <row r="117" spans="1:17" x14ac:dyDescent="0.2">
      <c r="A117" s="60" t="s">
        <v>0</v>
      </c>
      <c r="B117" s="61" t="s">
        <v>51</v>
      </c>
      <c r="C117" s="62">
        <v>57900.537700000001</v>
      </c>
      <c r="D117" s="62">
        <v>8.0000000000000004E-4</v>
      </c>
      <c r="E117" s="56">
        <f t="shared" si="20"/>
        <v>8760.5149270301335</v>
      </c>
      <c r="F117">
        <f t="shared" si="21"/>
        <v>8760.5</v>
      </c>
      <c r="G117">
        <f t="shared" si="24"/>
        <v>7.3950000005424954E-3</v>
      </c>
      <c r="K117">
        <f t="shared" si="25"/>
        <v>7.3950000005424954E-3</v>
      </c>
      <c r="O117">
        <f t="shared" ca="1" si="22"/>
        <v>1.1404609338663909E-2</v>
      </c>
      <c r="Q117" s="2">
        <f t="shared" si="23"/>
        <v>42882.037700000001</v>
      </c>
    </row>
    <row r="118" spans="1:17" x14ac:dyDescent="0.2">
      <c r="A118" s="60" t="s">
        <v>0</v>
      </c>
      <c r="B118" s="61" t="s">
        <v>51</v>
      </c>
      <c r="C118" s="62">
        <v>57901.522799999999</v>
      </c>
      <c r="D118" s="62">
        <v>5.0000000000000001E-4</v>
      </c>
      <c r="E118" s="56">
        <f t="shared" si="20"/>
        <v>8762.5033810379227</v>
      </c>
      <c r="F118">
        <f t="shared" si="21"/>
        <v>8762.5</v>
      </c>
      <c r="G118">
        <f t="shared" si="24"/>
        <v>1.6749999995226972E-3</v>
      </c>
      <c r="K118">
        <f t="shared" si="25"/>
        <v>1.6749999995226972E-3</v>
      </c>
      <c r="O118">
        <f t="shared" ca="1" si="22"/>
        <v>1.1406793690798198E-2</v>
      </c>
      <c r="Q118" s="2">
        <f t="shared" si="23"/>
        <v>42883.022799999999</v>
      </c>
    </row>
    <row r="119" spans="1:17" x14ac:dyDescent="0.2">
      <c r="A119" s="60" t="s">
        <v>0</v>
      </c>
      <c r="B119" s="61" t="s">
        <v>50</v>
      </c>
      <c r="C119" s="62">
        <v>57918.622799999997</v>
      </c>
      <c r="D119" s="62">
        <v>2.9999999999999997E-4</v>
      </c>
      <c r="E119" s="56">
        <f t="shared" si="20"/>
        <v>8797.0202458569584</v>
      </c>
      <c r="F119">
        <f t="shared" si="21"/>
        <v>8797</v>
      </c>
      <c r="G119">
        <f t="shared" si="24"/>
        <v>1.0029999997641426E-2</v>
      </c>
      <c r="K119">
        <f t="shared" si="25"/>
        <v>1.0029999997641426E-2</v>
      </c>
      <c r="O119">
        <f t="shared" ca="1" si="22"/>
        <v>1.1444473765114684E-2</v>
      </c>
      <c r="Q119" s="2">
        <f t="shared" si="23"/>
        <v>42900.122799999997</v>
      </c>
    </row>
    <row r="120" spans="1:17" x14ac:dyDescent="0.2">
      <c r="A120" s="60" t="s">
        <v>0</v>
      </c>
      <c r="B120" s="61" t="s">
        <v>50</v>
      </c>
      <c r="C120" s="62">
        <v>57918.623299999999</v>
      </c>
      <c r="D120" s="62">
        <v>8.0000000000000004E-4</v>
      </c>
      <c r="E120" s="56">
        <f t="shared" si="20"/>
        <v>8797.0212551220156</v>
      </c>
      <c r="F120">
        <f t="shared" si="21"/>
        <v>8797</v>
      </c>
      <c r="G120">
        <f t="shared" si="24"/>
        <v>1.0529999999562278E-2</v>
      </c>
      <c r="K120">
        <f t="shared" si="25"/>
        <v>1.0529999999562278E-2</v>
      </c>
      <c r="O120">
        <f t="shared" ca="1" si="22"/>
        <v>1.1444473765114684E-2</v>
      </c>
      <c r="Q120" s="2">
        <f t="shared" si="23"/>
        <v>42900.123299999999</v>
      </c>
    </row>
    <row r="121" spans="1:17" x14ac:dyDescent="0.2">
      <c r="A121" s="60" t="s">
        <v>0</v>
      </c>
      <c r="B121" s="61" t="s">
        <v>50</v>
      </c>
      <c r="C121" s="62">
        <v>57918.623399999997</v>
      </c>
      <c r="D121" s="62">
        <v>5.9999999999999995E-4</v>
      </c>
      <c r="E121" s="56">
        <f t="shared" si="20"/>
        <v>8797.0214569750206</v>
      </c>
      <c r="F121">
        <f t="shared" si="21"/>
        <v>8797</v>
      </c>
      <c r="G121">
        <f t="shared" si="24"/>
        <v>1.0629999997036066E-2</v>
      </c>
      <c r="K121">
        <f t="shared" si="25"/>
        <v>1.0629999997036066E-2</v>
      </c>
      <c r="O121">
        <f t="shared" ca="1" si="22"/>
        <v>1.1444473765114684E-2</v>
      </c>
      <c r="Q121" s="2">
        <f t="shared" si="23"/>
        <v>42900.123399999997</v>
      </c>
    </row>
    <row r="122" spans="1:17" x14ac:dyDescent="0.2">
      <c r="A122" s="60" t="s">
        <v>0</v>
      </c>
      <c r="B122" s="61" t="s">
        <v>50</v>
      </c>
      <c r="C122" s="62">
        <v>57918.624600000003</v>
      </c>
      <c r="D122" s="62">
        <v>1.8E-3</v>
      </c>
      <c r="E122" s="56">
        <f t="shared" si="20"/>
        <v>8797.0238792111595</v>
      </c>
      <c r="F122">
        <f t="shared" si="21"/>
        <v>8797</v>
      </c>
      <c r="G122">
        <f t="shared" si="24"/>
        <v>1.1830000003101304E-2</v>
      </c>
      <c r="K122">
        <f t="shared" si="25"/>
        <v>1.1830000003101304E-2</v>
      </c>
      <c r="O122">
        <f t="shared" ca="1" si="22"/>
        <v>1.1444473765114684E-2</v>
      </c>
      <c r="Q122" s="2">
        <f t="shared" si="23"/>
        <v>42900.124600000003</v>
      </c>
    </row>
    <row r="123" spans="1:17" x14ac:dyDescent="0.2">
      <c r="A123" s="60" t="s">
        <v>0</v>
      </c>
      <c r="B123" s="61" t="s">
        <v>50</v>
      </c>
      <c r="C123" s="62">
        <v>57940.422400000003</v>
      </c>
      <c r="D123" s="62">
        <v>2.9999999999999997E-4</v>
      </c>
      <c r="E123" s="56">
        <f t="shared" si="20"/>
        <v>8841.0233947639354</v>
      </c>
      <c r="F123">
        <f t="shared" si="21"/>
        <v>8841</v>
      </c>
      <c r="G123">
        <f t="shared" si="24"/>
        <v>1.1590000001888257E-2</v>
      </c>
      <c r="K123">
        <f t="shared" si="25"/>
        <v>1.1590000001888257E-2</v>
      </c>
      <c r="O123">
        <f t="shared" ca="1" si="22"/>
        <v>1.149252951206904E-2</v>
      </c>
      <c r="Q123" s="2">
        <f t="shared" si="23"/>
        <v>42921.922400000003</v>
      </c>
    </row>
    <row r="124" spans="1:17" x14ac:dyDescent="0.2">
      <c r="A124" s="63" t="s">
        <v>73</v>
      </c>
      <c r="B124" s="64" t="s">
        <v>50</v>
      </c>
      <c r="C124" s="65">
        <v>59396.446400000001</v>
      </c>
      <c r="D124" s="63">
        <v>3.5000000000000001E-3</v>
      </c>
      <c r="E124" s="56">
        <f t="shared" ref="E124:E127" si="26">+(C124-C$7)/C$8</f>
        <v>11780.051674370721</v>
      </c>
      <c r="F124">
        <f t="shared" ref="F124:F127" si="27">ROUND(2*E124,0)/2</f>
        <v>11780</v>
      </c>
      <c r="G124">
        <f t="shared" ref="G124:G127" si="28">+C124-(C$7+F124*C$8)</f>
        <v>2.5600000000849832E-2</v>
      </c>
      <c r="K124">
        <f t="shared" ref="K124:K127" si="29">+G124</f>
        <v>2.5600000000849832E-2</v>
      </c>
      <c r="O124">
        <f t="shared" ref="O124:O127" ca="1" si="30">+C$11+C$12*$F124</f>
        <v>1.4702434973406663E-2</v>
      </c>
      <c r="Q124" s="2">
        <f t="shared" ref="Q124:Q127" si="31">+C124-15018.5</f>
        <v>44377.946400000001</v>
      </c>
    </row>
    <row r="125" spans="1:17" x14ac:dyDescent="0.2">
      <c r="A125" s="63" t="s">
        <v>73</v>
      </c>
      <c r="B125" s="64" t="s">
        <v>50</v>
      </c>
      <c r="C125" s="65">
        <v>59396.446799999998</v>
      </c>
      <c r="D125" s="63">
        <v>3.5000000000000001E-3</v>
      </c>
      <c r="E125" s="56">
        <f t="shared" si="26"/>
        <v>11780.052481782757</v>
      </c>
      <c r="F125">
        <f t="shared" si="27"/>
        <v>11780</v>
      </c>
      <c r="G125">
        <f t="shared" si="28"/>
        <v>2.599999999802094E-2</v>
      </c>
      <c r="K125">
        <f t="shared" si="29"/>
        <v>2.599999999802094E-2</v>
      </c>
      <c r="O125">
        <f t="shared" ca="1" si="30"/>
        <v>1.4702434973406663E-2</v>
      </c>
      <c r="Q125" s="2">
        <f t="shared" si="31"/>
        <v>44377.946799999998</v>
      </c>
    </row>
    <row r="126" spans="1:17" x14ac:dyDescent="0.2">
      <c r="A126" s="63" t="s">
        <v>73</v>
      </c>
      <c r="B126" s="64" t="s">
        <v>50</v>
      </c>
      <c r="C126" s="65">
        <v>59396.4476</v>
      </c>
      <c r="D126" s="63">
        <v>3.5000000000000001E-3</v>
      </c>
      <c r="E126" s="56">
        <f t="shared" si="26"/>
        <v>11780.054096606846</v>
      </c>
      <c r="F126">
        <f t="shared" si="27"/>
        <v>11780</v>
      </c>
      <c r="G126">
        <f t="shared" si="28"/>
        <v>2.6799999999639113E-2</v>
      </c>
      <c r="K126">
        <f t="shared" si="29"/>
        <v>2.6799999999639113E-2</v>
      </c>
      <c r="O126">
        <f t="shared" ca="1" si="30"/>
        <v>1.4702434973406663E-2</v>
      </c>
      <c r="Q126" s="2">
        <f t="shared" si="31"/>
        <v>44377.9476</v>
      </c>
    </row>
    <row r="127" spans="1:17" x14ac:dyDescent="0.2">
      <c r="A127" s="63" t="s">
        <v>73</v>
      </c>
      <c r="B127" s="64" t="s">
        <v>50</v>
      </c>
      <c r="C127" s="65">
        <v>59460.355799999998</v>
      </c>
      <c r="D127" s="63">
        <v>3.5000000000000001E-3</v>
      </c>
      <c r="E127" s="56">
        <f t="shared" si="26"/>
        <v>11909.054722351175</v>
      </c>
      <c r="F127">
        <f t="shared" si="27"/>
        <v>11909</v>
      </c>
      <c r="G127">
        <f t="shared" si="28"/>
        <v>2.7109999995445833E-2</v>
      </c>
      <c r="K127">
        <f t="shared" si="29"/>
        <v>2.7109999995445833E-2</v>
      </c>
      <c r="O127">
        <f t="shared" ca="1" si="30"/>
        <v>1.48433256860683E-2</v>
      </c>
      <c r="Q127" s="2">
        <f t="shared" si="31"/>
        <v>44441.855799999998</v>
      </c>
    </row>
    <row r="128" spans="1:17" x14ac:dyDescent="0.2">
      <c r="A128" s="66" t="s">
        <v>74</v>
      </c>
      <c r="B128" s="66" t="s">
        <v>50</v>
      </c>
      <c r="C128" s="67">
        <v>59663.472899999935</v>
      </c>
      <c r="D128" s="63">
        <v>6.9999999999999999E-4</v>
      </c>
      <c r="E128" s="56">
        <f t="shared" ref="E128" si="32">+(C128-C$7)/C$8</f>
        <v>12319.052703820942</v>
      </c>
      <c r="F128">
        <f t="shared" ref="F128" si="33">ROUND(2*E128,0)/2</f>
        <v>12319</v>
      </c>
      <c r="G128">
        <f t="shared" ref="G128" si="34">+C128-(C$7+F128*C$8)</f>
        <v>2.6109999933396466E-2</v>
      </c>
      <c r="K128">
        <f t="shared" ref="K128" si="35">+G128</f>
        <v>2.6109999933396466E-2</v>
      </c>
      <c r="O128">
        <f t="shared" ref="O128" ca="1" si="36">+C$11+C$12*$F128</f>
        <v>1.5291117873597536E-2</v>
      </c>
      <c r="Q128" s="2">
        <f t="shared" ref="Q128" si="37">+C128-15018.5</f>
        <v>44644.972899999935</v>
      </c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</sheetData>
  <phoneticPr fontId="7" type="noConversion"/>
  <hyperlinks>
    <hyperlink ref="H63019" r:id="rId1" display="http://vsolj.cetus-net.org/bulletin.html" xr:uid="{00000000-0004-0000-0000-000000000000}"/>
    <hyperlink ref="H63012" r:id="rId2" display="https://www.aavso.org/ejaavso" xr:uid="{00000000-0004-0000-0000-000001000000}"/>
    <hyperlink ref="I63019" r:id="rId3" display="http://vsolj.cetus-net.org/bulletin.html" xr:uid="{00000000-0004-0000-0000-000002000000}"/>
    <hyperlink ref="AQ56670" r:id="rId4" display="http://cdsbib.u-strasbg.fr/cgi-bin/cdsbib?1990RMxAA..21..381G" xr:uid="{00000000-0004-0000-0000-000003000000}"/>
    <hyperlink ref="H63016" r:id="rId5" display="https://www.aavso.org/ejaavso" xr:uid="{00000000-0004-0000-0000-000004000000}"/>
    <hyperlink ref="AP4034" r:id="rId6" display="http://cdsbib.u-strasbg.fr/cgi-bin/cdsbib?1990RMxAA..21..381G" xr:uid="{00000000-0004-0000-0000-000005000000}"/>
    <hyperlink ref="AP4037" r:id="rId7" display="http://cdsbib.u-strasbg.fr/cgi-bin/cdsbib?1990RMxAA..21..381G" xr:uid="{00000000-0004-0000-0000-000006000000}"/>
    <hyperlink ref="AP4035" r:id="rId8" display="http://cdsbib.u-strasbg.fr/cgi-bin/cdsbib?1990RMxAA..21..381G" xr:uid="{00000000-0004-0000-0000-000007000000}"/>
    <hyperlink ref="AP4019" r:id="rId9" display="http://cdsbib.u-strasbg.fr/cgi-bin/cdsbib?1990RMxAA..21..381G" xr:uid="{00000000-0004-0000-0000-000008000000}"/>
    <hyperlink ref="AQ4248" r:id="rId10" display="http://cdsbib.u-strasbg.fr/cgi-bin/cdsbib?1990RMxAA..21..381G" xr:uid="{00000000-0004-0000-0000-000009000000}"/>
    <hyperlink ref="AQ4252" r:id="rId11" display="http://cdsbib.u-strasbg.fr/cgi-bin/cdsbib?1990RMxAA..21..381G" xr:uid="{00000000-0004-0000-0000-00000A000000}"/>
    <hyperlink ref="AQ63932" r:id="rId12" display="http://cdsbib.u-strasbg.fr/cgi-bin/cdsbib?1990RMxAA..21..381G" xr:uid="{00000000-0004-0000-0000-00000B000000}"/>
    <hyperlink ref="I1140" r:id="rId13" display="http://vsolj.cetus-net.org/bulletin.html" xr:uid="{00000000-0004-0000-0000-00000C000000}"/>
    <hyperlink ref="H1140" r:id="rId14" display="http://vsolj.cetus-net.org/bulletin.html" xr:uid="{00000000-0004-0000-0000-00000D000000}"/>
    <hyperlink ref="AQ64593" r:id="rId15" display="http://cdsbib.u-strasbg.fr/cgi-bin/cdsbib?1990RMxAA..21..381G" xr:uid="{00000000-0004-0000-0000-00000E000000}"/>
    <hyperlink ref="AQ64592" r:id="rId16" display="http://cdsbib.u-strasbg.fr/cgi-bin/cdsbib?1990RMxAA..21..381G" xr:uid="{00000000-0004-0000-0000-00000F000000}"/>
    <hyperlink ref="AP2310" r:id="rId17" display="http://cdsbib.u-strasbg.fr/cgi-bin/cdsbib?1990RMxAA..21..381G" xr:uid="{00000000-0004-0000-0000-000010000000}"/>
    <hyperlink ref="AP2328" r:id="rId18" display="http://cdsbib.u-strasbg.fr/cgi-bin/cdsbib?1990RMxAA..21..381G" xr:uid="{00000000-0004-0000-0000-000011000000}"/>
    <hyperlink ref="AP2329" r:id="rId19" display="http://cdsbib.u-strasbg.fr/cgi-bin/cdsbib?1990RMxAA..21..381G" xr:uid="{00000000-0004-0000-0000-000012000000}"/>
    <hyperlink ref="AP2325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39"/>
  <sheetViews>
    <sheetView workbookViewId="0">
      <selection activeCell="E19" sqref="E1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4.7109375" customWidth="1"/>
    <col min="6" max="6" width="10.5703125" bestFit="1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42</v>
      </c>
      <c r="D1" t="s">
        <v>41</v>
      </c>
    </row>
    <row r="2" spans="1:7" x14ac:dyDescent="0.2">
      <c r="A2" t="s">
        <v>25</v>
      </c>
      <c r="B2" t="s">
        <v>46</v>
      </c>
      <c r="C2" s="3"/>
      <c r="D2" s="3"/>
    </row>
    <row r="3" spans="1:7" ht="13.5" thickBot="1" x14ac:dyDescent="0.25"/>
    <row r="4" spans="1:7" ht="13.5" thickBot="1" x14ac:dyDescent="0.25">
      <c r="A4" s="39" t="s">
        <v>47</v>
      </c>
      <c r="C4" s="37">
        <v>53560.491000000002</v>
      </c>
      <c r="D4" s="38">
        <v>0.49541000000000002</v>
      </c>
    </row>
    <row r="6" spans="1:7" x14ac:dyDescent="0.2">
      <c r="A6" s="5" t="s">
        <v>2</v>
      </c>
    </row>
    <row r="7" spans="1:7" x14ac:dyDescent="0.2">
      <c r="A7" t="s">
        <v>3</v>
      </c>
      <c r="C7">
        <f>C4</f>
        <v>53560.491000000002</v>
      </c>
    </row>
    <row r="8" spans="1:7" x14ac:dyDescent="0.2">
      <c r="A8" t="s">
        <v>4</v>
      </c>
      <c r="C8">
        <f>D4</f>
        <v>0.49541000000000002</v>
      </c>
      <c r="D8" s="33"/>
    </row>
    <row r="9" spans="1:7" x14ac:dyDescent="0.2">
      <c r="A9" s="11" t="s">
        <v>32</v>
      </c>
      <c r="B9" s="12"/>
      <c r="C9" s="13">
        <v>8</v>
      </c>
      <c r="D9" s="12" t="s">
        <v>33</v>
      </c>
      <c r="E9" s="12"/>
    </row>
    <row r="10" spans="1:7" ht="13.5" thickBot="1" x14ac:dyDescent="0.25">
      <c r="A10" s="12"/>
      <c r="B10" s="12"/>
      <c r="C10" s="4" t="s">
        <v>21</v>
      </c>
      <c r="D10" s="4" t="s">
        <v>22</v>
      </c>
      <c r="E10" s="12"/>
    </row>
    <row r="11" spans="1:7" x14ac:dyDescent="0.2">
      <c r="A11" s="12" t="s">
        <v>16</v>
      </c>
      <c r="B11" s="12"/>
      <c r="C11" s="24">
        <f ca="1">INTERCEPT(INDIRECT($G$11):G991,INDIRECT($F$11):F991)</f>
        <v>-7.2323774008165032E-2</v>
      </c>
      <c r="D11" s="3"/>
      <c r="E11" s="12"/>
      <c r="F11" s="25" t="str">
        <f>"F"&amp;E19</f>
        <v>F28</v>
      </c>
      <c r="G11" s="26" t="str">
        <f>"G"&amp;E19</f>
        <v>G28</v>
      </c>
    </row>
    <row r="12" spans="1:7" x14ac:dyDescent="0.2">
      <c r="A12" s="12" t="s">
        <v>17</v>
      </c>
      <c r="B12" s="12"/>
      <c r="C12" s="24">
        <f ca="1">SLOPE(INDIRECT($G$11):G991,INDIRECT($F$11):F991)</f>
        <v>5.7533432284854749E-5</v>
      </c>
      <c r="D12" s="3"/>
      <c r="E12" s="12"/>
    </row>
    <row r="13" spans="1:7" x14ac:dyDescent="0.2">
      <c r="A13" s="12" t="s">
        <v>20</v>
      </c>
      <c r="B13" s="12"/>
      <c r="C13" s="3" t="s">
        <v>14</v>
      </c>
      <c r="D13" s="3"/>
      <c r="E13" s="12"/>
    </row>
    <row r="14" spans="1:7" x14ac:dyDescent="0.2">
      <c r="A14" s="12"/>
      <c r="B14" s="12"/>
      <c r="C14" s="12"/>
      <c r="D14" s="12"/>
      <c r="E14" s="12"/>
    </row>
    <row r="15" spans="1:7" x14ac:dyDescent="0.2">
      <c r="A15" s="14" t="s">
        <v>18</v>
      </c>
      <c r="B15" s="12"/>
      <c r="C15" s="15">
        <f ca="1">(C7+C11)+(C8+C12)*INT(MAX(F21:F3532))</f>
        <v>54221.37236582466</v>
      </c>
      <c r="D15" s="16" t="s">
        <v>34</v>
      </c>
      <c r="E15" s="17">
        <f ca="1">TODAY()+15018.5-B9/24</f>
        <v>60173.5</v>
      </c>
    </row>
    <row r="16" spans="1:7" x14ac:dyDescent="0.2">
      <c r="A16" s="18" t="s">
        <v>5</v>
      </c>
      <c r="B16" s="12"/>
      <c r="C16" s="19">
        <f ca="1">+C8+C12</f>
        <v>0.49546753343228489</v>
      </c>
      <c r="D16" s="16" t="s">
        <v>35</v>
      </c>
      <c r="E16" s="17">
        <f ca="1">ROUND(2*(E15-C15)/C16,0)/2+1</f>
        <v>12014</v>
      </c>
    </row>
    <row r="17" spans="1:17" ht="13.5" thickBot="1" x14ac:dyDescent="0.25">
      <c r="A17" s="16" t="s">
        <v>31</v>
      </c>
      <c r="B17" s="12"/>
      <c r="C17" s="12">
        <f>COUNT(C21:C2190)</f>
        <v>10</v>
      </c>
      <c r="D17" s="16" t="s">
        <v>36</v>
      </c>
      <c r="E17" s="20">
        <f ca="1">+C15+C16*E16-15018.5-C9/24</f>
        <v>45155.085979146796</v>
      </c>
    </row>
    <row r="18" spans="1:17" ht="14.25" thickTop="1" thickBot="1" x14ac:dyDescent="0.25">
      <c r="A18" s="18" t="s">
        <v>6</v>
      </c>
      <c r="B18" s="12"/>
      <c r="C18" s="21">
        <f ca="1">+C15</f>
        <v>54221.37236582466</v>
      </c>
      <c r="D18" s="22">
        <f ca="1">+C16</f>
        <v>0.49546753343228489</v>
      </c>
      <c r="E18" s="23" t="s">
        <v>37</v>
      </c>
    </row>
    <row r="19" spans="1:17" ht="13.5" thickTop="1" x14ac:dyDescent="0.2">
      <c r="A19" s="27" t="s">
        <v>38</v>
      </c>
      <c r="E19" s="28">
        <v>28</v>
      </c>
    </row>
    <row r="20" spans="1:17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30</v>
      </c>
      <c r="I20" s="7" t="s">
        <v>39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x14ac:dyDescent="0.2">
      <c r="A21" t="s">
        <v>40</v>
      </c>
      <c r="C21" s="10">
        <v>53545.409500000002</v>
      </c>
      <c r="D21" s="10">
        <v>5.0000000000000001E-4</v>
      </c>
      <c r="E21">
        <f t="shared" ref="E21:E30" si="0">+(C21-C$7)/C$8</f>
        <v>-30.442461799318206</v>
      </c>
      <c r="F21">
        <f t="shared" ref="F21:F30" si="1">ROUND(2*E21,0)/2</f>
        <v>-30.5</v>
      </c>
      <c r="G21">
        <f t="shared" ref="G21:G30" si="2">+C21-(C$7+F21*C$8)</f>
        <v>2.8505000002041925E-2</v>
      </c>
      <c r="H21">
        <f t="shared" ref="H21:H30" si="3">+G21</f>
        <v>2.8505000002041925E-2</v>
      </c>
      <c r="O21">
        <f t="shared" ref="O21:O30" ca="1" si="4">+C$11+C$12*$F21</f>
        <v>-7.4078543692853105E-2</v>
      </c>
      <c r="Q21" s="2">
        <f t="shared" ref="Q21:Q30" si="5">+C21-15018.5</f>
        <v>38526.909500000002</v>
      </c>
    </row>
    <row r="22" spans="1:17" x14ac:dyDescent="0.2">
      <c r="A22" t="s">
        <v>40</v>
      </c>
      <c r="B22" s="29"/>
      <c r="C22" s="10">
        <v>53555.536599999999</v>
      </c>
      <c r="D22" s="10">
        <v>8.0000000000000004E-4</v>
      </c>
      <c r="E22">
        <f t="shared" si="0"/>
        <v>-10.000605559036659</v>
      </c>
      <c r="F22">
        <f t="shared" si="1"/>
        <v>-10</v>
      </c>
      <c r="G22">
        <f t="shared" si="2"/>
        <v>-2.9999999969732016E-4</v>
      </c>
      <c r="H22">
        <f t="shared" si="3"/>
        <v>-2.9999999969732016E-4</v>
      </c>
      <c r="O22">
        <f t="shared" ca="1" si="4"/>
        <v>-7.2899108331013582E-2</v>
      </c>
      <c r="Q22" s="2">
        <f t="shared" si="5"/>
        <v>38537.036599999999</v>
      </c>
    </row>
    <row r="23" spans="1:17" x14ac:dyDescent="0.2">
      <c r="A23" t="s">
        <v>40</v>
      </c>
      <c r="B23" s="29"/>
      <c r="C23" s="10">
        <v>53557.516799999998</v>
      </c>
      <c r="D23" s="10">
        <v>1E-3</v>
      </c>
      <c r="E23">
        <f t="shared" si="0"/>
        <v>-6.0035122423935778</v>
      </c>
      <c r="F23">
        <f t="shared" si="1"/>
        <v>-6</v>
      </c>
      <c r="G23">
        <f t="shared" si="2"/>
        <v>-1.7400000069756061E-3</v>
      </c>
      <c r="H23">
        <f t="shared" si="3"/>
        <v>-1.7400000069756061E-3</v>
      </c>
      <c r="O23">
        <f t="shared" ca="1" si="4"/>
        <v>-7.2668974601874159E-2</v>
      </c>
      <c r="Q23" s="2">
        <f t="shared" si="5"/>
        <v>38539.016799999998</v>
      </c>
    </row>
    <row r="24" spans="1:17" x14ac:dyDescent="0.2">
      <c r="A24" s="30" t="s">
        <v>48</v>
      </c>
      <c r="C24" s="10">
        <v>53560.491000000002</v>
      </c>
      <c r="D24" s="10"/>
      <c r="E24">
        <f t="shared" si="0"/>
        <v>0</v>
      </c>
      <c r="F24">
        <f t="shared" si="1"/>
        <v>0</v>
      </c>
      <c r="G24">
        <f t="shared" si="2"/>
        <v>0</v>
      </c>
      <c r="H24">
        <f t="shared" si="3"/>
        <v>0</v>
      </c>
      <c r="O24">
        <f t="shared" ca="1" si="4"/>
        <v>-7.2323774008165032E-2</v>
      </c>
      <c r="Q24" s="2">
        <f t="shared" si="5"/>
        <v>38541.991000000002</v>
      </c>
    </row>
    <row r="25" spans="1:17" x14ac:dyDescent="0.2">
      <c r="A25" t="s">
        <v>40</v>
      </c>
      <c r="B25" s="29"/>
      <c r="C25" s="10">
        <v>53566.4349</v>
      </c>
      <c r="D25" s="10">
        <v>1.1999999999999999E-3</v>
      </c>
      <c r="E25">
        <f t="shared" si="0"/>
        <v>11.997941099288253</v>
      </c>
      <c r="F25">
        <f t="shared" si="1"/>
        <v>12</v>
      </c>
      <c r="G25">
        <f t="shared" si="2"/>
        <v>-1.0200000033364631E-3</v>
      </c>
      <c r="H25">
        <f t="shared" si="3"/>
        <v>-1.0200000033364631E-3</v>
      </c>
      <c r="O25">
        <f t="shared" ca="1" si="4"/>
        <v>-7.1633372820746777E-2</v>
      </c>
      <c r="Q25" s="2">
        <f t="shared" si="5"/>
        <v>38547.9349</v>
      </c>
    </row>
    <row r="26" spans="1:17" x14ac:dyDescent="0.2">
      <c r="A26" t="s">
        <v>40</v>
      </c>
      <c r="B26" s="29"/>
      <c r="C26" s="10">
        <v>53569.413699999997</v>
      </c>
      <c r="D26" s="10">
        <v>1E-3</v>
      </c>
      <c r="E26">
        <f t="shared" si="0"/>
        <v>18.0107385801569</v>
      </c>
      <c r="F26">
        <f t="shared" si="1"/>
        <v>18</v>
      </c>
      <c r="G26">
        <f t="shared" si="2"/>
        <v>5.3199999965727329E-3</v>
      </c>
      <c r="H26">
        <f t="shared" si="3"/>
        <v>5.3199999965727329E-3</v>
      </c>
      <c r="O26">
        <f t="shared" ca="1" si="4"/>
        <v>-7.1288172227037649E-2</v>
      </c>
      <c r="Q26" s="2">
        <f t="shared" si="5"/>
        <v>38550.913699999997</v>
      </c>
    </row>
    <row r="27" spans="1:17" x14ac:dyDescent="0.2">
      <c r="A27" t="s">
        <v>40</v>
      </c>
      <c r="B27" s="29"/>
      <c r="C27" s="10">
        <v>53846.348599999998</v>
      </c>
      <c r="D27" s="10">
        <v>5.9999999999999995E-4</v>
      </c>
      <c r="E27">
        <f t="shared" si="0"/>
        <v>577.01217173653276</v>
      </c>
      <c r="F27">
        <f t="shared" si="1"/>
        <v>577</v>
      </c>
      <c r="G27">
        <f t="shared" si="2"/>
        <v>6.0299999968265183E-3</v>
      </c>
      <c r="H27">
        <f t="shared" si="3"/>
        <v>6.0299999968265183E-3</v>
      </c>
      <c r="O27">
        <f t="shared" ca="1" si="4"/>
        <v>-3.9126983579803841E-2</v>
      </c>
      <c r="Q27" s="2">
        <f t="shared" si="5"/>
        <v>38827.848599999998</v>
      </c>
    </row>
    <row r="28" spans="1:17" x14ac:dyDescent="0.2">
      <c r="A28" s="30" t="s">
        <v>43</v>
      </c>
      <c r="B28" s="31"/>
      <c r="C28" s="32">
        <v>54192.635300000002</v>
      </c>
      <c r="D28" s="10">
        <v>1E-3</v>
      </c>
      <c r="E28">
        <f t="shared" si="0"/>
        <v>1276.0023011243211</v>
      </c>
      <c r="F28">
        <f t="shared" si="1"/>
        <v>1276</v>
      </c>
      <c r="G28">
        <f t="shared" si="2"/>
        <v>1.1400000003050081E-3</v>
      </c>
      <c r="H28">
        <f t="shared" si="3"/>
        <v>1.1400000003050081E-3</v>
      </c>
      <c r="O28">
        <f t="shared" ca="1" si="4"/>
        <v>1.0888855873096293E-3</v>
      </c>
      <c r="Q28" s="2">
        <f t="shared" si="5"/>
        <v>39174.135300000002</v>
      </c>
    </row>
    <row r="29" spans="1:17" x14ac:dyDescent="0.2">
      <c r="A29" s="30" t="s">
        <v>43</v>
      </c>
      <c r="B29" s="31"/>
      <c r="C29" s="32">
        <v>54213.4447</v>
      </c>
      <c r="D29" s="10">
        <v>5.9999999999999995E-4</v>
      </c>
      <c r="E29">
        <f t="shared" si="0"/>
        <v>1318.0067015199495</v>
      </c>
      <c r="F29">
        <f t="shared" si="1"/>
        <v>1318</v>
      </c>
      <c r="G29">
        <f t="shared" si="2"/>
        <v>3.3199999961652793E-3</v>
      </c>
      <c r="H29">
        <f t="shared" si="3"/>
        <v>3.3199999961652793E-3</v>
      </c>
      <c r="O29">
        <f t="shared" ca="1" si="4"/>
        <v>3.5052897432735208E-3</v>
      </c>
      <c r="Q29" s="2">
        <f t="shared" si="5"/>
        <v>39194.9447</v>
      </c>
    </row>
    <row r="30" spans="1:17" x14ac:dyDescent="0.2">
      <c r="A30" s="30" t="s">
        <v>43</v>
      </c>
      <c r="B30" s="31"/>
      <c r="C30" s="32">
        <v>54221.372499999998</v>
      </c>
      <c r="D30" s="10">
        <v>4.0000000000000002E-4</v>
      </c>
      <c r="E30">
        <f t="shared" si="0"/>
        <v>1334.0092044972766</v>
      </c>
      <c r="F30">
        <f t="shared" si="1"/>
        <v>1334</v>
      </c>
      <c r="G30">
        <f t="shared" si="2"/>
        <v>4.559999993944075E-3</v>
      </c>
      <c r="H30">
        <f t="shared" si="3"/>
        <v>4.559999993944075E-3</v>
      </c>
      <c r="O30">
        <f t="shared" ca="1" si="4"/>
        <v>4.4258246598311984E-3</v>
      </c>
      <c r="Q30" s="2">
        <f t="shared" si="5"/>
        <v>39202.872499999998</v>
      </c>
    </row>
    <row r="31" spans="1:17" x14ac:dyDescent="0.2">
      <c r="C31" s="10"/>
      <c r="D31" s="10"/>
      <c r="Q31" s="2"/>
    </row>
    <row r="32" spans="1:17" x14ac:dyDescent="0.2">
      <c r="C32" s="10"/>
      <c r="D32" s="10"/>
      <c r="Q32" s="2"/>
    </row>
    <row r="33" spans="3:4" x14ac:dyDescent="0.2">
      <c r="C33" s="10"/>
      <c r="D33" s="10"/>
    </row>
    <row r="34" spans="3:4" x14ac:dyDescent="0.2">
      <c r="C34" s="10"/>
      <c r="D34" s="10"/>
    </row>
    <row r="35" spans="3:4" x14ac:dyDescent="0.2">
      <c r="C35" s="10"/>
      <c r="D35" s="10"/>
    </row>
    <row r="36" spans="3:4" x14ac:dyDescent="0.2">
      <c r="C36" s="10"/>
      <c r="D36" s="10"/>
    </row>
    <row r="37" spans="3:4" x14ac:dyDescent="0.2">
      <c r="C37" s="10"/>
      <c r="D37" s="10"/>
    </row>
    <row r="38" spans="3:4" x14ac:dyDescent="0.2">
      <c r="C38" s="10"/>
      <c r="D38" s="10"/>
    </row>
    <row r="39" spans="3:4" x14ac:dyDescent="0.2">
      <c r="C39" s="10"/>
      <c r="D39" s="10"/>
    </row>
    <row r="40" spans="3:4" x14ac:dyDescent="0.2">
      <c r="C40" s="10"/>
      <c r="D40" s="10"/>
    </row>
    <row r="41" spans="3:4" x14ac:dyDescent="0.2">
      <c r="C41" s="10"/>
      <c r="D41" s="10"/>
    </row>
    <row r="42" spans="3:4" x14ac:dyDescent="0.2">
      <c r="C42" s="10"/>
      <c r="D42" s="10"/>
    </row>
    <row r="43" spans="3:4" x14ac:dyDescent="0.2">
      <c r="C43" s="10"/>
      <c r="D43" s="10"/>
    </row>
    <row r="44" spans="3:4" x14ac:dyDescent="0.2">
      <c r="C44" s="10"/>
      <c r="D44" s="10"/>
    </row>
    <row r="45" spans="3:4" x14ac:dyDescent="0.2">
      <c r="C45" s="10"/>
      <c r="D45" s="10"/>
    </row>
    <row r="46" spans="3:4" x14ac:dyDescent="0.2">
      <c r="C46" s="10"/>
      <c r="D46" s="10"/>
    </row>
    <row r="47" spans="3:4" x14ac:dyDescent="0.2">
      <c r="C47" s="10"/>
      <c r="D47" s="10"/>
    </row>
    <row r="48" spans="3:4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</sheetData>
  <sheetProtection sheet="1" objects="1" scenarios="1"/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Q6939"/>
  <sheetViews>
    <sheetView workbookViewId="0">
      <pane xSplit="14" ySplit="22" topLeftCell="O103" activePane="bottomRight" state="frozen"/>
      <selection pane="topRight" activeCell="O1" sqref="O1"/>
      <selection pane="bottomLeft" activeCell="A23" sqref="A23"/>
      <selection pane="bottomRight" activeCell="S121" sqref="S12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.140625" customWidth="1"/>
    <col min="6" max="6" width="10.5703125" bestFit="1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42</v>
      </c>
      <c r="D1" t="s">
        <v>41</v>
      </c>
    </row>
    <row r="2" spans="1:7" x14ac:dyDescent="0.2">
      <c r="A2" t="s">
        <v>25</v>
      </c>
      <c r="C2" s="36"/>
      <c r="D2" s="3"/>
    </row>
    <row r="3" spans="1:7" ht="13.5" thickBot="1" x14ac:dyDescent="0.25"/>
    <row r="4" spans="1:7" ht="13.5" thickBot="1" x14ac:dyDescent="0.25">
      <c r="A4" s="5" t="s">
        <v>1</v>
      </c>
      <c r="C4" s="37">
        <v>53560.491000000002</v>
      </c>
      <c r="D4" s="38">
        <v>0.49541000000000002</v>
      </c>
    </row>
    <row r="6" spans="1:7" x14ac:dyDescent="0.2">
      <c r="A6" s="5" t="s">
        <v>2</v>
      </c>
    </row>
    <row r="7" spans="1:7" x14ac:dyDescent="0.2">
      <c r="A7" t="s">
        <v>3</v>
      </c>
      <c r="C7">
        <v>53545.409500000002</v>
      </c>
    </row>
    <row r="8" spans="1:7" x14ac:dyDescent="0.2">
      <c r="A8" t="s">
        <v>4</v>
      </c>
      <c r="C8">
        <v>0.22014600000000001</v>
      </c>
      <c r="D8" s="33" t="s">
        <v>44</v>
      </c>
    </row>
    <row r="9" spans="1:7" x14ac:dyDescent="0.2">
      <c r="A9" s="11" t="s">
        <v>32</v>
      </c>
      <c r="B9" s="12"/>
      <c r="C9" s="13">
        <v>8</v>
      </c>
      <c r="D9" s="12" t="s">
        <v>33</v>
      </c>
      <c r="E9" s="12"/>
    </row>
    <row r="10" spans="1:7" ht="13.5" thickBot="1" x14ac:dyDescent="0.25">
      <c r="A10" s="12"/>
      <c r="B10" s="12"/>
      <c r="C10" s="4" t="s">
        <v>21</v>
      </c>
      <c r="D10" s="4" t="s">
        <v>22</v>
      </c>
      <c r="E10" s="12"/>
    </row>
    <row r="11" spans="1:7" x14ac:dyDescent="0.2">
      <c r="A11" s="12" t="s">
        <v>16</v>
      </c>
      <c r="B11" s="12"/>
      <c r="C11" s="24">
        <f ca="1">INTERCEPT(INDIRECT($G$11):G991,INDIRECT($F$11):F991)</f>
        <v>-1.3646806547506145E-2</v>
      </c>
      <c r="D11" s="3"/>
      <c r="E11" s="12"/>
      <c r="F11" s="25" t="str">
        <f>"F"&amp;E19</f>
        <v>F26</v>
      </c>
      <c r="G11" s="26" t="str">
        <f>"G"&amp;E19</f>
        <v>G26</v>
      </c>
    </row>
    <row r="12" spans="1:7" x14ac:dyDescent="0.2">
      <c r="A12" s="12" t="s">
        <v>17</v>
      </c>
      <c r="B12" s="12"/>
      <c r="C12" s="24">
        <f ca="1">SLOPE(INDIRECT($G$11):G991,INDIRECT($F$11):F991)</f>
        <v>4.6319047689770806E-7</v>
      </c>
      <c r="D12" s="3"/>
      <c r="E12" s="12"/>
    </row>
    <row r="13" spans="1:7" x14ac:dyDescent="0.2">
      <c r="A13" s="12" t="s">
        <v>20</v>
      </c>
      <c r="B13" s="12"/>
      <c r="C13" s="3" t="s">
        <v>14</v>
      </c>
      <c r="D13" s="3"/>
      <c r="E13" s="12"/>
    </row>
    <row r="14" spans="1:7" x14ac:dyDescent="0.2">
      <c r="A14" s="12"/>
      <c r="B14" s="12"/>
      <c r="C14" s="12"/>
      <c r="D14" s="12"/>
      <c r="E14" s="12"/>
    </row>
    <row r="15" spans="1:7" x14ac:dyDescent="0.2">
      <c r="A15" s="14" t="s">
        <v>18</v>
      </c>
      <c r="B15" s="12"/>
      <c r="C15" s="15">
        <f ca="1">(C7+C11)+(C8+C12)*INT(MAX(F21:F3532))</f>
        <v>57940.399844328138</v>
      </c>
      <c r="D15" s="16" t="s">
        <v>34</v>
      </c>
      <c r="E15" s="17">
        <f ca="1">TODAY()+15018.5-B9/24</f>
        <v>60173.5</v>
      </c>
    </row>
    <row r="16" spans="1:7" x14ac:dyDescent="0.2">
      <c r="A16" s="18" t="s">
        <v>5</v>
      </c>
      <c r="B16" s="12"/>
      <c r="C16" s="19">
        <f ca="1">+C8+C12</f>
        <v>0.2201464631904769</v>
      </c>
      <c r="D16" s="16" t="s">
        <v>35</v>
      </c>
      <c r="E16" s="17">
        <f ca="1">ROUND(2*(E15-C15)/C16,0)/2+1</f>
        <v>10144.5</v>
      </c>
    </row>
    <row r="17" spans="1:17" ht="13.5" thickBot="1" x14ac:dyDescent="0.25">
      <c r="A17" s="16" t="s">
        <v>31</v>
      </c>
      <c r="B17" s="12"/>
      <c r="C17" s="12">
        <f>COUNT(C21:C2190)</f>
        <v>101</v>
      </c>
      <c r="D17" s="16" t="s">
        <v>36</v>
      </c>
      <c r="E17" s="20">
        <f ca="1">+C15+C16*E16-15018.5-C9/24</f>
        <v>45154.842306830593</v>
      </c>
    </row>
    <row r="18" spans="1:17" ht="14.25" thickTop="1" thickBot="1" x14ac:dyDescent="0.25">
      <c r="A18" s="18" t="s">
        <v>6</v>
      </c>
      <c r="B18" s="12"/>
      <c r="C18" s="21">
        <f ca="1">+C15</f>
        <v>57940.399844328138</v>
      </c>
      <c r="D18" s="22">
        <f ca="1">+C16</f>
        <v>0.2201464631904769</v>
      </c>
      <c r="E18" s="23" t="s">
        <v>37</v>
      </c>
    </row>
    <row r="19" spans="1:17" ht="13.5" thickTop="1" x14ac:dyDescent="0.2">
      <c r="A19" s="27" t="s">
        <v>38</v>
      </c>
      <c r="E19" s="28">
        <v>26</v>
      </c>
    </row>
    <row r="20" spans="1:17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30</v>
      </c>
      <c r="I20" s="7" t="s">
        <v>39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x14ac:dyDescent="0.2">
      <c r="A21" t="s">
        <v>40</v>
      </c>
      <c r="C21" s="10">
        <v>53545.409500000002</v>
      </c>
      <c r="D21" s="10">
        <v>5.0000000000000001E-4</v>
      </c>
      <c r="E21" s="35">
        <f t="shared" ref="E21:E26" si="0">+(C21-C$7)/C$8+1</f>
        <v>1</v>
      </c>
      <c r="F21">
        <f t="shared" ref="F21:F30" si="1">ROUND(2*E21,0)/2</f>
        <v>1</v>
      </c>
      <c r="G21">
        <f t="shared" ref="G21:G30" si="2">+C21-(C$7+F21*C$8)</f>
        <v>-0.22014599999965867</v>
      </c>
      <c r="H21">
        <f t="shared" ref="H21:H30" si="3">+G21</f>
        <v>-0.22014599999965867</v>
      </c>
      <c r="O21">
        <f t="shared" ref="O21:O30" ca="1" si="4">+C$11+C$12*$F21</f>
        <v>-1.3646343357029248E-2</v>
      </c>
      <c r="Q21" s="2">
        <f t="shared" ref="Q21:Q30" si="5">+C21-15018.5</f>
        <v>38526.909500000002</v>
      </c>
    </row>
    <row r="22" spans="1:17" x14ac:dyDescent="0.2">
      <c r="A22" t="s">
        <v>40</v>
      </c>
      <c r="B22" s="29"/>
      <c r="C22" s="10">
        <v>53555.536599999999</v>
      </c>
      <c r="D22" s="10">
        <v>8.0000000000000004E-4</v>
      </c>
      <c r="E22" s="35">
        <f t="shared" si="0"/>
        <v>47.001744296956936</v>
      </c>
      <c r="F22">
        <f t="shared" si="1"/>
        <v>47</v>
      </c>
      <c r="G22">
        <f t="shared" si="2"/>
        <v>-0.21976200000062818</v>
      </c>
      <c r="H22">
        <f t="shared" si="3"/>
        <v>-0.21976200000062818</v>
      </c>
      <c r="O22">
        <f t="shared" ca="1" si="4"/>
        <v>-1.3625036595091953E-2</v>
      </c>
      <c r="Q22" s="2">
        <f t="shared" si="5"/>
        <v>38537.036599999999</v>
      </c>
    </row>
    <row r="23" spans="1:17" x14ac:dyDescent="0.2">
      <c r="A23" t="s">
        <v>40</v>
      </c>
      <c r="B23" s="29"/>
      <c r="C23" s="10">
        <v>53557.516799999998</v>
      </c>
      <c r="D23" s="10">
        <v>1E-3</v>
      </c>
      <c r="E23" s="35">
        <f t="shared" si="0"/>
        <v>55.9966840187695</v>
      </c>
      <c r="F23">
        <f t="shared" si="1"/>
        <v>56</v>
      </c>
      <c r="G23">
        <f t="shared" si="2"/>
        <v>-0.22087600000668317</v>
      </c>
      <c r="H23">
        <f t="shared" si="3"/>
        <v>-0.22087600000668317</v>
      </c>
      <c r="O23">
        <f t="shared" ca="1" si="4"/>
        <v>-1.3620867880799874E-2</v>
      </c>
      <c r="Q23" s="2">
        <f t="shared" si="5"/>
        <v>38539.016799999998</v>
      </c>
    </row>
    <row r="24" spans="1:17" x14ac:dyDescent="0.2">
      <c r="A24" t="s">
        <v>48</v>
      </c>
      <c r="C24" s="10">
        <v>53560.491000000002</v>
      </c>
      <c r="D24" s="10"/>
      <c r="E24" s="35">
        <f t="shared" si="0"/>
        <v>69.506809117586656</v>
      </c>
      <c r="F24">
        <f t="shared" si="1"/>
        <v>69.5</v>
      </c>
      <c r="G24">
        <f t="shared" si="2"/>
        <v>-0.21864700000151061</v>
      </c>
      <c r="H24">
        <f t="shared" si="3"/>
        <v>-0.21864700000151061</v>
      </c>
      <c r="O24">
        <f t="shared" ca="1" si="4"/>
        <v>-1.3614614809361755E-2</v>
      </c>
      <c r="Q24" s="2">
        <f t="shared" si="5"/>
        <v>38541.991000000002</v>
      </c>
    </row>
    <row r="25" spans="1:17" x14ac:dyDescent="0.2">
      <c r="A25" t="s">
        <v>40</v>
      </c>
      <c r="B25" s="29"/>
      <c r="C25" s="10">
        <v>53566.4349</v>
      </c>
      <c r="D25" s="10">
        <v>1.1999999999999999E-3</v>
      </c>
      <c r="E25" s="35">
        <f t="shared" si="0"/>
        <v>96.506618335098636</v>
      </c>
      <c r="F25">
        <f t="shared" si="1"/>
        <v>96.5</v>
      </c>
      <c r="G25">
        <f t="shared" si="2"/>
        <v>-0.21868900000117719</v>
      </c>
      <c r="H25">
        <f t="shared" si="3"/>
        <v>-0.21868900000117719</v>
      </c>
      <c r="O25">
        <f t="shared" ca="1" si="4"/>
        <v>-1.3602108666485516E-2</v>
      </c>
      <c r="Q25" s="2">
        <f t="shared" si="5"/>
        <v>38547.9349</v>
      </c>
    </row>
    <row r="26" spans="1:17" x14ac:dyDescent="0.2">
      <c r="A26" t="s">
        <v>40</v>
      </c>
      <c r="B26" s="29"/>
      <c r="C26" s="10">
        <v>53569.413699999997</v>
      </c>
      <c r="D26" s="10">
        <v>1E-3</v>
      </c>
      <c r="E26" s="35">
        <f t="shared" si="0"/>
        <v>110.03763865796226</v>
      </c>
      <c r="F26">
        <f t="shared" si="1"/>
        <v>110</v>
      </c>
      <c r="G26">
        <f t="shared" si="2"/>
        <v>-0.21186000000307104</v>
      </c>
      <c r="H26">
        <f t="shared" si="3"/>
        <v>-0.21186000000307104</v>
      </c>
      <c r="O26">
        <f t="shared" ca="1" si="4"/>
        <v>-1.3595855595047397E-2</v>
      </c>
      <c r="Q26" s="2">
        <f t="shared" si="5"/>
        <v>38550.913699999997</v>
      </c>
    </row>
    <row r="27" spans="1:17" x14ac:dyDescent="0.2">
      <c r="A27" t="s">
        <v>40</v>
      </c>
      <c r="B27" s="29"/>
      <c r="C27" s="10">
        <v>53846.348599999998</v>
      </c>
      <c r="D27" s="10">
        <v>5.9999999999999995E-4</v>
      </c>
      <c r="E27" s="34">
        <f>+(C27-C$7)/C$8+0.5</f>
        <v>1367.4978105438934</v>
      </c>
      <c r="F27">
        <f t="shared" si="1"/>
        <v>1367.5</v>
      </c>
      <c r="G27">
        <f t="shared" si="2"/>
        <v>-0.11055500000657048</v>
      </c>
      <c r="H27">
        <f t="shared" si="3"/>
        <v>-0.11055500000657048</v>
      </c>
      <c r="O27">
        <f t="shared" ca="1" si="4"/>
        <v>-1.301339357034853E-2</v>
      </c>
      <c r="Q27" s="2">
        <f t="shared" si="5"/>
        <v>38827.848599999998</v>
      </c>
    </row>
    <row r="28" spans="1:17" x14ac:dyDescent="0.2">
      <c r="A28" s="30" t="s">
        <v>43</v>
      </c>
      <c r="B28" s="31"/>
      <c r="C28" s="32">
        <v>54192.635300000002</v>
      </c>
      <c r="D28" s="10">
        <v>1E-3</v>
      </c>
      <c r="E28">
        <f>+(C28-C$7)/C$8</f>
        <v>2939.984374006342</v>
      </c>
      <c r="F28">
        <f t="shared" si="1"/>
        <v>2940</v>
      </c>
      <c r="G28">
        <f t="shared" si="2"/>
        <v>-3.4400000004097819E-3</v>
      </c>
      <c r="H28">
        <f t="shared" si="3"/>
        <v>-3.4400000004097819E-3</v>
      </c>
      <c r="O28">
        <f t="shared" ca="1" si="4"/>
        <v>-1.2285026545426883E-2</v>
      </c>
      <c r="Q28" s="2">
        <f t="shared" si="5"/>
        <v>39174.135300000002</v>
      </c>
    </row>
    <row r="29" spans="1:17" x14ac:dyDescent="0.2">
      <c r="A29" s="30" t="s">
        <v>43</v>
      </c>
      <c r="B29" s="31"/>
      <c r="C29" s="32">
        <v>54213.4447</v>
      </c>
      <c r="D29" s="10">
        <v>5.9999999999999995E-4</v>
      </c>
      <c r="E29">
        <f>+(C29-C$7)/C$8</f>
        <v>3034.5098252977496</v>
      </c>
      <c r="F29">
        <f t="shared" si="1"/>
        <v>3034.5</v>
      </c>
      <c r="G29">
        <f t="shared" si="2"/>
        <v>2.1629999973811209E-3</v>
      </c>
      <c r="H29">
        <f t="shared" si="3"/>
        <v>2.1629999973811209E-3</v>
      </c>
      <c r="O29">
        <f t="shared" ca="1" si="4"/>
        <v>-1.224125504536005E-2</v>
      </c>
      <c r="Q29" s="2">
        <f t="shared" si="5"/>
        <v>39194.9447</v>
      </c>
    </row>
    <row r="30" spans="1:17" x14ac:dyDescent="0.2">
      <c r="A30" s="30" t="s">
        <v>43</v>
      </c>
      <c r="B30" s="31"/>
      <c r="C30" s="32">
        <v>54221.372499999998</v>
      </c>
      <c r="D30" s="10">
        <v>4.0000000000000002E-4</v>
      </c>
      <c r="E30">
        <f>+(C30-C$7)/C$8</f>
        <v>3070.5213812651427</v>
      </c>
      <c r="F30">
        <f t="shared" si="1"/>
        <v>3070.5</v>
      </c>
      <c r="G30">
        <f t="shared" si="2"/>
        <v>4.7069999927771278E-3</v>
      </c>
      <c r="H30">
        <f t="shared" si="3"/>
        <v>4.7069999927771278E-3</v>
      </c>
      <c r="O30">
        <f t="shared" ca="1" si="4"/>
        <v>-1.2224580188191734E-2</v>
      </c>
      <c r="Q30" s="2">
        <f t="shared" si="5"/>
        <v>39202.872499999998</v>
      </c>
    </row>
    <row r="31" spans="1:17" x14ac:dyDescent="0.2">
      <c r="A31" s="42" t="s">
        <v>53</v>
      </c>
      <c r="B31" s="43" t="s">
        <v>50</v>
      </c>
      <c r="C31" s="42">
        <v>54226.326399999998</v>
      </c>
      <c r="D31" s="42">
        <v>1.4E-3</v>
      </c>
      <c r="E31">
        <f t="shared" ref="E31:E94" si="6">+(C31-C$7)/C$8</f>
        <v>3093.024174865755</v>
      </c>
      <c r="F31">
        <f t="shared" ref="F31:F94" si="7">ROUND(2*E31,0)/2</f>
        <v>3093</v>
      </c>
      <c r="G31">
        <f t="shared" ref="G31:G94" si="8">+C31-(C$7+F31*C$8)</f>
        <v>5.3219999972498044E-3</v>
      </c>
      <c r="H31">
        <f t="shared" ref="H31:H94" si="9">+G31</f>
        <v>5.3219999972498044E-3</v>
      </c>
      <c r="O31">
        <f t="shared" ref="O31:O94" ca="1" si="10">+C$11+C$12*$F31</f>
        <v>-1.2214158402461534E-2</v>
      </c>
      <c r="Q31" s="2">
        <f t="shared" ref="Q31:Q94" si="11">+C31-15018.5</f>
        <v>39207.826399999998</v>
      </c>
    </row>
    <row r="32" spans="1:17" x14ac:dyDescent="0.2">
      <c r="A32" s="30" t="s">
        <v>49</v>
      </c>
      <c r="B32" s="44" t="s">
        <v>50</v>
      </c>
      <c r="C32" s="30">
        <v>54516.638200000001</v>
      </c>
      <c r="D32" s="30">
        <v>2.9999999999999997E-4</v>
      </c>
      <c r="E32">
        <f t="shared" si="6"/>
        <v>4411.7481126161711</v>
      </c>
      <c r="F32">
        <f t="shared" si="7"/>
        <v>4411.5</v>
      </c>
      <c r="G32">
        <f t="shared" si="8"/>
        <v>5.4621000002953224E-2</v>
      </c>
      <c r="H32">
        <f t="shared" si="9"/>
        <v>5.4621000002953224E-2</v>
      </c>
      <c r="O32">
        <f t="shared" ca="1" si="10"/>
        <v>-1.1603441758671906E-2</v>
      </c>
      <c r="Q32" s="2">
        <f t="shared" si="11"/>
        <v>39498.138200000001</v>
      </c>
    </row>
    <row r="33" spans="1:17" x14ac:dyDescent="0.2">
      <c r="A33" s="42" t="s">
        <v>53</v>
      </c>
      <c r="B33" s="43" t="s">
        <v>50</v>
      </c>
      <c r="C33" s="42">
        <v>54526.546000000002</v>
      </c>
      <c r="D33" s="42">
        <v>8.0000000000000004E-4</v>
      </c>
      <c r="E33">
        <f t="shared" si="6"/>
        <v>4456.7536998173964</v>
      </c>
      <c r="F33">
        <f t="shared" si="7"/>
        <v>4457</v>
      </c>
      <c r="G33">
        <f t="shared" si="8"/>
        <v>-5.4221999998844694E-2</v>
      </c>
      <c r="H33">
        <f t="shared" si="9"/>
        <v>-5.4221999998844694E-2</v>
      </c>
      <c r="O33">
        <f t="shared" ca="1" si="10"/>
        <v>-1.1582366591973061E-2</v>
      </c>
      <c r="Q33" s="2">
        <f t="shared" si="11"/>
        <v>39508.046000000002</v>
      </c>
    </row>
    <row r="34" spans="1:17" x14ac:dyDescent="0.2">
      <c r="A34" s="30" t="s">
        <v>49</v>
      </c>
      <c r="B34" s="44" t="s">
        <v>51</v>
      </c>
      <c r="C34" s="30">
        <v>54570.385799999996</v>
      </c>
      <c r="D34" s="30">
        <v>8.9999999999999998E-4</v>
      </c>
      <c r="E34">
        <f t="shared" si="6"/>
        <v>4655.8933616781351</v>
      </c>
      <c r="F34">
        <f t="shared" si="7"/>
        <v>4656</v>
      </c>
      <c r="G34">
        <f t="shared" si="8"/>
        <v>-2.347600000211969E-2</v>
      </c>
      <c r="H34">
        <f t="shared" si="9"/>
        <v>-2.347600000211969E-2</v>
      </c>
      <c r="O34">
        <f t="shared" ca="1" si="10"/>
        <v>-1.1490191687070416E-2</v>
      </c>
      <c r="Q34" s="2">
        <f t="shared" si="11"/>
        <v>39551.885799999996</v>
      </c>
    </row>
    <row r="35" spans="1:17" x14ac:dyDescent="0.2">
      <c r="A35" s="30" t="s">
        <v>49</v>
      </c>
      <c r="B35" s="44" t="s">
        <v>50</v>
      </c>
      <c r="C35" s="30">
        <v>54570.636599999998</v>
      </c>
      <c r="D35" s="30">
        <v>4.0000000000000002E-4</v>
      </c>
      <c r="E35">
        <f t="shared" si="6"/>
        <v>4657.0326056344265</v>
      </c>
      <c r="F35">
        <f t="shared" si="7"/>
        <v>4657</v>
      </c>
      <c r="G35">
        <f t="shared" si="8"/>
        <v>7.1779999998398125E-3</v>
      </c>
      <c r="H35">
        <f t="shared" si="9"/>
        <v>7.1779999998398125E-3</v>
      </c>
      <c r="O35">
        <f t="shared" ca="1" si="10"/>
        <v>-1.1489728496593519E-2</v>
      </c>
      <c r="Q35" s="2">
        <f t="shared" si="11"/>
        <v>39552.136599999998</v>
      </c>
    </row>
    <row r="36" spans="1:17" x14ac:dyDescent="0.2">
      <c r="A36" s="30" t="s">
        <v>49</v>
      </c>
      <c r="B36" s="44" t="s">
        <v>50</v>
      </c>
      <c r="C36" s="30">
        <v>54583.519500000002</v>
      </c>
      <c r="D36" s="30">
        <v>2.0000000000000001E-4</v>
      </c>
      <c r="E36">
        <f t="shared" si="6"/>
        <v>4715.5524061304795</v>
      </c>
      <c r="F36">
        <f t="shared" si="7"/>
        <v>4715.5</v>
      </c>
      <c r="G36">
        <f t="shared" si="8"/>
        <v>1.1536999998497777E-2</v>
      </c>
      <c r="H36">
        <f t="shared" si="9"/>
        <v>1.1536999998497777E-2</v>
      </c>
      <c r="O36">
        <f t="shared" ca="1" si="10"/>
        <v>-1.1462631853695003E-2</v>
      </c>
      <c r="Q36" s="2">
        <f t="shared" si="11"/>
        <v>39565.019500000002</v>
      </c>
    </row>
    <row r="37" spans="1:17" x14ac:dyDescent="0.2">
      <c r="A37" s="42" t="s">
        <v>53</v>
      </c>
      <c r="B37" s="43" t="s">
        <v>50</v>
      </c>
      <c r="C37" s="42">
        <v>54587.483699999997</v>
      </c>
      <c r="D37" s="42">
        <v>6.9999999999999999E-4</v>
      </c>
      <c r="E37">
        <f t="shared" si="6"/>
        <v>4733.5595468461634</v>
      </c>
      <c r="F37">
        <f t="shared" si="7"/>
        <v>4733.5</v>
      </c>
      <c r="G37">
        <f t="shared" si="8"/>
        <v>1.3108999992255121E-2</v>
      </c>
      <c r="H37">
        <f t="shared" si="9"/>
        <v>1.3108999992255121E-2</v>
      </c>
      <c r="O37">
        <f t="shared" ca="1" si="10"/>
        <v>-1.1454294425110844E-2</v>
      </c>
      <c r="Q37" s="2">
        <f t="shared" si="11"/>
        <v>39568.983699999997</v>
      </c>
    </row>
    <row r="38" spans="1:17" x14ac:dyDescent="0.2">
      <c r="A38" s="30" t="s">
        <v>49</v>
      </c>
      <c r="B38" s="44" t="s">
        <v>50</v>
      </c>
      <c r="C38" s="30">
        <v>54594.418799999999</v>
      </c>
      <c r="D38" s="30">
        <v>1E-3</v>
      </c>
      <c r="E38">
        <f t="shared" si="6"/>
        <v>4765.0618226086226</v>
      </c>
      <c r="F38">
        <f t="shared" si="7"/>
        <v>4765</v>
      </c>
      <c r="G38">
        <f t="shared" si="8"/>
        <v>1.360999999451451E-2</v>
      </c>
      <c r="H38">
        <f t="shared" si="9"/>
        <v>1.360999999451451E-2</v>
      </c>
      <c r="O38">
        <f t="shared" ca="1" si="10"/>
        <v>-1.1439703925088567E-2</v>
      </c>
      <c r="Q38" s="2">
        <f t="shared" si="11"/>
        <v>39575.918799999999</v>
      </c>
    </row>
    <row r="39" spans="1:17" x14ac:dyDescent="0.2">
      <c r="A39" s="30" t="s">
        <v>49</v>
      </c>
      <c r="B39" s="44" t="s">
        <v>50</v>
      </c>
      <c r="C39" s="30">
        <v>54596.400399999999</v>
      </c>
      <c r="D39" s="30">
        <v>4.0000000000000002E-4</v>
      </c>
      <c r="E39">
        <f t="shared" si="6"/>
        <v>4774.0631217464634</v>
      </c>
      <c r="F39">
        <f t="shared" si="7"/>
        <v>4774</v>
      </c>
      <c r="G39">
        <f t="shared" si="8"/>
        <v>1.3895999996748287E-2</v>
      </c>
      <c r="H39">
        <f t="shared" si="9"/>
        <v>1.3895999996748287E-2</v>
      </c>
      <c r="O39">
        <f t="shared" ca="1" si="10"/>
        <v>-1.1435535210796488E-2</v>
      </c>
      <c r="Q39" s="2">
        <f t="shared" si="11"/>
        <v>39577.900399999999</v>
      </c>
    </row>
    <row r="40" spans="1:17" x14ac:dyDescent="0.2">
      <c r="A40" s="47" t="s">
        <v>49</v>
      </c>
      <c r="B40" s="48" t="s">
        <v>50</v>
      </c>
      <c r="C40" s="47">
        <v>54597.392999999996</v>
      </c>
      <c r="D40" s="47">
        <v>1E-3</v>
      </c>
      <c r="E40">
        <f t="shared" si="6"/>
        <v>4778.5719477074072</v>
      </c>
      <c r="F40">
        <f t="shared" si="7"/>
        <v>4778.5</v>
      </c>
      <c r="G40">
        <f t="shared" si="8"/>
        <v>1.5838999992411118E-2</v>
      </c>
      <c r="H40">
        <f t="shared" si="9"/>
        <v>1.5838999992411118E-2</v>
      </c>
      <c r="O40">
        <f t="shared" ca="1" si="10"/>
        <v>-1.1433450853650447E-2</v>
      </c>
      <c r="Q40" s="2">
        <f t="shared" si="11"/>
        <v>39578.892999999996</v>
      </c>
    </row>
    <row r="41" spans="1:17" x14ac:dyDescent="0.2">
      <c r="A41" s="47" t="s">
        <v>54</v>
      </c>
      <c r="B41" s="48" t="s">
        <v>51</v>
      </c>
      <c r="C41" s="47">
        <v>54610.517</v>
      </c>
      <c r="D41" s="47">
        <v>1E-3</v>
      </c>
      <c r="E41">
        <f t="shared" si="6"/>
        <v>4838.1869304915745</v>
      </c>
      <c r="F41">
        <f t="shared" si="7"/>
        <v>4838</v>
      </c>
      <c r="G41">
        <f t="shared" si="8"/>
        <v>4.1151999997964595E-2</v>
      </c>
      <c r="H41">
        <f t="shared" si="9"/>
        <v>4.1151999997964595E-2</v>
      </c>
      <c r="O41">
        <f t="shared" ca="1" si="10"/>
        <v>-1.1405891020275033E-2</v>
      </c>
      <c r="Q41" s="2">
        <f t="shared" si="11"/>
        <v>39592.017</v>
      </c>
    </row>
    <row r="42" spans="1:17" x14ac:dyDescent="0.2">
      <c r="A42" s="42" t="s">
        <v>53</v>
      </c>
      <c r="B42" s="43" t="s">
        <v>51</v>
      </c>
      <c r="C42" s="42">
        <v>54621.421499999997</v>
      </c>
      <c r="D42" s="42">
        <v>1.9E-3</v>
      </c>
      <c r="E42">
        <f t="shared" si="6"/>
        <v>4887.7199676578048</v>
      </c>
      <c r="F42">
        <f t="shared" si="7"/>
        <v>4887.5</v>
      </c>
      <c r="G42">
        <f t="shared" si="8"/>
        <v>4.8424999993585516E-2</v>
      </c>
      <c r="H42">
        <f t="shared" si="9"/>
        <v>4.8424999993585516E-2</v>
      </c>
      <c r="O42">
        <f t="shared" ca="1" si="10"/>
        <v>-1.1382963091668597E-2</v>
      </c>
      <c r="Q42" s="2">
        <f t="shared" si="11"/>
        <v>39602.921499999997</v>
      </c>
    </row>
    <row r="43" spans="1:17" x14ac:dyDescent="0.2">
      <c r="A43" s="47" t="s">
        <v>54</v>
      </c>
      <c r="B43" s="48" t="s">
        <v>50</v>
      </c>
      <c r="C43" s="47">
        <v>54636.529799999997</v>
      </c>
      <c r="D43" s="47">
        <v>8.9999999999999998E-4</v>
      </c>
      <c r="E43">
        <f t="shared" si="6"/>
        <v>4956.3485141678475</v>
      </c>
      <c r="F43">
        <f t="shared" si="7"/>
        <v>4956.5</v>
      </c>
      <c r="G43">
        <f t="shared" si="8"/>
        <v>-3.3349000004818663E-2</v>
      </c>
      <c r="H43">
        <f t="shared" si="9"/>
        <v>-3.3349000004818663E-2</v>
      </c>
      <c r="O43">
        <f t="shared" ca="1" si="10"/>
        <v>-1.1351002948762656E-2</v>
      </c>
      <c r="Q43" s="2">
        <f t="shared" si="11"/>
        <v>39618.029799999997</v>
      </c>
    </row>
    <row r="44" spans="1:17" x14ac:dyDescent="0.2">
      <c r="A44" s="42" t="s">
        <v>53</v>
      </c>
      <c r="B44" s="43" t="s">
        <v>50</v>
      </c>
      <c r="C44" s="42">
        <v>54651.395600000003</v>
      </c>
      <c r="D44" s="42">
        <v>6.7000000000000002E-3</v>
      </c>
      <c r="E44">
        <f t="shared" si="6"/>
        <v>5023.8755189737803</v>
      </c>
      <c r="F44">
        <f t="shared" si="7"/>
        <v>5024</v>
      </c>
      <c r="G44">
        <f t="shared" si="8"/>
        <v>-2.7404000000387896E-2</v>
      </c>
      <c r="H44">
        <f t="shared" si="9"/>
        <v>-2.7404000000387896E-2</v>
      </c>
      <c r="O44">
        <f t="shared" ca="1" si="10"/>
        <v>-1.131973759157206E-2</v>
      </c>
      <c r="Q44" s="2">
        <f t="shared" si="11"/>
        <v>39632.895600000003</v>
      </c>
    </row>
    <row r="45" spans="1:17" x14ac:dyDescent="0.2">
      <c r="A45" s="42" t="s">
        <v>53</v>
      </c>
      <c r="B45" s="43" t="s">
        <v>50</v>
      </c>
      <c r="C45" s="42">
        <v>54659.320200000002</v>
      </c>
      <c r="D45" s="42">
        <v>3.8E-3</v>
      </c>
      <c r="E45">
        <f t="shared" si="6"/>
        <v>5059.8725391331218</v>
      </c>
      <c r="F45">
        <f t="shared" si="7"/>
        <v>5060</v>
      </c>
      <c r="G45">
        <f t="shared" si="8"/>
        <v>-2.8059999996912666E-2</v>
      </c>
      <c r="H45">
        <f t="shared" si="9"/>
        <v>-2.8059999996912666E-2</v>
      </c>
      <c r="O45">
        <f t="shared" ca="1" si="10"/>
        <v>-1.1303062734403742E-2</v>
      </c>
      <c r="Q45" s="2">
        <f t="shared" si="11"/>
        <v>39640.820200000002</v>
      </c>
    </row>
    <row r="46" spans="1:17" x14ac:dyDescent="0.2">
      <c r="A46" s="42" t="s">
        <v>53</v>
      </c>
      <c r="B46" s="43" t="s">
        <v>51</v>
      </c>
      <c r="C46" s="42">
        <v>54671.448799999998</v>
      </c>
      <c r="D46" s="42">
        <v>9.7000000000000003E-3</v>
      </c>
      <c r="E46">
        <f t="shared" si="6"/>
        <v>5114.9659771242568</v>
      </c>
      <c r="F46">
        <f t="shared" si="7"/>
        <v>5115</v>
      </c>
      <c r="G46">
        <f t="shared" si="8"/>
        <v>-7.4900000035995618E-3</v>
      </c>
      <c r="H46">
        <f t="shared" si="9"/>
        <v>-7.4900000035995618E-3</v>
      </c>
      <c r="O46">
        <f t="shared" ca="1" si="10"/>
        <v>-1.1277587258174369E-2</v>
      </c>
      <c r="Q46" s="2">
        <f t="shared" si="11"/>
        <v>39652.948799999998</v>
      </c>
    </row>
    <row r="47" spans="1:17" x14ac:dyDescent="0.2">
      <c r="A47" s="47" t="s">
        <v>54</v>
      </c>
      <c r="B47" s="48" t="s">
        <v>50</v>
      </c>
      <c r="C47" s="47">
        <v>54703.409299999999</v>
      </c>
      <c r="D47" s="47">
        <v>8.0000000000000004E-4</v>
      </c>
      <c r="E47">
        <f t="shared" si="6"/>
        <v>5260.1446312901335</v>
      </c>
      <c r="F47">
        <f t="shared" si="7"/>
        <v>5260</v>
      </c>
      <c r="G47">
        <f t="shared" si="8"/>
        <v>3.1839999996009283E-2</v>
      </c>
      <c r="H47">
        <f t="shared" si="9"/>
        <v>3.1839999996009283E-2</v>
      </c>
      <c r="O47">
        <f t="shared" ca="1" si="10"/>
        <v>-1.1210424639024202E-2</v>
      </c>
      <c r="Q47" s="2">
        <f t="shared" si="11"/>
        <v>39684.909299999999</v>
      </c>
    </row>
    <row r="48" spans="1:17" x14ac:dyDescent="0.2">
      <c r="A48" s="47" t="s">
        <v>54</v>
      </c>
      <c r="B48" s="48" t="s">
        <v>50</v>
      </c>
      <c r="C48" s="47">
        <v>54959.535900000003</v>
      </c>
      <c r="D48" s="47">
        <v>2.9999999999999997E-4</v>
      </c>
      <c r="E48">
        <f t="shared" si="6"/>
        <v>6423.5843485686819</v>
      </c>
      <c r="F48">
        <f t="shared" si="7"/>
        <v>6423.5</v>
      </c>
      <c r="G48">
        <f t="shared" si="8"/>
        <v>1.8568999999843072E-2</v>
      </c>
      <c r="H48">
        <f t="shared" si="9"/>
        <v>1.8568999999843072E-2</v>
      </c>
      <c r="O48">
        <f t="shared" ca="1" si="10"/>
        <v>-1.0671502519153718E-2</v>
      </c>
      <c r="Q48" s="2">
        <f t="shared" si="11"/>
        <v>39941.035900000003</v>
      </c>
    </row>
    <row r="49" spans="1:17" x14ac:dyDescent="0.2">
      <c r="A49" s="30" t="s">
        <v>52</v>
      </c>
      <c r="B49" s="44" t="s">
        <v>50</v>
      </c>
      <c r="C49" s="30">
        <v>54983.809000000001</v>
      </c>
      <c r="D49" s="30">
        <v>8.0000000000000004E-4</v>
      </c>
      <c r="E49">
        <f t="shared" si="6"/>
        <v>6533.8434493472487</v>
      </c>
      <c r="F49">
        <f t="shared" si="7"/>
        <v>6534</v>
      </c>
      <c r="G49">
        <f t="shared" si="8"/>
        <v>-3.4464000003936235E-2</v>
      </c>
      <c r="H49">
        <f t="shared" si="9"/>
        <v>-3.4464000003936235E-2</v>
      </c>
      <c r="O49">
        <f t="shared" ca="1" si="10"/>
        <v>-1.0620319971456521E-2</v>
      </c>
      <c r="Q49" s="2">
        <f t="shared" si="11"/>
        <v>39965.309000000001</v>
      </c>
    </row>
    <row r="50" spans="1:17" x14ac:dyDescent="0.2">
      <c r="A50" s="47" t="s">
        <v>54</v>
      </c>
      <c r="B50" s="48" t="s">
        <v>50</v>
      </c>
      <c r="C50" s="47">
        <v>55029.387499999997</v>
      </c>
      <c r="D50" s="47">
        <v>8.9999999999999998E-4</v>
      </c>
      <c r="E50">
        <f t="shared" si="6"/>
        <v>6740.8810516656922</v>
      </c>
      <c r="F50">
        <f t="shared" si="7"/>
        <v>6741</v>
      </c>
      <c r="G50">
        <f t="shared" si="8"/>
        <v>-2.6186000002780929E-2</v>
      </c>
      <c r="H50">
        <f t="shared" si="9"/>
        <v>-2.6186000002780929E-2</v>
      </c>
      <c r="O50">
        <f t="shared" ca="1" si="10"/>
        <v>-1.0524439542738696E-2</v>
      </c>
      <c r="Q50" s="2">
        <f t="shared" si="11"/>
        <v>40010.887499999997</v>
      </c>
    </row>
    <row r="51" spans="1:17" x14ac:dyDescent="0.2">
      <c r="A51" s="47" t="s">
        <v>55</v>
      </c>
      <c r="B51" s="48" t="s">
        <v>50</v>
      </c>
      <c r="C51" s="47">
        <v>55293.439299999998</v>
      </c>
      <c r="D51" s="47">
        <v>1.9E-3</v>
      </c>
      <c r="E51">
        <f t="shared" si="6"/>
        <v>7940.3205145675893</v>
      </c>
      <c r="F51">
        <f t="shared" si="7"/>
        <v>7940.5</v>
      </c>
      <c r="G51">
        <f t="shared" si="8"/>
        <v>-3.9513000003353227E-2</v>
      </c>
      <c r="H51">
        <f t="shared" si="9"/>
        <v>-3.9513000003353227E-2</v>
      </c>
      <c r="O51">
        <f t="shared" ca="1" si="10"/>
        <v>-9.9688425656998952E-3</v>
      </c>
      <c r="Q51" s="2">
        <f t="shared" si="11"/>
        <v>40274.939299999998</v>
      </c>
    </row>
    <row r="52" spans="1:17" x14ac:dyDescent="0.2">
      <c r="A52" s="47" t="s">
        <v>55</v>
      </c>
      <c r="B52" s="48" t="s">
        <v>50</v>
      </c>
      <c r="C52" s="47">
        <v>55304.337500000001</v>
      </c>
      <c r="D52" s="47">
        <v>3.0999999999999999E-3</v>
      </c>
      <c r="E52">
        <f t="shared" si="6"/>
        <v>7989.8249343617408</v>
      </c>
      <c r="F52">
        <f t="shared" si="7"/>
        <v>7990</v>
      </c>
      <c r="G52">
        <f t="shared" si="8"/>
        <v>-3.8540000001376029E-2</v>
      </c>
      <c r="H52">
        <f t="shared" si="9"/>
        <v>-3.8540000001376029E-2</v>
      </c>
      <c r="O52">
        <f t="shared" ca="1" si="10"/>
        <v>-9.945914637093458E-3</v>
      </c>
      <c r="Q52" s="2">
        <f t="shared" si="11"/>
        <v>40285.837500000001</v>
      </c>
    </row>
    <row r="53" spans="1:17" x14ac:dyDescent="0.2">
      <c r="A53" s="47" t="s">
        <v>55</v>
      </c>
      <c r="B53" s="48" t="s">
        <v>51</v>
      </c>
      <c r="C53" s="47">
        <v>55309.568200000002</v>
      </c>
      <c r="D53" s="47">
        <v>3.8E-3</v>
      </c>
      <c r="E53">
        <f t="shared" si="6"/>
        <v>8013.5850753590794</v>
      </c>
      <c r="F53">
        <f t="shared" si="7"/>
        <v>8013.5</v>
      </c>
      <c r="G53">
        <f t="shared" si="8"/>
        <v>1.872900000307709E-2</v>
      </c>
      <c r="H53">
        <f t="shared" si="9"/>
        <v>1.872900000307709E-2</v>
      </c>
      <c r="O53">
        <f t="shared" ca="1" si="10"/>
        <v>-9.935029660886361E-3</v>
      </c>
      <c r="Q53" s="2">
        <f t="shared" si="11"/>
        <v>40291.068200000002</v>
      </c>
    </row>
    <row r="54" spans="1:17" x14ac:dyDescent="0.2">
      <c r="A54" s="47" t="s">
        <v>55</v>
      </c>
      <c r="B54" s="48" t="s">
        <v>51</v>
      </c>
      <c r="C54" s="47">
        <v>55311.569000000003</v>
      </c>
      <c r="D54" s="47">
        <v>4.0000000000000001E-3</v>
      </c>
      <c r="E54">
        <f t="shared" si="6"/>
        <v>8022.6735893452596</v>
      </c>
      <c r="F54">
        <f t="shared" si="7"/>
        <v>8022.5</v>
      </c>
      <c r="G54">
        <f t="shared" si="8"/>
        <v>3.8215000000491273E-2</v>
      </c>
      <c r="H54">
        <f t="shared" si="9"/>
        <v>3.8215000000491273E-2</v>
      </c>
      <c r="O54">
        <f t="shared" ca="1" si="10"/>
        <v>-9.9308609465942818E-3</v>
      </c>
      <c r="Q54" s="2">
        <f t="shared" si="11"/>
        <v>40293.069000000003</v>
      </c>
    </row>
    <row r="55" spans="1:17" x14ac:dyDescent="0.2">
      <c r="A55" s="47" t="s">
        <v>55</v>
      </c>
      <c r="B55" s="48" t="s">
        <v>51</v>
      </c>
      <c r="C55" s="47">
        <v>55376.446900000003</v>
      </c>
      <c r="D55" s="47">
        <v>2.8E-3</v>
      </c>
      <c r="E55">
        <f t="shared" si="6"/>
        <v>8317.3775585293442</v>
      </c>
      <c r="F55">
        <f t="shared" si="7"/>
        <v>8317.5</v>
      </c>
      <c r="G55">
        <f t="shared" si="8"/>
        <v>-2.6955000001180451E-2</v>
      </c>
      <c r="H55">
        <f t="shared" si="9"/>
        <v>-2.6955000001180451E-2</v>
      </c>
      <c r="O55">
        <f t="shared" ca="1" si="10"/>
        <v>-9.7942197559094581E-3</v>
      </c>
      <c r="Q55" s="2">
        <f t="shared" si="11"/>
        <v>40357.946900000003</v>
      </c>
    </row>
    <row r="56" spans="1:17" x14ac:dyDescent="0.2">
      <c r="A56" s="47" t="s">
        <v>55</v>
      </c>
      <c r="B56" s="48" t="s">
        <v>50</v>
      </c>
      <c r="C56" s="47">
        <v>55397.473899999997</v>
      </c>
      <c r="D56" s="47">
        <v>2.0999999999999999E-3</v>
      </c>
      <c r="E56">
        <f t="shared" si="6"/>
        <v>8412.891444768451</v>
      </c>
      <c r="F56">
        <f t="shared" si="7"/>
        <v>8413</v>
      </c>
      <c r="G56">
        <f t="shared" si="8"/>
        <v>-2.3898000006738584E-2</v>
      </c>
      <c r="H56">
        <f t="shared" si="9"/>
        <v>-2.3898000006738584E-2</v>
      </c>
      <c r="O56">
        <f t="shared" ca="1" si="10"/>
        <v>-9.7499850653657277E-3</v>
      </c>
      <c r="Q56" s="2">
        <f t="shared" si="11"/>
        <v>40378.973899999997</v>
      </c>
    </row>
    <row r="57" spans="1:17" x14ac:dyDescent="0.2">
      <c r="A57" s="47" t="s">
        <v>56</v>
      </c>
      <c r="B57" s="48" t="s">
        <v>50</v>
      </c>
      <c r="C57" s="47">
        <v>55662.5196</v>
      </c>
      <c r="D57" s="47">
        <v>1.1000000000000001E-3</v>
      </c>
      <c r="E57">
        <f t="shared" si="6"/>
        <v>9616.8456388033301</v>
      </c>
      <c r="F57">
        <f t="shared" si="7"/>
        <v>9617</v>
      </c>
      <c r="G57">
        <f t="shared" si="8"/>
        <v>-3.3982000000833068E-2</v>
      </c>
      <c r="H57">
        <f t="shared" si="9"/>
        <v>-3.3982000000833068E-2</v>
      </c>
      <c r="O57">
        <f t="shared" ca="1" si="10"/>
        <v>-9.1923037311808873E-3</v>
      </c>
      <c r="Q57" s="2">
        <f t="shared" si="11"/>
        <v>40644.0196</v>
      </c>
    </row>
    <row r="58" spans="1:17" x14ac:dyDescent="0.2">
      <c r="A58" s="47" t="s">
        <v>57</v>
      </c>
      <c r="B58" s="48" t="s">
        <v>50</v>
      </c>
      <c r="C58" s="47">
        <v>55671.932999999997</v>
      </c>
      <c r="D58" s="47">
        <v>1.1999999999999999E-3</v>
      </c>
      <c r="E58">
        <f t="shared" si="6"/>
        <v>9659.6054436600971</v>
      </c>
      <c r="F58">
        <f t="shared" si="7"/>
        <v>9659.5</v>
      </c>
      <c r="G58">
        <f t="shared" si="8"/>
        <v>2.321299999312032E-2</v>
      </c>
      <c r="H58">
        <f t="shared" si="9"/>
        <v>2.321299999312032E-2</v>
      </c>
      <c r="O58">
        <f t="shared" ca="1" si="10"/>
        <v>-9.1726181359127346E-3</v>
      </c>
      <c r="Q58" s="2">
        <f t="shared" si="11"/>
        <v>40653.432999999997</v>
      </c>
    </row>
    <row r="59" spans="1:17" x14ac:dyDescent="0.2">
      <c r="A59" s="50" t="s">
        <v>59</v>
      </c>
      <c r="B59" s="44" t="s">
        <v>51</v>
      </c>
      <c r="C59" s="30">
        <v>56008.573900000003</v>
      </c>
      <c r="D59" s="30">
        <v>2.0999999999999999E-3</v>
      </c>
      <c r="E59">
        <f t="shared" si="6"/>
        <v>11188.776539205806</v>
      </c>
      <c r="F59">
        <f t="shared" si="7"/>
        <v>11189</v>
      </c>
      <c r="G59">
        <f t="shared" si="8"/>
        <v>-4.9193999999260996E-2</v>
      </c>
      <c r="H59">
        <f t="shared" si="9"/>
        <v>-4.9193999999260996E-2</v>
      </c>
      <c r="O59">
        <f t="shared" ca="1" si="10"/>
        <v>-8.464168301497689E-3</v>
      </c>
      <c r="Q59" s="2">
        <f t="shared" si="11"/>
        <v>40990.073900000003</v>
      </c>
    </row>
    <row r="60" spans="1:17" x14ac:dyDescent="0.2">
      <c r="A60" s="50" t="s">
        <v>59</v>
      </c>
      <c r="B60" s="44" t="s">
        <v>50</v>
      </c>
      <c r="C60" s="30">
        <v>56045.478600000002</v>
      </c>
      <c r="D60" s="30">
        <v>1.5E-3</v>
      </c>
      <c r="E60">
        <f t="shared" si="6"/>
        <v>11356.413925304119</v>
      </c>
      <c r="F60">
        <f t="shared" si="7"/>
        <v>11356.5</v>
      </c>
      <c r="G60">
        <f t="shared" si="8"/>
        <v>-1.8948999997519422E-2</v>
      </c>
      <c r="H60">
        <f t="shared" si="9"/>
        <v>-1.8948999997519422E-2</v>
      </c>
      <c r="O60">
        <f t="shared" ca="1" si="10"/>
        <v>-8.3865838966173251E-3</v>
      </c>
      <c r="Q60" s="2">
        <f t="shared" si="11"/>
        <v>41026.978600000002</v>
      </c>
    </row>
    <row r="61" spans="1:17" x14ac:dyDescent="0.2">
      <c r="A61" s="50" t="s">
        <v>59</v>
      </c>
      <c r="B61" s="44" t="s">
        <v>51</v>
      </c>
      <c r="C61" s="30">
        <v>56065.5288</v>
      </c>
      <c r="D61" s="30">
        <v>2.9999999999999997E-4</v>
      </c>
      <c r="E61">
        <f t="shared" si="6"/>
        <v>11447.490756134557</v>
      </c>
      <c r="F61">
        <f t="shared" si="7"/>
        <v>11447.5</v>
      </c>
      <c r="G61">
        <f t="shared" si="8"/>
        <v>-2.0350000049802475E-3</v>
      </c>
      <c r="H61">
        <f t="shared" si="9"/>
        <v>-2.0350000049802475E-3</v>
      </c>
      <c r="O61">
        <f t="shared" ca="1" si="10"/>
        <v>-8.3444335632196324E-3</v>
      </c>
      <c r="Q61" s="2">
        <f t="shared" si="11"/>
        <v>41047.0288</v>
      </c>
    </row>
    <row r="62" spans="1:17" x14ac:dyDescent="0.2">
      <c r="A62" s="50" t="s">
        <v>59</v>
      </c>
      <c r="B62" s="44" t="s">
        <v>50</v>
      </c>
      <c r="C62" s="30">
        <v>56094.5265</v>
      </c>
      <c r="D62" s="30">
        <v>2.3999999999999998E-3</v>
      </c>
      <c r="E62">
        <f t="shared" si="6"/>
        <v>11579.211069017825</v>
      </c>
      <c r="F62">
        <f t="shared" si="7"/>
        <v>11579</v>
      </c>
      <c r="G62">
        <f t="shared" si="8"/>
        <v>4.6465999999782071E-2</v>
      </c>
      <c r="H62">
        <f t="shared" si="9"/>
        <v>4.6465999999782071E-2</v>
      </c>
      <c r="O62">
        <f t="shared" ca="1" si="10"/>
        <v>-8.2835240155075835E-3</v>
      </c>
      <c r="Q62" s="2">
        <f t="shared" si="11"/>
        <v>41076.0265</v>
      </c>
    </row>
    <row r="63" spans="1:17" x14ac:dyDescent="0.2">
      <c r="A63" s="50" t="s">
        <v>59</v>
      </c>
      <c r="B63" s="44" t="s">
        <v>51</v>
      </c>
      <c r="C63" s="30">
        <v>56132.416499999999</v>
      </c>
      <c r="D63" s="30">
        <v>3.0999999999999999E-3</v>
      </c>
      <c r="E63">
        <f t="shared" si="6"/>
        <v>11751.324121264968</v>
      </c>
      <c r="F63">
        <f t="shared" si="7"/>
        <v>11751.5</v>
      </c>
      <c r="G63">
        <f t="shared" si="8"/>
        <v>-3.8719000003766268E-2</v>
      </c>
      <c r="H63">
        <f t="shared" si="9"/>
        <v>-3.8719000003766268E-2</v>
      </c>
      <c r="O63">
        <f t="shared" ca="1" si="10"/>
        <v>-8.2036236582427296E-3</v>
      </c>
      <c r="Q63" s="2">
        <f t="shared" si="11"/>
        <v>41113.916499999999</v>
      </c>
    </row>
    <row r="64" spans="1:17" x14ac:dyDescent="0.2">
      <c r="A64" s="30" t="s">
        <v>60</v>
      </c>
      <c r="B64" s="44" t="s">
        <v>50</v>
      </c>
      <c r="C64" s="30">
        <v>56407.3819</v>
      </c>
      <c r="D64" s="30">
        <v>1.1999999999999999E-3</v>
      </c>
      <c r="E64">
        <f t="shared" si="6"/>
        <v>13000.337957537264</v>
      </c>
      <c r="F64">
        <f t="shared" si="7"/>
        <v>13000.5</v>
      </c>
      <c r="G64">
        <f t="shared" si="8"/>
        <v>-3.567299999849638E-2</v>
      </c>
      <c r="H64">
        <f t="shared" si="9"/>
        <v>-3.567299999849638E-2</v>
      </c>
      <c r="O64">
        <f t="shared" ca="1" si="10"/>
        <v>-7.6250987525974916E-3</v>
      </c>
      <c r="Q64" s="2">
        <f t="shared" si="11"/>
        <v>41388.8819</v>
      </c>
    </row>
    <row r="65" spans="1:17" x14ac:dyDescent="0.2">
      <c r="A65" s="30" t="s">
        <v>60</v>
      </c>
      <c r="B65" s="44" t="s">
        <v>50</v>
      </c>
      <c r="C65" s="30">
        <v>56407.613100000002</v>
      </c>
      <c r="D65" s="30">
        <v>8.9999999999999998E-4</v>
      </c>
      <c r="E65">
        <f t="shared" si="6"/>
        <v>13001.388169669222</v>
      </c>
      <c r="F65">
        <f t="shared" si="7"/>
        <v>13001.5</v>
      </c>
      <c r="G65">
        <f t="shared" si="8"/>
        <v>-2.4618999996164348E-2</v>
      </c>
      <c r="H65">
        <f t="shared" si="9"/>
        <v>-2.4618999996164348E-2</v>
      </c>
      <c r="O65">
        <f t="shared" ca="1" si="10"/>
        <v>-7.6246355621205943E-3</v>
      </c>
      <c r="Q65" s="2">
        <f t="shared" si="11"/>
        <v>41389.113100000002</v>
      </c>
    </row>
    <row r="66" spans="1:17" x14ac:dyDescent="0.2">
      <c r="A66" s="30" t="s">
        <v>60</v>
      </c>
      <c r="B66" s="44" t="s">
        <v>50</v>
      </c>
      <c r="C66" s="30">
        <v>56475.485699999997</v>
      </c>
      <c r="D66" s="30">
        <v>5.0000000000000001E-4</v>
      </c>
      <c r="E66">
        <f t="shared" si="6"/>
        <v>13309.695383972436</v>
      </c>
      <c r="F66">
        <f t="shared" si="7"/>
        <v>13309.5</v>
      </c>
      <c r="G66">
        <f t="shared" si="8"/>
        <v>4.3012999994971324E-2</v>
      </c>
      <c r="H66">
        <f t="shared" si="9"/>
        <v>4.3012999994971324E-2</v>
      </c>
      <c r="O66">
        <f t="shared" ca="1" si="10"/>
        <v>-7.4819728952361005E-3</v>
      </c>
      <c r="Q66" s="2">
        <f t="shared" si="11"/>
        <v>41456.985699999997</v>
      </c>
    </row>
    <row r="67" spans="1:17" x14ac:dyDescent="0.2">
      <c r="A67" s="51" t="s">
        <v>63</v>
      </c>
      <c r="B67" s="52" t="s">
        <v>50</v>
      </c>
      <c r="C67" s="53">
        <v>56505.484299999996</v>
      </c>
      <c r="D67" s="54">
        <v>2.3999999999999998E-3</v>
      </c>
      <c r="E67">
        <f t="shared" si="6"/>
        <v>13445.962225068793</v>
      </c>
      <c r="F67">
        <f t="shared" si="7"/>
        <v>13446</v>
      </c>
      <c r="G67">
        <f t="shared" si="8"/>
        <v>-8.3160000067437068E-3</v>
      </c>
      <c r="H67">
        <f t="shared" si="9"/>
        <v>-8.3160000067437068E-3</v>
      </c>
      <c r="O67">
        <f t="shared" ca="1" si="10"/>
        <v>-7.4187473951395633E-3</v>
      </c>
      <c r="Q67" s="2">
        <f t="shared" si="11"/>
        <v>41486.984299999996</v>
      </c>
    </row>
    <row r="68" spans="1:17" x14ac:dyDescent="0.2">
      <c r="A68" s="54" t="s">
        <v>64</v>
      </c>
      <c r="B68" s="52" t="s">
        <v>50</v>
      </c>
      <c r="C68" s="54">
        <v>56834.416899999997</v>
      </c>
      <c r="D68" s="54">
        <v>6.3E-3</v>
      </c>
      <c r="E68">
        <f t="shared" si="6"/>
        <v>14940.118830230824</v>
      </c>
      <c r="F68">
        <f t="shared" si="7"/>
        <v>14940</v>
      </c>
      <c r="G68">
        <f t="shared" si="8"/>
        <v>2.6159999993979E-2</v>
      </c>
      <c r="H68">
        <f t="shared" si="9"/>
        <v>2.6159999993979E-2</v>
      </c>
      <c r="O68">
        <f t="shared" ca="1" si="10"/>
        <v>-6.7267408226543875E-3</v>
      </c>
      <c r="Q68" s="2">
        <f t="shared" si="11"/>
        <v>41815.916899999997</v>
      </c>
    </row>
    <row r="69" spans="1:17" x14ac:dyDescent="0.2">
      <c r="A69" s="54" t="s">
        <v>64</v>
      </c>
      <c r="B69" s="52" t="s">
        <v>50</v>
      </c>
      <c r="C69" s="54">
        <v>56856.457600000002</v>
      </c>
      <c r="D69" s="54">
        <v>1.4E-3</v>
      </c>
      <c r="E69">
        <f t="shared" si="6"/>
        <v>15040.237387915291</v>
      </c>
      <c r="F69">
        <f t="shared" si="7"/>
        <v>15040</v>
      </c>
      <c r="G69">
        <f t="shared" si="8"/>
        <v>5.2259999996749684E-2</v>
      </c>
      <c r="H69">
        <f t="shared" si="9"/>
        <v>5.2259999996749684E-2</v>
      </c>
      <c r="O69">
        <f t="shared" ca="1" si="10"/>
        <v>-6.6804217749646165E-3</v>
      </c>
      <c r="Q69" s="2">
        <f t="shared" si="11"/>
        <v>41837.957600000002</v>
      </c>
    </row>
    <row r="70" spans="1:17" x14ac:dyDescent="0.2">
      <c r="A70" s="54" t="s">
        <v>65</v>
      </c>
      <c r="B70" s="55"/>
      <c r="C70" s="54">
        <v>56924.328800000003</v>
      </c>
      <c r="D70" s="54">
        <v>3.0000000000000001E-3</v>
      </c>
      <c r="E70">
        <f t="shared" si="6"/>
        <v>15348.53824280251</v>
      </c>
      <c r="F70">
        <f t="shared" si="7"/>
        <v>15348.5</v>
      </c>
      <c r="G70">
        <f t="shared" si="8"/>
        <v>8.4189999979571439E-3</v>
      </c>
      <c r="H70">
        <f t="shared" si="9"/>
        <v>8.4189999979571439E-3</v>
      </c>
      <c r="O70">
        <f t="shared" ca="1" si="10"/>
        <v>-6.5375275128416732E-3</v>
      </c>
      <c r="Q70" s="2">
        <f t="shared" si="11"/>
        <v>41905.828800000003</v>
      </c>
    </row>
    <row r="71" spans="1:17" x14ac:dyDescent="0.2">
      <c r="A71" s="53" t="s">
        <v>66</v>
      </c>
      <c r="B71" s="55"/>
      <c r="C71" s="53">
        <v>57122.493399999999</v>
      </c>
      <c r="D71" s="53">
        <v>5.0000000000000001E-4</v>
      </c>
      <c r="E71">
        <f t="shared" si="6"/>
        <v>16248.689051811059</v>
      </c>
      <c r="F71">
        <f t="shared" si="7"/>
        <v>16248.5</v>
      </c>
      <c r="G71">
        <f t="shared" si="8"/>
        <v>4.1618999995989725E-2</v>
      </c>
      <c r="H71">
        <f t="shared" si="9"/>
        <v>4.1618999995989725E-2</v>
      </c>
      <c r="O71">
        <f t="shared" ca="1" si="10"/>
        <v>-6.1206560836337357E-3</v>
      </c>
      <c r="Q71" s="2">
        <f t="shared" si="11"/>
        <v>42103.993399999999</v>
      </c>
    </row>
    <row r="72" spans="1:17" x14ac:dyDescent="0.2">
      <c r="A72" s="57" t="s">
        <v>72</v>
      </c>
      <c r="B72" s="58" t="s">
        <v>50</v>
      </c>
      <c r="C72" s="59">
        <v>57132.401599999997</v>
      </c>
      <c r="D72" s="59">
        <v>1.1999999999999999E-3</v>
      </c>
      <c r="E72">
        <f t="shared" si="6"/>
        <v>16293.69645598828</v>
      </c>
      <c r="F72">
        <f t="shared" si="7"/>
        <v>16293.5</v>
      </c>
      <c r="G72">
        <f t="shared" si="8"/>
        <v>4.3248999994830228E-2</v>
      </c>
      <c r="H72">
        <f t="shared" si="9"/>
        <v>4.3248999994830228E-2</v>
      </c>
      <c r="O72">
        <f t="shared" ca="1" si="10"/>
        <v>-6.0998125121733389E-3</v>
      </c>
      <c r="Q72" s="2">
        <f t="shared" si="11"/>
        <v>42113.901599999997</v>
      </c>
    </row>
    <row r="73" spans="1:17" x14ac:dyDescent="0.2">
      <c r="A73" s="53" t="s">
        <v>66</v>
      </c>
      <c r="B73" s="55"/>
      <c r="C73" s="53">
        <v>57133.392800000001</v>
      </c>
      <c r="D73" s="53">
        <v>6.9999999999999999E-4</v>
      </c>
      <c r="E73">
        <f t="shared" si="6"/>
        <v>16298.198922533227</v>
      </c>
      <c r="F73">
        <f t="shared" si="7"/>
        <v>16298</v>
      </c>
      <c r="G73">
        <f t="shared" si="8"/>
        <v>4.3791999996756203E-2</v>
      </c>
      <c r="H73">
        <f t="shared" si="9"/>
        <v>4.3791999996756203E-2</v>
      </c>
      <c r="O73">
        <f t="shared" ca="1" si="10"/>
        <v>-6.0977281550272993E-3</v>
      </c>
      <c r="Q73" s="2">
        <f t="shared" si="11"/>
        <v>42114.892800000001</v>
      </c>
    </row>
    <row r="74" spans="1:17" x14ac:dyDescent="0.2">
      <c r="A74" s="53" t="s">
        <v>66</v>
      </c>
      <c r="B74" s="55"/>
      <c r="C74" s="53">
        <v>57134.383099999999</v>
      </c>
      <c r="D74" s="53">
        <v>1E-3</v>
      </c>
      <c r="E74">
        <f t="shared" si="6"/>
        <v>16302.69730088213</v>
      </c>
      <c r="F74">
        <f t="shared" si="7"/>
        <v>16302.5</v>
      </c>
      <c r="G74">
        <f t="shared" si="8"/>
        <v>4.3434999999590218E-2</v>
      </c>
      <c r="H74">
        <f t="shared" si="9"/>
        <v>4.3434999999590218E-2</v>
      </c>
      <c r="O74">
        <f t="shared" ca="1" si="10"/>
        <v>-6.0956437978812597E-3</v>
      </c>
      <c r="Q74" s="2">
        <f t="shared" si="11"/>
        <v>42115.883099999999</v>
      </c>
    </row>
    <row r="75" spans="1:17" x14ac:dyDescent="0.2">
      <c r="A75" s="53" t="s">
        <v>66</v>
      </c>
      <c r="B75" s="55"/>
      <c r="C75" s="53">
        <v>57153.472500000003</v>
      </c>
      <c r="D75" s="53">
        <v>2.3E-3</v>
      </c>
      <c r="E75">
        <f t="shared" si="6"/>
        <v>16389.40975534419</v>
      </c>
      <c r="F75">
        <f t="shared" si="7"/>
        <v>16389.5</v>
      </c>
      <c r="G75">
        <f t="shared" si="8"/>
        <v>-1.9866999995429069E-2</v>
      </c>
      <c r="H75">
        <f t="shared" si="9"/>
        <v>-1.9866999995429069E-2</v>
      </c>
      <c r="O75">
        <f t="shared" ca="1" si="10"/>
        <v>-6.0553462263911589E-3</v>
      </c>
      <c r="Q75" s="2">
        <f t="shared" si="11"/>
        <v>42134.972500000003</v>
      </c>
    </row>
    <row r="76" spans="1:17" x14ac:dyDescent="0.2">
      <c r="A76" s="53" t="s">
        <v>66</v>
      </c>
      <c r="B76" s="55"/>
      <c r="C76" s="53">
        <v>57158.424500000001</v>
      </c>
      <c r="D76" s="53">
        <v>1.18E-2</v>
      </c>
      <c r="E76">
        <f t="shared" si="6"/>
        <v>16411.903918308755</v>
      </c>
      <c r="F76">
        <f t="shared" si="7"/>
        <v>16412</v>
      </c>
      <c r="G76">
        <f t="shared" si="8"/>
        <v>-2.1152000001166016E-2</v>
      </c>
      <c r="H76">
        <f t="shared" si="9"/>
        <v>-2.1152000001166016E-2</v>
      </c>
      <c r="O76">
        <f t="shared" ca="1" si="10"/>
        <v>-6.044924440660961E-3</v>
      </c>
      <c r="Q76" s="2">
        <f t="shared" si="11"/>
        <v>42139.924500000001</v>
      </c>
    </row>
    <row r="77" spans="1:17" x14ac:dyDescent="0.2">
      <c r="A77" s="57" t="s">
        <v>72</v>
      </c>
      <c r="B77" s="58" t="s">
        <v>50</v>
      </c>
      <c r="C77" s="59">
        <v>57187.391900000002</v>
      </c>
      <c r="D77" s="59">
        <v>1.5E-3</v>
      </c>
      <c r="E77">
        <f t="shared" si="6"/>
        <v>16543.486595259514</v>
      </c>
      <c r="F77">
        <f t="shared" si="7"/>
        <v>16543.5</v>
      </c>
      <c r="G77">
        <f t="shared" si="8"/>
        <v>-2.9510000022128224E-3</v>
      </c>
      <c r="H77">
        <f t="shared" si="9"/>
        <v>-2.9510000022128224E-3</v>
      </c>
      <c r="O77">
        <f t="shared" ca="1" si="10"/>
        <v>-5.984014892948912E-3</v>
      </c>
      <c r="Q77" s="2">
        <f t="shared" si="11"/>
        <v>42168.891900000002</v>
      </c>
    </row>
    <row r="78" spans="1:17" x14ac:dyDescent="0.2">
      <c r="A78" s="57" t="s">
        <v>72</v>
      </c>
      <c r="B78" s="58" t="s">
        <v>50</v>
      </c>
      <c r="C78" s="59">
        <v>57187.392399999997</v>
      </c>
      <c r="D78" s="59">
        <v>5.9999999999999995E-4</v>
      </c>
      <c r="E78">
        <f t="shared" si="6"/>
        <v>16543.488866479496</v>
      </c>
      <c r="F78">
        <f t="shared" si="7"/>
        <v>16543.5</v>
      </c>
      <c r="G78">
        <f t="shared" si="8"/>
        <v>-2.4510000075679272E-3</v>
      </c>
      <c r="H78">
        <f t="shared" si="9"/>
        <v>-2.4510000075679272E-3</v>
      </c>
      <c r="O78">
        <f t="shared" ca="1" si="10"/>
        <v>-5.984014892948912E-3</v>
      </c>
      <c r="Q78" s="2">
        <f t="shared" si="11"/>
        <v>42168.892399999997</v>
      </c>
    </row>
    <row r="79" spans="1:17" x14ac:dyDescent="0.2">
      <c r="A79" s="57" t="s">
        <v>72</v>
      </c>
      <c r="B79" s="58" t="s">
        <v>50</v>
      </c>
      <c r="C79" s="59">
        <v>57187.393900000003</v>
      </c>
      <c r="D79" s="59">
        <v>8.0000000000000004E-4</v>
      </c>
      <c r="E79">
        <f t="shared" si="6"/>
        <v>16543.495680139549</v>
      </c>
      <c r="F79">
        <f t="shared" si="7"/>
        <v>16543.5</v>
      </c>
      <c r="G79">
        <f t="shared" si="8"/>
        <v>-9.5100000180536881E-4</v>
      </c>
      <c r="H79">
        <f t="shared" si="9"/>
        <v>-9.5100000180536881E-4</v>
      </c>
      <c r="O79">
        <f t="shared" ca="1" si="10"/>
        <v>-5.984014892948912E-3</v>
      </c>
      <c r="Q79" s="2">
        <f t="shared" si="11"/>
        <v>42168.893900000003</v>
      </c>
    </row>
    <row r="80" spans="1:17" x14ac:dyDescent="0.2">
      <c r="A80" s="53" t="s">
        <v>66</v>
      </c>
      <c r="B80" s="55"/>
      <c r="C80" s="53">
        <v>57238.420400000003</v>
      </c>
      <c r="D80" s="53">
        <v>5.9999999999999995E-4</v>
      </c>
      <c r="E80">
        <f t="shared" si="6"/>
        <v>16775.280495671061</v>
      </c>
      <c r="F80">
        <f t="shared" si="7"/>
        <v>16775.5</v>
      </c>
      <c r="G80">
        <f t="shared" si="8"/>
        <v>-4.8322999995434657E-2</v>
      </c>
      <c r="H80">
        <f t="shared" si="9"/>
        <v>-4.8322999995434657E-2</v>
      </c>
      <c r="O80">
        <f t="shared" ca="1" si="10"/>
        <v>-5.8765547023086444E-3</v>
      </c>
      <c r="Q80" s="2">
        <f t="shared" si="11"/>
        <v>42219.920400000003</v>
      </c>
    </row>
    <row r="81" spans="1:17" x14ac:dyDescent="0.2">
      <c r="A81" s="53" t="s">
        <v>66</v>
      </c>
      <c r="B81" s="55"/>
      <c r="C81" s="53">
        <v>57241.392099999997</v>
      </c>
      <c r="D81" s="53">
        <v>5.0000000000000001E-4</v>
      </c>
      <c r="E81">
        <f t="shared" si="6"/>
        <v>16788.779264669789</v>
      </c>
      <c r="F81">
        <f t="shared" si="7"/>
        <v>16789</v>
      </c>
      <c r="G81">
        <f t="shared" si="8"/>
        <v>-4.8594000007142313E-2</v>
      </c>
      <c r="H81">
        <f t="shared" si="9"/>
        <v>-4.8594000007142313E-2</v>
      </c>
      <c r="O81">
        <f t="shared" ca="1" si="10"/>
        <v>-5.8703016308705247E-3</v>
      </c>
      <c r="Q81" s="2">
        <f t="shared" si="11"/>
        <v>42222.892099999997</v>
      </c>
    </row>
    <row r="82" spans="1:17" x14ac:dyDescent="0.2">
      <c r="A82" s="57" t="s">
        <v>72</v>
      </c>
      <c r="B82" s="58" t="s">
        <v>51</v>
      </c>
      <c r="C82" s="59">
        <v>57266.3966</v>
      </c>
      <c r="D82" s="59">
        <v>1.8E-3</v>
      </c>
      <c r="E82">
        <f t="shared" si="6"/>
        <v>16902.36070607687</v>
      </c>
      <c r="F82">
        <f t="shared" si="7"/>
        <v>16902.5</v>
      </c>
      <c r="G82">
        <f t="shared" si="8"/>
        <v>-3.0664999998407438E-2</v>
      </c>
      <c r="H82">
        <f t="shared" si="9"/>
        <v>-3.0664999998407438E-2</v>
      </c>
      <c r="O82">
        <f t="shared" ca="1" si="10"/>
        <v>-5.817729511742635E-3</v>
      </c>
      <c r="Q82" s="2">
        <f t="shared" si="11"/>
        <v>42247.8966</v>
      </c>
    </row>
    <row r="83" spans="1:17" x14ac:dyDescent="0.2">
      <c r="A83" s="57" t="s">
        <v>72</v>
      </c>
      <c r="B83" s="58" t="s">
        <v>50</v>
      </c>
      <c r="C83" s="59">
        <v>57499.502999999997</v>
      </c>
      <c r="D83" s="59">
        <v>2.9999999999999997E-4</v>
      </c>
      <c r="E83">
        <f t="shared" si="6"/>
        <v>17961.232545674211</v>
      </c>
      <c r="F83">
        <f t="shared" si="7"/>
        <v>17961</v>
      </c>
      <c r="G83">
        <f t="shared" si="8"/>
        <v>5.1193999992392492E-2</v>
      </c>
      <c r="H83">
        <f t="shared" si="9"/>
        <v>5.1193999992392492E-2</v>
      </c>
      <c r="O83">
        <f t="shared" ca="1" si="10"/>
        <v>-5.327442391946411E-3</v>
      </c>
      <c r="Q83" s="2">
        <f t="shared" si="11"/>
        <v>42481.002999999997</v>
      </c>
    </row>
    <row r="84" spans="1:17" x14ac:dyDescent="0.2">
      <c r="A84" s="57" t="s">
        <v>72</v>
      </c>
      <c r="B84" s="58" t="s">
        <v>50</v>
      </c>
      <c r="C84" s="59">
        <v>57508.4205</v>
      </c>
      <c r="D84" s="59">
        <v>2.9999999999999997E-4</v>
      </c>
      <c r="E84">
        <f t="shared" si="6"/>
        <v>18001.739754526534</v>
      </c>
      <c r="F84">
        <f t="shared" si="7"/>
        <v>18001.5</v>
      </c>
      <c r="G84">
        <f t="shared" si="8"/>
        <v>5.278099999850383E-2</v>
      </c>
      <c r="H84">
        <f t="shared" si="9"/>
        <v>5.278099999850383E-2</v>
      </c>
      <c r="O84">
        <f t="shared" ca="1" si="10"/>
        <v>-5.3086831776320547E-3</v>
      </c>
      <c r="Q84" s="2">
        <f t="shared" si="11"/>
        <v>42489.9205</v>
      </c>
    </row>
    <row r="85" spans="1:17" x14ac:dyDescent="0.2">
      <c r="A85" s="57" t="s">
        <v>72</v>
      </c>
      <c r="B85" s="58" t="s">
        <v>51</v>
      </c>
      <c r="C85" s="59">
        <v>57510.625899999999</v>
      </c>
      <c r="D85" s="59">
        <v>5.0000000000000001E-4</v>
      </c>
      <c r="E85">
        <f t="shared" si="6"/>
        <v>18011.757651740198</v>
      </c>
      <c r="F85">
        <f t="shared" si="7"/>
        <v>18012</v>
      </c>
      <c r="G85">
        <f t="shared" si="8"/>
        <v>-5.3352000002632849E-2</v>
      </c>
      <c r="H85">
        <f t="shared" si="9"/>
        <v>-5.3352000002632849E-2</v>
      </c>
      <c r="O85">
        <f t="shared" ca="1" si="10"/>
        <v>-5.3038196776246278E-3</v>
      </c>
      <c r="Q85" s="2">
        <f t="shared" si="11"/>
        <v>42492.125899999999</v>
      </c>
    </row>
    <row r="86" spans="1:17" x14ac:dyDescent="0.2">
      <c r="A86" s="57" t="s">
        <v>72</v>
      </c>
      <c r="B86" s="58" t="s">
        <v>51</v>
      </c>
      <c r="C86" s="59">
        <v>57510.630100000002</v>
      </c>
      <c r="D86" s="59">
        <v>1.1999999999999999E-3</v>
      </c>
      <c r="E86">
        <f t="shared" si="6"/>
        <v>18011.776729988283</v>
      </c>
      <c r="F86">
        <f t="shared" si="7"/>
        <v>18012</v>
      </c>
      <c r="G86">
        <f t="shared" si="8"/>
        <v>-4.9151999999594409E-2</v>
      </c>
      <c r="H86">
        <f t="shared" si="9"/>
        <v>-4.9151999999594409E-2</v>
      </c>
      <c r="O86">
        <f t="shared" ca="1" si="10"/>
        <v>-5.3038196776246278E-3</v>
      </c>
      <c r="Q86" s="2">
        <f t="shared" si="11"/>
        <v>42492.130100000002</v>
      </c>
    </row>
    <row r="87" spans="1:17" x14ac:dyDescent="0.2">
      <c r="A87" s="57" t="s">
        <v>72</v>
      </c>
      <c r="B87" s="58" t="s">
        <v>51</v>
      </c>
      <c r="C87" s="59">
        <v>57510.634899999997</v>
      </c>
      <c r="D87" s="59">
        <v>1.1999999999999999E-3</v>
      </c>
      <c r="E87">
        <f t="shared" si="6"/>
        <v>18011.798533700341</v>
      </c>
      <c r="F87">
        <f t="shared" si="7"/>
        <v>18012</v>
      </c>
      <c r="G87">
        <f t="shared" si="8"/>
        <v>-4.4352000004437286E-2</v>
      </c>
      <c r="H87">
        <f t="shared" si="9"/>
        <v>-4.4352000004437286E-2</v>
      </c>
      <c r="O87">
        <f t="shared" ca="1" si="10"/>
        <v>-5.3038196776246278E-3</v>
      </c>
      <c r="Q87" s="2">
        <f t="shared" si="11"/>
        <v>42492.134899999997</v>
      </c>
    </row>
    <row r="88" spans="1:17" x14ac:dyDescent="0.2">
      <c r="A88" s="57" t="s">
        <v>72</v>
      </c>
      <c r="B88" s="58" t="s">
        <v>50</v>
      </c>
      <c r="C88" s="59">
        <v>57514.3658</v>
      </c>
      <c r="D88" s="59">
        <v>4.0000000000000002E-4</v>
      </c>
      <c r="E88">
        <f t="shared" si="6"/>
        <v>18028.745923160073</v>
      </c>
      <c r="F88">
        <f t="shared" si="7"/>
        <v>18028.5</v>
      </c>
      <c r="G88">
        <f t="shared" si="8"/>
        <v>5.4138999999850057E-2</v>
      </c>
      <c r="H88">
        <f t="shared" si="9"/>
        <v>5.4138999999850057E-2</v>
      </c>
      <c r="O88">
        <f t="shared" ca="1" si="10"/>
        <v>-5.2961770347558154E-3</v>
      </c>
      <c r="Q88" s="2">
        <f t="shared" si="11"/>
        <v>42495.8658</v>
      </c>
    </row>
    <row r="89" spans="1:17" x14ac:dyDescent="0.2">
      <c r="A89" s="57" t="s">
        <v>72</v>
      </c>
      <c r="B89" s="58" t="s">
        <v>50</v>
      </c>
      <c r="C89" s="59">
        <v>57514.3675</v>
      </c>
      <c r="D89" s="59">
        <v>1E-3</v>
      </c>
      <c r="E89">
        <f t="shared" si="6"/>
        <v>18028.753645308108</v>
      </c>
      <c r="F89">
        <f t="shared" si="7"/>
        <v>18029</v>
      </c>
      <c r="G89">
        <f t="shared" si="8"/>
        <v>-5.4234000002907123E-2</v>
      </c>
      <c r="H89">
        <f t="shared" si="9"/>
        <v>-5.4234000002907123E-2</v>
      </c>
      <c r="O89">
        <f t="shared" ca="1" si="10"/>
        <v>-5.2959454395173668E-3</v>
      </c>
      <c r="Q89" s="2">
        <f t="shared" si="11"/>
        <v>42495.8675</v>
      </c>
    </row>
    <row r="90" spans="1:17" x14ac:dyDescent="0.2">
      <c r="A90" s="57" t="s">
        <v>72</v>
      </c>
      <c r="B90" s="58" t="s">
        <v>50</v>
      </c>
      <c r="C90" s="59">
        <v>57515.356299999999</v>
      </c>
      <c r="D90" s="59">
        <v>4.0000000000000002E-4</v>
      </c>
      <c r="E90">
        <f t="shared" si="6"/>
        <v>18033.245209996992</v>
      </c>
      <c r="F90">
        <f t="shared" si="7"/>
        <v>18033</v>
      </c>
      <c r="G90">
        <f t="shared" si="8"/>
        <v>5.3981999997631647E-2</v>
      </c>
      <c r="H90">
        <f t="shared" si="9"/>
        <v>5.3981999997631647E-2</v>
      </c>
      <c r="O90">
        <f t="shared" ca="1" si="10"/>
        <v>-5.2940926776097758E-3</v>
      </c>
      <c r="Q90" s="2">
        <f t="shared" si="11"/>
        <v>42496.856299999999</v>
      </c>
    </row>
    <row r="91" spans="1:17" x14ac:dyDescent="0.2">
      <c r="A91" s="57" t="s">
        <v>72</v>
      </c>
      <c r="B91" s="58" t="s">
        <v>50</v>
      </c>
      <c r="C91" s="59">
        <v>57515.356399999997</v>
      </c>
      <c r="D91" s="59"/>
      <c r="E91">
        <f t="shared" si="6"/>
        <v>18033.245664240982</v>
      </c>
      <c r="F91">
        <f t="shared" si="7"/>
        <v>18033</v>
      </c>
      <c r="G91">
        <f t="shared" si="8"/>
        <v>5.4081999995105434E-2</v>
      </c>
      <c r="H91">
        <f t="shared" si="9"/>
        <v>5.4081999995105434E-2</v>
      </c>
      <c r="O91">
        <f t="shared" ca="1" si="10"/>
        <v>-5.2940926776097758E-3</v>
      </c>
      <c r="Q91" s="2">
        <f t="shared" si="11"/>
        <v>42496.856399999997</v>
      </c>
    </row>
    <row r="92" spans="1:17" x14ac:dyDescent="0.2">
      <c r="A92" s="57" t="s">
        <v>72</v>
      </c>
      <c r="B92" s="58" t="s">
        <v>50</v>
      </c>
      <c r="C92" s="59">
        <v>57516.347999999998</v>
      </c>
      <c r="D92" s="59">
        <v>5.0000000000000001E-4</v>
      </c>
      <c r="E92">
        <f t="shared" si="6"/>
        <v>18037.749947761924</v>
      </c>
      <c r="F92">
        <f t="shared" si="7"/>
        <v>18037.5</v>
      </c>
      <c r="G92">
        <f t="shared" si="8"/>
        <v>5.5024999994202517E-2</v>
      </c>
      <c r="H92">
        <f t="shared" si="9"/>
        <v>5.5024999994202517E-2</v>
      </c>
      <c r="O92">
        <f t="shared" ca="1" si="10"/>
        <v>-5.2920083204637362E-3</v>
      </c>
      <c r="Q92" s="2">
        <f t="shared" si="11"/>
        <v>42497.847999999998</v>
      </c>
    </row>
    <row r="93" spans="1:17" x14ac:dyDescent="0.2">
      <c r="A93" s="57" t="s">
        <v>72</v>
      </c>
      <c r="B93" s="58" t="s">
        <v>50</v>
      </c>
      <c r="C93" s="59">
        <v>57517.337</v>
      </c>
      <c r="D93" s="59">
        <v>6.9999999999999999E-4</v>
      </c>
      <c r="E93">
        <f t="shared" si="6"/>
        <v>18042.242420938823</v>
      </c>
      <c r="F93">
        <f t="shared" si="7"/>
        <v>18042</v>
      </c>
      <c r="G93">
        <f t="shared" si="8"/>
        <v>5.3368000000773463E-2</v>
      </c>
      <c r="H93">
        <f t="shared" si="9"/>
        <v>5.3368000000773463E-2</v>
      </c>
      <c r="O93">
        <f t="shared" ca="1" si="10"/>
        <v>-5.2899239633176966E-3</v>
      </c>
      <c r="Q93" s="2">
        <f t="shared" si="11"/>
        <v>42498.837</v>
      </c>
    </row>
    <row r="94" spans="1:17" x14ac:dyDescent="0.2">
      <c r="A94" s="57" t="s">
        <v>72</v>
      </c>
      <c r="B94" s="58" t="s">
        <v>50</v>
      </c>
      <c r="C94" s="59">
        <v>57547.558100000002</v>
      </c>
      <c r="D94" s="59">
        <v>5.0000000000000001E-4</v>
      </c>
      <c r="E94">
        <f t="shared" si="6"/>
        <v>18179.519954938998</v>
      </c>
      <c r="F94">
        <f t="shared" si="7"/>
        <v>18179.5</v>
      </c>
      <c r="G94">
        <f t="shared" si="8"/>
        <v>4.3930000028922223E-3</v>
      </c>
      <c r="H94">
        <f t="shared" si="9"/>
        <v>4.3930000028922223E-3</v>
      </c>
      <c r="O94">
        <f t="shared" ca="1" si="10"/>
        <v>-5.2262352727442622E-3</v>
      </c>
      <c r="Q94" s="2">
        <f t="shared" si="11"/>
        <v>42529.058100000002</v>
      </c>
    </row>
    <row r="95" spans="1:17" x14ac:dyDescent="0.2">
      <c r="A95" s="57" t="s">
        <v>72</v>
      </c>
      <c r="B95" s="58" t="s">
        <v>50</v>
      </c>
      <c r="C95" s="59">
        <v>57547.558299999997</v>
      </c>
      <c r="D95" s="59">
        <v>6.9999999999999999E-4</v>
      </c>
      <c r="E95">
        <f t="shared" ref="E95:E121" si="12">+(C95-C$7)/C$8</f>
        <v>18179.520863426977</v>
      </c>
      <c r="F95">
        <f t="shared" ref="F95:F121" si="13">ROUND(2*E95,0)/2</f>
        <v>18179.5</v>
      </c>
      <c r="G95">
        <f t="shared" ref="G95:G121" si="14">+C95-(C$7+F95*C$8)</f>
        <v>4.5929999978397973E-3</v>
      </c>
      <c r="H95">
        <f t="shared" ref="H95:H121" si="15">+G95</f>
        <v>4.5929999978397973E-3</v>
      </c>
      <c r="O95">
        <f t="shared" ref="O95:O121" ca="1" si="16">+C$11+C$12*$F95</f>
        <v>-5.2262352727442622E-3</v>
      </c>
      <c r="Q95" s="2">
        <f t="shared" ref="Q95:Q121" si="17">+C95-15018.5</f>
        <v>42529.058299999997</v>
      </c>
    </row>
    <row r="96" spans="1:17" x14ac:dyDescent="0.2">
      <c r="A96" s="57" t="s">
        <v>72</v>
      </c>
      <c r="B96" s="58" t="s">
        <v>51</v>
      </c>
      <c r="C96" s="59">
        <v>57579.466899999999</v>
      </c>
      <c r="D96" s="59">
        <v>6.9999999999999999E-4</v>
      </c>
      <c r="E96">
        <f t="shared" si="12"/>
        <v>18324.463764955974</v>
      </c>
      <c r="F96">
        <f t="shared" si="13"/>
        <v>18324.5</v>
      </c>
      <c r="G96">
        <f t="shared" si="14"/>
        <v>-7.9770000011194497E-3</v>
      </c>
      <c r="H96">
        <f t="shared" si="15"/>
        <v>-7.9770000011194497E-3</v>
      </c>
      <c r="O96">
        <f t="shared" ca="1" si="16"/>
        <v>-5.1590726535940944E-3</v>
      </c>
      <c r="Q96" s="2">
        <f t="shared" si="17"/>
        <v>42560.966899999999</v>
      </c>
    </row>
    <row r="97" spans="1:17" x14ac:dyDescent="0.2">
      <c r="A97" s="57" t="s">
        <v>72</v>
      </c>
      <c r="B97" s="58" t="s">
        <v>51</v>
      </c>
      <c r="C97" s="59">
        <v>57579.4683</v>
      </c>
      <c r="D97" s="59">
        <v>1.1000000000000001E-3</v>
      </c>
      <c r="E97">
        <f t="shared" si="12"/>
        <v>18324.470124372001</v>
      </c>
      <c r="F97">
        <f t="shared" si="13"/>
        <v>18324.5</v>
      </c>
      <c r="G97">
        <f t="shared" si="14"/>
        <v>-6.5770000001066364E-3</v>
      </c>
      <c r="H97">
        <f t="shared" si="15"/>
        <v>-6.5770000001066364E-3</v>
      </c>
      <c r="O97">
        <f t="shared" ca="1" si="16"/>
        <v>-5.1590726535940944E-3</v>
      </c>
      <c r="Q97" s="2">
        <f t="shared" si="17"/>
        <v>42560.9683</v>
      </c>
    </row>
    <row r="98" spans="1:17" x14ac:dyDescent="0.2">
      <c r="A98" s="57" t="s">
        <v>72</v>
      </c>
      <c r="B98" s="58" t="s">
        <v>51</v>
      </c>
      <c r="C98" s="59">
        <v>57579.4692</v>
      </c>
      <c r="D98" s="59">
        <v>1.5E-3</v>
      </c>
      <c r="E98">
        <f t="shared" si="12"/>
        <v>18324.474212568013</v>
      </c>
      <c r="F98">
        <f t="shared" si="13"/>
        <v>18324.5</v>
      </c>
      <c r="G98">
        <f t="shared" si="14"/>
        <v>-5.6770000010146759E-3</v>
      </c>
      <c r="H98">
        <f t="shared" si="15"/>
        <v>-5.6770000010146759E-3</v>
      </c>
      <c r="O98">
        <f t="shared" ca="1" si="16"/>
        <v>-5.1590726535940944E-3</v>
      </c>
      <c r="Q98" s="2">
        <f t="shared" si="17"/>
        <v>42560.9692</v>
      </c>
    </row>
    <row r="99" spans="1:17" x14ac:dyDescent="0.2">
      <c r="A99" s="57" t="s">
        <v>72</v>
      </c>
      <c r="B99" s="58" t="s">
        <v>51</v>
      </c>
      <c r="C99" s="59">
        <v>57579.4787</v>
      </c>
      <c r="D99" s="59">
        <v>1.4E-3</v>
      </c>
      <c r="E99">
        <f t="shared" si="12"/>
        <v>18324.517365748176</v>
      </c>
      <c r="F99">
        <f t="shared" si="13"/>
        <v>18324.5</v>
      </c>
      <c r="G99">
        <f t="shared" si="14"/>
        <v>3.8229999991017394E-3</v>
      </c>
      <c r="H99">
        <f t="shared" si="15"/>
        <v>3.8229999991017394E-3</v>
      </c>
      <c r="O99">
        <f t="shared" ca="1" si="16"/>
        <v>-5.1590726535940944E-3</v>
      </c>
      <c r="Q99" s="2">
        <f t="shared" si="17"/>
        <v>42560.9787</v>
      </c>
    </row>
    <row r="100" spans="1:17" x14ac:dyDescent="0.2">
      <c r="A100" s="60" t="s">
        <v>0</v>
      </c>
      <c r="B100" s="61" t="s">
        <v>51</v>
      </c>
      <c r="C100" s="62">
        <v>57867.341699999997</v>
      </c>
      <c r="D100" s="62">
        <v>2E-3</v>
      </c>
      <c r="E100">
        <f t="shared" si="12"/>
        <v>19632.117776384741</v>
      </c>
      <c r="F100">
        <f t="shared" si="13"/>
        <v>19632</v>
      </c>
      <c r="G100">
        <f t="shared" si="14"/>
        <v>2.5927999995474238E-2</v>
      </c>
      <c r="H100">
        <f t="shared" si="15"/>
        <v>2.5927999995474238E-2</v>
      </c>
      <c r="O100">
        <f t="shared" ca="1" si="16"/>
        <v>-4.5534511050503417E-3</v>
      </c>
      <c r="Q100" s="2">
        <f t="shared" si="17"/>
        <v>42848.841699999997</v>
      </c>
    </row>
    <row r="101" spans="1:17" x14ac:dyDescent="0.2">
      <c r="A101" s="60" t="s">
        <v>0</v>
      </c>
      <c r="B101" s="61" t="s">
        <v>51</v>
      </c>
      <c r="C101" s="62">
        <v>57873.336199999998</v>
      </c>
      <c r="D101" s="62">
        <v>1E-3</v>
      </c>
      <c r="E101">
        <f t="shared" si="12"/>
        <v>19659.347433067131</v>
      </c>
      <c r="F101">
        <f t="shared" si="13"/>
        <v>19659.5</v>
      </c>
      <c r="G101">
        <f t="shared" si="14"/>
        <v>-3.3587000005354639E-2</v>
      </c>
      <c r="H101">
        <f t="shared" si="15"/>
        <v>-3.3587000005354639E-2</v>
      </c>
      <c r="O101">
        <f t="shared" ca="1" si="16"/>
        <v>-4.5407133669356538E-3</v>
      </c>
      <c r="Q101" s="2">
        <f t="shared" si="17"/>
        <v>42854.836199999998</v>
      </c>
    </row>
    <row r="102" spans="1:17" x14ac:dyDescent="0.2">
      <c r="A102" s="60" t="s">
        <v>0</v>
      </c>
      <c r="B102" s="61" t="s">
        <v>50</v>
      </c>
      <c r="C102" s="62">
        <v>57873.540399999998</v>
      </c>
      <c r="D102" s="62">
        <v>4.0000000000000002E-4</v>
      </c>
      <c r="E102">
        <f t="shared" si="12"/>
        <v>19660.274999318619</v>
      </c>
      <c r="F102">
        <f t="shared" si="13"/>
        <v>19660.5</v>
      </c>
      <c r="G102">
        <f t="shared" si="14"/>
        <v>-4.9533000004885253E-2</v>
      </c>
      <c r="H102">
        <f t="shared" si="15"/>
        <v>-4.9533000004885253E-2</v>
      </c>
      <c r="O102">
        <f t="shared" ca="1" si="16"/>
        <v>-4.5402501764587565E-3</v>
      </c>
      <c r="Q102" s="2">
        <f t="shared" si="17"/>
        <v>42855.040399999998</v>
      </c>
    </row>
    <row r="103" spans="1:17" x14ac:dyDescent="0.2">
      <c r="A103" s="60" t="s">
        <v>0</v>
      </c>
      <c r="B103" s="61" t="s">
        <v>50</v>
      </c>
      <c r="C103" s="62">
        <v>57874.532399999996</v>
      </c>
      <c r="D103" s="62">
        <v>2.0000000000000001E-4</v>
      </c>
      <c r="E103">
        <f t="shared" si="12"/>
        <v>19664.781099815551</v>
      </c>
      <c r="F103">
        <f t="shared" si="13"/>
        <v>19665</v>
      </c>
      <c r="G103">
        <f t="shared" si="14"/>
        <v>-4.8190000001341105E-2</v>
      </c>
      <c r="H103">
        <f t="shared" si="15"/>
        <v>-4.8190000001341105E-2</v>
      </c>
      <c r="O103">
        <f t="shared" ca="1" si="16"/>
        <v>-4.5381658193127169E-3</v>
      </c>
      <c r="Q103" s="2">
        <f t="shared" si="17"/>
        <v>42856.032399999996</v>
      </c>
    </row>
    <row r="104" spans="1:17" x14ac:dyDescent="0.2">
      <c r="A104" s="60" t="s">
        <v>0</v>
      </c>
      <c r="B104" s="61" t="s">
        <v>50</v>
      </c>
      <c r="C104" s="62">
        <v>57876.512499999997</v>
      </c>
      <c r="D104" s="62">
        <v>6.9999999999999999E-4</v>
      </c>
      <c r="E104">
        <f t="shared" si="12"/>
        <v>19673.775585293373</v>
      </c>
      <c r="F104">
        <f t="shared" si="13"/>
        <v>19674</v>
      </c>
      <c r="G104">
        <f t="shared" si="14"/>
        <v>-4.9404000004869886E-2</v>
      </c>
      <c r="H104">
        <f t="shared" si="15"/>
        <v>-4.9404000004869886E-2</v>
      </c>
      <c r="O104">
        <f t="shared" ca="1" si="16"/>
        <v>-4.5339971050206377E-3</v>
      </c>
      <c r="Q104" s="2">
        <f t="shared" si="17"/>
        <v>42858.012499999997</v>
      </c>
    </row>
    <row r="105" spans="1:17" x14ac:dyDescent="0.2">
      <c r="A105" s="60" t="s">
        <v>0</v>
      </c>
      <c r="B105" s="61" t="s">
        <v>50</v>
      </c>
      <c r="C105" s="62">
        <v>57876.513899999998</v>
      </c>
      <c r="D105" s="62">
        <v>2.9999999999999997E-4</v>
      </c>
      <c r="E105">
        <f t="shared" si="12"/>
        <v>19673.781944709404</v>
      </c>
      <c r="F105">
        <f t="shared" si="13"/>
        <v>19674</v>
      </c>
      <c r="G105">
        <f t="shared" si="14"/>
        <v>-4.8004000003857072E-2</v>
      </c>
      <c r="H105">
        <f t="shared" si="15"/>
        <v>-4.8004000003857072E-2</v>
      </c>
      <c r="O105">
        <f t="shared" ca="1" si="16"/>
        <v>-4.5339971050206377E-3</v>
      </c>
      <c r="Q105" s="2">
        <f t="shared" si="17"/>
        <v>42858.013899999998</v>
      </c>
    </row>
    <row r="106" spans="1:17" x14ac:dyDescent="0.2">
      <c r="A106" s="60" t="s">
        <v>0</v>
      </c>
      <c r="B106" s="61" t="s">
        <v>50</v>
      </c>
      <c r="C106" s="62">
        <v>57876.514199999998</v>
      </c>
      <c r="D106" s="62">
        <v>5.0000000000000001E-4</v>
      </c>
      <c r="E106">
        <f t="shared" si="12"/>
        <v>19673.783307441408</v>
      </c>
      <c r="F106">
        <f t="shared" si="13"/>
        <v>19674</v>
      </c>
      <c r="G106">
        <f t="shared" si="14"/>
        <v>-4.7704000004159752E-2</v>
      </c>
      <c r="H106">
        <f t="shared" si="15"/>
        <v>-4.7704000004159752E-2</v>
      </c>
      <c r="O106">
        <f t="shared" ca="1" si="16"/>
        <v>-4.5339971050206377E-3</v>
      </c>
      <c r="Q106" s="2">
        <f t="shared" si="17"/>
        <v>42858.014199999998</v>
      </c>
    </row>
    <row r="107" spans="1:17" x14ac:dyDescent="0.2">
      <c r="A107" s="60" t="s">
        <v>0</v>
      </c>
      <c r="B107" s="61" t="s">
        <v>50</v>
      </c>
      <c r="C107" s="62">
        <v>57876.514799999997</v>
      </c>
      <c r="D107" s="62">
        <v>5.0000000000000001E-4</v>
      </c>
      <c r="E107">
        <f t="shared" si="12"/>
        <v>19673.786032905417</v>
      </c>
      <c r="F107">
        <f t="shared" si="13"/>
        <v>19674</v>
      </c>
      <c r="G107">
        <f t="shared" si="14"/>
        <v>-4.7104000004765112E-2</v>
      </c>
      <c r="H107">
        <f t="shared" si="15"/>
        <v>-4.7104000004765112E-2</v>
      </c>
      <c r="O107">
        <f t="shared" ca="1" si="16"/>
        <v>-4.5339971050206377E-3</v>
      </c>
      <c r="Q107" s="2">
        <f t="shared" si="17"/>
        <v>42858.014799999997</v>
      </c>
    </row>
    <row r="108" spans="1:17" x14ac:dyDescent="0.2">
      <c r="A108" s="60" t="s">
        <v>0</v>
      </c>
      <c r="B108" s="61" t="s">
        <v>50</v>
      </c>
      <c r="C108" s="62">
        <v>57879.4853</v>
      </c>
      <c r="D108" s="62">
        <v>3.0000000000000001E-3</v>
      </c>
      <c r="E108">
        <f t="shared" si="12"/>
        <v>19687.279350976165</v>
      </c>
      <c r="F108">
        <f t="shared" si="13"/>
        <v>19687.5</v>
      </c>
      <c r="G108">
        <f t="shared" si="14"/>
        <v>-4.8575000000710133E-2</v>
      </c>
      <c r="H108">
        <f t="shared" si="15"/>
        <v>-4.8575000000710133E-2</v>
      </c>
      <c r="O108">
        <f t="shared" ca="1" si="16"/>
        <v>-4.5277440335825189E-3</v>
      </c>
      <c r="Q108" s="2">
        <f t="shared" si="17"/>
        <v>42860.9853</v>
      </c>
    </row>
    <row r="109" spans="1:17" x14ac:dyDescent="0.2">
      <c r="A109" s="60" t="s">
        <v>0</v>
      </c>
      <c r="B109" s="61" t="s">
        <v>50</v>
      </c>
      <c r="C109" s="62">
        <v>57879.486100000002</v>
      </c>
      <c r="D109" s="62">
        <v>2.0000000000000001E-4</v>
      </c>
      <c r="E109">
        <f t="shared" si="12"/>
        <v>19687.282984928184</v>
      </c>
      <c r="F109">
        <f t="shared" si="13"/>
        <v>19687.5</v>
      </c>
      <c r="G109">
        <f t="shared" si="14"/>
        <v>-4.777499999909196E-2</v>
      </c>
      <c r="H109">
        <f t="shared" si="15"/>
        <v>-4.777499999909196E-2</v>
      </c>
      <c r="O109">
        <f t="shared" ca="1" si="16"/>
        <v>-4.5277440335825189E-3</v>
      </c>
      <c r="Q109" s="2">
        <f t="shared" si="17"/>
        <v>42860.986100000002</v>
      </c>
    </row>
    <row r="110" spans="1:17" x14ac:dyDescent="0.2">
      <c r="A110" s="60" t="s">
        <v>0</v>
      </c>
      <c r="B110" s="61" t="s">
        <v>50</v>
      </c>
      <c r="C110" s="62">
        <v>57890.385499999997</v>
      </c>
      <c r="D110" s="62">
        <v>2.0000000000000001E-4</v>
      </c>
      <c r="E110">
        <f t="shared" si="12"/>
        <v>19736.792855650318</v>
      </c>
      <c r="F110">
        <f t="shared" si="13"/>
        <v>19737</v>
      </c>
      <c r="G110">
        <f t="shared" si="14"/>
        <v>-4.560200000560144E-2</v>
      </c>
      <c r="H110">
        <f t="shared" si="15"/>
        <v>-4.560200000560144E-2</v>
      </c>
      <c r="O110">
        <f t="shared" ca="1" si="16"/>
        <v>-4.5048161049760817E-3</v>
      </c>
      <c r="Q110" s="2">
        <f t="shared" si="17"/>
        <v>42871.885499999997</v>
      </c>
    </row>
    <row r="111" spans="1:17" x14ac:dyDescent="0.2">
      <c r="A111" s="60" t="s">
        <v>0</v>
      </c>
      <c r="B111" s="61" t="s">
        <v>50</v>
      </c>
      <c r="C111" s="62">
        <v>57891.375899999999</v>
      </c>
      <c r="D111" s="62">
        <v>4.0000000000000002E-4</v>
      </c>
      <c r="E111">
        <f t="shared" si="12"/>
        <v>19741.291688243244</v>
      </c>
      <c r="F111">
        <f t="shared" si="13"/>
        <v>19741.5</v>
      </c>
      <c r="G111">
        <f t="shared" si="14"/>
        <v>-4.5859000005293638E-2</v>
      </c>
      <c r="H111">
        <f t="shared" si="15"/>
        <v>-4.5859000005293638E-2</v>
      </c>
      <c r="O111">
        <f t="shared" ca="1" si="16"/>
        <v>-4.5027317478300421E-3</v>
      </c>
      <c r="Q111" s="2">
        <f t="shared" si="17"/>
        <v>42872.875899999999</v>
      </c>
    </row>
    <row r="112" spans="1:17" x14ac:dyDescent="0.2">
      <c r="A112" s="60" t="s">
        <v>0</v>
      </c>
      <c r="B112" s="61" t="s">
        <v>50</v>
      </c>
      <c r="C112" s="62">
        <v>57892.609499999999</v>
      </c>
      <c r="D112" s="62">
        <v>5.0000000000000001E-4</v>
      </c>
      <c r="E112">
        <f t="shared" si="12"/>
        <v>19746.895242248313</v>
      </c>
      <c r="F112">
        <f t="shared" si="13"/>
        <v>19747</v>
      </c>
      <c r="G112">
        <f t="shared" si="14"/>
        <v>-2.3062000000209082E-2</v>
      </c>
      <c r="H112">
        <f t="shared" si="15"/>
        <v>-2.3062000000209082E-2</v>
      </c>
      <c r="O112">
        <f t="shared" ca="1" si="16"/>
        <v>-4.5001842002071052E-3</v>
      </c>
      <c r="Q112" s="2">
        <f t="shared" si="17"/>
        <v>42874.109499999999</v>
      </c>
    </row>
    <row r="113" spans="1:17" x14ac:dyDescent="0.2">
      <c r="A113" s="60" t="s">
        <v>0</v>
      </c>
      <c r="B113" s="61" t="s">
        <v>50</v>
      </c>
      <c r="C113" s="62">
        <v>57892.609499999999</v>
      </c>
      <c r="D113" s="62">
        <v>1.5E-3</v>
      </c>
      <c r="E113">
        <f t="shared" si="12"/>
        <v>19746.895242248313</v>
      </c>
      <c r="F113">
        <f t="shared" si="13"/>
        <v>19747</v>
      </c>
      <c r="G113">
        <f t="shared" si="14"/>
        <v>-2.3062000000209082E-2</v>
      </c>
      <c r="H113">
        <f t="shared" si="15"/>
        <v>-2.3062000000209082E-2</v>
      </c>
      <c r="O113">
        <f t="shared" ca="1" si="16"/>
        <v>-4.5001842002071052E-3</v>
      </c>
      <c r="Q113" s="2">
        <f t="shared" si="17"/>
        <v>42874.109499999999</v>
      </c>
    </row>
    <row r="114" spans="1:17" x14ac:dyDescent="0.2">
      <c r="A114" s="60" t="s">
        <v>0</v>
      </c>
      <c r="B114" s="61" t="s">
        <v>50</v>
      </c>
      <c r="C114" s="62">
        <v>57892.616099999999</v>
      </c>
      <c r="D114" s="62">
        <v>1.9E-3</v>
      </c>
      <c r="E114">
        <f t="shared" si="12"/>
        <v>19746.925222352427</v>
      </c>
      <c r="F114">
        <f t="shared" si="13"/>
        <v>19747</v>
      </c>
      <c r="G114">
        <f t="shared" si="14"/>
        <v>-1.6461999999592081E-2</v>
      </c>
      <c r="H114">
        <f t="shared" si="15"/>
        <v>-1.6461999999592081E-2</v>
      </c>
      <c r="O114">
        <f t="shared" ca="1" si="16"/>
        <v>-4.5001842002071052E-3</v>
      </c>
      <c r="Q114" s="2">
        <f t="shared" si="17"/>
        <v>42874.116099999999</v>
      </c>
    </row>
    <row r="115" spans="1:17" x14ac:dyDescent="0.2">
      <c r="A115" s="60" t="s">
        <v>0</v>
      </c>
      <c r="B115" s="61" t="s">
        <v>51</v>
      </c>
      <c r="C115" s="62">
        <v>57900.537700000001</v>
      </c>
      <c r="D115" s="62">
        <v>8.0000000000000004E-4</v>
      </c>
      <c r="E115">
        <f t="shared" si="12"/>
        <v>19782.908615191733</v>
      </c>
      <c r="F115">
        <f t="shared" si="13"/>
        <v>19783</v>
      </c>
      <c r="G115">
        <f t="shared" si="14"/>
        <v>-2.011800000036601E-2</v>
      </c>
      <c r="H115">
        <f t="shared" si="15"/>
        <v>-2.011800000036601E-2</v>
      </c>
      <c r="O115">
        <f t="shared" ca="1" si="16"/>
        <v>-4.4835093430387867E-3</v>
      </c>
      <c r="Q115" s="2">
        <f t="shared" si="17"/>
        <v>42882.037700000001</v>
      </c>
    </row>
    <row r="116" spans="1:17" x14ac:dyDescent="0.2">
      <c r="A116" s="60" t="s">
        <v>0</v>
      </c>
      <c r="B116" s="61" t="s">
        <v>51</v>
      </c>
      <c r="C116" s="62">
        <v>57901.522799999999</v>
      </c>
      <c r="D116" s="62">
        <v>5.0000000000000001E-4</v>
      </c>
      <c r="E116">
        <f t="shared" si="12"/>
        <v>19787.38337285255</v>
      </c>
      <c r="F116">
        <f t="shared" si="13"/>
        <v>19787.5</v>
      </c>
      <c r="G116">
        <f t="shared" si="14"/>
        <v>-2.5675000004412141E-2</v>
      </c>
      <c r="H116">
        <f t="shared" si="15"/>
        <v>-2.5675000004412141E-2</v>
      </c>
      <c r="O116">
        <f t="shared" ca="1" si="16"/>
        <v>-4.4814249858927471E-3</v>
      </c>
      <c r="Q116" s="2">
        <f t="shared" si="17"/>
        <v>42883.022799999999</v>
      </c>
    </row>
    <row r="117" spans="1:17" x14ac:dyDescent="0.2">
      <c r="A117" s="60" t="s">
        <v>0</v>
      </c>
      <c r="B117" s="61" t="s">
        <v>50</v>
      </c>
      <c r="C117" s="62">
        <v>57918.622799999997</v>
      </c>
      <c r="D117" s="62">
        <v>2.9999999999999997E-4</v>
      </c>
      <c r="E117">
        <f t="shared" si="12"/>
        <v>19865.059097144604</v>
      </c>
      <c r="F117">
        <f t="shared" si="13"/>
        <v>19865</v>
      </c>
      <c r="G117">
        <f t="shared" si="14"/>
        <v>1.300999999511987E-2</v>
      </c>
      <c r="H117">
        <f t="shared" si="15"/>
        <v>1.300999999511987E-2</v>
      </c>
      <c r="O117">
        <f t="shared" ca="1" si="16"/>
        <v>-4.445527723933175E-3</v>
      </c>
      <c r="Q117" s="2">
        <f t="shared" si="17"/>
        <v>42900.122799999997</v>
      </c>
    </row>
    <row r="118" spans="1:17" x14ac:dyDescent="0.2">
      <c r="A118" s="60" t="s">
        <v>0</v>
      </c>
      <c r="B118" s="61" t="s">
        <v>50</v>
      </c>
      <c r="C118" s="62">
        <v>57918.623299999999</v>
      </c>
      <c r="D118" s="62">
        <v>8.0000000000000004E-4</v>
      </c>
      <c r="E118">
        <f t="shared" si="12"/>
        <v>19865.061368364619</v>
      </c>
      <c r="F118">
        <f t="shared" si="13"/>
        <v>19865</v>
      </c>
      <c r="G118">
        <f t="shared" si="14"/>
        <v>1.3509999997040723E-2</v>
      </c>
      <c r="H118">
        <f t="shared" si="15"/>
        <v>1.3509999997040723E-2</v>
      </c>
      <c r="O118">
        <f t="shared" ca="1" si="16"/>
        <v>-4.445527723933175E-3</v>
      </c>
      <c r="Q118" s="2">
        <f t="shared" si="17"/>
        <v>42900.123299999999</v>
      </c>
    </row>
    <row r="119" spans="1:17" x14ac:dyDescent="0.2">
      <c r="A119" s="60" t="s">
        <v>0</v>
      </c>
      <c r="B119" s="61" t="s">
        <v>50</v>
      </c>
      <c r="C119" s="62">
        <v>57918.623399999997</v>
      </c>
      <c r="D119" s="62">
        <v>5.9999999999999995E-4</v>
      </c>
      <c r="E119">
        <f t="shared" si="12"/>
        <v>19865.061822608608</v>
      </c>
      <c r="F119">
        <f t="shared" si="13"/>
        <v>19865</v>
      </c>
      <c r="G119">
        <f t="shared" si="14"/>
        <v>1.360999999451451E-2</v>
      </c>
      <c r="H119">
        <f t="shared" si="15"/>
        <v>1.360999999451451E-2</v>
      </c>
      <c r="O119">
        <f t="shared" ca="1" si="16"/>
        <v>-4.445527723933175E-3</v>
      </c>
      <c r="Q119" s="2">
        <f t="shared" si="17"/>
        <v>42900.123399999997</v>
      </c>
    </row>
    <row r="120" spans="1:17" x14ac:dyDescent="0.2">
      <c r="A120" s="60" t="s">
        <v>0</v>
      </c>
      <c r="B120" s="61" t="s">
        <v>50</v>
      </c>
      <c r="C120" s="62">
        <v>57918.624600000003</v>
      </c>
      <c r="D120" s="62">
        <v>1.8E-3</v>
      </c>
      <c r="E120">
        <f t="shared" si="12"/>
        <v>19865.067273536657</v>
      </c>
      <c r="F120">
        <f t="shared" si="13"/>
        <v>19865</v>
      </c>
      <c r="G120">
        <f t="shared" si="14"/>
        <v>1.4810000000579748E-2</v>
      </c>
      <c r="H120">
        <f t="shared" si="15"/>
        <v>1.4810000000579748E-2</v>
      </c>
      <c r="O120">
        <f t="shared" ca="1" si="16"/>
        <v>-4.445527723933175E-3</v>
      </c>
      <c r="Q120" s="2">
        <f t="shared" si="17"/>
        <v>42900.124600000003</v>
      </c>
    </row>
    <row r="121" spans="1:17" x14ac:dyDescent="0.2">
      <c r="A121" s="60" t="s">
        <v>0</v>
      </c>
      <c r="B121" s="61" t="s">
        <v>50</v>
      </c>
      <c r="C121" s="62">
        <v>57940.422400000003</v>
      </c>
      <c r="D121" s="62">
        <v>2.9999999999999997E-4</v>
      </c>
      <c r="E121">
        <f t="shared" si="12"/>
        <v>19964.082472540955</v>
      </c>
      <c r="F121">
        <f t="shared" si="13"/>
        <v>19964</v>
      </c>
      <c r="G121">
        <f t="shared" si="14"/>
        <v>1.8155999998271E-2</v>
      </c>
      <c r="H121">
        <f t="shared" si="15"/>
        <v>1.8155999998271E-2</v>
      </c>
      <c r="O121">
        <f t="shared" ca="1" si="16"/>
        <v>-4.3996718667203023E-3</v>
      </c>
      <c r="Q121" s="2">
        <f t="shared" si="17"/>
        <v>42921.922400000003</v>
      </c>
    </row>
    <row r="122" spans="1:17" x14ac:dyDescent="0.2">
      <c r="C122" s="10"/>
      <c r="D122" s="10"/>
    </row>
    <row r="123" spans="1:17" x14ac:dyDescent="0.2">
      <c r="C123" s="10"/>
      <c r="D123" s="10"/>
    </row>
    <row r="124" spans="1:17" x14ac:dyDescent="0.2">
      <c r="C124" s="10"/>
      <c r="D124" s="10"/>
    </row>
    <row r="125" spans="1:17" x14ac:dyDescent="0.2">
      <c r="C125" s="10"/>
      <c r="D125" s="10"/>
    </row>
    <row r="126" spans="1:17" x14ac:dyDescent="0.2">
      <c r="C126" s="10"/>
      <c r="D126" s="10"/>
    </row>
    <row r="127" spans="1:17" x14ac:dyDescent="0.2">
      <c r="C127" s="10"/>
      <c r="D127" s="10"/>
    </row>
    <row r="128" spans="1:17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939"/>
  <sheetViews>
    <sheetView topLeftCell="A30" workbookViewId="0">
      <selection activeCell="F30" sqref="E30:Q12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.140625" customWidth="1"/>
    <col min="6" max="6" width="10.5703125" bestFit="1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42</v>
      </c>
      <c r="D1" t="s">
        <v>41</v>
      </c>
    </row>
    <row r="2" spans="1:7" x14ac:dyDescent="0.2">
      <c r="A2" t="s">
        <v>25</v>
      </c>
      <c r="C2" s="3"/>
      <c r="D2" s="3"/>
    </row>
    <row r="3" spans="1:7" ht="13.5" thickBot="1" x14ac:dyDescent="0.25"/>
    <row r="4" spans="1:7" ht="14.25" thickTop="1" thickBot="1" x14ac:dyDescent="0.25">
      <c r="A4" s="5" t="s">
        <v>1</v>
      </c>
      <c r="C4" s="8" t="s">
        <v>45</v>
      </c>
      <c r="D4" s="9" t="s">
        <v>45</v>
      </c>
    </row>
    <row r="6" spans="1:7" x14ac:dyDescent="0.2">
      <c r="A6" s="5" t="s">
        <v>2</v>
      </c>
    </row>
    <row r="7" spans="1:7" x14ac:dyDescent="0.2">
      <c r="A7" t="s">
        <v>3</v>
      </c>
      <c r="C7">
        <v>54221.26257980174</v>
      </c>
    </row>
    <row r="8" spans="1:7" x14ac:dyDescent="0.2">
      <c r="A8" t="s">
        <v>4</v>
      </c>
      <c r="C8">
        <v>0.22021377199838185</v>
      </c>
      <c r="D8" s="33" t="s">
        <v>44</v>
      </c>
    </row>
    <row r="9" spans="1:7" x14ac:dyDescent="0.2">
      <c r="A9" s="11" t="s">
        <v>32</v>
      </c>
      <c r="B9" s="12"/>
      <c r="C9" s="13">
        <v>8</v>
      </c>
      <c r="D9" s="12" t="s">
        <v>33</v>
      </c>
      <c r="E9" s="12"/>
    </row>
    <row r="10" spans="1:7" ht="13.5" thickBot="1" x14ac:dyDescent="0.25">
      <c r="A10" s="12"/>
      <c r="B10" s="12"/>
      <c r="C10" s="4" t="s">
        <v>21</v>
      </c>
      <c r="D10" s="4" t="s">
        <v>22</v>
      </c>
      <c r="E10" s="12"/>
    </row>
    <row r="11" spans="1:7" x14ac:dyDescent="0.2">
      <c r="A11" s="12" t="s">
        <v>16</v>
      </c>
      <c r="B11" s="12"/>
      <c r="C11" s="24">
        <f ca="1">INTERCEPT(INDIRECT($G$11):G991,INDIRECT($F$11):F991)</f>
        <v>-5.3795308727476697E-3</v>
      </c>
      <c r="D11" s="3"/>
      <c r="E11" s="12"/>
      <c r="F11" s="25" t="str">
        <f>"F"&amp;E19</f>
        <v>F27</v>
      </c>
      <c r="G11" s="26" t="str">
        <f>"G"&amp;E19</f>
        <v>G27</v>
      </c>
    </row>
    <row r="12" spans="1:7" x14ac:dyDescent="0.2">
      <c r="A12" s="12" t="s">
        <v>17</v>
      </c>
      <c r="B12" s="12"/>
      <c r="C12" s="24">
        <f ca="1">SLOPE(INDIRECT($G$11):G991,INDIRECT($F$11):F991)</f>
        <v>9.1943520738061442E-7</v>
      </c>
      <c r="D12" s="3"/>
      <c r="E12" s="12"/>
    </row>
    <row r="13" spans="1:7" x14ac:dyDescent="0.2">
      <c r="A13" s="12" t="s">
        <v>20</v>
      </c>
      <c r="B13" s="12"/>
      <c r="C13" s="3" t="s">
        <v>14</v>
      </c>
      <c r="D13" s="3"/>
      <c r="E13" s="12"/>
    </row>
    <row r="14" spans="1:7" x14ac:dyDescent="0.2">
      <c r="A14" s="12"/>
      <c r="B14" s="12"/>
      <c r="C14" s="12"/>
      <c r="D14" s="12"/>
      <c r="E14" s="12"/>
    </row>
    <row r="15" spans="1:7" x14ac:dyDescent="0.2">
      <c r="A15" s="14" t="s">
        <v>18</v>
      </c>
      <c r="B15" s="12"/>
      <c r="C15" s="15">
        <f ca="1">(C7+C11)+(C8+C12)*INT(MAX(F21:F3532))</f>
        <v>57940.463123892761</v>
      </c>
      <c r="D15" s="16" t="s">
        <v>34</v>
      </c>
      <c r="E15" s="17">
        <f ca="1">TODAY()+15018.5-B9/24</f>
        <v>60173.5</v>
      </c>
    </row>
    <row r="16" spans="1:7" x14ac:dyDescent="0.2">
      <c r="A16" s="18" t="s">
        <v>5</v>
      </c>
      <c r="B16" s="12"/>
      <c r="C16" s="19">
        <f ca="1">+C8+C12</f>
        <v>0.22021469143358924</v>
      </c>
      <c r="D16" s="16" t="s">
        <v>35</v>
      </c>
      <c r="E16" s="17">
        <f ca="1">ROUND(2*(E15-C15)/C16,0)/2+1</f>
        <v>10141.5</v>
      </c>
    </row>
    <row r="17" spans="1:17" ht="13.5" thickBot="1" x14ac:dyDescent="0.25">
      <c r="A17" s="16" t="s">
        <v>31</v>
      </c>
      <c r="B17" s="12"/>
      <c r="C17" s="12">
        <f>COUNT(C21:C2190)</f>
        <v>101</v>
      </c>
      <c r="D17" s="16" t="s">
        <v>36</v>
      </c>
      <c r="E17" s="20">
        <f ca="1">+C15+C16*E16-15018.5-C9/24</f>
        <v>45154.937083733173</v>
      </c>
    </row>
    <row r="18" spans="1:17" ht="14.25" thickTop="1" thickBot="1" x14ac:dyDescent="0.25">
      <c r="A18" s="18" t="s">
        <v>6</v>
      </c>
      <c r="B18" s="12"/>
      <c r="C18" s="21">
        <f ca="1">+C15</f>
        <v>57940.463123892761</v>
      </c>
      <c r="D18" s="22">
        <f ca="1">+C16</f>
        <v>0.22021469143358924</v>
      </c>
      <c r="E18" s="23" t="s">
        <v>37</v>
      </c>
    </row>
    <row r="19" spans="1:17" ht="13.5" thickTop="1" x14ac:dyDescent="0.2">
      <c r="A19" s="27" t="s">
        <v>38</v>
      </c>
      <c r="E19" s="28">
        <v>27</v>
      </c>
    </row>
    <row r="20" spans="1:17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30</v>
      </c>
      <c r="I20" s="7" t="s">
        <v>39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x14ac:dyDescent="0.2">
      <c r="A21" s="26" t="s">
        <v>40</v>
      </c>
      <c r="B21" s="26"/>
      <c r="C21" s="40">
        <v>53545.409500000002</v>
      </c>
      <c r="D21" s="40">
        <v>5.0000000000000001E-4</v>
      </c>
      <c r="E21">
        <f t="shared" ref="E21:E30" si="0">+(C21-C$7)/C$8</f>
        <v>-3069.0772591947812</v>
      </c>
      <c r="F21">
        <f t="shared" ref="F21:F30" si="1">ROUND(2*E21,0)/2</f>
        <v>-3069</v>
      </c>
      <c r="G21">
        <f t="shared" ref="G21:G30" si="2">+C21-(C$7+F21*C$8)</f>
        <v>-1.7013538701576181E-2</v>
      </c>
      <c r="H21">
        <f t="shared" ref="H21:H30" si="3">+G21</f>
        <v>-1.7013538701576181E-2</v>
      </c>
      <c r="O21">
        <f t="shared" ref="O21:O30" ca="1" si="4">+C$11+C$12*$F21</f>
        <v>-8.2012775241987745E-3</v>
      </c>
      <c r="Q21" s="2">
        <f t="shared" ref="Q21:Q30" si="5">+C21-15018.5</f>
        <v>38526.909500000002</v>
      </c>
    </row>
    <row r="22" spans="1:17" x14ac:dyDescent="0.2">
      <c r="A22" s="26" t="s">
        <v>40</v>
      </c>
      <c r="B22" s="41"/>
      <c r="C22" s="40">
        <v>53555.536599999999</v>
      </c>
      <c r="D22" s="40">
        <v>8.0000000000000004E-4</v>
      </c>
      <c r="E22">
        <f t="shared" si="0"/>
        <v>-3023.089672187406</v>
      </c>
      <c r="F22">
        <f t="shared" si="1"/>
        <v>-3023</v>
      </c>
      <c r="G22">
        <f t="shared" si="2"/>
        <v>-1.9747050631849561E-2</v>
      </c>
      <c r="H22">
        <f t="shared" si="3"/>
        <v>-1.9747050631849561E-2</v>
      </c>
      <c r="O22">
        <f t="shared" ca="1" si="4"/>
        <v>-8.1589835046592674E-3</v>
      </c>
      <c r="Q22" s="2">
        <f t="shared" si="5"/>
        <v>38537.036599999999</v>
      </c>
    </row>
    <row r="23" spans="1:17" x14ac:dyDescent="0.2">
      <c r="A23" s="26" t="s">
        <v>40</v>
      </c>
      <c r="B23" s="41"/>
      <c r="C23" s="40">
        <v>53557.516799999998</v>
      </c>
      <c r="D23" s="40">
        <v>1E-3</v>
      </c>
      <c r="E23">
        <f t="shared" si="0"/>
        <v>-3014.0975007077186</v>
      </c>
      <c r="F23">
        <f t="shared" si="1"/>
        <v>-3014</v>
      </c>
      <c r="G23">
        <f t="shared" si="2"/>
        <v>-2.1470998617587611E-2</v>
      </c>
      <c r="H23">
        <f t="shared" si="3"/>
        <v>-2.1470998617587611E-2</v>
      </c>
      <c r="O23">
        <f t="shared" ca="1" si="4"/>
        <v>-8.1507085877928417E-3</v>
      </c>
      <c r="Q23" s="2">
        <f t="shared" si="5"/>
        <v>38539.016799999998</v>
      </c>
    </row>
    <row r="24" spans="1:17" x14ac:dyDescent="0.2">
      <c r="A24" s="40" t="s">
        <v>48</v>
      </c>
      <c r="B24" s="26"/>
      <c r="C24" s="40">
        <v>53560.491000000002</v>
      </c>
      <c r="D24" s="40"/>
      <c r="E24">
        <f t="shared" si="0"/>
        <v>-3000.5915334241372</v>
      </c>
      <c r="F24">
        <f t="shared" si="1"/>
        <v>-3000.5</v>
      </c>
      <c r="G24">
        <f t="shared" si="2"/>
        <v>-2.0156920596491545E-2</v>
      </c>
      <c r="H24">
        <f t="shared" si="3"/>
        <v>-2.0156920596491545E-2</v>
      </c>
      <c r="O24">
        <f t="shared" ca="1" si="4"/>
        <v>-8.1382962124932033E-3</v>
      </c>
      <c r="Q24" s="2">
        <f t="shared" si="5"/>
        <v>38541.991000000002</v>
      </c>
    </row>
    <row r="25" spans="1:17" x14ac:dyDescent="0.2">
      <c r="A25" s="26" t="s">
        <v>40</v>
      </c>
      <c r="B25" s="41"/>
      <c r="C25" s="40">
        <v>53566.4349</v>
      </c>
      <c r="D25" s="40">
        <v>1.1999999999999999E-3</v>
      </c>
      <c r="E25">
        <f t="shared" si="0"/>
        <v>-2973.6000335462732</v>
      </c>
      <c r="F25">
        <f t="shared" si="1"/>
        <v>-2973.5</v>
      </c>
      <c r="G25">
        <f t="shared" si="2"/>
        <v>-2.2028764549759217E-2</v>
      </c>
      <c r="H25">
        <f t="shared" si="3"/>
        <v>-2.2028764549759217E-2</v>
      </c>
      <c r="O25">
        <f t="shared" ca="1" si="4"/>
        <v>-8.1134714618939265E-3</v>
      </c>
      <c r="Q25" s="2">
        <f t="shared" si="5"/>
        <v>38547.9349</v>
      </c>
    </row>
    <row r="26" spans="1:17" x14ac:dyDescent="0.2">
      <c r="A26" s="26" t="s">
        <v>40</v>
      </c>
      <c r="B26" s="41"/>
      <c r="C26" s="40">
        <v>53569.413699999997</v>
      </c>
      <c r="D26" s="40">
        <v>1E-3</v>
      </c>
      <c r="E26">
        <f t="shared" si="0"/>
        <v>-2960.0731774692649</v>
      </c>
      <c r="F26">
        <f t="shared" si="1"/>
        <v>-2960</v>
      </c>
      <c r="G26">
        <f t="shared" si="2"/>
        <v>-1.6114686535729561E-2</v>
      </c>
      <c r="H26">
        <f t="shared" si="3"/>
        <v>-1.6114686535729561E-2</v>
      </c>
      <c r="O26">
        <f t="shared" ca="1" si="4"/>
        <v>-8.101059086594288E-3</v>
      </c>
      <c r="Q26" s="2">
        <f t="shared" si="5"/>
        <v>38550.913699999997</v>
      </c>
    </row>
    <row r="27" spans="1:17" x14ac:dyDescent="0.2">
      <c r="A27" t="s">
        <v>40</v>
      </c>
      <c r="B27" s="29"/>
      <c r="C27" s="10">
        <v>53846.348599999998</v>
      </c>
      <c r="D27" s="10">
        <v>5.9999999999999995E-4</v>
      </c>
      <c r="E27">
        <f t="shared" si="0"/>
        <v>-1702.5001497385783</v>
      </c>
      <c r="F27">
        <f t="shared" si="1"/>
        <v>-1702.5</v>
      </c>
      <c r="G27">
        <f t="shared" si="2"/>
        <v>-3.2974494388327003E-5</v>
      </c>
      <c r="H27">
        <f t="shared" si="3"/>
        <v>-3.2974494388327003E-5</v>
      </c>
      <c r="O27">
        <f t="shared" ca="1" si="4"/>
        <v>-6.9448693133131656E-3</v>
      </c>
      <c r="Q27" s="2">
        <f t="shared" si="5"/>
        <v>38827.848599999998</v>
      </c>
    </row>
    <row r="28" spans="1:17" x14ac:dyDescent="0.2">
      <c r="A28" s="30" t="s">
        <v>43</v>
      </c>
      <c r="B28" s="31"/>
      <c r="C28" s="32">
        <v>54192.635300000002</v>
      </c>
      <c r="D28" s="10">
        <v>1E-3</v>
      </c>
      <c r="E28">
        <f t="shared" si="0"/>
        <v>-129.99768153441556</v>
      </c>
      <c r="F28">
        <f t="shared" si="1"/>
        <v>-130</v>
      </c>
      <c r="G28">
        <f t="shared" si="2"/>
        <v>5.105580494273454E-4</v>
      </c>
      <c r="H28">
        <f t="shared" si="3"/>
        <v>5.105580494273454E-4</v>
      </c>
      <c r="O28">
        <f t="shared" ca="1" si="4"/>
        <v>-5.4990574497071499E-3</v>
      </c>
      <c r="Q28" s="2">
        <f t="shared" si="5"/>
        <v>39174.135300000002</v>
      </c>
    </row>
    <row r="29" spans="1:17" x14ac:dyDescent="0.2">
      <c r="A29" s="30" t="s">
        <v>43</v>
      </c>
      <c r="B29" s="31"/>
      <c r="C29" s="32">
        <v>54213.4447</v>
      </c>
      <c r="D29" s="10">
        <v>5.9999999999999995E-4</v>
      </c>
      <c r="E29">
        <f t="shared" si="0"/>
        <v>-35.501320970049093</v>
      </c>
      <c r="F29">
        <f t="shared" si="1"/>
        <v>-35.5</v>
      </c>
      <c r="G29">
        <f t="shared" si="2"/>
        <v>-2.9089579766150564E-4</v>
      </c>
      <c r="H29">
        <f t="shared" si="3"/>
        <v>-2.9089579766150564E-4</v>
      </c>
      <c r="O29">
        <f t="shared" ca="1" si="4"/>
        <v>-5.4121708226096818E-3</v>
      </c>
      <c r="Q29" s="2">
        <f t="shared" si="5"/>
        <v>39194.9447</v>
      </c>
    </row>
    <row r="30" spans="1:17" x14ac:dyDescent="0.2">
      <c r="A30" s="30" t="s">
        <v>43</v>
      </c>
      <c r="B30" s="31"/>
      <c r="C30" s="32">
        <v>54221.372499999998</v>
      </c>
      <c r="D30" s="10">
        <v>4.0000000000000002E-4</v>
      </c>
      <c r="E30">
        <f t="shared" si="0"/>
        <v>0.49915224311540252</v>
      </c>
      <c r="F30">
        <f t="shared" si="1"/>
        <v>0.5</v>
      </c>
      <c r="G30">
        <f t="shared" si="2"/>
        <v>-1.8668774282559752E-4</v>
      </c>
      <c r="H30">
        <f t="shared" si="3"/>
        <v>-1.8668774282559752E-4</v>
      </c>
      <c r="O30">
        <f t="shared" ca="1" si="4"/>
        <v>-5.3790711551439793E-3</v>
      </c>
      <c r="Q30" s="2">
        <f t="shared" si="5"/>
        <v>39202.872499999998</v>
      </c>
    </row>
    <row r="31" spans="1:17" x14ac:dyDescent="0.2">
      <c r="A31" s="42" t="s">
        <v>53</v>
      </c>
      <c r="B31" s="43" t="s">
        <v>50</v>
      </c>
      <c r="C31" s="42">
        <v>54226.326399999998</v>
      </c>
      <c r="D31" s="42">
        <v>1.4E-3</v>
      </c>
      <c r="E31">
        <f t="shared" ref="E31:E94" si="6">+(C31-C$7)/C$8</f>
        <v>22.995020485347013</v>
      </c>
      <c r="F31">
        <f t="shared" ref="F31:F94" si="7">ROUND(2*E31,0)/2</f>
        <v>23</v>
      </c>
      <c r="G31">
        <f t="shared" ref="G31:G94" si="8">+C31-(C$7+F31*C$8)</f>
        <v>-1.0965577021124773E-3</v>
      </c>
      <c r="H31">
        <f t="shared" ref="H31:H94" si="9">+G31</f>
        <v>-1.0965577021124773E-3</v>
      </c>
      <c r="O31">
        <f t="shared" ref="O31:O94" ca="1" si="10">+C$11+C$12*$F31</f>
        <v>-5.3583838629779152E-3</v>
      </c>
      <c r="Q31" s="2">
        <f t="shared" ref="Q31:Q94" si="11">+C31-15018.5</f>
        <v>39207.826399999998</v>
      </c>
    </row>
    <row r="32" spans="1:17" x14ac:dyDescent="0.2">
      <c r="A32" s="30" t="s">
        <v>49</v>
      </c>
      <c r="B32" s="44" t="s">
        <v>50</v>
      </c>
      <c r="C32" s="30">
        <v>54516.638200000001</v>
      </c>
      <c r="D32" s="30">
        <v>2.9999999999999997E-4</v>
      </c>
      <c r="E32">
        <f t="shared" si="6"/>
        <v>1341.3131136976842</v>
      </c>
      <c r="F32">
        <f t="shared" si="7"/>
        <v>1341.5</v>
      </c>
      <c r="G32">
        <f t="shared" si="8"/>
        <v>-4.1154937571263872E-2</v>
      </c>
      <c r="H32">
        <f t="shared" si="9"/>
        <v>-4.1154937571263872E-2</v>
      </c>
      <c r="O32">
        <f t="shared" ca="1" si="10"/>
        <v>-4.1461085420465751E-3</v>
      </c>
      <c r="Q32" s="2">
        <f t="shared" si="11"/>
        <v>39498.138200000001</v>
      </c>
    </row>
    <row r="33" spans="1:17" x14ac:dyDescent="0.2">
      <c r="A33" s="42" t="s">
        <v>53</v>
      </c>
      <c r="B33" s="43" t="s">
        <v>50</v>
      </c>
      <c r="C33" s="42">
        <v>54526.546000000002</v>
      </c>
      <c r="D33" s="42">
        <v>8.0000000000000004E-4</v>
      </c>
      <c r="E33">
        <f t="shared" si="6"/>
        <v>1386.3048501821474</v>
      </c>
      <c r="F33">
        <f t="shared" si="7"/>
        <v>1386.5</v>
      </c>
      <c r="G33">
        <f t="shared" si="8"/>
        <v>-4.2974677497113589E-2</v>
      </c>
      <c r="H33">
        <f t="shared" si="9"/>
        <v>-4.2974677497113589E-2</v>
      </c>
      <c r="O33">
        <f t="shared" ca="1" si="10"/>
        <v>-4.1047339577144478E-3</v>
      </c>
      <c r="Q33" s="2">
        <f t="shared" si="11"/>
        <v>39508.046000000002</v>
      </c>
    </row>
    <row r="34" spans="1:17" x14ac:dyDescent="0.2">
      <c r="A34" s="30" t="s">
        <v>49</v>
      </c>
      <c r="B34" s="44" t="s">
        <v>51</v>
      </c>
      <c r="C34" s="30">
        <v>54570.385799999996</v>
      </c>
      <c r="D34" s="30">
        <v>8.9999999999999998E-4</v>
      </c>
      <c r="E34">
        <f t="shared" si="6"/>
        <v>1585.3832257176994</v>
      </c>
      <c r="F34">
        <f t="shared" si="7"/>
        <v>1585.5</v>
      </c>
      <c r="G34">
        <f t="shared" si="8"/>
        <v>-2.5715305178891867E-2</v>
      </c>
      <c r="H34">
        <f t="shared" si="9"/>
        <v>-2.5715305178891867E-2</v>
      </c>
      <c r="O34">
        <f t="shared" ca="1" si="10"/>
        <v>-3.921766351445706E-3</v>
      </c>
      <c r="Q34" s="2">
        <f t="shared" si="11"/>
        <v>39551.885799999996</v>
      </c>
    </row>
    <row r="35" spans="1:17" x14ac:dyDescent="0.2">
      <c r="A35" s="30" t="s">
        <v>49</v>
      </c>
      <c r="B35" s="44" t="s">
        <v>50</v>
      </c>
      <c r="C35" s="30">
        <v>54570.636599999998</v>
      </c>
      <c r="D35" s="30">
        <v>4.0000000000000002E-4</v>
      </c>
      <c r="E35">
        <f t="shared" si="6"/>
        <v>1586.5221190654026</v>
      </c>
      <c r="F35">
        <f t="shared" si="7"/>
        <v>1586.5</v>
      </c>
      <c r="G35">
        <f t="shared" si="8"/>
        <v>4.8709228285588324E-3</v>
      </c>
      <c r="H35">
        <f t="shared" si="9"/>
        <v>4.8709228285588324E-3</v>
      </c>
      <c r="O35">
        <f t="shared" ca="1" si="10"/>
        <v>-3.9208469162383252E-3</v>
      </c>
      <c r="Q35" s="2">
        <f t="shared" si="11"/>
        <v>39552.136599999998</v>
      </c>
    </row>
    <row r="36" spans="1:17" x14ac:dyDescent="0.2">
      <c r="A36" s="30" t="s">
        <v>49</v>
      </c>
      <c r="B36" s="44" t="s">
        <v>50</v>
      </c>
      <c r="C36" s="30">
        <v>54583.519500000002</v>
      </c>
      <c r="D36" s="30">
        <v>2.0000000000000001E-4</v>
      </c>
      <c r="E36">
        <f t="shared" si="6"/>
        <v>1645.0239097712938</v>
      </c>
      <c r="F36">
        <f t="shared" si="7"/>
        <v>1645</v>
      </c>
      <c r="G36">
        <f t="shared" si="8"/>
        <v>5.2652609228971414E-3</v>
      </c>
      <c r="H36">
        <f t="shared" si="9"/>
        <v>5.2652609228971414E-3</v>
      </c>
      <c r="O36">
        <f t="shared" ca="1" si="10"/>
        <v>-3.8670599566065587E-3</v>
      </c>
      <c r="Q36" s="2">
        <f t="shared" si="11"/>
        <v>39565.019500000002</v>
      </c>
    </row>
    <row r="37" spans="1:17" x14ac:dyDescent="0.2">
      <c r="A37" s="42" t="s">
        <v>53</v>
      </c>
      <c r="B37" s="43" t="s">
        <v>50</v>
      </c>
      <c r="C37" s="42">
        <v>54587.483699999997</v>
      </c>
      <c r="D37" s="42">
        <v>6.9999999999999999E-4</v>
      </c>
      <c r="E37">
        <f t="shared" si="6"/>
        <v>1663.0255086904751</v>
      </c>
      <c r="F37">
        <f t="shared" si="7"/>
        <v>1663</v>
      </c>
      <c r="G37">
        <f t="shared" si="8"/>
        <v>5.6173649500124156E-3</v>
      </c>
      <c r="H37">
        <f t="shared" si="9"/>
        <v>5.6173649500124156E-3</v>
      </c>
      <c r="O37">
        <f t="shared" ca="1" si="10"/>
        <v>-3.8505101228737079E-3</v>
      </c>
      <c r="Q37" s="2">
        <f t="shared" si="11"/>
        <v>39568.983699999997</v>
      </c>
    </row>
    <row r="38" spans="1:17" x14ac:dyDescent="0.2">
      <c r="A38" s="30" t="s">
        <v>49</v>
      </c>
      <c r="B38" s="44" t="s">
        <v>50</v>
      </c>
      <c r="C38" s="30">
        <v>54594.418799999999</v>
      </c>
      <c r="D38" s="30">
        <v>1E-3</v>
      </c>
      <c r="E38">
        <f t="shared" si="6"/>
        <v>1694.5180894544674</v>
      </c>
      <c r="F38">
        <f t="shared" si="7"/>
        <v>1694.5</v>
      </c>
      <c r="G38">
        <f t="shared" si="8"/>
        <v>3.9835470015532337E-3</v>
      </c>
      <c r="H38">
        <f t="shared" si="9"/>
        <v>3.9835470015532337E-3</v>
      </c>
      <c r="O38">
        <f t="shared" ca="1" si="10"/>
        <v>-3.8215479138412186E-3</v>
      </c>
      <c r="Q38" s="2">
        <f t="shared" si="11"/>
        <v>39575.918799999999</v>
      </c>
    </row>
    <row r="39" spans="1:17" x14ac:dyDescent="0.2">
      <c r="A39" s="30" t="s">
        <v>49</v>
      </c>
      <c r="B39" s="44" t="s">
        <v>50</v>
      </c>
      <c r="C39" s="30">
        <v>54596.400399999999</v>
      </c>
      <c r="D39" s="30">
        <v>4.0000000000000002E-4</v>
      </c>
      <c r="E39">
        <f t="shared" si="6"/>
        <v>1703.5166183930376</v>
      </c>
      <c r="F39">
        <f t="shared" si="7"/>
        <v>1703.5</v>
      </c>
      <c r="G39">
        <f t="shared" si="8"/>
        <v>3.6595990168279968E-3</v>
      </c>
      <c r="H39">
        <f t="shared" si="9"/>
        <v>3.6595990168279968E-3</v>
      </c>
      <c r="O39">
        <f t="shared" ca="1" si="10"/>
        <v>-3.813272996974793E-3</v>
      </c>
      <c r="Q39" s="2">
        <f t="shared" si="11"/>
        <v>39577.900399999999</v>
      </c>
    </row>
    <row r="40" spans="1:17" x14ac:dyDescent="0.2">
      <c r="A40" s="47" t="s">
        <v>49</v>
      </c>
      <c r="B40" s="48" t="s">
        <v>50</v>
      </c>
      <c r="C40" s="47">
        <v>54597.392999999996</v>
      </c>
      <c r="D40" s="47">
        <v>1E-3</v>
      </c>
      <c r="E40">
        <f t="shared" si="6"/>
        <v>1708.0240567380156</v>
      </c>
      <c r="F40">
        <f t="shared" si="7"/>
        <v>1708</v>
      </c>
      <c r="G40">
        <f t="shared" si="8"/>
        <v>5.2976250226492994E-3</v>
      </c>
      <c r="H40">
        <f t="shared" si="9"/>
        <v>5.2976250226492994E-3</v>
      </c>
      <c r="O40">
        <f t="shared" ca="1" si="10"/>
        <v>-3.8091355385415802E-3</v>
      </c>
      <c r="Q40" s="2">
        <f t="shared" si="11"/>
        <v>39578.892999999996</v>
      </c>
    </row>
    <row r="41" spans="1:17" x14ac:dyDescent="0.2">
      <c r="A41" s="47" t="s">
        <v>54</v>
      </c>
      <c r="B41" s="48" t="s">
        <v>51</v>
      </c>
      <c r="C41" s="47">
        <v>54610.517</v>
      </c>
      <c r="D41" s="47">
        <v>1E-3</v>
      </c>
      <c r="E41">
        <f t="shared" si="6"/>
        <v>1767.6206926836544</v>
      </c>
      <c r="F41">
        <f t="shared" si="7"/>
        <v>1767.5</v>
      </c>
      <c r="G41">
        <f t="shared" si="8"/>
        <v>2.657819112209836E-2</v>
      </c>
      <c r="H41">
        <f t="shared" si="9"/>
        <v>2.657819112209836E-2</v>
      </c>
      <c r="O41">
        <f t="shared" ca="1" si="10"/>
        <v>-3.7544291437024337E-3</v>
      </c>
      <c r="Q41" s="2">
        <f t="shared" si="11"/>
        <v>39592.017</v>
      </c>
    </row>
    <row r="42" spans="1:17" x14ac:dyDescent="0.2">
      <c r="A42" s="42" t="s">
        <v>53</v>
      </c>
      <c r="B42" s="43" t="s">
        <v>51</v>
      </c>
      <c r="C42" s="42">
        <v>54621.421499999997</v>
      </c>
      <c r="D42" s="42">
        <v>1.9E-3</v>
      </c>
      <c r="E42">
        <f t="shared" si="6"/>
        <v>1817.1384857855182</v>
      </c>
      <c r="F42">
        <f t="shared" si="7"/>
        <v>1817</v>
      </c>
      <c r="G42">
        <f t="shared" si="8"/>
        <v>3.049647720035864E-2</v>
      </c>
      <c r="H42">
        <f t="shared" si="9"/>
        <v>3.049647720035864E-2</v>
      </c>
      <c r="O42">
        <f t="shared" ca="1" si="10"/>
        <v>-3.7089171009370933E-3</v>
      </c>
      <c r="Q42" s="2">
        <f t="shared" si="11"/>
        <v>39602.921499999997</v>
      </c>
    </row>
    <row r="43" spans="1:17" x14ac:dyDescent="0.2">
      <c r="A43" s="47" t="s">
        <v>54</v>
      </c>
      <c r="B43" s="48" t="s">
        <v>50</v>
      </c>
      <c r="C43" s="47">
        <v>54636.529799999997</v>
      </c>
      <c r="D43" s="47">
        <v>8.9999999999999998E-4</v>
      </c>
      <c r="E43">
        <f t="shared" si="6"/>
        <v>1885.7459114832666</v>
      </c>
      <c r="F43">
        <f t="shared" si="7"/>
        <v>1885.5</v>
      </c>
      <c r="G43">
        <f t="shared" si="8"/>
        <v>5.4153095305082388E-2</v>
      </c>
      <c r="H43">
        <f t="shared" si="9"/>
        <v>5.4153095305082388E-2</v>
      </c>
      <c r="O43">
        <f t="shared" ca="1" si="10"/>
        <v>-3.6459357892315212E-3</v>
      </c>
      <c r="Q43" s="2">
        <f t="shared" si="11"/>
        <v>39618.029799999997</v>
      </c>
    </row>
    <row r="44" spans="1:17" x14ac:dyDescent="0.2">
      <c r="A44" s="42" t="s">
        <v>53</v>
      </c>
      <c r="B44" s="43" t="s">
        <v>50</v>
      </c>
      <c r="C44" s="42">
        <v>54651.395600000003</v>
      </c>
      <c r="D44" s="42">
        <v>6.7000000000000002E-3</v>
      </c>
      <c r="E44">
        <f t="shared" si="6"/>
        <v>1953.2521344824172</v>
      </c>
      <c r="F44">
        <f t="shared" si="7"/>
        <v>1953.5</v>
      </c>
      <c r="G44">
        <f t="shared" si="8"/>
        <v>-5.4583400575211272E-2</v>
      </c>
      <c r="H44">
        <f t="shared" si="9"/>
        <v>-5.4583400575211272E-2</v>
      </c>
      <c r="O44">
        <f t="shared" ca="1" si="10"/>
        <v>-3.5834141951296395E-3</v>
      </c>
      <c r="Q44" s="2">
        <f t="shared" si="11"/>
        <v>39632.895600000003</v>
      </c>
    </row>
    <row r="45" spans="1:17" x14ac:dyDescent="0.2">
      <c r="A45" s="42" t="s">
        <v>53</v>
      </c>
      <c r="B45" s="43" t="s">
        <v>50</v>
      </c>
      <c r="C45" s="42">
        <v>54659.320200000002</v>
      </c>
      <c r="D45" s="42">
        <v>3.8E-3</v>
      </c>
      <c r="E45">
        <f t="shared" si="6"/>
        <v>1989.2380763610054</v>
      </c>
      <c r="F45">
        <f t="shared" si="7"/>
        <v>1989</v>
      </c>
      <c r="G45">
        <f t="shared" si="8"/>
        <v>5.2427693481149618E-2</v>
      </c>
      <c r="H45">
        <f t="shared" si="9"/>
        <v>5.2427693481149618E-2</v>
      </c>
      <c r="O45">
        <f t="shared" ca="1" si="10"/>
        <v>-3.5507742452676279E-3</v>
      </c>
      <c r="Q45" s="2">
        <f t="shared" si="11"/>
        <v>39640.820200000002</v>
      </c>
    </row>
    <row r="46" spans="1:17" x14ac:dyDescent="0.2">
      <c r="A46" s="42" t="s">
        <v>53</v>
      </c>
      <c r="B46" s="43" t="s">
        <v>51</v>
      </c>
      <c r="C46" s="42">
        <v>54671.448799999998</v>
      </c>
      <c r="D46" s="42">
        <v>9.7000000000000003E-3</v>
      </c>
      <c r="E46">
        <f t="shared" si="6"/>
        <v>2044.3145590438664</v>
      </c>
      <c r="F46">
        <f t="shared" si="7"/>
        <v>2044.5</v>
      </c>
      <c r="G46">
        <f t="shared" si="8"/>
        <v>-4.0836652435245924E-2</v>
      </c>
      <c r="H46">
        <f t="shared" si="9"/>
        <v>-4.0836652435245924E-2</v>
      </c>
      <c r="O46">
        <f t="shared" ca="1" si="10"/>
        <v>-3.4997455912580038E-3</v>
      </c>
      <c r="Q46" s="2">
        <f t="shared" si="11"/>
        <v>39652.948799999998</v>
      </c>
    </row>
    <row r="47" spans="1:17" x14ac:dyDescent="0.2">
      <c r="A47" s="47" t="s">
        <v>54</v>
      </c>
      <c r="B47" s="48" t="s">
        <v>50</v>
      </c>
      <c r="C47" s="47">
        <v>54703.409299999999</v>
      </c>
      <c r="D47" s="47">
        <v>8.0000000000000004E-4</v>
      </c>
      <c r="E47">
        <f t="shared" si="6"/>
        <v>2189.4485336811831</v>
      </c>
      <c r="F47">
        <f t="shared" si="7"/>
        <v>2189.5</v>
      </c>
      <c r="G47">
        <f t="shared" si="8"/>
        <v>-1.1333592199662235E-2</v>
      </c>
      <c r="H47">
        <f t="shared" si="9"/>
        <v>-1.1333592199662235E-2</v>
      </c>
      <c r="O47">
        <f t="shared" ca="1" si="10"/>
        <v>-3.3664274861878144E-3</v>
      </c>
      <c r="Q47" s="2">
        <f t="shared" si="11"/>
        <v>39684.909299999999</v>
      </c>
    </row>
    <row r="48" spans="1:17" x14ac:dyDescent="0.2">
      <c r="A48" s="47" t="s">
        <v>54</v>
      </c>
      <c r="B48" s="48" t="s">
        <v>50</v>
      </c>
      <c r="C48" s="47">
        <v>54959.535900000003</v>
      </c>
      <c r="D48" s="47">
        <v>2.9999999999999997E-4</v>
      </c>
      <c r="E48">
        <f t="shared" si="6"/>
        <v>3352.5301959937715</v>
      </c>
      <c r="F48">
        <f t="shared" si="7"/>
        <v>3352.5</v>
      </c>
      <c r="G48">
        <f t="shared" si="8"/>
        <v>6.6495736900833435E-3</v>
      </c>
      <c r="H48">
        <f t="shared" si="9"/>
        <v>6.6495736900833435E-3</v>
      </c>
      <c r="O48">
        <f t="shared" ca="1" si="10"/>
        <v>-2.29712434000416E-3</v>
      </c>
      <c r="Q48" s="2">
        <f t="shared" si="11"/>
        <v>39941.035900000003</v>
      </c>
    </row>
    <row r="49" spans="1:17" x14ac:dyDescent="0.2">
      <c r="A49" s="30" t="s">
        <v>52</v>
      </c>
      <c r="B49" s="44" t="s">
        <v>50</v>
      </c>
      <c r="C49" s="30">
        <v>54983.809000000001</v>
      </c>
      <c r="D49" s="30">
        <v>8.0000000000000004E-4</v>
      </c>
      <c r="E49">
        <f t="shared" si="6"/>
        <v>3462.7553639282132</v>
      </c>
      <c r="F49">
        <f t="shared" si="7"/>
        <v>3463</v>
      </c>
      <c r="G49">
        <f t="shared" si="8"/>
        <v>-5.3872232136200182E-2</v>
      </c>
      <c r="H49">
        <f t="shared" si="9"/>
        <v>-5.3872232136200182E-2</v>
      </c>
      <c r="O49">
        <f t="shared" ca="1" si="10"/>
        <v>-2.1955267495886019E-3</v>
      </c>
      <c r="Q49" s="2">
        <f t="shared" si="11"/>
        <v>39965.309000000001</v>
      </c>
    </row>
    <row r="50" spans="1:17" x14ac:dyDescent="0.2">
      <c r="A50" s="47" t="s">
        <v>54</v>
      </c>
      <c r="B50" s="48" t="s">
        <v>50</v>
      </c>
      <c r="C50" s="47">
        <v>55029.387499999997</v>
      </c>
      <c r="D50" s="47">
        <v>8.9999999999999998E-4</v>
      </c>
      <c r="E50">
        <f t="shared" si="6"/>
        <v>3669.7292492868951</v>
      </c>
      <c r="F50">
        <f t="shared" si="7"/>
        <v>3669.5</v>
      </c>
      <c r="G50">
        <f t="shared" si="8"/>
        <v>5.0483850194723345E-2</v>
      </c>
      <c r="H50">
        <f t="shared" si="9"/>
        <v>5.0483850194723345E-2</v>
      </c>
      <c r="O50">
        <f t="shared" ca="1" si="10"/>
        <v>-2.0056633792645052E-3</v>
      </c>
      <c r="Q50" s="2">
        <f t="shared" si="11"/>
        <v>40010.887499999997</v>
      </c>
    </row>
    <row r="51" spans="1:17" x14ac:dyDescent="0.2">
      <c r="A51" s="47" t="s">
        <v>55</v>
      </c>
      <c r="B51" s="48" t="s">
        <v>50</v>
      </c>
      <c r="C51" s="47">
        <v>55293.439299999998</v>
      </c>
      <c r="D51" s="47">
        <v>1.9E-3</v>
      </c>
      <c r="E51">
        <f t="shared" si="6"/>
        <v>4868.7995781033023</v>
      </c>
      <c r="F51">
        <f t="shared" si="7"/>
        <v>4869</v>
      </c>
      <c r="G51">
        <f t="shared" si="8"/>
        <v>-4.4135661861218978E-2</v>
      </c>
      <c r="H51">
        <f t="shared" si="9"/>
        <v>-4.4135661861218978E-2</v>
      </c>
      <c r="O51">
        <f t="shared" ca="1" si="10"/>
        <v>-9.0280084801145841E-4</v>
      </c>
      <c r="Q51" s="2">
        <f t="shared" si="11"/>
        <v>40274.939299999998</v>
      </c>
    </row>
    <row r="52" spans="1:17" x14ac:dyDescent="0.2">
      <c r="A52" s="47" t="s">
        <v>55</v>
      </c>
      <c r="B52" s="48" t="s">
        <v>50</v>
      </c>
      <c r="C52" s="47">
        <v>55304.337500000001</v>
      </c>
      <c r="D52" s="47">
        <v>3.0999999999999999E-3</v>
      </c>
      <c r="E52">
        <f t="shared" si="6"/>
        <v>4918.2887626402417</v>
      </c>
      <c r="F52">
        <f t="shared" si="7"/>
        <v>4918.5</v>
      </c>
      <c r="G52">
        <f t="shared" si="8"/>
        <v>-4.6517375776602421E-2</v>
      </c>
      <c r="H52">
        <f t="shared" si="9"/>
        <v>-4.6517375776602421E-2</v>
      </c>
      <c r="O52">
        <f t="shared" ca="1" si="10"/>
        <v>-8.572888052461175E-4</v>
      </c>
      <c r="Q52" s="2">
        <f t="shared" si="11"/>
        <v>40285.837500000001</v>
      </c>
    </row>
    <row r="53" spans="1:17" x14ac:dyDescent="0.2">
      <c r="A53" s="47" t="s">
        <v>55</v>
      </c>
      <c r="B53" s="48" t="s">
        <v>51</v>
      </c>
      <c r="C53" s="47">
        <v>55309.568200000002</v>
      </c>
      <c r="D53" s="47">
        <v>3.8E-3</v>
      </c>
      <c r="E53">
        <f t="shared" si="6"/>
        <v>4942.0415913236284</v>
      </c>
      <c r="F53">
        <f t="shared" si="7"/>
        <v>4942</v>
      </c>
      <c r="G53">
        <f t="shared" si="8"/>
        <v>9.158982262306381E-3</v>
      </c>
      <c r="H53">
        <f t="shared" si="9"/>
        <v>9.158982262306381E-3</v>
      </c>
      <c r="O53">
        <f t="shared" ca="1" si="10"/>
        <v>-8.3568207787267351E-4</v>
      </c>
      <c r="Q53" s="2">
        <f t="shared" si="11"/>
        <v>40291.068200000002</v>
      </c>
    </row>
    <row r="54" spans="1:17" x14ac:dyDescent="0.2">
      <c r="A54" s="47" t="s">
        <v>55</v>
      </c>
      <c r="B54" s="48" t="s">
        <v>51</v>
      </c>
      <c r="C54" s="47">
        <v>55311.569000000003</v>
      </c>
      <c r="D54" s="47">
        <v>4.0000000000000001E-3</v>
      </c>
      <c r="E54">
        <f t="shared" si="6"/>
        <v>4951.1273082696889</v>
      </c>
      <c r="F54">
        <f t="shared" si="7"/>
        <v>4951</v>
      </c>
      <c r="G54">
        <f t="shared" si="8"/>
        <v>2.803503427276155E-2</v>
      </c>
      <c r="H54">
        <f t="shared" si="9"/>
        <v>2.803503427276155E-2</v>
      </c>
      <c r="O54">
        <f t="shared" ca="1" si="10"/>
        <v>-8.2740716100624789E-4</v>
      </c>
      <c r="Q54" s="2">
        <f t="shared" si="11"/>
        <v>40293.069000000003</v>
      </c>
    </row>
    <row r="55" spans="1:17" x14ac:dyDescent="0.2">
      <c r="A55" s="47" t="s">
        <v>55</v>
      </c>
      <c r="B55" s="48" t="s">
        <v>51</v>
      </c>
      <c r="C55" s="47">
        <v>55376.446900000003</v>
      </c>
      <c r="D55" s="47">
        <v>2.8E-3</v>
      </c>
      <c r="E55">
        <f t="shared" si="6"/>
        <v>5245.7405806878933</v>
      </c>
      <c r="F55">
        <f t="shared" si="7"/>
        <v>5245.5</v>
      </c>
      <c r="G55">
        <f t="shared" si="8"/>
        <v>5.2979180749389343E-2</v>
      </c>
      <c r="H55">
        <f t="shared" si="9"/>
        <v>5.2979180749389343E-2</v>
      </c>
      <c r="O55">
        <f t="shared" ca="1" si="10"/>
        <v>-5.5663349243265711E-4</v>
      </c>
      <c r="Q55" s="2">
        <f t="shared" si="11"/>
        <v>40357.946900000003</v>
      </c>
    </row>
    <row r="56" spans="1:17" x14ac:dyDescent="0.2">
      <c r="A56" s="47" t="s">
        <v>55</v>
      </c>
      <c r="B56" s="48" t="s">
        <v>50</v>
      </c>
      <c r="C56" s="47">
        <v>55397.473899999997</v>
      </c>
      <c r="D56" s="47">
        <v>2.0999999999999999E-3</v>
      </c>
      <c r="E56">
        <f t="shared" si="6"/>
        <v>5341.2250720036727</v>
      </c>
      <c r="F56">
        <f t="shared" si="7"/>
        <v>5341</v>
      </c>
      <c r="G56">
        <f t="shared" si="8"/>
        <v>4.9563954897166695E-2</v>
      </c>
      <c r="H56">
        <f t="shared" si="9"/>
        <v>4.9563954897166695E-2</v>
      </c>
      <c r="O56">
        <f t="shared" ca="1" si="10"/>
        <v>-4.6882743012780816E-4</v>
      </c>
      <c r="Q56" s="2">
        <f t="shared" si="11"/>
        <v>40378.973899999997</v>
      </c>
    </row>
    <row r="57" spans="1:17" x14ac:dyDescent="0.2">
      <c r="A57" s="47" t="s">
        <v>56</v>
      </c>
      <c r="B57" s="48" t="s">
        <v>50</v>
      </c>
      <c r="C57" s="47">
        <v>55662.5196</v>
      </c>
      <c r="D57" s="47">
        <v>1.1000000000000001E-3</v>
      </c>
      <c r="E57">
        <f t="shared" si="6"/>
        <v>6544.8087425197473</v>
      </c>
      <c r="F57">
        <f t="shared" si="7"/>
        <v>6545</v>
      </c>
      <c r="G57">
        <f t="shared" si="8"/>
        <v>-4.2117531149415299E-2</v>
      </c>
      <c r="H57">
        <f t="shared" si="9"/>
        <v>-4.2117531149415299E-2</v>
      </c>
      <c r="O57">
        <f t="shared" ca="1" si="10"/>
        <v>6.3817255955845188E-4</v>
      </c>
      <c r="Q57" s="2">
        <f t="shared" si="11"/>
        <v>40644.0196</v>
      </c>
    </row>
    <row r="58" spans="1:17" x14ac:dyDescent="0.2">
      <c r="A58" s="47" t="s">
        <v>57</v>
      </c>
      <c r="B58" s="48" t="s">
        <v>50</v>
      </c>
      <c r="C58" s="47">
        <v>55671.932999999997</v>
      </c>
      <c r="D58" s="47">
        <v>1.1999999999999999E-3</v>
      </c>
      <c r="E58">
        <f t="shared" si="6"/>
        <v>6587.5553878116089</v>
      </c>
      <c r="F58">
        <f t="shared" si="7"/>
        <v>6587.5</v>
      </c>
      <c r="G58">
        <f t="shared" si="8"/>
        <v>1.2197158917842899E-2</v>
      </c>
      <c r="H58">
        <f t="shared" si="9"/>
        <v>1.2197158917842899E-2</v>
      </c>
      <c r="O58">
        <f t="shared" ca="1" si="10"/>
        <v>6.7724855587212793E-4</v>
      </c>
      <c r="Q58" s="2">
        <f t="shared" si="11"/>
        <v>40653.432999999997</v>
      </c>
    </row>
    <row r="59" spans="1:17" x14ac:dyDescent="0.2">
      <c r="A59" s="50" t="s">
        <v>59</v>
      </c>
      <c r="B59" s="44" t="s">
        <v>51</v>
      </c>
      <c r="C59" s="30">
        <v>56008.573900000003</v>
      </c>
      <c r="D59" s="30">
        <v>2.0999999999999999E-3</v>
      </c>
      <c r="E59">
        <f t="shared" si="6"/>
        <v>8116.2558725500448</v>
      </c>
      <c r="F59">
        <f t="shared" si="7"/>
        <v>8116.5</v>
      </c>
      <c r="G59">
        <f t="shared" si="8"/>
        <v>-5.3760226604936179E-2</v>
      </c>
      <c r="H59">
        <f t="shared" si="9"/>
        <v>-5.3760226604936179E-2</v>
      </c>
      <c r="O59">
        <f t="shared" ca="1" si="10"/>
        <v>2.0830649879570876E-3</v>
      </c>
      <c r="Q59" s="2">
        <f t="shared" si="11"/>
        <v>40990.073900000003</v>
      </c>
    </row>
    <row r="60" spans="1:17" x14ac:dyDescent="0.2">
      <c r="A60" s="50" t="s">
        <v>59</v>
      </c>
      <c r="B60" s="44" t="s">
        <v>50</v>
      </c>
      <c r="C60" s="30">
        <v>56045.478600000002</v>
      </c>
      <c r="D60" s="30">
        <v>1.5E-3</v>
      </c>
      <c r="E60">
        <f t="shared" si="6"/>
        <v>8283.8416673216379</v>
      </c>
      <c r="F60">
        <f t="shared" si="7"/>
        <v>8284</v>
      </c>
      <c r="G60">
        <f t="shared" si="8"/>
        <v>-3.4867036330979317E-2</v>
      </c>
      <c r="H60">
        <f t="shared" si="9"/>
        <v>-3.4867036330979317E-2</v>
      </c>
      <c r="O60">
        <f t="shared" ca="1" si="10"/>
        <v>2.2370703851933406E-3</v>
      </c>
      <c r="Q60" s="2">
        <f t="shared" si="11"/>
        <v>41026.978600000002</v>
      </c>
    </row>
    <row r="61" spans="1:17" x14ac:dyDescent="0.2">
      <c r="A61" s="50" t="s">
        <v>59</v>
      </c>
      <c r="B61" s="44" t="s">
        <v>51</v>
      </c>
      <c r="C61" s="30">
        <v>56065.5288</v>
      </c>
      <c r="D61" s="30">
        <v>2.9999999999999997E-4</v>
      </c>
      <c r="E61">
        <f t="shared" si="6"/>
        <v>8374.890468756932</v>
      </c>
      <c r="F61">
        <f t="shared" si="7"/>
        <v>8375</v>
      </c>
      <c r="G61">
        <f t="shared" si="8"/>
        <v>-2.4120288187987171E-2</v>
      </c>
      <c r="H61">
        <f t="shared" si="9"/>
        <v>-2.4120288187987171E-2</v>
      </c>
      <c r="O61">
        <f t="shared" ca="1" si="10"/>
        <v>2.3207389890649759E-3</v>
      </c>
      <c r="Q61" s="2">
        <f t="shared" si="11"/>
        <v>41047.0288</v>
      </c>
    </row>
    <row r="62" spans="1:17" x14ac:dyDescent="0.2">
      <c r="A62" s="50" t="s">
        <v>59</v>
      </c>
      <c r="B62" s="44" t="s">
        <v>50</v>
      </c>
      <c r="C62" s="30">
        <v>56094.5265</v>
      </c>
      <c r="D62" s="30">
        <v>2.3999999999999998E-3</v>
      </c>
      <c r="E62">
        <f t="shared" si="6"/>
        <v>8506.5702439901215</v>
      </c>
      <c r="F62">
        <f t="shared" si="7"/>
        <v>8506.5</v>
      </c>
      <c r="G62">
        <f t="shared" si="8"/>
        <v>1.5468694022274576E-2</v>
      </c>
      <c r="H62">
        <f t="shared" si="9"/>
        <v>1.5468694022274576E-2</v>
      </c>
      <c r="O62">
        <f t="shared" ca="1" si="10"/>
        <v>2.4416447188355273E-3</v>
      </c>
      <c r="Q62" s="2">
        <f t="shared" si="11"/>
        <v>41076.0265</v>
      </c>
    </row>
    <row r="63" spans="1:17" x14ac:dyDescent="0.2">
      <c r="A63" s="50" t="s">
        <v>59</v>
      </c>
      <c r="B63" s="44" t="s">
        <v>51</v>
      </c>
      <c r="C63" s="30">
        <v>56132.416499999999</v>
      </c>
      <c r="D63" s="30">
        <v>3.0999999999999999E-3</v>
      </c>
      <c r="E63">
        <f t="shared" si="6"/>
        <v>8678.6303274996935</v>
      </c>
      <c r="F63">
        <f t="shared" si="7"/>
        <v>8678.5</v>
      </c>
      <c r="G63">
        <f t="shared" si="8"/>
        <v>2.8699910304567311E-2</v>
      </c>
      <c r="H63">
        <f t="shared" si="9"/>
        <v>2.8699910304567311E-2</v>
      </c>
      <c r="O63">
        <f t="shared" ca="1" si="10"/>
        <v>2.5997875745049932E-3</v>
      </c>
      <c r="Q63" s="2">
        <f t="shared" si="11"/>
        <v>41113.916499999999</v>
      </c>
    </row>
    <row r="64" spans="1:17" x14ac:dyDescent="0.2">
      <c r="A64" s="30" t="s">
        <v>60</v>
      </c>
      <c r="B64" s="44" t="s">
        <v>50</v>
      </c>
      <c r="C64" s="30">
        <v>56407.3819</v>
      </c>
      <c r="D64" s="30">
        <v>1.1999999999999999E-3</v>
      </c>
      <c r="E64">
        <f t="shared" si="6"/>
        <v>9927.2597729006902</v>
      </c>
      <c r="F64">
        <f t="shared" si="7"/>
        <v>9927.5</v>
      </c>
      <c r="G64">
        <f t="shared" si="8"/>
        <v>-5.2901315677445382E-2</v>
      </c>
      <c r="H64">
        <f t="shared" si="9"/>
        <v>-5.2901315677445382E-2</v>
      </c>
      <c r="O64">
        <f t="shared" ca="1" si="10"/>
        <v>3.7481621485233804E-3</v>
      </c>
      <c r="Q64" s="2">
        <f t="shared" si="11"/>
        <v>41388.8819</v>
      </c>
    </row>
    <row r="65" spans="1:17" x14ac:dyDescent="0.2">
      <c r="A65" s="30" t="s">
        <v>60</v>
      </c>
      <c r="B65" s="44" t="s">
        <v>50</v>
      </c>
      <c r="C65" s="30">
        <v>56407.613100000002</v>
      </c>
      <c r="D65" s="30">
        <v>8.9999999999999998E-4</v>
      </c>
      <c r="E65">
        <f t="shared" si="6"/>
        <v>9928.3096618240925</v>
      </c>
      <c r="F65">
        <f t="shared" si="7"/>
        <v>9928.5</v>
      </c>
      <c r="G65">
        <f t="shared" si="8"/>
        <v>-4.1915087669622153E-2</v>
      </c>
      <c r="H65">
        <f t="shared" si="9"/>
        <v>-4.1915087669622153E-2</v>
      </c>
      <c r="O65">
        <f t="shared" ca="1" si="10"/>
        <v>3.7490815837307612E-3</v>
      </c>
      <c r="Q65" s="2">
        <f t="shared" si="11"/>
        <v>41389.113100000002</v>
      </c>
    </row>
    <row r="66" spans="1:17" x14ac:dyDescent="0.2">
      <c r="A66" s="30" t="s">
        <v>60</v>
      </c>
      <c r="B66" s="44" t="s">
        <v>50</v>
      </c>
      <c r="C66" s="30">
        <v>56475.485699999997</v>
      </c>
      <c r="D66" s="30">
        <v>5.0000000000000001E-4</v>
      </c>
      <c r="E66">
        <f t="shared" si="6"/>
        <v>10236.521992887992</v>
      </c>
      <c r="F66">
        <f t="shared" si="7"/>
        <v>10236.5</v>
      </c>
      <c r="G66">
        <f t="shared" si="8"/>
        <v>4.8431368195451796E-3</v>
      </c>
      <c r="H66">
        <f t="shared" si="9"/>
        <v>4.8431368195451796E-3</v>
      </c>
      <c r="O66">
        <f t="shared" ca="1" si="10"/>
        <v>4.0322676276039904E-3</v>
      </c>
      <c r="Q66" s="2">
        <f t="shared" si="11"/>
        <v>41456.985699999997</v>
      </c>
    </row>
    <row r="67" spans="1:17" x14ac:dyDescent="0.2">
      <c r="A67" s="51" t="s">
        <v>63</v>
      </c>
      <c r="B67" s="52" t="s">
        <v>50</v>
      </c>
      <c r="C67" s="53">
        <v>56505.484299999996</v>
      </c>
      <c r="D67" s="54">
        <v>2.3999999999999998E-3</v>
      </c>
      <c r="E67">
        <f t="shared" si="6"/>
        <v>10372.746897115232</v>
      </c>
      <c r="F67">
        <f t="shared" si="7"/>
        <v>10372.5</v>
      </c>
      <c r="G67">
        <f t="shared" si="8"/>
        <v>5.4370145044231322E-2</v>
      </c>
      <c r="H67">
        <f t="shared" si="9"/>
        <v>5.4370145044231322E-2</v>
      </c>
      <c r="O67">
        <f t="shared" ca="1" si="10"/>
        <v>4.1573108158077538E-3</v>
      </c>
      <c r="Q67" s="2">
        <f t="shared" si="11"/>
        <v>41486.984299999996</v>
      </c>
    </row>
    <row r="68" spans="1:17" x14ac:dyDescent="0.2">
      <c r="A68" s="54" t="s">
        <v>64</v>
      </c>
      <c r="B68" s="52" t="s">
        <v>50</v>
      </c>
      <c r="C68" s="54">
        <v>56834.416899999997</v>
      </c>
      <c r="D68" s="54">
        <v>6.3E-3</v>
      </c>
      <c r="E68">
        <f t="shared" si="6"/>
        <v>11866.443667371805</v>
      </c>
      <c r="F68">
        <f t="shared" si="7"/>
        <v>11866.5</v>
      </c>
      <c r="G68">
        <f t="shared" si="8"/>
        <v>-1.2405220542859752E-2</v>
      </c>
      <c r="H68">
        <f t="shared" si="9"/>
        <v>-1.2405220542859752E-2</v>
      </c>
      <c r="O68">
        <f t="shared" ca="1" si="10"/>
        <v>5.530947015634391E-3</v>
      </c>
      <c r="Q68" s="2">
        <f t="shared" si="11"/>
        <v>41815.916899999997</v>
      </c>
    </row>
    <row r="69" spans="1:17" x14ac:dyDescent="0.2">
      <c r="A69" s="54" t="s">
        <v>64</v>
      </c>
      <c r="B69" s="52" t="s">
        <v>50</v>
      </c>
      <c r="C69" s="54">
        <v>56856.457600000002</v>
      </c>
      <c r="D69" s="54">
        <v>1.4E-3</v>
      </c>
      <c r="E69">
        <f t="shared" si="6"/>
        <v>11966.531413020006</v>
      </c>
      <c r="F69">
        <f t="shared" si="7"/>
        <v>11966.5</v>
      </c>
      <c r="G69">
        <f t="shared" si="8"/>
        <v>6.9175796234048903E-3</v>
      </c>
      <c r="H69">
        <f t="shared" si="9"/>
        <v>6.9175796234048903E-3</v>
      </c>
      <c r="O69">
        <f t="shared" ca="1" si="10"/>
        <v>5.6228905363724536E-3</v>
      </c>
      <c r="Q69" s="2">
        <f t="shared" si="11"/>
        <v>41837.957600000002</v>
      </c>
    </row>
    <row r="70" spans="1:17" x14ac:dyDescent="0.2">
      <c r="A70" s="54" t="s">
        <v>65</v>
      </c>
      <c r="B70" s="55"/>
      <c r="C70" s="54">
        <v>56924.328800000003</v>
      </c>
      <c r="D70" s="54">
        <v>3.0000000000000001E-3</v>
      </c>
      <c r="E70">
        <f t="shared" si="6"/>
        <v>12274.737386625055</v>
      </c>
      <c r="F70">
        <f t="shared" si="7"/>
        <v>12274.5</v>
      </c>
      <c r="G70">
        <f t="shared" si="8"/>
        <v>5.2275804126111325E-2</v>
      </c>
      <c r="H70">
        <f t="shared" si="9"/>
        <v>5.2275804126111325E-2</v>
      </c>
      <c r="O70">
        <f t="shared" ca="1" si="10"/>
        <v>5.9060765802456828E-3</v>
      </c>
      <c r="Q70" s="2">
        <f t="shared" si="11"/>
        <v>41905.828800000003</v>
      </c>
    </row>
    <row r="71" spans="1:17" x14ac:dyDescent="0.2">
      <c r="A71" s="53" t="s">
        <v>66</v>
      </c>
      <c r="B71" s="55"/>
      <c r="C71" s="53">
        <v>57122.493399999999</v>
      </c>
      <c r="D71" s="53">
        <v>5.0000000000000001E-4</v>
      </c>
      <c r="E71">
        <f t="shared" si="6"/>
        <v>13174.611169275908</v>
      </c>
      <c r="F71">
        <f t="shared" si="7"/>
        <v>13174.5</v>
      </c>
      <c r="G71">
        <f t="shared" si="8"/>
        <v>2.4481005581037607E-2</v>
      </c>
      <c r="H71">
        <f t="shared" si="9"/>
        <v>2.4481005581037607E-2</v>
      </c>
      <c r="O71">
        <f t="shared" ca="1" si="10"/>
        <v>6.7335682668882343E-3</v>
      </c>
      <c r="Q71" s="2">
        <f t="shared" si="11"/>
        <v>42103.993399999999</v>
      </c>
    </row>
    <row r="72" spans="1:17" x14ac:dyDescent="0.2">
      <c r="A72" s="57" t="s">
        <v>72</v>
      </c>
      <c r="B72" s="58" t="s">
        <v>50</v>
      </c>
      <c r="C72" s="59">
        <v>57132.401599999997</v>
      </c>
      <c r="D72" s="59">
        <v>1.1999999999999999E-3</v>
      </c>
      <c r="E72">
        <f t="shared" si="6"/>
        <v>13219.604722177181</v>
      </c>
      <c r="F72">
        <f t="shared" si="7"/>
        <v>13219.5</v>
      </c>
      <c r="G72">
        <f t="shared" si="8"/>
        <v>2.306126564508304E-2</v>
      </c>
      <c r="H72">
        <f t="shared" si="9"/>
        <v>2.306126564508304E-2</v>
      </c>
      <c r="O72">
        <f t="shared" ca="1" si="10"/>
        <v>6.7749428512203624E-3</v>
      </c>
      <c r="Q72" s="2">
        <f t="shared" si="11"/>
        <v>42113.901599999997</v>
      </c>
    </row>
    <row r="73" spans="1:17" x14ac:dyDescent="0.2">
      <c r="A73" s="53" t="s">
        <v>66</v>
      </c>
      <c r="B73" s="55"/>
      <c r="C73" s="53">
        <v>57133.392800000001</v>
      </c>
      <c r="D73" s="53">
        <v>6.9999999999999999E-4</v>
      </c>
      <c r="E73">
        <f t="shared" si="6"/>
        <v>13224.105803063308</v>
      </c>
      <c r="F73">
        <f t="shared" si="7"/>
        <v>13224</v>
      </c>
      <c r="G73">
        <f t="shared" si="8"/>
        <v>2.3299291657167487E-2</v>
      </c>
      <c r="H73">
        <f t="shared" si="9"/>
        <v>2.3299291657167487E-2</v>
      </c>
      <c r="O73">
        <f t="shared" ca="1" si="10"/>
        <v>6.7790803096535752E-3</v>
      </c>
      <c r="Q73" s="2">
        <f t="shared" si="11"/>
        <v>42114.892800000001</v>
      </c>
    </row>
    <row r="74" spans="1:17" x14ac:dyDescent="0.2">
      <c r="A74" s="53" t="s">
        <v>66</v>
      </c>
      <c r="B74" s="55"/>
      <c r="C74" s="53">
        <v>57134.383099999999</v>
      </c>
      <c r="D74" s="53">
        <v>1E-3</v>
      </c>
      <c r="E74">
        <f t="shared" si="6"/>
        <v>13228.602797011556</v>
      </c>
      <c r="F74">
        <f t="shared" si="7"/>
        <v>13228.5</v>
      </c>
      <c r="G74">
        <f t="shared" si="8"/>
        <v>2.2637317662884016E-2</v>
      </c>
      <c r="H74">
        <f t="shared" si="9"/>
        <v>2.2637317662884016E-2</v>
      </c>
      <c r="O74">
        <f t="shared" ca="1" si="10"/>
        <v>6.783217768086788E-3</v>
      </c>
      <c r="Q74" s="2">
        <f t="shared" si="11"/>
        <v>42115.883099999999</v>
      </c>
    </row>
    <row r="75" spans="1:17" x14ac:dyDescent="0.2">
      <c r="A75" s="53" t="s">
        <v>66</v>
      </c>
      <c r="B75" s="55"/>
      <c r="C75" s="53">
        <v>57153.472500000003</v>
      </c>
      <c r="D75" s="53">
        <v>2.3E-3</v>
      </c>
      <c r="E75">
        <f t="shared" si="6"/>
        <v>13315.28856523928</v>
      </c>
      <c r="F75">
        <f t="shared" si="7"/>
        <v>13315.5</v>
      </c>
      <c r="G75">
        <f t="shared" si="8"/>
        <v>-4.6560846189095173E-2</v>
      </c>
      <c r="H75">
        <f t="shared" si="9"/>
        <v>-4.6560846189095173E-2</v>
      </c>
      <c r="O75">
        <f t="shared" ca="1" si="10"/>
        <v>6.8632086311289017E-3</v>
      </c>
      <c r="Q75" s="2">
        <f t="shared" si="11"/>
        <v>42134.972500000003</v>
      </c>
    </row>
    <row r="76" spans="1:17" x14ac:dyDescent="0.2">
      <c r="A76" s="53" t="s">
        <v>66</v>
      </c>
      <c r="B76" s="55"/>
      <c r="C76" s="53">
        <v>57158.424500000001</v>
      </c>
      <c r="D76" s="53">
        <v>1.18E-2</v>
      </c>
      <c r="E76">
        <f t="shared" si="6"/>
        <v>13337.775805501591</v>
      </c>
      <c r="F76">
        <f t="shared" si="7"/>
        <v>13338</v>
      </c>
      <c r="G76">
        <f t="shared" si="8"/>
        <v>-4.9370716158591677E-2</v>
      </c>
      <c r="H76">
        <f t="shared" si="9"/>
        <v>-4.9370716158591677E-2</v>
      </c>
      <c r="O76">
        <f t="shared" ca="1" si="10"/>
        <v>6.8838959232949658E-3</v>
      </c>
      <c r="Q76" s="2">
        <f t="shared" si="11"/>
        <v>42139.924500000001</v>
      </c>
    </row>
    <row r="77" spans="1:17" x14ac:dyDescent="0.2">
      <c r="A77" s="57" t="s">
        <v>72</v>
      </c>
      <c r="B77" s="58" t="s">
        <v>50</v>
      </c>
      <c r="C77" s="59">
        <v>57187.391900000002</v>
      </c>
      <c r="D77" s="59">
        <v>1.5E-3</v>
      </c>
      <c r="E77">
        <f t="shared" si="6"/>
        <v>13469.317987160484</v>
      </c>
      <c r="F77">
        <f t="shared" si="7"/>
        <v>13469.5</v>
      </c>
      <c r="G77">
        <f t="shared" si="8"/>
        <v>-4.0081733939587139E-2</v>
      </c>
      <c r="H77">
        <f t="shared" si="9"/>
        <v>-4.0081733939587139E-2</v>
      </c>
      <c r="O77">
        <f t="shared" ca="1" si="10"/>
        <v>7.0048016530655163E-3</v>
      </c>
      <c r="Q77" s="2">
        <f t="shared" si="11"/>
        <v>42168.891900000002</v>
      </c>
    </row>
    <row r="78" spans="1:17" x14ac:dyDescent="0.2">
      <c r="A78" s="57" t="s">
        <v>72</v>
      </c>
      <c r="B78" s="58" t="s">
        <v>50</v>
      </c>
      <c r="C78" s="59">
        <v>57187.392399999997</v>
      </c>
      <c r="D78" s="59">
        <v>5.9999999999999995E-4</v>
      </c>
      <c r="E78">
        <f t="shared" si="6"/>
        <v>13469.320257681489</v>
      </c>
      <c r="F78">
        <f t="shared" si="7"/>
        <v>13469.5</v>
      </c>
      <c r="G78">
        <f t="shared" si="8"/>
        <v>-3.9581733944942243E-2</v>
      </c>
      <c r="H78">
        <f t="shared" si="9"/>
        <v>-3.9581733944942243E-2</v>
      </c>
      <c r="O78">
        <f t="shared" ca="1" si="10"/>
        <v>7.0048016530655163E-3</v>
      </c>
      <c r="Q78" s="2">
        <f t="shared" si="11"/>
        <v>42168.892399999997</v>
      </c>
    </row>
    <row r="79" spans="1:17" x14ac:dyDescent="0.2">
      <c r="A79" s="57" t="s">
        <v>72</v>
      </c>
      <c r="B79" s="58" t="s">
        <v>50</v>
      </c>
      <c r="C79" s="59">
        <v>57187.393900000003</v>
      </c>
      <c r="D79" s="59">
        <v>8.0000000000000004E-4</v>
      </c>
      <c r="E79">
        <f t="shared" si="6"/>
        <v>13469.327069244599</v>
      </c>
      <c r="F79">
        <f t="shared" si="7"/>
        <v>13469.5</v>
      </c>
      <c r="G79">
        <f t="shared" si="8"/>
        <v>-3.8081733939179685E-2</v>
      </c>
      <c r="H79">
        <f t="shared" si="9"/>
        <v>-3.8081733939179685E-2</v>
      </c>
      <c r="O79">
        <f t="shared" ca="1" si="10"/>
        <v>7.0048016530655163E-3</v>
      </c>
      <c r="Q79" s="2">
        <f t="shared" si="11"/>
        <v>42168.893900000003</v>
      </c>
    </row>
    <row r="80" spans="1:17" x14ac:dyDescent="0.2">
      <c r="A80" s="53" t="s">
        <v>66</v>
      </c>
      <c r="B80" s="55"/>
      <c r="C80" s="53">
        <v>57238.420400000003</v>
      </c>
      <c r="D80" s="53">
        <v>5.9999999999999995E-4</v>
      </c>
      <c r="E80">
        <f t="shared" si="6"/>
        <v>13701.040551725499</v>
      </c>
      <c r="F80">
        <f t="shared" si="7"/>
        <v>13701</v>
      </c>
      <c r="G80">
        <f t="shared" si="8"/>
        <v>8.9300484323757701E-3</v>
      </c>
      <c r="H80">
        <f t="shared" si="9"/>
        <v>8.9300484323757701E-3</v>
      </c>
      <c r="O80">
        <f t="shared" ca="1" si="10"/>
        <v>7.2176509035741278E-3</v>
      </c>
      <c r="Q80" s="2">
        <f t="shared" si="11"/>
        <v>42219.920400000003</v>
      </c>
    </row>
    <row r="81" spans="1:17" x14ac:dyDescent="0.2">
      <c r="A81" s="53" t="s">
        <v>66</v>
      </c>
      <c r="B81" s="55"/>
      <c r="C81" s="53">
        <v>57241.392099999997</v>
      </c>
      <c r="D81" s="53">
        <v>5.0000000000000001E-4</v>
      </c>
      <c r="E81">
        <f t="shared" si="6"/>
        <v>13714.535166403897</v>
      </c>
      <c r="F81">
        <f t="shared" si="7"/>
        <v>13714.5</v>
      </c>
      <c r="G81">
        <f t="shared" si="8"/>
        <v>7.7441264511435293E-3</v>
      </c>
      <c r="H81">
        <f t="shared" si="9"/>
        <v>7.7441264511435293E-3</v>
      </c>
      <c r="O81">
        <f t="shared" ca="1" si="10"/>
        <v>7.2300632788737662E-3</v>
      </c>
      <c r="Q81" s="2">
        <f t="shared" si="11"/>
        <v>42222.892099999997</v>
      </c>
    </row>
    <row r="82" spans="1:17" x14ac:dyDescent="0.2">
      <c r="A82" s="57" t="s">
        <v>72</v>
      </c>
      <c r="B82" s="58" t="s">
        <v>51</v>
      </c>
      <c r="C82" s="59">
        <v>57266.3966</v>
      </c>
      <c r="D82" s="59">
        <v>1.8E-3</v>
      </c>
      <c r="E82">
        <f t="shared" si="6"/>
        <v>13828.081652498266</v>
      </c>
      <c r="F82">
        <f t="shared" si="7"/>
        <v>13828</v>
      </c>
      <c r="G82">
        <f t="shared" si="8"/>
        <v>1.7981004639295861E-2</v>
      </c>
      <c r="H82">
        <f t="shared" si="9"/>
        <v>1.7981004639295861E-2</v>
      </c>
      <c r="O82">
        <f t="shared" ca="1" si="10"/>
        <v>7.3344191749114673E-3</v>
      </c>
      <c r="Q82" s="2">
        <f t="shared" si="11"/>
        <v>42247.8966</v>
      </c>
    </row>
    <row r="83" spans="1:17" x14ac:dyDescent="0.2">
      <c r="A83" s="57" t="s">
        <v>72</v>
      </c>
      <c r="B83" s="58" t="s">
        <v>50</v>
      </c>
      <c r="C83" s="59">
        <v>57499.502999999997</v>
      </c>
      <c r="D83" s="59">
        <v>2.9999999999999997E-4</v>
      </c>
      <c r="E83">
        <f t="shared" si="6"/>
        <v>14886.627618468594</v>
      </c>
      <c r="F83">
        <f t="shared" si="7"/>
        <v>14886.5</v>
      </c>
      <c r="G83">
        <f t="shared" si="8"/>
        <v>2.8103344346163794E-2</v>
      </c>
      <c r="H83">
        <f t="shared" si="9"/>
        <v>2.8103344346163794E-2</v>
      </c>
      <c r="O83">
        <f t="shared" ca="1" si="10"/>
        <v>8.3076413419238462E-3</v>
      </c>
      <c r="Q83" s="2">
        <f t="shared" si="11"/>
        <v>42481.002999999997</v>
      </c>
    </row>
    <row r="84" spans="1:17" x14ac:dyDescent="0.2">
      <c r="A84" s="57" t="s">
        <v>72</v>
      </c>
      <c r="B84" s="58" t="s">
        <v>50</v>
      </c>
      <c r="C84" s="59">
        <v>57508.4205</v>
      </c>
      <c r="D84" s="59">
        <v>2.9999999999999997E-4</v>
      </c>
      <c r="E84">
        <f t="shared" si="6"/>
        <v>14927.122361004809</v>
      </c>
      <c r="F84">
        <f t="shared" si="7"/>
        <v>14927</v>
      </c>
      <c r="G84">
        <f t="shared" si="8"/>
        <v>2.6945578414597549E-2</v>
      </c>
      <c r="H84">
        <f t="shared" si="9"/>
        <v>2.6945578414597549E-2</v>
      </c>
      <c r="O84">
        <f t="shared" ca="1" si="10"/>
        <v>8.3448784678227615E-3</v>
      </c>
      <c r="Q84" s="2">
        <f t="shared" si="11"/>
        <v>42489.9205</v>
      </c>
    </row>
    <row r="85" spans="1:17" x14ac:dyDescent="0.2">
      <c r="A85" s="57" t="s">
        <v>72</v>
      </c>
      <c r="B85" s="58" t="s">
        <v>51</v>
      </c>
      <c r="C85" s="59">
        <v>57510.625899999999</v>
      </c>
      <c r="D85" s="59">
        <v>5.0000000000000001E-4</v>
      </c>
      <c r="E85">
        <f t="shared" si="6"/>
        <v>14937.137175155556</v>
      </c>
      <c r="F85">
        <f t="shared" si="7"/>
        <v>14937</v>
      </c>
      <c r="G85">
        <f t="shared" si="8"/>
        <v>3.0207858428184409E-2</v>
      </c>
      <c r="H85">
        <f t="shared" si="9"/>
        <v>3.0207858428184409E-2</v>
      </c>
      <c r="O85">
        <f t="shared" ca="1" si="10"/>
        <v>8.3540728198965679E-3</v>
      </c>
      <c r="Q85" s="2">
        <f t="shared" si="11"/>
        <v>42492.125899999999</v>
      </c>
    </row>
    <row r="86" spans="1:17" x14ac:dyDescent="0.2">
      <c r="A86" s="57" t="s">
        <v>72</v>
      </c>
      <c r="B86" s="58" t="s">
        <v>51</v>
      </c>
      <c r="C86" s="59">
        <v>57510.630100000002</v>
      </c>
      <c r="D86" s="59">
        <v>1.1999999999999999E-3</v>
      </c>
      <c r="E86">
        <f t="shared" si="6"/>
        <v>14937.156247532206</v>
      </c>
      <c r="F86">
        <f t="shared" si="7"/>
        <v>14937</v>
      </c>
      <c r="G86">
        <f t="shared" si="8"/>
        <v>3.4407858431222849E-2</v>
      </c>
      <c r="H86">
        <f t="shared" si="9"/>
        <v>3.4407858431222849E-2</v>
      </c>
      <c r="O86">
        <f t="shared" ca="1" si="10"/>
        <v>8.3540728198965679E-3</v>
      </c>
      <c r="Q86" s="2">
        <f t="shared" si="11"/>
        <v>42492.130100000002</v>
      </c>
    </row>
    <row r="87" spans="1:17" x14ac:dyDescent="0.2">
      <c r="A87" s="57" t="s">
        <v>72</v>
      </c>
      <c r="B87" s="58" t="s">
        <v>51</v>
      </c>
      <c r="C87" s="59">
        <v>57510.634899999997</v>
      </c>
      <c r="D87" s="59">
        <v>1.1999999999999999E-3</v>
      </c>
      <c r="E87">
        <f t="shared" si="6"/>
        <v>14937.178044534054</v>
      </c>
      <c r="F87">
        <f t="shared" si="7"/>
        <v>14937</v>
      </c>
      <c r="G87">
        <f t="shared" si="8"/>
        <v>3.9207858426379971E-2</v>
      </c>
      <c r="H87">
        <f t="shared" si="9"/>
        <v>3.9207858426379971E-2</v>
      </c>
      <c r="O87">
        <f t="shared" ca="1" si="10"/>
        <v>8.3540728198965679E-3</v>
      </c>
      <c r="Q87" s="2">
        <f t="shared" si="11"/>
        <v>42492.134899999997</v>
      </c>
    </row>
    <row r="88" spans="1:17" x14ac:dyDescent="0.2">
      <c r="A88" s="57" t="s">
        <v>72</v>
      </c>
      <c r="B88" s="58" t="s">
        <v>50</v>
      </c>
      <c r="C88" s="59">
        <v>57514.3658</v>
      </c>
      <c r="D88" s="59">
        <v>4.0000000000000002E-4</v>
      </c>
      <c r="E88">
        <f t="shared" si="6"/>
        <v>14954.120218341557</v>
      </c>
      <c r="F88">
        <f t="shared" si="7"/>
        <v>14954</v>
      </c>
      <c r="G88">
        <f t="shared" si="8"/>
        <v>2.6473734455066733E-2</v>
      </c>
      <c r="H88">
        <f t="shared" si="9"/>
        <v>2.6473734455066733E-2</v>
      </c>
      <c r="O88">
        <f t="shared" ca="1" si="10"/>
        <v>8.3697032184220383E-3</v>
      </c>
      <c r="Q88" s="2">
        <f t="shared" si="11"/>
        <v>42495.8658</v>
      </c>
    </row>
    <row r="89" spans="1:17" x14ac:dyDescent="0.2">
      <c r="A89" s="57" t="s">
        <v>72</v>
      </c>
      <c r="B89" s="58" t="s">
        <v>50</v>
      </c>
      <c r="C89" s="59">
        <v>57514.3675</v>
      </c>
      <c r="D89" s="59">
        <v>1E-3</v>
      </c>
      <c r="E89">
        <f t="shared" si="6"/>
        <v>14954.127938113055</v>
      </c>
      <c r="F89">
        <f t="shared" si="7"/>
        <v>14954</v>
      </c>
      <c r="G89">
        <f t="shared" si="8"/>
        <v>2.8173734455776867E-2</v>
      </c>
      <c r="H89">
        <f t="shared" si="9"/>
        <v>2.8173734455776867E-2</v>
      </c>
      <c r="O89">
        <f t="shared" ca="1" si="10"/>
        <v>8.3697032184220383E-3</v>
      </c>
      <c r="Q89" s="2">
        <f t="shared" si="11"/>
        <v>42495.8675</v>
      </c>
    </row>
    <row r="90" spans="1:17" x14ac:dyDescent="0.2">
      <c r="A90" s="57" t="s">
        <v>72</v>
      </c>
      <c r="B90" s="58" t="s">
        <v>50</v>
      </c>
      <c r="C90" s="59">
        <v>57515.356299999999</v>
      </c>
      <c r="D90" s="59">
        <v>4.0000000000000002E-4</v>
      </c>
      <c r="E90">
        <f t="shared" si="6"/>
        <v>14958.618120498226</v>
      </c>
      <c r="F90">
        <f t="shared" si="7"/>
        <v>14958.5</v>
      </c>
      <c r="G90">
        <f t="shared" si="8"/>
        <v>2.6011760463006794E-2</v>
      </c>
      <c r="H90">
        <f t="shared" si="9"/>
        <v>2.6011760463006794E-2</v>
      </c>
      <c r="O90">
        <f t="shared" ca="1" si="10"/>
        <v>8.3738406768552511E-3</v>
      </c>
      <c r="Q90" s="2">
        <f t="shared" si="11"/>
        <v>42496.856299999999</v>
      </c>
    </row>
    <row r="91" spans="1:17" x14ac:dyDescent="0.2">
      <c r="A91" s="57" t="s">
        <v>72</v>
      </c>
      <c r="B91" s="58" t="s">
        <v>50</v>
      </c>
      <c r="C91" s="59">
        <v>57515.356399999997</v>
      </c>
      <c r="D91" s="59"/>
      <c r="E91">
        <f t="shared" si="6"/>
        <v>14958.61857460242</v>
      </c>
      <c r="F91">
        <f t="shared" si="7"/>
        <v>14958.5</v>
      </c>
      <c r="G91">
        <f t="shared" si="8"/>
        <v>2.6111760460480582E-2</v>
      </c>
      <c r="H91">
        <f t="shared" si="9"/>
        <v>2.6111760460480582E-2</v>
      </c>
      <c r="O91">
        <f t="shared" ca="1" si="10"/>
        <v>8.3738406768552511E-3</v>
      </c>
      <c r="Q91" s="2">
        <f t="shared" si="11"/>
        <v>42496.856399999997</v>
      </c>
    </row>
    <row r="92" spans="1:17" x14ac:dyDescent="0.2">
      <c r="A92" s="57" t="s">
        <v>72</v>
      </c>
      <c r="B92" s="58" t="s">
        <v>50</v>
      </c>
      <c r="C92" s="59">
        <v>57516.347999999998</v>
      </c>
      <c r="D92" s="59">
        <v>5.0000000000000001E-4</v>
      </c>
      <c r="E92">
        <f t="shared" si="6"/>
        <v>14963.121471905359</v>
      </c>
      <c r="F92">
        <f t="shared" si="7"/>
        <v>14963</v>
      </c>
      <c r="G92">
        <f t="shared" si="8"/>
        <v>2.6749786469736136E-2</v>
      </c>
      <c r="H92">
        <f t="shared" si="9"/>
        <v>2.6749786469736136E-2</v>
      </c>
      <c r="O92">
        <f t="shared" ca="1" si="10"/>
        <v>8.3779781352884639E-3</v>
      </c>
      <c r="Q92" s="2">
        <f t="shared" si="11"/>
        <v>42497.847999999998</v>
      </c>
    </row>
    <row r="93" spans="1:17" x14ac:dyDescent="0.2">
      <c r="A93" s="57" t="s">
        <v>72</v>
      </c>
      <c r="B93" s="58" t="s">
        <v>50</v>
      </c>
      <c r="C93" s="59">
        <v>57517.337</v>
      </c>
      <c r="D93" s="59">
        <v>6.9999999999999999E-4</v>
      </c>
      <c r="E93">
        <f t="shared" si="6"/>
        <v>14967.612562498951</v>
      </c>
      <c r="F93">
        <f t="shared" si="7"/>
        <v>14967.5</v>
      </c>
      <c r="G93">
        <f t="shared" si="8"/>
        <v>2.4787812479189597E-2</v>
      </c>
      <c r="H93">
        <f t="shared" si="9"/>
        <v>2.4787812479189597E-2</v>
      </c>
      <c r="O93">
        <f t="shared" ca="1" si="10"/>
        <v>8.3821155937216767E-3</v>
      </c>
      <c r="Q93" s="2">
        <f t="shared" si="11"/>
        <v>42498.837</v>
      </c>
    </row>
    <row r="94" spans="1:17" x14ac:dyDescent="0.2">
      <c r="A94" s="57" t="s">
        <v>72</v>
      </c>
      <c r="B94" s="58" t="s">
        <v>50</v>
      </c>
      <c r="C94" s="59">
        <v>57547.558100000002</v>
      </c>
      <c r="D94" s="59">
        <v>5.0000000000000001E-4</v>
      </c>
      <c r="E94">
        <f t="shared" si="6"/>
        <v>15104.847848583711</v>
      </c>
      <c r="F94">
        <f t="shared" si="7"/>
        <v>15105</v>
      </c>
      <c r="G94">
        <f t="shared" si="8"/>
        <v>-3.3505837294796947E-2</v>
      </c>
      <c r="H94">
        <f t="shared" si="9"/>
        <v>-3.3505837294796947E-2</v>
      </c>
      <c r="O94">
        <f t="shared" ca="1" si="10"/>
        <v>8.5085379347365105E-3</v>
      </c>
      <c r="Q94" s="2">
        <f t="shared" si="11"/>
        <v>42529.058100000002</v>
      </c>
    </row>
    <row r="95" spans="1:17" x14ac:dyDescent="0.2">
      <c r="A95" s="57" t="s">
        <v>72</v>
      </c>
      <c r="B95" s="58" t="s">
        <v>50</v>
      </c>
      <c r="C95" s="59">
        <v>57547.558299999997</v>
      </c>
      <c r="D95" s="59">
        <v>6.9999999999999999E-4</v>
      </c>
      <c r="E95">
        <f t="shared" ref="E95:E121" si="12">+(C95-C$7)/C$8</f>
        <v>15104.8487567921</v>
      </c>
      <c r="F95">
        <f t="shared" ref="F95:F121" si="13">ROUND(2*E95,0)/2</f>
        <v>15105</v>
      </c>
      <c r="G95">
        <f t="shared" ref="G95:G121" si="14">+C95-(C$7+F95*C$8)</f>
        <v>-3.3305837299849372E-2</v>
      </c>
      <c r="H95">
        <f t="shared" ref="H95:H121" si="15">+G95</f>
        <v>-3.3305837299849372E-2</v>
      </c>
      <c r="O95">
        <f t="shared" ref="O95:O121" ca="1" si="16">+C$11+C$12*$F95</f>
        <v>8.5085379347365105E-3</v>
      </c>
      <c r="Q95" s="2">
        <f t="shared" ref="Q95:Q121" si="17">+C95-15018.5</f>
        <v>42529.058299999997</v>
      </c>
    </row>
    <row r="96" spans="1:17" x14ac:dyDescent="0.2">
      <c r="A96" s="57" t="s">
        <v>72</v>
      </c>
      <c r="B96" s="58" t="s">
        <v>51</v>
      </c>
      <c r="C96" s="59">
        <v>57579.466899999999</v>
      </c>
      <c r="D96" s="59">
        <v>6.9999999999999999E-4</v>
      </c>
      <c r="E96">
        <f t="shared" si="12"/>
        <v>15249.747051346707</v>
      </c>
      <c r="F96">
        <f t="shared" si="13"/>
        <v>15249.5</v>
      </c>
      <c r="G96">
        <f t="shared" si="14"/>
        <v>5.4404108937887941E-2</v>
      </c>
      <c r="H96">
        <f t="shared" si="15"/>
        <v>5.4404108937887941E-2</v>
      </c>
      <c r="O96">
        <f t="shared" ca="1" si="16"/>
        <v>8.6413963222030099E-3</v>
      </c>
      <c r="Q96" s="2">
        <f t="shared" si="17"/>
        <v>42560.966899999999</v>
      </c>
    </row>
    <row r="97" spans="1:17" x14ac:dyDescent="0.2">
      <c r="A97" s="57" t="s">
        <v>72</v>
      </c>
      <c r="B97" s="58" t="s">
        <v>51</v>
      </c>
      <c r="C97" s="59">
        <v>57579.4683</v>
      </c>
      <c r="D97" s="59">
        <v>1.1000000000000001E-3</v>
      </c>
      <c r="E97">
        <f t="shared" si="12"/>
        <v>15249.753408805591</v>
      </c>
      <c r="F97">
        <f t="shared" si="13"/>
        <v>15250</v>
      </c>
      <c r="G97">
        <f t="shared" si="14"/>
        <v>-5.4302777061820962E-2</v>
      </c>
      <c r="H97">
        <f t="shared" si="15"/>
        <v>-5.4302777061820962E-2</v>
      </c>
      <c r="O97">
        <f t="shared" ca="1" si="16"/>
        <v>8.6418560398066994E-3</v>
      </c>
      <c r="Q97" s="2">
        <f t="shared" si="17"/>
        <v>42560.9683</v>
      </c>
    </row>
    <row r="98" spans="1:17" x14ac:dyDescent="0.2">
      <c r="A98" s="57" t="s">
        <v>72</v>
      </c>
      <c r="B98" s="58" t="s">
        <v>51</v>
      </c>
      <c r="C98" s="59">
        <v>57579.4692</v>
      </c>
      <c r="D98" s="59">
        <v>1.5E-3</v>
      </c>
      <c r="E98">
        <f t="shared" si="12"/>
        <v>15249.757495743437</v>
      </c>
      <c r="F98">
        <f t="shared" si="13"/>
        <v>15250</v>
      </c>
      <c r="G98">
        <f t="shared" si="14"/>
        <v>-5.3402777062729001E-2</v>
      </c>
      <c r="H98">
        <f t="shared" si="15"/>
        <v>-5.3402777062729001E-2</v>
      </c>
      <c r="O98">
        <f t="shared" ca="1" si="16"/>
        <v>8.6418560398066994E-3</v>
      </c>
      <c r="Q98" s="2">
        <f t="shared" si="17"/>
        <v>42560.9692</v>
      </c>
    </row>
    <row r="99" spans="1:17" x14ac:dyDescent="0.2">
      <c r="A99" s="57" t="s">
        <v>72</v>
      </c>
      <c r="B99" s="58" t="s">
        <v>51</v>
      </c>
      <c r="C99" s="59">
        <v>57579.4787</v>
      </c>
      <c r="D99" s="59">
        <v>1.4E-3</v>
      </c>
      <c r="E99">
        <f t="shared" si="12"/>
        <v>15249.800635642971</v>
      </c>
      <c r="F99">
        <f t="shared" si="13"/>
        <v>15250</v>
      </c>
      <c r="G99">
        <f t="shared" si="14"/>
        <v>-4.3902777062612586E-2</v>
      </c>
      <c r="H99">
        <f t="shared" si="15"/>
        <v>-4.3902777062612586E-2</v>
      </c>
      <c r="O99">
        <f t="shared" ca="1" si="16"/>
        <v>8.6418560398066994E-3</v>
      </c>
      <c r="Q99" s="2">
        <f t="shared" si="17"/>
        <v>42560.9787</v>
      </c>
    </row>
    <row r="100" spans="1:17" x14ac:dyDescent="0.2">
      <c r="A100" s="60" t="s">
        <v>0</v>
      </c>
      <c r="B100" s="61" t="s">
        <v>51</v>
      </c>
      <c r="C100" s="62">
        <v>57867.341699999997</v>
      </c>
      <c r="D100" s="62">
        <v>2E-3</v>
      </c>
      <c r="E100">
        <f t="shared" si="12"/>
        <v>16556.998625068049</v>
      </c>
      <c r="F100">
        <f t="shared" si="13"/>
        <v>16557</v>
      </c>
      <c r="G100">
        <f t="shared" si="14"/>
        <v>-3.0277894984465092E-4</v>
      </c>
      <c r="H100">
        <f t="shared" si="15"/>
        <v>-3.0277894984465092E-4</v>
      </c>
      <c r="O100">
        <f t="shared" ca="1" si="16"/>
        <v>9.8435578558531637E-3</v>
      </c>
      <c r="Q100" s="2">
        <f t="shared" si="17"/>
        <v>42848.841699999997</v>
      </c>
    </row>
    <row r="101" spans="1:17" x14ac:dyDescent="0.2">
      <c r="A101" s="60" t="s">
        <v>0</v>
      </c>
      <c r="B101" s="61" t="s">
        <v>51</v>
      </c>
      <c r="C101" s="62">
        <v>57873.336199999998</v>
      </c>
      <c r="D101" s="62">
        <v>1E-3</v>
      </c>
      <c r="E101">
        <f t="shared" si="12"/>
        <v>16584.219901673969</v>
      </c>
      <c r="F101">
        <f t="shared" si="13"/>
        <v>16584</v>
      </c>
      <c r="G101">
        <f t="shared" si="14"/>
        <v>4.8425377091916744E-2</v>
      </c>
      <c r="H101">
        <f t="shared" si="15"/>
        <v>4.8425377091916744E-2</v>
      </c>
      <c r="O101">
        <f t="shared" ca="1" si="16"/>
        <v>9.8683826064524405E-3</v>
      </c>
      <c r="Q101" s="2">
        <f t="shared" si="17"/>
        <v>42854.836199999998</v>
      </c>
    </row>
    <row r="102" spans="1:17" x14ac:dyDescent="0.2">
      <c r="A102" s="60" t="s">
        <v>0</v>
      </c>
      <c r="B102" s="61" t="s">
        <v>50</v>
      </c>
      <c r="C102" s="62">
        <v>57873.540399999998</v>
      </c>
      <c r="D102" s="62">
        <v>4.0000000000000002E-4</v>
      </c>
      <c r="E102">
        <f t="shared" si="12"/>
        <v>16585.147182461846</v>
      </c>
      <c r="F102">
        <f t="shared" si="13"/>
        <v>16585</v>
      </c>
      <c r="G102">
        <f t="shared" si="14"/>
        <v>3.2411605097877327E-2</v>
      </c>
      <c r="H102">
        <f t="shared" si="15"/>
        <v>3.2411605097877327E-2</v>
      </c>
      <c r="O102">
        <f t="shared" ca="1" si="16"/>
        <v>9.8693020416598214E-3</v>
      </c>
      <c r="Q102" s="2">
        <f t="shared" si="17"/>
        <v>42855.040399999998</v>
      </c>
    </row>
    <row r="103" spans="1:17" x14ac:dyDescent="0.2">
      <c r="A103" s="60" t="s">
        <v>0</v>
      </c>
      <c r="B103" s="61" t="s">
        <v>50</v>
      </c>
      <c r="C103" s="62">
        <v>57874.532399999996</v>
      </c>
      <c r="D103" s="62">
        <v>2.0000000000000001E-4</v>
      </c>
      <c r="E103">
        <f t="shared" si="12"/>
        <v>16589.651896181593</v>
      </c>
      <c r="F103">
        <f t="shared" si="13"/>
        <v>16589.5</v>
      </c>
      <c r="G103">
        <f t="shared" si="14"/>
        <v>3.344963110430399E-2</v>
      </c>
      <c r="H103">
        <f t="shared" si="15"/>
        <v>3.344963110430399E-2</v>
      </c>
      <c r="O103">
        <f t="shared" ca="1" si="16"/>
        <v>9.8734395000930324E-3</v>
      </c>
      <c r="Q103" s="2">
        <f t="shared" si="17"/>
        <v>42856.032399999996</v>
      </c>
    </row>
    <row r="104" spans="1:17" x14ac:dyDescent="0.2">
      <c r="A104" s="60" t="s">
        <v>0</v>
      </c>
      <c r="B104" s="61" t="s">
        <v>50</v>
      </c>
      <c r="C104" s="62">
        <v>57876.512499999997</v>
      </c>
      <c r="D104" s="62">
        <v>6.9999999999999999E-4</v>
      </c>
      <c r="E104">
        <f t="shared" si="12"/>
        <v>16598.643613557088</v>
      </c>
      <c r="F104">
        <f t="shared" si="13"/>
        <v>16598.5</v>
      </c>
      <c r="G104">
        <f t="shared" si="14"/>
        <v>3.1625683113816194E-2</v>
      </c>
      <c r="H104">
        <f t="shared" si="15"/>
        <v>3.1625683113816194E-2</v>
      </c>
      <c r="O104">
        <f t="shared" ca="1" si="16"/>
        <v>9.8817144169594581E-3</v>
      </c>
      <c r="Q104" s="2">
        <f t="shared" si="17"/>
        <v>42858.012499999997</v>
      </c>
    </row>
    <row r="105" spans="1:17" x14ac:dyDescent="0.2">
      <c r="A105" s="60" t="s">
        <v>0</v>
      </c>
      <c r="B105" s="61" t="s">
        <v>50</v>
      </c>
      <c r="C105" s="62">
        <v>57876.513899999998</v>
      </c>
      <c r="D105" s="62">
        <v>2.9999999999999997E-4</v>
      </c>
      <c r="E105">
        <f t="shared" si="12"/>
        <v>16598.64997101597</v>
      </c>
      <c r="F105">
        <f t="shared" si="13"/>
        <v>16598.5</v>
      </c>
      <c r="G105">
        <f t="shared" si="14"/>
        <v>3.3025683114829008E-2</v>
      </c>
      <c r="H105">
        <f t="shared" si="15"/>
        <v>3.3025683114829008E-2</v>
      </c>
      <c r="O105">
        <f t="shared" ca="1" si="16"/>
        <v>9.8817144169594581E-3</v>
      </c>
      <c r="Q105" s="2">
        <f t="shared" si="17"/>
        <v>42858.013899999998</v>
      </c>
    </row>
    <row r="106" spans="1:17" x14ac:dyDescent="0.2">
      <c r="A106" s="60" t="s">
        <v>0</v>
      </c>
      <c r="B106" s="61" t="s">
        <v>50</v>
      </c>
      <c r="C106" s="62">
        <v>57876.514199999998</v>
      </c>
      <c r="D106" s="62">
        <v>5.0000000000000001E-4</v>
      </c>
      <c r="E106">
        <f t="shared" si="12"/>
        <v>16598.651333328584</v>
      </c>
      <c r="F106">
        <f t="shared" si="13"/>
        <v>16598.5</v>
      </c>
      <c r="G106">
        <f t="shared" si="14"/>
        <v>3.3325683114526328E-2</v>
      </c>
      <c r="H106">
        <f t="shared" si="15"/>
        <v>3.3325683114526328E-2</v>
      </c>
      <c r="O106">
        <f t="shared" ca="1" si="16"/>
        <v>9.8817144169594581E-3</v>
      </c>
      <c r="Q106" s="2">
        <f t="shared" si="17"/>
        <v>42858.014199999998</v>
      </c>
    </row>
    <row r="107" spans="1:17" x14ac:dyDescent="0.2">
      <c r="A107" s="60" t="s">
        <v>0</v>
      </c>
      <c r="B107" s="61" t="s">
        <v>50</v>
      </c>
      <c r="C107" s="62">
        <v>57876.514799999997</v>
      </c>
      <c r="D107" s="62">
        <v>5.0000000000000001E-4</v>
      </c>
      <c r="E107">
        <f t="shared" si="12"/>
        <v>16598.654057953816</v>
      </c>
      <c r="F107">
        <f t="shared" si="13"/>
        <v>16598.5</v>
      </c>
      <c r="G107">
        <f t="shared" si="14"/>
        <v>3.3925683113920968E-2</v>
      </c>
      <c r="H107">
        <f t="shared" si="15"/>
        <v>3.3925683113920968E-2</v>
      </c>
      <c r="O107">
        <f t="shared" ca="1" si="16"/>
        <v>9.8817144169594581E-3</v>
      </c>
      <c r="Q107" s="2">
        <f t="shared" si="17"/>
        <v>42858.014799999997</v>
      </c>
    </row>
    <row r="108" spans="1:17" x14ac:dyDescent="0.2">
      <c r="A108" s="60" t="s">
        <v>0</v>
      </c>
      <c r="B108" s="61" t="s">
        <v>50</v>
      </c>
      <c r="C108" s="62">
        <v>57879.4853</v>
      </c>
      <c r="D108" s="62">
        <v>3.0000000000000001E-3</v>
      </c>
      <c r="E108">
        <f t="shared" si="12"/>
        <v>16612.143223381783</v>
      </c>
      <c r="F108">
        <f t="shared" si="13"/>
        <v>16612</v>
      </c>
      <c r="G108">
        <f t="shared" si="14"/>
        <v>3.1539761141175404E-2</v>
      </c>
      <c r="H108">
        <f t="shared" si="15"/>
        <v>3.1539761141175404E-2</v>
      </c>
      <c r="O108">
        <f t="shared" ca="1" si="16"/>
        <v>9.8941267922590965E-3</v>
      </c>
      <c r="Q108" s="2">
        <f t="shared" si="17"/>
        <v>42860.9853</v>
      </c>
    </row>
    <row r="109" spans="1:17" x14ac:dyDescent="0.2">
      <c r="A109" s="60" t="s">
        <v>0</v>
      </c>
      <c r="B109" s="61" t="s">
        <v>50</v>
      </c>
      <c r="C109" s="62">
        <v>57879.486100000002</v>
      </c>
      <c r="D109" s="62">
        <v>2.0000000000000001E-4</v>
      </c>
      <c r="E109">
        <f t="shared" si="12"/>
        <v>16612.146856215437</v>
      </c>
      <c r="F109">
        <f t="shared" si="13"/>
        <v>16612</v>
      </c>
      <c r="G109">
        <f t="shared" si="14"/>
        <v>3.2339761142793577E-2</v>
      </c>
      <c r="H109">
        <f t="shared" si="15"/>
        <v>3.2339761142793577E-2</v>
      </c>
      <c r="O109">
        <f t="shared" ca="1" si="16"/>
        <v>9.8941267922590965E-3</v>
      </c>
      <c r="Q109" s="2">
        <f t="shared" si="17"/>
        <v>42860.986100000002</v>
      </c>
    </row>
    <row r="110" spans="1:17" x14ac:dyDescent="0.2">
      <c r="A110" s="60" t="s">
        <v>0</v>
      </c>
      <c r="B110" s="61" t="s">
        <v>50</v>
      </c>
      <c r="C110" s="62">
        <v>57890.385499999997</v>
      </c>
      <c r="D110" s="62">
        <v>2.0000000000000001E-4</v>
      </c>
      <c r="E110">
        <f t="shared" si="12"/>
        <v>16661.641490002803</v>
      </c>
      <c r="F110">
        <f t="shared" si="13"/>
        <v>16661.5</v>
      </c>
      <c r="G110">
        <f t="shared" si="14"/>
        <v>3.1158047218923457E-2</v>
      </c>
      <c r="H110">
        <f t="shared" si="15"/>
        <v>3.1158047218923457E-2</v>
      </c>
      <c r="O110">
        <f t="shared" ca="1" si="16"/>
        <v>9.9396388350244374E-3</v>
      </c>
      <c r="Q110" s="2">
        <f t="shared" si="17"/>
        <v>42871.885499999997</v>
      </c>
    </row>
    <row r="111" spans="1:17" x14ac:dyDescent="0.2">
      <c r="A111" s="60" t="s">
        <v>0</v>
      </c>
      <c r="B111" s="61" t="s">
        <v>50</v>
      </c>
      <c r="C111" s="62">
        <v>57891.375899999999</v>
      </c>
      <c r="D111" s="62">
        <v>4.0000000000000002E-4</v>
      </c>
      <c r="E111">
        <f t="shared" si="12"/>
        <v>16666.138938055279</v>
      </c>
      <c r="F111">
        <f t="shared" si="13"/>
        <v>16666</v>
      </c>
      <c r="G111">
        <f t="shared" si="14"/>
        <v>3.0596073229389731E-2</v>
      </c>
      <c r="H111">
        <f t="shared" si="15"/>
        <v>3.0596073229389731E-2</v>
      </c>
      <c r="O111">
        <f t="shared" ca="1" si="16"/>
        <v>9.9437762934576502E-3</v>
      </c>
      <c r="Q111" s="2">
        <f t="shared" si="17"/>
        <v>42872.875899999999</v>
      </c>
    </row>
    <row r="112" spans="1:17" x14ac:dyDescent="0.2">
      <c r="A112" s="60" t="s">
        <v>0</v>
      </c>
      <c r="B112" s="61" t="s">
        <v>50</v>
      </c>
      <c r="C112" s="62">
        <v>57892.609499999999</v>
      </c>
      <c r="D112" s="62">
        <v>5.0000000000000001E-4</v>
      </c>
      <c r="E112">
        <f t="shared" si="12"/>
        <v>16671.740767535812</v>
      </c>
      <c r="F112">
        <f t="shared" si="13"/>
        <v>16671.5</v>
      </c>
      <c r="G112">
        <f t="shared" si="14"/>
        <v>5.302032723557204E-2</v>
      </c>
      <c r="H112">
        <f t="shared" si="15"/>
        <v>5.302032723557204E-2</v>
      </c>
      <c r="O112">
        <f t="shared" ca="1" si="16"/>
        <v>9.9488331870982438E-3</v>
      </c>
      <c r="Q112" s="2">
        <f t="shared" si="17"/>
        <v>42874.109499999999</v>
      </c>
    </row>
    <row r="113" spans="1:17" x14ac:dyDescent="0.2">
      <c r="A113" s="60" t="s">
        <v>0</v>
      </c>
      <c r="B113" s="61" t="s">
        <v>50</v>
      </c>
      <c r="C113" s="62">
        <v>57892.609499999999</v>
      </c>
      <c r="D113" s="62">
        <v>1.5E-3</v>
      </c>
      <c r="E113">
        <f t="shared" si="12"/>
        <v>16671.740767535812</v>
      </c>
      <c r="F113">
        <f t="shared" si="13"/>
        <v>16671.5</v>
      </c>
      <c r="G113">
        <f t="shared" si="14"/>
        <v>5.302032723557204E-2</v>
      </c>
      <c r="H113">
        <f t="shared" si="15"/>
        <v>5.302032723557204E-2</v>
      </c>
      <c r="O113">
        <f t="shared" ca="1" si="16"/>
        <v>9.9488331870982438E-3</v>
      </c>
      <c r="Q113" s="2">
        <f t="shared" si="17"/>
        <v>42874.109499999999</v>
      </c>
    </row>
    <row r="114" spans="1:17" x14ac:dyDescent="0.2">
      <c r="A114" s="60" t="s">
        <v>0</v>
      </c>
      <c r="B114" s="61" t="s">
        <v>50</v>
      </c>
      <c r="C114" s="62">
        <v>57892.616099999999</v>
      </c>
      <c r="D114" s="62">
        <v>1.9E-3</v>
      </c>
      <c r="E114">
        <f t="shared" si="12"/>
        <v>16671.770738413386</v>
      </c>
      <c r="F114">
        <f t="shared" si="13"/>
        <v>16672</v>
      </c>
      <c r="G114">
        <f t="shared" si="14"/>
        <v>-5.0486558764532674E-2</v>
      </c>
      <c r="H114">
        <f t="shared" si="15"/>
        <v>-5.0486558764532674E-2</v>
      </c>
      <c r="O114">
        <f t="shared" ca="1" si="16"/>
        <v>9.9492929047019334E-3</v>
      </c>
      <c r="Q114" s="2">
        <f t="shared" si="17"/>
        <v>42874.116099999999</v>
      </c>
    </row>
    <row r="115" spans="1:17" x14ac:dyDescent="0.2">
      <c r="A115" s="60" t="s">
        <v>0</v>
      </c>
      <c r="B115" s="61" t="s">
        <v>51</v>
      </c>
      <c r="C115" s="62">
        <v>57900.537700000001</v>
      </c>
      <c r="D115" s="62">
        <v>8.0000000000000004E-4</v>
      </c>
      <c r="E115">
        <f t="shared" si="12"/>
        <v>16707.743057165819</v>
      </c>
      <c r="F115">
        <f t="shared" si="13"/>
        <v>16707.5</v>
      </c>
      <c r="G115">
        <f t="shared" si="14"/>
        <v>5.3524535294855013E-2</v>
      </c>
      <c r="H115">
        <f t="shared" si="15"/>
        <v>5.3524535294855013E-2</v>
      </c>
      <c r="O115">
        <f t="shared" ca="1" si="16"/>
        <v>9.9819328545639463E-3</v>
      </c>
      <c r="Q115" s="2">
        <f t="shared" si="17"/>
        <v>42882.037700000001</v>
      </c>
    </row>
    <row r="116" spans="1:17" x14ac:dyDescent="0.2">
      <c r="A116" s="60" t="s">
        <v>0</v>
      </c>
      <c r="B116" s="61" t="s">
        <v>51</v>
      </c>
      <c r="C116" s="62">
        <v>57901.522799999999</v>
      </c>
      <c r="D116" s="62">
        <v>5.0000000000000001E-4</v>
      </c>
      <c r="E116">
        <f t="shared" si="12"/>
        <v>16712.216437695377</v>
      </c>
      <c r="F116">
        <f t="shared" si="13"/>
        <v>16712</v>
      </c>
      <c r="G116">
        <f t="shared" si="14"/>
        <v>4.7662561300967354E-2</v>
      </c>
      <c r="H116">
        <f t="shared" si="15"/>
        <v>4.7662561300967354E-2</v>
      </c>
      <c r="O116">
        <f t="shared" ca="1" si="16"/>
        <v>9.9860703129971591E-3</v>
      </c>
      <c r="Q116" s="2">
        <f t="shared" si="17"/>
        <v>42883.022799999999</v>
      </c>
    </row>
    <row r="117" spans="1:17" x14ac:dyDescent="0.2">
      <c r="A117" s="60" t="s">
        <v>0</v>
      </c>
      <c r="B117" s="61" t="s">
        <v>50</v>
      </c>
      <c r="C117" s="62">
        <v>57918.622799999997</v>
      </c>
      <c r="D117" s="62">
        <v>2.9999999999999997E-4</v>
      </c>
      <c r="E117">
        <f t="shared" si="12"/>
        <v>16789.868256856462</v>
      </c>
      <c r="F117">
        <f t="shared" si="13"/>
        <v>16790</v>
      </c>
      <c r="G117">
        <f t="shared" si="14"/>
        <v>-2.9011654572968837E-2</v>
      </c>
      <c r="H117">
        <f t="shared" si="15"/>
        <v>-2.9011654572968837E-2</v>
      </c>
      <c r="O117">
        <f t="shared" ca="1" si="16"/>
        <v>1.0057786259172847E-2</v>
      </c>
      <c r="Q117" s="2">
        <f t="shared" si="17"/>
        <v>42900.122799999997</v>
      </c>
    </row>
    <row r="118" spans="1:17" x14ac:dyDescent="0.2">
      <c r="A118" s="60" t="s">
        <v>0</v>
      </c>
      <c r="B118" s="61" t="s">
        <v>50</v>
      </c>
      <c r="C118" s="62">
        <v>57918.623299999999</v>
      </c>
      <c r="D118" s="62">
        <v>8.0000000000000004E-4</v>
      </c>
      <c r="E118">
        <f t="shared" si="12"/>
        <v>16789.870527377498</v>
      </c>
      <c r="F118">
        <f t="shared" si="13"/>
        <v>16790</v>
      </c>
      <c r="G118">
        <f t="shared" si="14"/>
        <v>-2.8511654571047984E-2</v>
      </c>
      <c r="H118">
        <f t="shared" si="15"/>
        <v>-2.8511654571047984E-2</v>
      </c>
      <c r="O118">
        <f t="shared" ca="1" si="16"/>
        <v>1.0057786259172847E-2</v>
      </c>
      <c r="Q118" s="2">
        <f t="shared" si="17"/>
        <v>42900.123299999999</v>
      </c>
    </row>
    <row r="119" spans="1:17" x14ac:dyDescent="0.2">
      <c r="A119" s="60" t="s">
        <v>0</v>
      </c>
      <c r="B119" s="61" t="s">
        <v>50</v>
      </c>
      <c r="C119" s="62">
        <v>57918.623399999997</v>
      </c>
      <c r="D119" s="62">
        <v>5.9999999999999995E-4</v>
      </c>
      <c r="E119">
        <f t="shared" si="12"/>
        <v>16789.87098148169</v>
      </c>
      <c r="F119">
        <f t="shared" si="13"/>
        <v>16790</v>
      </c>
      <c r="G119">
        <f t="shared" si="14"/>
        <v>-2.8411654573574197E-2</v>
      </c>
      <c r="H119">
        <f t="shared" si="15"/>
        <v>-2.8411654573574197E-2</v>
      </c>
      <c r="O119">
        <f t="shared" ca="1" si="16"/>
        <v>1.0057786259172847E-2</v>
      </c>
      <c r="Q119" s="2">
        <f t="shared" si="17"/>
        <v>42900.123399999997</v>
      </c>
    </row>
    <row r="120" spans="1:17" x14ac:dyDescent="0.2">
      <c r="A120" s="60" t="s">
        <v>0</v>
      </c>
      <c r="B120" s="61" t="s">
        <v>50</v>
      </c>
      <c r="C120" s="62">
        <v>57918.624600000003</v>
      </c>
      <c r="D120" s="62">
        <v>1.8E-3</v>
      </c>
      <c r="E120">
        <f t="shared" si="12"/>
        <v>16789.876430732187</v>
      </c>
      <c r="F120">
        <f t="shared" si="13"/>
        <v>16790</v>
      </c>
      <c r="G120">
        <f t="shared" si="14"/>
        <v>-2.7211654567508958E-2</v>
      </c>
      <c r="H120">
        <f t="shared" si="15"/>
        <v>-2.7211654567508958E-2</v>
      </c>
      <c r="O120">
        <f t="shared" ca="1" si="16"/>
        <v>1.0057786259172847E-2</v>
      </c>
      <c r="Q120" s="2">
        <f t="shared" si="17"/>
        <v>42900.124600000003</v>
      </c>
    </row>
    <row r="121" spans="1:17" x14ac:dyDescent="0.2">
      <c r="A121" s="60" t="s">
        <v>0</v>
      </c>
      <c r="B121" s="61" t="s">
        <v>50</v>
      </c>
      <c r="C121" s="62">
        <v>57940.422400000003</v>
      </c>
      <c r="D121" s="62">
        <v>2.9999999999999997E-4</v>
      </c>
      <c r="E121">
        <f t="shared" si="12"/>
        <v>16888.861157264913</v>
      </c>
      <c r="F121">
        <f t="shared" si="13"/>
        <v>16889</v>
      </c>
      <c r="G121">
        <f t="shared" si="14"/>
        <v>-3.0575082404538989E-2</v>
      </c>
      <c r="H121">
        <f t="shared" si="15"/>
        <v>-3.0575082404538989E-2</v>
      </c>
      <c r="O121">
        <f t="shared" ca="1" si="16"/>
        <v>1.0148810344703527E-2</v>
      </c>
      <c r="Q121" s="2">
        <f t="shared" si="17"/>
        <v>42921.922400000003</v>
      </c>
    </row>
    <row r="122" spans="1:17" x14ac:dyDescent="0.2">
      <c r="C122" s="10"/>
      <c r="D122" s="10"/>
    </row>
    <row r="123" spans="1:17" x14ac:dyDescent="0.2">
      <c r="C123" s="10"/>
      <c r="D123" s="10"/>
    </row>
    <row r="124" spans="1:17" x14ac:dyDescent="0.2">
      <c r="C124" s="10"/>
      <c r="D124" s="10"/>
    </row>
    <row r="125" spans="1:17" x14ac:dyDescent="0.2">
      <c r="C125" s="10"/>
      <c r="D125" s="10"/>
    </row>
    <row r="126" spans="1:17" x14ac:dyDescent="0.2">
      <c r="C126" s="10"/>
      <c r="D126" s="10"/>
    </row>
    <row r="127" spans="1:17" x14ac:dyDescent="0.2">
      <c r="C127" s="10"/>
      <c r="D127" s="10"/>
    </row>
    <row r="128" spans="1:17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</sheetData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A (2)</vt:lpstr>
      <vt:lpstr>Active B</vt:lpstr>
      <vt:lpstr>Active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2023-08-17T07:51:11Z</dcterms:modified>
</cp:coreProperties>
</file>