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<sst xmlns="http://schemas.openxmlformats.org/spreadsheetml/2006/main" count="61" uniqueCount="54">
  <si>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</si>
  <si>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</si>
  <si>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</si>
  <si>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</si>
  <si>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</si>
  <si>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</si>
  <si>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</si>
  <si>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</si>
  <si>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</si>
  <si>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</si>
  <si>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</si>
  <si>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</si>
  <si>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</si>
  <si>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</si>
  <si>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</si>
  <si>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</si>
  <si>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</si>
  <si>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</si>
  <si>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</si>
  <si>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</si>
  <si>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</si>
  <si>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</si>
  <si>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</si>
  <si>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</si>
  <si>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</si>
  <si>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</si>
  <si>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</si>
  <si>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</si>
  <si>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</si>
  <si>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</si>
  <si>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</si>
  <si>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</si>
  <si>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</si>
  <si>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</si>
  <si>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</si>
  <si>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</si>
  <si>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</si>
  <si>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</si>
  <si>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</si>
  <si>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</si>
  <si>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</si>
  <si>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</si>
  <si>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</si>
  <si>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G4918-1155</t>
  </si>
  <si>
    <t>GSC 4918-1155</t>
  </si>
  <si>
    <t>G4918-1155_Sex.xls</t>
  </si>
  <si>
    <t>ED</t>
  </si>
  <si>
    <t>Sex</t>
  </si>
  <si>
    <t>VSX</t>
  </si>
  <si>
    <t>IBVS 5894</t>
  </si>
  <si>
    <t>I</t>
  </si>
  <si>
    <t>IBVS 5992</t>
  </si>
  <si>
    <t>IBVS 6029</t>
  </si>
  <si>
    <t>Period confirmed by ToMcat 2014-01-31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</si>
</sst>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4918-1155 -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0.0013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0639713"/>
        <c:axId val="53104234"/>
      </c:scatterChart>
      <c:valAx>
        <c:axId val="5063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crossBetween val="midCat"/>
        <c:dispUnits/>
      </c:valAx>
      <c:valAx>
        <c:axId val="5310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spans="1:3" ht="12.75">
      <c r="A6" s="5" t="s">
        <v>1</v>
      </c>
      <c r="C6" t="s">
        <v>53</v>
      </c>
    </row>
    <row r="7" spans="1:4" ht="12.75">
      <c r="A7" t="s">
        <v>2</v>
      </c>
      <c r="C7" s="8">
        <v>53115.64199999999</v>
      </c>
      <c r="D7" s="30" t="s">
        <v>48</v>
      </c>
    </row>
    <row r="8" spans="1:4" ht="12.75">
      <c r="A8" t="s">
        <v>3</v>
      </c>
      <c r="C8" s="8">
        <v>4.699646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-0.0034573048684231516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-9.395764626409895E-06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59906.82666655092</v>
      </c>
    </row>
    <row r="15" spans="1:5" ht="12.75">
      <c r="A15" s="12" t="s">
        <v>17</v>
      </c>
      <c r="B15" s="10"/>
      <c r="C15" s="13">
        <f>(C7+C11)+(C8+C12)*INT(MAX(F21:F3533))</f>
        <v>55958.91868825752</v>
      </c>
      <c r="D15" s="14" t="s">
        <v>39</v>
      </c>
      <c r="E15" s="15">
        <f>ROUND(2*(E14-$C$7)/$C$8,0)/2+E13</f>
        <v>1446</v>
      </c>
    </row>
    <row r="16" spans="1:5" ht="12.75">
      <c r="A16" s="16" t="s">
        <v>4</v>
      </c>
      <c r="B16" s="10"/>
      <c r="C16" s="17">
        <f>+C8+C12</f>
        <v>4.699636604235374</v>
      </c>
      <c r="D16" s="14" t="s">
        <v>40</v>
      </c>
      <c r="E16" s="24">
        <f>ROUND(2*(E14-$C$15)/$C$16,0)/2+E13</f>
        <v>841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44893.20890575281</v>
      </c>
    </row>
    <row r="18" spans="1:5" ht="14.25" thickBot="1" thickTop="1">
      <c r="A18" s="16" t="s">
        <v>5</v>
      </c>
      <c r="B18" s="10"/>
      <c r="C18" s="19">
        <f>+C15</f>
        <v>55958.91868825752</v>
      </c>
      <c r="D18" s="20">
        <f>+C16</f>
        <v>4.699636604235374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0.005518391219311979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53115.64199999999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-0.0034573048684231516</v>
      </c>
      <c r="Q21" s="2">
        <f>+C21-15018.5</f>
        <v>38097.14199999999</v>
      </c>
      <c r="S21">
        <f>+(O21-G21)^2</f>
        <v>1.1952956953222426E-05</v>
      </c>
    </row>
    <row r="22" spans="1:19" ht="12.75">
      <c r="A22" s="33" t="s">
        <v>49</v>
      </c>
      <c r="B22" s="34" t="s">
        <v>50</v>
      </c>
      <c r="C22" s="33">
        <v>54863.902</v>
      </c>
      <c r="D22" s="33">
        <v>0.0002</v>
      </c>
      <c r="E22">
        <f>+(C22-C$7)/C$8</f>
        <v>371.9982313561509</v>
      </c>
      <c r="F22">
        <f>ROUND(2*E22,0)/2</f>
        <v>372</v>
      </c>
      <c r="G22">
        <f>+C22-(C$7+F22*C$8)</f>
        <v>-0.008311999990837649</v>
      </c>
      <c r="I22">
        <f>+G22</f>
        <v>-0.008311999990837649</v>
      </c>
      <c r="O22">
        <f>+C$11+C$12*$F22</f>
        <v>-0.006952529309447632</v>
      </c>
      <c r="Q22" s="2">
        <f>+C22-15018.5</f>
        <v>39845.402</v>
      </c>
      <c r="S22">
        <f>+(O22-G22)^2</f>
        <v>1.848160533559035E-06</v>
      </c>
    </row>
    <row r="23" spans="1:19" ht="12.75">
      <c r="A23" s="33" t="s">
        <v>49</v>
      </c>
      <c r="B23" s="34" t="s">
        <v>50</v>
      </c>
      <c r="C23" s="33">
        <v>54849.798</v>
      </c>
      <c r="D23" s="33">
        <v>0.0013</v>
      </c>
      <c r="E23">
        <f>+(C23-C$7)/C$8</f>
        <v>368.997154253748</v>
      </c>
      <c r="F23">
        <f>ROUND(2*E23,0)/2</f>
        <v>369</v>
      </c>
      <c r="G23">
        <f>+C23-(C$7+F23*C$8)</f>
        <v>-0.013373999987379648</v>
      </c>
      <c r="I23">
        <f>+G23</f>
        <v>-0.013373999987379648</v>
      </c>
      <c r="O23">
        <f>+C$11+C$12*$F23</f>
        <v>-0.0069243420155684025</v>
      </c>
      <c r="Q23" s="2">
        <f>+C23-15018.5</f>
        <v>39831.298</v>
      </c>
      <c r="S23">
        <f>+(O23-G23)^2</f>
        <v>4.1598087953348344E-05</v>
      </c>
    </row>
    <row r="24" spans="1:19" ht="12.75">
      <c r="A24" s="33" t="s">
        <v>51</v>
      </c>
      <c r="B24" s="34" t="s">
        <v>50</v>
      </c>
      <c r="C24" s="33">
        <v>55582.9446</v>
      </c>
      <c r="D24" s="33">
        <v>0.0003</v>
      </c>
      <c r="E24">
        <f>+(C24-C$7)/C$8</f>
        <v>524.9975423680868</v>
      </c>
      <c r="F24">
        <f>ROUND(2*E24,0)/2</f>
        <v>525</v>
      </c>
      <c r="G24">
        <f>+C24-(C$7+F24*C$8)</f>
        <v>-0.011549999988346826</v>
      </c>
      <c r="I24">
        <f>+G24</f>
        <v>-0.011549999988346826</v>
      </c>
      <c r="O24">
        <f>+C$11+C$12*$F24</f>
        <v>-0.008390081297288347</v>
      </c>
      <c r="Q24" s="2">
        <f>+C24-15018.5</f>
        <v>40564.4446</v>
      </c>
      <c r="S24">
        <f>+(O24-G24)^2</f>
        <v>9.98508613410073E-06</v>
      </c>
    </row>
    <row r="25" spans="1:19" ht="12.75">
      <c r="A25" s="35" t="s">
        <v>52</v>
      </c>
      <c r="B25" s="36" t="s">
        <v>50</v>
      </c>
      <c r="C25" s="35">
        <v>55958.9262</v>
      </c>
      <c r="D25" s="35">
        <v>0.0005</v>
      </c>
      <c r="E25">
        <f>+(C25-C$7)/C$8</f>
        <v>604.9996531653679</v>
      </c>
      <c r="F25">
        <f>ROUND(2*E25,0)/2</f>
        <v>605</v>
      </c>
      <c r="G25">
        <f>+C25-(C$7+F25*C$8)</f>
        <v>-0.0016299999915645458</v>
      </c>
      <c r="I25">
        <f>+G25</f>
        <v>-0.0016299999915645458</v>
      </c>
      <c r="O25">
        <f>+C$11+C$12*$F25</f>
        <v>-0.009141742467401138</v>
      </c>
      <c r="Q25" s="2">
        <f>+C25-15018.5</f>
        <v>40940.4262</v>
      </c>
      <c r="S25">
        <f>+(O25-G25)^2</f>
        <v>5.642627502328766E-05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2022-11-23T06:50:24Z</dcterms:modified>
  <cp:category/>
  <cp:version/>
  <cp:contentType/>
  <cp:contentStatus/>
</cp:coreProperties>
</file>