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<sst xmlns="http://schemas.openxmlformats.org/spreadsheetml/2006/main" count="54" uniqueCount="47">
  <si>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</si>
  <si>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</si>
  <si>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</si>
  <si>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</si>
  <si>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</si>
  <si>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</si>
  <si>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</si>
  <si>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</si>
  <si>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</si>
  <si>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</si>
  <si>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</si>
  <si>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</si>
  <si>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</si>
  <si>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</si>
  <si>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</si>
  <si>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</si>
  <si>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</si>
  <si>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</si>
  <si>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</si>
  <si>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</si>
  <si>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</si>
  <si>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</si>
  <si>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</si>
  <si>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</si>
  <si>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</si>
  <si>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</si>
  <si>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</si>
  <si>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</si>
  <si>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</si>
  <si>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</si>
  <si>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</si>
  <si>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</si>
  <si>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</si>
  <si>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</si>
  <si>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</si>
  <si>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</si>
  <si>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</si>
  <si>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</si>
  <si>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</si>
  <si>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</si>
  <si>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</si>
  <si>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</si>
  <si>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</si>
  <si>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V0374 Sge / GSC 1635-0042</t>
  </si>
  <si>
    <t>EW</t>
  </si>
  <si>
    <t>IBVS 6118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</si>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</sst>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V374 Sge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8757067"/>
        <c:axId val="13269284"/>
      </c:scatterChart>
      <c:valAx>
        <c:axId val="3875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284"/>
        <c:crosses val="autoZero"/>
        <c:crossBetween val="midCat"/>
        <c:dispUnits/>
      </c:valAx>
      <c:valAx>
        <c:axId val="1326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70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76200</xdr:rowOff>
    </xdr:from>
    <xdr:to>
      <xdr:col>16</xdr:col>
      <xdr:colOff>238125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3790950" y="7620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D2" s="3"/>
    </row>
    <row r="3" ht="13.5" thickBot="1"/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52464.425</v>
      </c>
      <c r="D7" s="30" t="s">
        <v>40</v>
      </c>
    </row>
    <row r="8" spans="1:4" ht="12.75">
      <c r="A8" t="s">
        <v>3</v>
      </c>
      <c r="C8">
        <v>0.54255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8.488227164238013E-06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8.678618931749727E-07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59906.84650196759</v>
      </c>
    </row>
    <row r="15" spans="1:5" ht="12.75">
      <c r="A15" s="14" t="s">
        <v>17</v>
      </c>
      <c r="B15" s="12"/>
      <c r="C15" s="15">
        <f>(C7+C11)+(C8+C12)*INT(MAX(F21:F3533))</f>
        <v>56539.52457699891</v>
      </c>
      <c r="D15" s="16" t="s">
        <v>38</v>
      </c>
      <c r="E15" s="17">
        <f>ROUND(2*(E14-$C$7)/$C$8,0)/2+E13</f>
        <v>13718.5</v>
      </c>
    </row>
    <row r="16" spans="1:5" ht="12.75">
      <c r="A16" s="18" t="s">
        <v>4</v>
      </c>
      <c r="B16" s="12"/>
      <c r="C16" s="19">
        <f>+C8+C12</f>
        <v>0.5425508678618931</v>
      </c>
      <c r="D16" s="16" t="s">
        <v>39</v>
      </c>
      <c r="E16" s="26">
        <f>ROUND(2*(E14-$C$15)/$C$16,0)/2+E13</f>
        <v>6207.5</v>
      </c>
    </row>
    <row r="17" spans="1:5" ht="13.5" thickBot="1">
      <c r="A17" s="16" t="s">
        <v>30</v>
      </c>
      <c r="B17" s="12"/>
      <c r="C17" s="12">
        <f>COUNT(C21:C2191)</f>
        <v>3</v>
      </c>
      <c r="D17" s="16" t="s">
        <v>34</v>
      </c>
      <c r="E17" s="20">
        <f>+$C$15+$C$16*E16-15018.5-$C$9/24</f>
        <v>44889.304922584946</v>
      </c>
    </row>
    <row r="18" spans="1:5" ht="14.25" thickBot="1" thickTop="1">
      <c r="A18" s="18" t="s">
        <v>5</v>
      </c>
      <c r="B18" s="12"/>
      <c r="C18" s="21">
        <f>+C15</f>
        <v>56539.52457699891</v>
      </c>
      <c r="D18" s="22">
        <f>+C16</f>
        <v>0.5425508678618931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f>+C$7</f>
        <v>52464.425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8.488227164238013E-06</v>
      </c>
      <c r="Q21" s="2">
        <f>+C21-15018.5</f>
        <v>37445.925</v>
      </c>
    </row>
    <row r="22" spans="1:17" ht="12.75">
      <c r="A22" s="31" t="s">
        <v>45</v>
      </c>
      <c r="B22" s="32" t="s">
        <v>46</v>
      </c>
      <c r="C22" s="33">
        <v>56500.4618</v>
      </c>
      <c r="D22" s="34">
        <v>0.0042</v>
      </c>
      <c r="E22">
        <f>+(C22-C$7)/C$8</f>
        <v>7439.013547138503</v>
      </c>
      <c r="F22">
        <f>ROUND(2*E22,0)/2</f>
        <v>7439</v>
      </c>
      <c r="G22">
        <f>+C22-(C$7+F22*C$8)</f>
        <v>0.007349999992584344</v>
      </c>
      <c r="H22">
        <f>+G22</f>
        <v>0.007349999992584344</v>
      </c>
      <c r="O22">
        <f>+C$11+C$12*$F22</f>
        <v>0.00646451285049286</v>
      </c>
      <c r="Q22" s="2">
        <f>+C22-15018.5</f>
        <v>41481.9618</v>
      </c>
    </row>
    <row r="23" spans="1:17" ht="12.75">
      <c r="A23" s="31" t="s">
        <v>45</v>
      </c>
      <c r="B23" s="32" t="s">
        <v>46</v>
      </c>
      <c r="C23" s="33">
        <v>56539.5237</v>
      </c>
      <c r="D23" s="34">
        <v>0.0021</v>
      </c>
      <c r="E23">
        <f>+(C23-C$7)/C$8</f>
        <v>7511.010413786739</v>
      </c>
      <c r="F23">
        <f>ROUND(2*E23,0)/2</f>
        <v>7511</v>
      </c>
      <c r="G23">
        <f>+C23-(C$7+F23*C$8)</f>
        <v>0.0056499999918742105</v>
      </c>
      <c r="H23">
        <f>+G23</f>
        <v>0.0056499999918742105</v>
      </c>
      <c r="O23">
        <f>+C$11+C$12*$F23</f>
        <v>0.006526998906801458</v>
      </c>
      <c r="Q23" s="2">
        <f>+C23-15018.5</f>
        <v>41521.0237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2022-11-23T07:18:57Z</dcterms:modified>
  <cp:category/>
  <cp:version/>
  <cp:contentType/>
  <cp:contentStatus/>
</cp:coreProperties>
</file>