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<sst xmlns="http://schemas.openxmlformats.org/spreadsheetml/2006/main" count="50" uniqueCount="46">
  <si>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</si>
  <si>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</si>
  <si>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</si>
  <si>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</si>
  <si>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</si>
  <si>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</si>
  <si>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</si>
  <si>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</si>
  <si>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</si>
  <si>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</si>
  <si>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</si>
  <si>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</si>
  <si>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</si>
  <si>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</si>
  <si>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</si>
  <si>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</si>
  <si>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</si>
  <si>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</si>
  <si>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</si>
  <si>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</si>
  <si>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</si>
  <si>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</si>
  <si>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</si>
  <si>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</si>
  <si>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</si>
  <si>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</si>
  <si>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</si>
  <si>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</si>
  <si>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</si>
  <si>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</si>
  <si>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</si>
  <si>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</si>
  <si>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</si>
  <si>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</si>
  <si>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</si>
  <si>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</si>
  <si>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</si>
  <si>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</si>
  <si>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G7404-4911_Sgr.xls</t>
  </si>
  <si>
    <t>EA</t>
  </si>
  <si>
    <t>IBVS 5495 Eph.</t>
  </si>
  <si>
    <t>IBVS 5495</t>
  </si>
  <si>
    <t>Sgr</t>
  </si>
  <si>
    <t>V5565 Sgr / GSC 7404-4911  / NSV 10456</t>
  </si>
  <si>
    <t>IBVS 6093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</si>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</sst>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V5565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1652574"/>
        <c:axId val="62219983"/>
      </c:scatterChart>
      <c:valAx>
        <c:axId val="5165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crossBetween val="midCat"/>
        <c:dispUnits/>
      </c:valAx>
      <c:valAx>
        <c:axId val="62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25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11" t="s">
        <v>40</v>
      </c>
      <c r="I1" s="32">
        <v>52819.835999999996</v>
      </c>
      <c r="J1" s="32">
        <v>4.3028</v>
      </c>
      <c r="K1" s="33" t="s">
        <v>41</v>
      </c>
      <c r="L1" s="34" t="s">
        <v>42</v>
      </c>
    </row>
    <row r="2" spans="1:4" ht="12.75">
      <c r="A2" t="s">
        <v>23</v>
      </c>
      <c r="B2" t="s">
        <v>39</v>
      </c>
      <c r="C2" s="3"/>
      <c r="D2" t="s">
        <v>38</v>
      </c>
    </row>
    <row r="3" ht="13.5" thickBot="1"/>
    <row r="4" spans="1:4" ht="14.25" thickBot="1" thickTop="1">
      <c r="A4" s="29" t="s">
        <v>40</v>
      </c>
      <c r="C4" s="8">
        <v>52819.835999999996</v>
      </c>
      <c r="D4" s="9">
        <v>4.3028</v>
      </c>
    </row>
    <row r="6" ht="12.75">
      <c r="A6" s="5" t="s">
        <v>0</v>
      </c>
    </row>
    <row r="7" spans="1:3" ht="12.75">
      <c r="A7" t="s">
        <v>1</v>
      </c>
      <c r="C7">
        <f>+C4</f>
        <v>52819.835999999996</v>
      </c>
    </row>
    <row r="8" spans="1:3" ht="12.75">
      <c r="A8" t="s">
        <v>2</v>
      </c>
      <c r="C8">
        <f>+D4</f>
        <v>4.3028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SLOPE(INDIRECT($G$11):G992,INDIRECT($F$11):F992)</f>
        <v>-0.0004908554572241166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(C7+C11)+(C8+C12)*INT(MAX(F21:F3533))</f>
        <v>56463.89184542773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2"/>
      <c r="C16" s="19">
        <f>+C8+C12</f>
        <v>4.302309144542776</v>
      </c>
      <c r="D16" s="16" t="s">
        <v>33</v>
      </c>
      <c r="E16" s="17">
        <f>ROUND(2*(E15-C15)/C16,0)/2+1</f>
        <v>801</v>
      </c>
    </row>
    <row r="17" spans="1:5" ht="13.5" thickBot="1">
      <c r="A17" s="16" t="s">
        <v>29</v>
      </c>
      <c r="B17" s="12"/>
      <c r="C17" s="12">
        <f>COUNT(C21:C2191)</f>
        <v>2</v>
      </c>
      <c r="D17" s="16" t="s">
        <v>34</v>
      </c>
      <c r="E17" s="20">
        <f>+C15+C16*E16-15018.5-C9/24</f>
        <v>44891.93730353983</v>
      </c>
    </row>
    <row r="18" spans="1:5" ht="14.25" thickBot="1" thickTop="1">
      <c r="A18" s="18" t="s">
        <v>4</v>
      </c>
      <c r="B18" s="12"/>
      <c r="C18" s="21">
        <f>+C15</f>
        <v>56463.89184542773</v>
      </c>
      <c r="D18" s="22">
        <f>+C16</f>
        <v>4.302309144542776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t="str">
        <f>$K$1</f>
        <v>IBVS 5495</v>
      </c>
      <c r="C21" s="10">
        <f>+$C$4</f>
        <v>52819.835999999996</v>
      </c>
      <c r="D21" s="10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37801.335999999996</v>
      </c>
    </row>
    <row r="22" spans="1:17" ht="12.75">
      <c r="A22" s="35" t="s">
        <v>44</v>
      </c>
      <c r="B22" s="36" t="s">
        <v>45</v>
      </c>
      <c r="C22" s="35">
        <v>56466.043</v>
      </c>
      <c r="D22" s="35">
        <v>0.003</v>
      </c>
      <c r="E22">
        <f>+(C22-C$7)/C$8</f>
        <v>847.403318769174</v>
      </c>
      <c r="F22">
        <f>ROUND(2*E22,0)/2</f>
        <v>847.5</v>
      </c>
      <c r="G22">
        <f>+C22-(C$7+F22*C$8)</f>
        <v>-0.41599999999743886</v>
      </c>
      <c r="H22">
        <f>+G22</f>
        <v>-0.41599999999743886</v>
      </c>
      <c r="O22">
        <f>+C$11+C$12*$F22</f>
        <v>-0.41599999999743886</v>
      </c>
      <c r="Q22" s="2">
        <f>+C22-15018.5</f>
        <v>41447.543</v>
      </c>
    </row>
    <row r="23" spans="3:17" ht="12.75">
      <c r="C23" s="10"/>
      <c r="D23" s="10"/>
      <c r="Q23" s="2"/>
    </row>
    <row r="24" ht="12.75"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2022-11-23T07:35:19Z</dcterms:modified>
  <cp:category/>
  <cp:version/>
  <cp:contentType/>
  <cp:contentStatus/>
</cp:coreProperties>
</file>