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<sst xmlns="http://schemas.openxmlformats.org/spreadsheetml/2006/main" count="44" uniqueCount="43">
  <si>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</si>
  <si>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</si>
  <si>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</si>
  <si>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</si>
  <si>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</si>
  <si>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</si>
  <si>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</si>
  <si>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</si>
  <si>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</si>
  <si>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</si>
  <si>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</si>
  <si>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</si>
  <si>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</si>
  <si>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</si>
  <si>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</si>
  <si>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</si>
  <si>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</si>
  <si>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</si>
  <si>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</si>
  <si>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</si>
  <si>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</si>
  <si>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</si>
  <si>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</si>
  <si>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</si>
  <si>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</si>
  <si>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</si>
  <si>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</si>
  <si>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</si>
  <si>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</si>
  <si>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</si>
  <si>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</si>
  <si>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</si>
  <si>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</si>
  <si>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</si>
  <si>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</si>
  <si>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</si>
  <si>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</si>
  <si>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</si>
  <si>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Tau</t>
  </si>
  <si>
    <t>IBVS 5500 Eph.</t>
  </si>
  <si>
    <t>IBVS 5500</t>
  </si>
  <si>
    <t>GSC 1272-0110</t>
  </si>
  <si>
    <t>EW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</si>
</sst>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1272-0110 -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5994227"/>
        <c:axId val="9730316"/>
      </c:scatterChart>
      <c:valAx>
        <c:axId val="1599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0316"/>
        <c:crosses val="autoZero"/>
        <c:crossBetween val="midCat"/>
        <c:dispUnits/>
      </c:valAx>
      <c:valAx>
        <c:axId val="973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42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5"/>
          <c:w val="0.644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3855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41</v>
      </c>
      <c r="D1" t="s">
        <v>38</v>
      </c>
    </row>
    <row r="2" spans="1:4" ht="12.75">
      <c r="A2" t="s">
        <v>23</v>
      </c>
      <c r="B2" t="s">
        <v>42</v>
      </c>
      <c r="C2" s="3"/>
      <c r="D2" s="3"/>
    </row>
    <row r="3" ht="13.5" thickBot="1"/>
    <row r="4" spans="1:4" ht="13.5" thickBot="1">
      <c r="A4" s="5" t="s">
        <v>39</v>
      </c>
      <c r="C4" s="27">
        <v>52547.7597</v>
      </c>
      <c r="D4" s="28">
        <v>0.3098052</v>
      </c>
    </row>
    <row r="6" ht="12.75">
      <c r="A6" s="5" t="s">
        <v>0</v>
      </c>
    </row>
    <row r="7" spans="1:3" ht="12.75">
      <c r="A7" t="s">
        <v>1</v>
      </c>
      <c r="C7">
        <f>+C4</f>
        <v>52547.7597</v>
      </c>
    </row>
    <row r="8" spans="1:3" ht="12.75">
      <c r="A8" t="s">
        <v>2</v>
      </c>
      <c r="C8">
        <f>+D4</f>
        <v>0.3098052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14</v>
      </c>
      <c r="B11" s="10"/>
      <c r="C11" s="22" t="e">
        <f ca="1">INTERCEPT(INDIRECT($G$11):G992,INDIRECT($F$11):F992)</f>
        <v>#DIV/0!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15</v>
      </c>
      <c r="B12" s="10"/>
      <c r="C12" s="22" t="e">
        <f ca="1">SLOPE(INDIRECT($G$11):G992,INDIRECT($F$11):F992)</f>
        <v>#DIV/0!</v>
      </c>
      <c r="D12" s="3"/>
      <c r="E12" s="10"/>
    </row>
    <row r="13" spans="1:5" ht="12.75">
      <c r="A13" s="10" t="s">
        <v>18</v>
      </c>
      <c r="B13" s="10"/>
      <c r="C13" s="3" t="s">
        <v>12</v>
      </c>
      <c r="D13" s="3"/>
      <c r="E13" s="10"/>
    </row>
    <row r="14" spans="1:5" ht="12.75">
      <c r="A14" s="10"/>
      <c r="B14" s="10"/>
      <c r="C14" s="10"/>
      <c r="D14" s="10"/>
      <c r="E14" s="10"/>
    </row>
    <row r="15" spans="1:5" ht="12.75">
      <c r="A15" s="12" t="s">
        <v>16</v>
      </c>
      <c r="B15" s="10"/>
      <c r="C15" s="13" t="e">
        <f>(C7+C11)+(C8+C12)*INT(MAX(F21:F3533))</f>
        <v>#DIV/0!</v>
      </c>
      <c r="D15" s="14" t="s">
        <v>32</v>
      </c>
      <c r="E15" s="15">
        <f ca="1">TODAY()+15018.5-B9/24</f>
        <v>59907.5</v>
      </c>
    </row>
    <row r="16" spans="1:5" ht="12.75">
      <c r="A16" s="16" t="s">
        <v>3</v>
      </c>
      <c r="B16" s="10"/>
      <c r="C16" s="17" t="e">
        <f>+C8+C12</f>
        <v>#DIV/0!</v>
      </c>
      <c r="D16" s="14" t="s">
        <v>33</v>
      </c>
      <c r="E16" s="15" t="e">
        <f>ROUND(2*(E15-C15)/C16,0)/2+1</f>
        <v>#DIV/0!</v>
      </c>
    </row>
    <row r="17" spans="1:5" ht="13.5" thickBot="1">
      <c r="A17" s="14" t="s">
        <v>29</v>
      </c>
      <c r="B17" s="10"/>
      <c r="C17" s="10">
        <f>COUNT(C21:C2191)</f>
        <v>1</v>
      </c>
      <c r="D17" s="14" t="s">
        <v>34</v>
      </c>
      <c r="E17" s="18" t="e">
        <f>+C15+C16*E16-15018.5-C9/24</f>
        <v>#DIV/0!</v>
      </c>
    </row>
    <row r="18" spans="1:5" ht="14.25" thickBot="1" thickTop="1">
      <c r="A18" s="16" t="s">
        <v>4</v>
      </c>
      <c r="B18" s="10"/>
      <c r="C18" s="19" t="e">
        <f>+C15</f>
        <v>#DIV/0!</v>
      </c>
      <c r="D18" s="20" t="e">
        <f>+C16</f>
        <v>#DIV/0!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t="s">
        <v>40</v>
      </c>
      <c r="C21" s="8">
        <v>52547.7597</v>
      </c>
      <c r="D21" s="8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37529.2597</v>
      </c>
    </row>
    <row r="22" spans="3:18" ht="12.75">
      <c r="C22" s="8"/>
      <c r="D22" s="8"/>
      <c r="Q22" s="2"/>
      <c r="R22">
        <f>IF(ABS(C22-C21)&lt;0.00001,1,"")</f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2022-11-24T03:42:22Z</dcterms:modified>
  <cp:category/>
  <cp:version/>
  <cp:contentType/>
  <cp:contentStatus/>
</cp:coreProperties>
</file>