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5CAD052-9508-431F-932C-60260069E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64" i="1" l="1"/>
  <c r="F64" i="1" s="1"/>
  <c r="G64" i="1" s="1"/>
  <c r="K64" i="1" s="1"/>
  <c r="Q64" i="1"/>
  <c r="E62" i="1"/>
  <c r="F62" i="1" s="1"/>
  <c r="G62" i="1" s="1"/>
  <c r="K62" i="1" s="1"/>
  <c r="Q62" i="1"/>
  <c r="E63" i="1"/>
  <c r="F63" i="1"/>
  <c r="G63" i="1" s="1"/>
  <c r="K63" i="1" s="1"/>
  <c r="Q63" i="1"/>
  <c r="E60" i="1"/>
  <c r="F60" i="1"/>
  <c r="G60" i="1"/>
  <c r="K60" i="1"/>
  <c r="Q60" i="1"/>
  <c r="E61" i="1"/>
  <c r="F61" i="1"/>
  <c r="G61" i="1"/>
  <c r="K61" i="1"/>
  <c r="Q61" i="1"/>
  <c r="E59" i="1"/>
  <c r="F59" i="1"/>
  <c r="G59" i="1"/>
  <c r="K59" i="1"/>
  <c r="Q59" i="1"/>
  <c r="E55" i="1"/>
  <c r="F55" i="1"/>
  <c r="G55" i="1"/>
  <c r="K55" i="1"/>
  <c r="E58" i="1"/>
  <c r="F58" i="1"/>
  <c r="G58" i="1"/>
  <c r="K58" i="1"/>
  <c r="F21" i="1"/>
  <c r="G21" i="1"/>
  <c r="J21" i="1"/>
  <c r="F26" i="1"/>
  <c r="G26" i="1"/>
  <c r="J26" i="1"/>
  <c r="F30" i="1"/>
  <c r="G30" i="1"/>
  <c r="J30" i="1"/>
  <c r="E31" i="1"/>
  <c r="F31" i="1"/>
  <c r="G31" i="1"/>
  <c r="J31" i="1"/>
  <c r="E32" i="1"/>
  <c r="F32" i="1"/>
  <c r="G32" i="1"/>
  <c r="J32" i="1"/>
  <c r="E33" i="1"/>
  <c r="F33" i="1"/>
  <c r="G33" i="1"/>
  <c r="J33" i="1"/>
  <c r="E34" i="1"/>
  <c r="F34" i="1"/>
  <c r="G34" i="1"/>
  <c r="J34" i="1"/>
  <c r="E35" i="1"/>
  <c r="F35" i="1"/>
  <c r="G35" i="1"/>
  <c r="J35" i="1"/>
  <c r="E36" i="1"/>
  <c r="F36" i="1"/>
  <c r="G36" i="1"/>
  <c r="J36" i="1"/>
  <c r="E37" i="1"/>
  <c r="F37" i="1"/>
  <c r="G37" i="1"/>
  <c r="J37" i="1"/>
  <c r="E38" i="1"/>
  <c r="F38" i="1"/>
  <c r="G38" i="1"/>
  <c r="J38" i="1"/>
  <c r="E39" i="1"/>
  <c r="F39" i="1"/>
  <c r="G39" i="1"/>
  <c r="J39" i="1"/>
  <c r="E40" i="1"/>
  <c r="F40" i="1"/>
  <c r="G40" i="1"/>
  <c r="J40" i="1"/>
  <c r="E41" i="1"/>
  <c r="F41" i="1"/>
  <c r="G41" i="1"/>
  <c r="J41" i="1"/>
  <c r="E42" i="1"/>
  <c r="F42" i="1"/>
  <c r="G42" i="1"/>
  <c r="J42" i="1"/>
  <c r="E43" i="1"/>
  <c r="F43" i="1"/>
  <c r="G43" i="1"/>
  <c r="J43" i="1"/>
  <c r="E44" i="1"/>
  <c r="F44" i="1"/>
  <c r="G44" i="1"/>
  <c r="J44" i="1"/>
  <c r="E45" i="1"/>
  <c r="F45" i="1"/>
  <c r="G45" i="1"/>
  <c r="J45" i="1"/>
  <c r="E46" i="1"/>
  <c r="F46" i="1"/>
  <c r="G46" i="1"/>
  <c r="J46" i="1"/>
  <c r="E47" i="1"/>
  <c r="F47" i="1"/>
  <c r="G47" i="1"/>
  <c r="J47" i="1"/>
  <c r="E48" i="1"/>
  <c r="F48" i="1"/>
  <c r="G48" i="1"/>
  <c r="J48" i="1"/>
  <c r="E49" i="1"/>
  <c r="F49" i="1"/>
  <c r="G49" i="1"/>
  <c r="J49" i="1"/>
  <c r="E50" i="1"/>
  <c r="F50" i="1"/>
  <c r="G50" i="1"/>
  <c r="K50" i="1"/>
  <c r="E51" i="1"/>
  <c r="F51" i="1"/>
  <c r="G51" i="1"/>
  <c r="K51" i="1"/>
  <c r="E52" i="1"/>
  <c r="F52" i="1"/>
  <c r="G52" i="1"/>
  <c r="K52" i="1"/>
  <c r="E53" i="1"/>
  <c r="F53" i="1"/>
  <c r="G53" i="1"/>
  <c r="K53" i="1"/>
  <c r="E54" i="1"/>
  <c r="F54" i="1"/>
  <c r="G54" i="1"/>
  <c r="E56" i="1"/>
  <c r="F56" i="1"/>
  <c r="G56" i="1"/>
  <c r="K56" i="1"/>
  <c r="E57" i="1"/>
  <c r="F57" i="1"/>
  <c r="G57" i="1"/>
  <c r="K57" i="1"/>
  <c r="F22" i="1"/>
  <c r="Q55" i="1"/>
  <c r="Q58" i="1"/>
  <c r="D9" i="1"/>
  <c r="C9" i="1"/>
  <c r="E21" i="1"/>
  <c r="E23" i="1"/>
  <c r="F23" i="1"/>
  <c r="G23" i="1"/>
  <c r="J23" i="1"/>
  <c r="E24" i="1"/>
  <c r="F24" i="1"/>
  <c r="G24" i="1"/>
  <c r="J24" i="1"/>
  <c r="E25" i="1"/>
  <c r="F25" i="1"/>
  <c r="G25" i="1"/>
  <c r="J25" i="1"/>
  <c r="E26" i="1"/>
  <c r="E27" i="1"/>
  <c r="F27" i="1"/>
  <c r="G27" i="1"/>
  <c r="J27" i="1"/>
  <c r="E28" i="1"/>
  <c r="F28" i="1"/>
  <c r="G28" i="1"/>
  <c r="J28" i="1"/>
  <c r="E29" i="1"/>
  <c r="F29" i="1"/>
  <c r="G29" i="1"/>
  <c r="J29" i="1"/>
  <c r="E30" i="1"/>
  <c r="E22" i="1"/>
  <c r="Q56" i="1"/>
  <c r="Q57" i="1"/>
  <c r="Q54" i="1"/>
  <c r="Q26" i="1"/>
  <c r="Q22" i="1"/>
  <c r="Q21" i="1"/>
  <c r="F16" i="1"/>
  <c r="F17" i="1" s="1"/>
  <c r="C17" i="1"/>
  <c r="Q53" i="1"/>
  <c r="Q52" i="1"/>
  <c r="Q50" i="1"/>
  <c r="Q51" i="1"/>
  <c r="Q23" i="1"/>
  <c r="Q24" i="1"/>
  <c r="Q25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28" i="1"/>
  <c r="N54" i="1"/>
  <c r="K54" i="1"/>
  <c r="C12" i="1"/>
  <c r="C11" i="1"/>
  <c r="O64" i="1" l="1"/>
  <c r="O63" i="1"/>
  <c r="O62" i="1"/>
  <c r="O44" i="1"/>
  <c r="O52" i="1"/>
  <c r="O25" i="1"/>
  <c r="O55" i="1"/>
  <c r="O42" i="1"/>
  <c r="O38" i="1"/>
  <c r="O27" i="1"/>
  <c r="O46" i="1"/>
  <c r="O26" i="1"/>
  <c r="O37" i="1"/>
  <c r="O30" i="1"/>
  <c r="O22" i="1"/>
  <c r="O34" i="1"/>
  <c r="O57" i="1"/>
  <c r="O24" i="1"/>
  <c r="O40" i="1"/>
  <c r="O61" i="1"/>
  <c r="O23" i="1"/>
  <c r="O49" i="1"/>
  <c r="O60" i="1"/>
  <c r="O45" i="1"/>
  <c r="O58" i="1"/>
  <c r="O35" i="1"/>
  <c r="O43" i="1"/>
  <c r="C15" i="1"/>
  <c r="O28" i="1"/>
  <c r="O32" i="1"/>
  <c r="O51" i="1"/>
  <c r="O48" i="1"/>
  <c r="O50" i="1"/>
  <c r="O59" i="1"/>
  <c r="O29" i="1"/>
  <c r="O47" i="1"/>
  <c r="O31" i="1"/>
  <c r="O39" i="1"/>
  <c r="O54" i="1"/>
  <c r="O36" i="1"/>
  <c r="O41" i="1"/>
  <c r="O33" i="1"/>
  <c r="O56" i="1"/>
  <c r="O21" i="1"/>
  <c r="O53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<sst xmlns="http://schemas.openxmlformats.org/spreadsheetml/2006/main" count="127" uniqueCount="65">
  <si>
    <t>JAVSO..44…69</t>
  </si>
  <si>
    <t>JAVSO..45..121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</si>
  <si>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</si>
  <si>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</si>
  <si>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</si>
  <si>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</si>
  <si>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</si>
  <si>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</si>
  <si>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</si>
  <si>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</si>
  <si>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</si>
  <si>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</si>
  <si>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</si>
  <si>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</si>
  <si>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</si>
  <si>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</si>
  <si>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</si>
  <si>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</si>
  <si>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</si>
  <si>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</si>
  <si>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</si>
  <si>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</si>
  <si>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</si>
  <si>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</si>
  <si>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</si>
  <si>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</si>
  <si>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</si>
  <si>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</si>
  <si>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</si>
  <si>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IBVS</t>
  </si>
  <si>
    <t>not avail.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</si>
  <si>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</si>
  <si>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</si>
  <si>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</si>
  <si>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</si>
  <si>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</si>
  <si>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</si>
  <si>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</si>
  <si>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</si>
  <si>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IBVS 5699</t>
  </si>
  <si>
    <t>IBVS 5484</t>
  </si>
  <si>
    <t>IBVS 5643</t>
  </si>
  <si>
    <t>IBVS 5713</t>
  </si>
  <si>
    <t>I</t>
  </si>
  <si>
    <t>II</t>
  </si>
  <si>
    <t>IBVS 5781</t>
  </si>
  <si>
    <t>IBVS 5875</t>
  </si>
  <si>
    <t>Add cycle</t>
  </si>
  <si>
    <t>Old Cycle</t>
  </si>
  <si>
    <t>IBVS 5966</t>
  </si>
  <si>
    <t>.0019</t>
  </si>
  <si>
    <t>.0006</t>
  </si>
  <si>
    <t>V1332 Tau / GSC 1830-1432</t>
  </si>
  <si>
    <t>OEJV 0168</t>
  </si>
  <si>
    <t>IBVS 6195</t>
  </si>
  <si>
    <t>OEJV 0179</t>
  </si>
  <si>
    <t>pg</t>
  </si>
  <si>
    <t>vis</t>
  </si>
  <si>
    <t>PE</t>
  </si>
  <si>
    <t>CCD</t>
  </si>
  <si>
    <t>BAD?</t>
  </si>
  <si>
    <t>RHN 2019</t>
  </si>
  <si>
    <t>JAVSO 49, 106</t>
  </si>
  <si>
    <t>JAVSO, 50, 133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</si>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</sst>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28" fillId="0" borderId="0"/>
    <xf numFmtId="0" fontId="17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5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16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15" fillId="0" borderId="0" xfId="0" applyFont="1" applyAlignment="1"/>
    <xf numFmtId="0" fontId="32" fillId="0" borderId="8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3" fillId="0" borderId="0" xfId="0" applyFont="1" applyAlignment="1"/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35" fillId="0" borderId="0" xfId="41" applyFont="1" applyAlignment="1">
      <alignment horizontal="left" vertical="center"/>
    </xf>
    <xf numFmtId="0" fontId="35" fillId="0" borderId="0" xfId="41" applyFont="1" applyAlignment="1">
      <alignment horizontal="center" vertical="center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165" fontId="38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V1332 Tau - O-C Diagr.</a:t>
            </a:r>
          </a:p>
        </c:rich>
      </c:tx>
      <c:layout>
        <c:manualLayout>
          <c:xMode val="edge"/>
          <c:yMode val="edge"/>
          <c:x val="0.3783031988873435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467315716272"/>
          <c:y val="0.14035127795846455"/>
          <c:w val="0.8303198887343532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4-43AD-BC0F-7C37A5596CB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74-43AD-BC0F-7C37A5596CB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0">
                  <c:v>6.1249999926076271E-3</c:v>
                </c:pt>
                <c:pt idx="2">
                  <c:v>9.2499999300343916E-4</c:v>
                </c:pt>
                <c:pt idx="3">
                  <c:v>2.0249999943189323E-3</c:v>
                </c:pt>
                <c:pt idx="4">
                  <c:v>-5.9125000043422915E-3</c:v>
                </c:pt>
                <c:pt idx="5">
                  <c:v>-5.9125000043422915E-3</c:v>
                </c:pt>
                <c:pt idx="6">
                  <c:v>-4.2000000030384399E-3</c:v>
                </c:pt>
                <c:pt idx="7">
                  <c:v>0</c:v>
                </c:pt>
                <c:pt idx="8">
                  <c:v>-1.8249999993713573E-3</c:v>
                </c:pt>
                <c:pt idx="9">
                  <c:v>7.6749999934691004E-3</c:v>
                </c:pt>
                <c:pt idx="10">
                  <c:v>5.9624999921652488E-3</c:v>
                </c:pt>
                <c:pt idx="11">
                  <c:v>2.8499999971245416E-3</c:v>
                </c:pt>
                <c:pt idx="12">
                  <c:v>2.0999999906052835E-3</c:v>
                </c:pt>
                <c:pt idx="13">
                  <c:v>4.687499997089617E-3</c:v>
                </c:pt>
                <c:pt idx="14">
                  <c:v>3.5749999951804057E-3</c:v>
                </c:pt>
                <c:pt idx="15">
                  <c:v>7.0749999940744601E-3</c:v>
                </c:pt>
                <c:pt idx="16">
                  <c:v>7.862499995098915E-3</c:v>
                </c:pt>
                <c:pt idx="17">
                  <c:v>3.9499999984400347E-3</c:v>
                </c:pt>
                <c:pt idx="18">
                  <c:v>4.2374999975436367E-3</c:v>
                </c:pt>
                <c:pt idx="19">
                  <c:v>5.9499999988474883E-3</c:v>
                </c:pt>
                <c:pt idx="20">
                  <c:v>6.7374999998719431E-3</c:v>
                </c:pt>
                <c:pt idx="21">
                  <c:v>3.7249999950290658E-3</c:v>
                </c:pt>
                <c:pt idx="22">
                  <c:v>6.5499999982421286E-3</c:v>
                </c:pt>
                <c:pt idx="23">
                  <c:v>4.9374999944120646E-3</c:v>
                </c:pt>
                <c:pt idx="24">
                  <c:v>3.9249999972525984E-3</c:v>
                </c:pt>
                <c:pt idx="25">
                  <c:v>6.6999999980907887E-3</c:v>
                </c:pt>
                <c:pt idx="26">
                  <c:v>6.7874999949708581E-3</c:v>
                </c:pt>
                <c:pt idx="27">
                  <c:v>5.9624999921652488E-3</c:v>
                </c:pt>
                <c:pt idx="28">
                  <c:v>8.6499999961233698E-3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74-43AD-BC0F-7C37A5596CB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29">
                  <c:v>1.2875000000349246E-2</c:v>
                </c:pt>
                <c:pt idx="30">
                  <c:v>2.7624999929685146E-3</c:v>
                </c:pt>
                <c:pt idx="31">
                  <c:v>1.1612499998591375E-2</c:v>
                </c:pt>
                <c:pt idx="32">
                  <c:v>1.7899999998917338E-2</c:v>
                </c:pt>
                <c:pt idx="33">
                  <c:v>2.2269999994023237E-2</c:v>
                </c:pt>
                <c:pt idx="34">
                  <c:v>3.2499999993888196E-2</c:v>
                </c:pt>
                <c:pt idx="35">
                  <c:v>2.9839999995601829E-2</c:v>
                </c:pt>
                <c:pt idx="36">
                  <c:v>2.8737499997077975E-2</c:v>
                </c:pt>
                <c:pt idx="37">
                  <c:v>3.2099999996717088E-2</c:v>
                </c:pt>
                <c:pt idx="38">
                  <c:v>4.7124999997322448E-2</c:v>
                </c:pt>
                <c:pt idx="39">
                  <c:v>4.2341999993368518E-2</c:v>
                </c:pt>
                <c:pt idx="40">
                  <c:v>4.3607999992673285E-2</c:v>
                </c:pt>
                <c:pt idx="41">
                  <c:v>5.5624999993597157E-2</c:v>
                </c:pt>
                <c:pt idx="42">
                  <c:v>5.4662499998812564E-2</c:v>
                </c:pt>
                <c:pt idx="43">
                  <c:v>5.7349999995494727E-2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74-43AD-BC0F-7C37A5596CB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74-43AD-BC0F-7C37A5596CB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74-43AD-BC0F-7C37A5596CB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1.1999999999999999E-3</c:v>
                  </c:pt>
                  <c:pt idx="3">
                    <c:v>1.1999999999999999E-3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1.1999999999999999E-3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2.0999999999999999E-3</c:v>
                  </c:pt>
                  <c:pt idx="10">
                    <c:v>1E-3</c:v>
                  </c:pt>
                  <c:pt idx="11">
                    <c:v>5.9999999999999995E-4</c:v>
                  </c:pt>
                  <c:pt idx="12">
                    <c:v>2.3999999999999998E-3</c:v>
                  </c:pt>
                  <c:pt idx="13">
                    <c:v>1.4E-3</c:v>
                  </c:pt>
                  <c:pt idx="14">
                    <c:v>1.1999999999999999E-3</c:v>
                  </c:pt>
                  <c:pt idx="15">
                    <c:v>1.5E-3</c:v>
                  </c:pt>
                  <c:pt idx="16">
                    <c:v>1E-3</c:v>
                  </c:pt>
                  <c:pt idx="17">
                    <c:v>1.4E-3</c:v>
                  </c:pt>
                  <c:pt idx="18">
                    <c:v>1.1000000000000001E-3</c:v>
                  </c:pt>
                  <c:pt idx="19">
                    <c:v>1.8E-3</c:v>
                  </c:pt>
                  <c:pt idx="20">
                    <c:v>1.1999999999999999E-3</c:v>
                  </c:pt>
                  <c:pt idx="21">
                    <c:v>2.2000000000000001E-3</c:v>
                  </c:pt>
                  <c:pt idx="22">
                    <c:v>5.9999999999999995E-4</c:v>
                  </c:pt>
                  <c:pt idx="23">
                    <c:v>1E-3</c:v>
                  </c:pt>
                  <c:pt idx="24">
                    <c:v>1.2999999999999999E-3</c:v>
                  </c:pt>
                  <c:pt idx="25">
                    <c:v>1E-3</c:v>
                  </c:pt>
                  <c:pt idx="26">
                    <c:v>8.9999999999999998E-4</c:v>
                  </c:pt>
                  <c:pt idx="27">
                    <c:v>6.9999999999999999E-4</c:v>
                  </c:pt>
                  <c:pt idx="28">
                    <c:v>1.4E-3</c:v>
                  </c:pt>
                  <c:pt idx="29">
                    <c:v>1E-3</c:v>
                  </c:pt>
                  <c:pt idx="30">
                    <c:v>1.1000000000000001E-3</c:v>
                  </c:pt>
                  <c:pt idx="31">
                    <c:v>5.0000000000000001E-4</c:v>
                  </c:pt>
                  <c:pt idx="32">
                    <c:v>2.9999999999999997E-4</c:v>
                  </c:pt>
                  <c:pt idx="33">
                    <c:v>5.9999999999999995E-4</c:v>
                  </c:pt>
                  <c:pt idx="34">
                    <c:v>2.9999999999999997E-4</c:v>
                  </c:pt>
                  <c:pt idx="35">
                    <c:v>5.9999999999999995E-4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4.0000000000000002E-4</c:v>
                  </c:pt>
                  <c:pt idx="39">
                    <c:v>1.95E-4</c:v>
                  </c:pt>
                  <c:pt idx="40">
                    <c:v>2.12E-4</c:v>
                  </c:pt>
                  <c:pt idx="41">
                    <c:v>2.9999999999999997E-4</c:v>
                  </c:pt>
                  <c:pt idx="42">
                    <c:v>2.0000000000000001E-4</c:v>
                  </c:pt>
                  <c:pt idx="4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  <c:pt idx="33">
                  <c:v>2.2269999994023237E-2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74-43AD-BC0F-7C37A5596CB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-2.5675092812442171E-3</c:v>
                </c:pt>
                <c:pt idx="1">
                  <c:v>-2.5425085259885476E-3</c:v>
                </c:pt>
                <c:pt idx="2">
                  <c:v>-2.4675062602215409E-3</c:v>
                </c:pt>
                <c:pt idx="3">
                  <c:v>-2.4675062602215409E-3</c:v>
                </c:pt>
                <c:pt idx="4">
                  <c:v>-1.0476717013266725E-3</c:v>
                </c:pt>
                <c:pt idx="5">
                  <c:v>-1.0476717013266725E-3</c:v>
                </c:pt>
                <c:pt idx="6">
                  <c:v>-1.0320462292918793E-3</c:v>
                </c:pt>
                <c:pt idx="7">
                  <c:v>-8.4870735741697338E-4</c:v>
                </c:pt>
                <c:pt idx="8">
                  <c:v>-6.9661942961165364E-4</c:v>
                </c:pt>
                <c:pt idx="9">
                  <c:v>4.9368840879990931E-3</c:v>
                </c:pt>
                <c:pt idx="10">
                  <c:v>4.937925786134746E-3</c:v>
                </c:pt>
                <c:pt idx="11">
                  <c:v>4.9389674842703988E-3</c:v>
                </c:pt>
                <c:pt idx="12">
                  <c:v>4.959801446983457E-3</c:v>
                </c:pt>
                <c:pt idx="13">
                  <c:v>4.9608431451191098E-3</c:v>
                </c:pt>
                <c:pt idx="14">
                  <c:v>4.9618848432547626E-3</c:v>
                </c:pt>
                <c:pt idx="15">
                  <c:v>5.0202199388513233E-3</c:v>
                </c:pt>
                <c:pt idx="16">
                  <c:v>5.0212616369869761E-3</c:v>
                </c:pt>
                <c:pt idx="17">
                  <c:v>5.022303335122629E-3</c:v>
                </c:pt>
                <c:pt idx="18">
                  <c:v>5.0233450332582818E-3</c:v>
                </c:pt>
                <c:pt idx="19">
                  <c:v>5.1056391859748591E-3</c:v>
                </c:pt>
                <c:pt idx="20">
                  <c:v>5.106680884110512E-3</c:v>
                </c:pt>
                <c:pt idx="21">
                  <c:v>5.1077225822461648E-3</c:v>
                </c:pt>
                <c:pt idx="22">
                  <c:v>5.3806474937872183E-3</c:v>
                </c:pt>
                <c:pt idx="23">
                  <c:v>5.3816891919228711E-3</c:v>
                </c:pt>
                <c:pt idx="24">
                  <c:v>5.3827308900585239E-3</c:v>
                </c:pt>
                <c:pt idx="25">
                  <c:v>5.5264852327786204E-3</c:v>
                </c:pt>
                <c:pt idx="26">
                  <c:v>5.5275269309142732E-3</c:v>
                </c:pt>
                <c:pt idx="27">
                  <c:v>5.5879454227821404E-3</c:v>
                </c:pt>
                <c:pt idx="28">
                  <c:v>5.5889871209177933E-3</c:v>
                </c:pt>
                <c:pt idx="29">
                  <c:v>8.3619875580257449E-3</c:v>
                </c:pt>
                <c:pt idx="30">
                  <c:v>8.3630292561613986E-3</c:v>
                </c:pt>
                <c:pt idx="31">
                  <c:v>1.3034003696428889E-2</c:v>
                </c:pt>
                <c:pt idx="32">
                  <c:v>1.9026893070839879E-2</c:v>
                </c:pt>
                <c:pt idx="33">
                  <c:v>2.6981300034685234E-2</c:v>
                </c:pt>
                <c:pt idx="34">
                  <c:v>3.3235655641145091E-2</c:v>
                </c:pt>
                <c:pt idx="35">
                  <c:v>3.3410660927934772E-2</c:v>
                </c:pt>
                <c:pt idx="36">
                  <c:v>3.6049282305543502E-2</c:v>
                </c:pt>
                <c:pt idx="37">
                  <c:v>3.6102408910461799E-2</c:v>
                </c:pt>
                <c:pt idx="38">
                  <c:v>4.4067232855663684E-2</c:v>
                </c:pt>
                <c:pt idx="39">
                  <c:v>4.4304740030592538E-2</c:v>
                </c:pt>
                <c:pt idx="40">
                  <c:v>4.4304740030592538E-2</c:v>
                </c:pt>
                <c:pt idx="41">
                  <c:v>5.0317421669580926E-2</c:v>
                </c:pt>
                <c:pt idx="42">
                  <c:v>5.0364298085685308E-2</c:v>
                </c:pt>
                <c:pt idx="43">
                  <c:v>5.3207092297882001E-2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74-43AD-BC0F-7C37A5596CB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-825</c:v>
                </c:pt>
                <c:pt idx="1">
                  <c:v>-813</c:v>
                </c:pt>
                <c:pt idx="2">
                  <c:v>-777</c:v>
                </c:pt>
                <c:pt idx="3">
                  <c:v>-777</c:v>
                </c:pt>
                <c:pt idx="4">
                  <c:v>-95.5</c:v>
                </c:pt>
                <c:pt idx="5">
                  <c:v>-95.5</c:v>
                </c:pt>
                <c:pt idx="6">
                  <c:v>-88</c:v>
                </c:pt>
                <c:pt idx="7">
                  <c:v>0</c:v>
                </c:pt>
                <c:pt idx="8">
                  <c:v>73</c:v>
                </c:pt>
                <c:pt idx="9">
                  <c:v>2777</c:v>
                </c:pt>
                <c:pt idx="10">
                  <c:v>2777.5</c:v>
                </c:pt>
                <c:pt idx="11">
                  <c:v>2778</c:v>
                </c:pt>
                <c:pt idx="12">
                  <c:v>2788</c:v>
                </c:pt>
                <c:pt idx="13">
                  <c:v>2788.5</c:v>
                </c:pt>
                <c:pt idx="14">
                  <c:v>2789</c:v>
                </c:pt>
                <c:pt idx="15">
                  <c:v>2817</c:v>
                </c:pt>
                <c:pt idx="16">
                  <c:v>2817.5</c:v>
                </c:pt>
                <c:pt idx="17">
                  <c:v>2818</c:v>
                </c:pt>
                <c:pt idx="18">
                  <c:v>2818.5</c:v>
                </c:pt>
                <c:pt idx="19">
                  <c:v>2858</c:v>
                </c:pt>
                <c:pt idx="20">
                  <c:v>2858.5</c:v>
                </c:pt>
                <c:pt idx="21">
                  <c:v>2859</c:v>
                </c:pt>
                <c:pt idx="22">
                  <c:v>2990</c:v>
                </c:pt>
                <c:pt idx="23">
                  <c:v>2990.5</c:v>
                </c:pt>
                <c:pt idx="24">
                  <c:v>2991</c:v>
                </c:pt>
                <c:pt idx="25">
                  <c:v>3060</c:v>
                </c:pt>
                <c:pt idx="26">
                  <c:v>3060.5</c:v>
                </c:pt>
                <c:pt idx="27">
                  <c:v>3089.5</c:v>
                </c:pt>
                <c:pt idx="28">
                  <c:v>3090</c:v>
                </c:pt>
                <c:pt idx="29">
                  <c:v>4421</c:v>
                </c:pt>
                <c:pt idx="30">
                  <c:v>4421.5</c:v>
                </c:pt>
                <c:pt idx="31">
                  <c:v>6663.5</c:v>
                </c:pt>
                <c:pt idx="32">
                  <c:v>9540</c:v>
                </c:pt>
                <c:pt idx="33">
                  <c:v>13358</c:v>
                </c:pt>
                <c:pt idx="34">
                  <c:v>16360</c:v>
                </c:pt>
                <c:pt idx="35">
                  <c:v>16444</c:v>
                </c:pt>
                <c:pt idx="36">
                  <c:v>17710.5</c:v>
                </c:pt>
                <c:pt idx="37">
                  <c:v>17736</c:v>
                </c:pt>
                <c:pt idx="38">
                  <c:v>21559</c:v>
                </c:pt>
                <c:pt idx="39">
                  <c:v>21673</c:v>
                </c:pt>
                <c:pt idx="40">
                  <c:v>21673</c:v>
                </c:pt>
                <c:pt idx="41">
                  <c:v>24559</c:v>
                </c:pt>
                <c:pt idx="42">
                  <c:v>24581.5</c:v>
                </c:pt>
                <c:pt idx="43">
                  <c:v>25946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1">
                  <c:v>-3.3975000005739275E-2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74-43AD-BC0F-7C37A5596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59680"/>
        <c:axId val="1"/>
      </c:scatterChart>
      <c:valAx>
        <c:axId val="44375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393602225312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596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48539638386647"/>
          <c:y val="0.92397937099967764"/>
          <c:w val="0.668984700973574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628650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5116E9B6-C481-9146-35FC-FF28774EF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5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/>
  <cols>
    <col min="1" max="1" width="17.85546875" customWidth="1"/>
    <col min="2" max="2" width="3.85546875" customWidth="1"/>
    <col min="3" max="3" width="15.140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52</v>
      </c>
    </row>
    <row r="2" spans="1:6">
      <c r="A2" t="s">
        <v>25</v>
      </c>
      <c r="B2" t="s">
        <v>38</v>
      </c>
      <c r="C2" s="3"/>
      <c r="D2" s="3"/>
    </row>
    <row r="3" spans="1:6" ht="13.5" thickBot="1"/>
    <row r="4" spans="1:6" ht="14.25" thickTop="1" thickBot="1">
      <c r="A4" s="5" t="s">
        <v>2</v>
      </c>
      <c r="C4" s="8" t="s">
        <v>30</v>
      </c>
      <c r="D4" s="9" t="s">
        <v>30</v>
      </c>
    </row>
    <row r="5" spans="1:6" ht="13.5" thickTop="1">
      <c r="A5" s="11" t="s">
        <v>32</v>
      </c>
      <c r="B5" s="12"/>
      <c r="C5" s="13">
        <v>-9.5</v>
      </c>
      <c r="D5" s="12" t="s">
        <v>33</v>
      </c>
    </row>
    <row r="6" spans="1:6">
      <c r="A6" s="5" t="s">
        <v>3</v>
      </c>
    </row>
    <row r="7" spans="1:6">
      <c r="A7" t="s">
        <v>4</v>
      </c>
      <c r="C7">
        <v>52928.539900000003</v>
      </c>
      <c r="D7" s="28" t="s">
        <v>29</v>
      </c>
    </row>
    <row r="8" spans="1:6">
      <c r="A8" t="s">
        <v>5</v>
      </c>
      <c r="C8">
        <v>0.27182499999999998</v>
      </c>
      <c r="D8" s="29">
        <v>5699</v>
      </c>
    </row>
    <row r="9" spans="1:6">
      <c r="A9" s="26" t="s">
        <v>37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>
      <c r="A10" s="12"/>
      <c r="B10" s="12"/>
      <c r="C10" s="4" t="s">
        <v>21</v>
      </c>
      <c r="D10" s="4" t="s">
        <v>22</v>
      </c>
      <c r="E10" s="12"/>
    </row>
    <row r="11" spans="1:6">
      <c r="A11" s="12" t="s">
        <v>17</v>
      </c>
      <c r="B11" s="12"/>
      <c r="C11" s="23">
        <f ca="1">INTERCEPT(INDIRECT($D$9):G992,INDIRECT($C$9):F992)</f>
        <v>-8.4870735741697338E-4</v>
      </c>
      <c r="D11" s="3"/>
      <c r="E11" s="12"/>
    </row>
    <row r="12" spans="1:6">
      <c r="A12" s="12" t="s">
        <v>18</v>
      </c>
      <c r="B12" s="12"/>
      <c r="C12" s="23">
        <f ca="1">SLOPE(INDIRECT($D$9):G992,INDIRECT($C$9):F992)</f>
        <v>2.0833962713057496E-6</v>
      </c>
      <c r="D12" s="3"/>
      <c r="E12" s="12"/>
    </row>
    <row r="13" spans="1:6">
      <c r="A13" s="12" t="s">
        <v>20</v>
      </c>
      <c r="B13" s="12"/>
      <c r="C13" s="3" t="s">
        <v>15</v>
      </c>
    </row>
    <row r="14" spans="1:6">
      <c r="A14" s="12"/>
      <c r="B14" s="12"/>
      <c r="C14" s="12"/>
    </row>
    <row r="15" spans="1:6">
      <c r="A15" s="14" t="s">
        <v>19</v>
      </c>
      <c r="B15" s="12"/>
      <c r="C15" s="15">
        <f ca="1">(C7+C11)+(C8+C12)*INT(MAX(F21:F3533))</f>
        <v>59981.364557092296</v>
      </c>
      <c r="E15" s="16" t="s">
        <v>47</v>
      </c>
      <c r="F15" s="13">
        <v>1</v>
      </c>
    </row>
    <row r="16" spans="1:6">
      <c r="A16" s="18" t="s">
        <v>6</v>
      </c>
      <c r="B16" s="12"/>
      <c r="C16" s="19">
        <f ca="1">+C8+C12</f>
        <v>0.27182708339627126</v>
      </c>
      <c r="E16" s="16" t="s">
        <v>34</v>
      </c>
      <c r="F16" s="17">
        <f ca="1">NOW()+15018.5+$C$5/24</f>
        <v>60309.579829282404</v>
      </c>
    </row>
    <row r="17" spans="1:21" ht="13.5" thickBot="1">
      <c r="A17" s="16" t="s">
        <v>31</v>
      </c>
      <c r="B17" s="12"/>
      <c r="C17" s="12">
        <f>COUNT(C21:C2191)</f>
        <v>44</v>
      </c>
      <c r="E17" s="16" t="s">
        <v>48</v>
      </c>
      <c r="F17" s="17">
        <f ca="1">ROUND(2*(F16-$C$7)/$C$8,0)/2+F15</f>
        <v>27154.5</v>
      </c>
    </row>
    <row r="18" spans="1:21" ht="14.25" thickTop="1" thickBot="1">
      <c r="A18" s="18" t="s">
        <v>7</v>
      </c>
      <c r="B18" s="12"/>
      <c r="C18" s="21">
        <f ca="1">+C15</f>
        <v>59981.364557092296</v>
      </c>
      <c r="D18" s="22">
        <f ca="1">+C16</f>
        <v>0.27182708339627126</v>
      </c>
      <c r="E18" s="16" t="s">
        <v>35</v>
      </c>
      <c r="F18" s="25">
        <f ca="1">ROUND(2*(F16-$C$15)/$C$16,0)/2+F15</f>
        <v>1208.5</v>
      </c>
    </row>
    <row r="19" spans="1:21" ht="13.5" thickTop="1">
      <c r="E19" s="16" t="s">
        <v>36</v>
      </c>
      <c r="F19" s="20">
        <f ca="1">+$C$15+$C$16*F18-15018.5-$C$5/24</f>
        <v>45291.763420710027</v>
      </c>
    </row>
    <row r="20" spans="1:21" ht="13.5" thickBot="1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56</v>
      </c>
      <c r="I20" s="7" t="s">
        <v>57</v>
      </c>
      <c r="J20" s="7" t="s">
        <v>58</v>
      </c>
      <c r="K20" s="7" t="s">
        <v>59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41" t="s">
        <v>60</v>
      </c>
    </row>
    <row r="21" spans="1:21">
      <c r="A21" s="30" t="s">
        <v>40</v>
      </c>
      <c r="B21" s="38" t="s">
        <v>43</v>
      </c>
      <c r="C21" s="30">
        <v>52704.290399999998</v>
      </c>
      <c r="D21" s="30" t="s">
        <v>50</v>
      </c>
      <c r="E21">
        <f t="shared" ref="E21:E58" si="0">+(C21-C$7)/C$8</f>
        <v>-824.97746712040976</v>
      </c>
      <c r="F21">
        <f t="shared" ref="F21:F59" si="1">ROUND(2*E21,0)/2</f>
        <v>-825</v>
      </c>
      <c r="G21">
        <f>+C21-(C$7+F21*C$8)</f>
        <v>6.1249999926076271E-3</v>
      </c>
      <c r="J21">
        <f>+G21</f>
        <v>6.1249999926076271E-3</v>
      </c>
      <c r="O21">
        <f t="shared" ref="O21:O58" ca="1" si="2">+C$11+C$12*$F21</f>
        <v>-2.5675092812442171E-3</v>
      </c>
      <c r="Q21" s="2">
        <f t="shared" ref="Q21:Q58" si="3">+C21-15018.5</f>
        <v>37685.790399999998</v>
      </c>
    </row>
    <row r="22" spans="1:21">
      <c r="A22" s="30" t="s">
        <v>40</v>
      </c>
      <c r="B22" s="38" t="s">
        <v>43</v>
      </c>
      <c r="C22" s="30">
        <v>52707.512199999997</v>
      </c>
      <c r="D22" s="30" t="s">
        <v>51</v>
      </c>
      <c r="E22">
        <f t="shared" si="0"/>
        <v>-813.124988503655</v>
      </c>
      <c r="F22">
        <f t="shared" si="1"/>
        <v>-813</v>
      </c>
      <c r="O22">
        <f t="shared" ca="1" si="2"/>
        <v>-2.5425085259885476E-3</v>
      </c>
      <c r="Q22" s="2">
        <f t="shared" si="3"/>
        <v>37689.012199999997</v>
      </c>
      <c r="U22" s="37">
        <v>-3.3975000005739275E-2</v>
      </c>
    </row>
    <row r="23" spans="1:21">
      <c r="A23" s="30" t="s">
        <v>40</v>
      </c>
      <c r="B23" s="31"/>
      <c r="C23" s="30">
        <v>52717.332799999996</v>
      </c>
      <c r="D23" s="30">
        <v>1.1999999999999999E-3</v>
      </c>
      <c r="E23">
        <f t="shared" si="0"/>
        <v>-776.99659707534965</v>
      </c>
      <c r="F23">
        <f t="shared" si="1"/>
        <v>-777</v>
      </c>
      <c r="G23">
        <f t="shared" ref="G23:G58" si="4">+C23-(C$7+F23*C$8)</f>
        <v>9.2499999300343916E-4</v>
      </c>
      <c r="J23">
        <f t="shared" ref="J23:J49" si="5">+G23</f>
        <v>9.2499999300343916E-4</v>
      </c>
      <c r="O23">
        <f t="shared" ca="1" si="2"/>
        <v>-2.4675062602215409E-3</v>
      </c>
      <c r="Q23" s="2">
        <f t="shared" si="3"/>
        <v>37698.832799999996</v>
      </c>
    </row>
    <row r="24" spans="1:21">
      <c r="A24" s="30" t="s">
        <v>41</v>
      </c>
      <c r="B24" s="32"/>
      <c r="C24" s="33">
        <v>52717.333899999998</v>
      </c>
      <c r="D24" s="33">
        <v>1.1999999999999999E-3</v>
      </c>
      <c r="E24">
        <f t="shared" si="0"/>
        <v>-776.99255035410874</v>
      </c>
      <c r="F24">
        <f t="shared" si="1"/>
        <v>-777</v>
      </c>
      <c r="G24">
        <f t="shared" si="4"/>
        <v>2.0249999943189323E-3</v>
      </c>
      <c r="J24">
        <f t="shared" si="5"/>
        <v>2.0249999943189323E-3</v>
      </c>
      <c r="O24">
        <f t="shared" ca="1" si="2"/>
        <v>-2.4675062602215409E-3</v>
      </c>
      <c r="Q24" s="2">
        <f t="shared" si="3"/>
        <v>37698.833899999998</v>
      </c>
    </row>
    <row r="25" spans="1:21">
      <c r="A25" s="30" t="s">
        <v>41</v>
      </c>
      <c r="B25" s="32"/>
      <c r="C25" s="33">
        <v>52902.574699999997</v>
      </c>
      <c r="D25" s="33">
        <v>8.0000000000000004E-4</v>
      </c>
      <c r="E25">
        <f t="shared" si="0"/>
        <v>-95.521751126666089</v>
      </c>
      <c r="F25">
        <f t="shared" si="1"/>
        <v>-95.5</v>
      </c>
      <c r="G25">
        <f t="shared" si="4"/>
        <v>-5.9125000043422915E-3</v>
      </c>
      <c r="J25">
        <f t="shared" si="5"/>
        <v>-5.9125000043422915E-3</v>
      </c>
      <c r="O25">
        <f t="shared" ca="1" si="2"/>
        <v>-1.0476717013266725E-3</v>
      </c>
      <c r="Q25" s="2">
        <f t="shared" si="3"/>
        <v>37884.074699999997</v>
      </c>
    </row>
    <row r="26" spans="1:21">
      <c r="A26" s="30" t="s">
        <v>41</v>
      </c>
      <c r="B26" s="38" t="s">
        <v>43</v>
      </c>
      <c r="C26" s="30">
        <v>52902.574699999997</v>
      </c>
      <c r="D26" s="30">
        <v>8.0000000000000004E-4</v>
      </c>
      <c r="E26">
        <f t="shared" si="0"/>
        <v>-95.521751126666089</v>
      </c>
      <c r="F26">
        <f t="shared" si="1"/>
        <v>-95.5</v>
      </c>
      <c r="G26">
        <f t="shared" si="4"/>
        <v>-5.9125000043422915E-3</v>
      </c>
      <c r="J26">
        <f t="shared" si="5"/>
        <v>-5.9125000043422915E-3</v>
      </c>
      <c r="O26">
        <f t="shared" ca="1" si="2"/>
        <v>-1.0476717013266725E-3</v>
      </c>
      <c r="Q26" s="2">
        <f t="shared" si="3"/>
        <v>37884.074699999997</v>
      </c>
    </row>
    <row r="27" spans="1:21">
      <c r="A27" s="30" t="s">
        <v>41</v>
      </c>
      <c r="B27" s="32"/>
      <c r="C27" s="33">
        <v>52904.615100000003</v>
      </c>
      <c r="D27" s="33">
        <v>1.1999999999999999E-3</v>
      </c>
      <c r="E27">
        <f t="shared" si="0"/>
        <v>-88.015451117449416</v>
      </c>
      <c r="F27">
        <f t="shared" si="1"/>
        <v>-88</v>
      </c>
      <c r="G27">
        <f t="shared" si="4"/>
        <v>-4.2000000030384399E-3</v>
      </c>
      <c r="J27">
        <f t="shared" si="5"/>
        <v>-4.2000000030384399E-3</v>
      </c>
      <c r="O27">
        <f t="shared" ca="1" si="2"/>
        <v>-1.0320462292918793E-3</v>
      </c>
      <c r="Q27" s="2">
        <f t="shared" si="3"/>
        <v>37886.115100000003</v>
      </c>
    </row>
    <row r="28" spans="1:21">
      <c r="A28" s="39" t="s">
        <v>39</v>
      </c>
      <c r="B28" s="39"/>
      <c r="C28" s="33">
        <v>52928.539900000003</v>
      </c>
      <c r="D28" s="33" t="s">
        <v>15</v>
      </c>
      <c r="E28">
        <f t="shared" si="0"/>
        <v>0</v>
      </c>
      <c r="F28">
        <f t="shared" si="1"/>
        <v>0</v>
      </c>
      <c r="G28">
        <f t="shared" si="4"/>
        <v>0</v>
      </c>
      <c r="J28">
        <f t="shared" si="5"/>
        <v>0</v>
      </c>
      <c r="O28">
        <f t="shared" ca="1" si="2"/>
        <v>-8.4870735741697338E-4</v>
      </c>
      <c r="Q28" s="2">
        <f t="shared" si="3"/>
        <v>37910.039900000003</v>
      </c>
    </row>
    <row r="29" spans="1:21">
      <c r="A29" s="30" t="s">
        <v>41</v>
      </c>
      <c r="B29" s="32"/>
      <c r="C29" s="33">
        <v>52948.381300000001</v>
      </c>
      <c r="D29" s="33">
        <v>8.9999999999999998E-4</v>
      </c>
      <c r="E29">
        <f t="shared" si="0"/>
        <v>72.99328612157646</v>
      </c>
      <c r="F29">
        <f t="shared" si="1"/>
        <v>73</v>
      </c>
      <c r="G29">
        <f t="shared" si="4"/>
        <v>-1.8249999993713573E-3</v>
      </c>
      <c r="J29">
        <f t="shared" si="5"/>
        <v>-1.8249999993713573E-3</v>
      </c>
      <c r="O29">
        <f t="shared" ca="1" si="2"/>
        <v>-6.9661942961165364E-4</v>
      </c>
      <c r="Q29" s="2">
        <f t="shared" si="3"/>
        <v>37929.881300000001</v>
      </c>
    </row>
    <row r="30" spans="1:21">
      <c r="A30" s="33" t="s">
        <v>42</v>
      </c>
      <c r="B30" s="34" t="s">
        <v>43</v>
      </c>
      <c r="C30" s="33">
        <v>53683.405599999998</v>
      </c>
      <c r="D30" s="33">
        <v>2.0999999999999999E-3</v>
      </c>
      <c r="E30">
        <f t="shared" si="0"/>
        <v>2777.0282350776965</v>
      </c>
      <c r="F30">
        <f t="shared" si="1"/>
        <v>2777</v>
      </c>
      <c r="G30">
        <f t="shared" si="4"/>
        <v>7.6749999934691004E-3</v>
      </c>
      <c r="J30">
        <f t="shared" si="5"/>
        <v>7.6749999934691004E-3</v>
      </c>
      <c r="O30">
        <f t="shared" ca="1" si="2"/>
        <v>4.9368840879990931E-3</v>
      </c>
      <c r="Q30" s="2">
        <f t="shared" si="3"/>
        <v>38664.905599999998</v>
      </c>
    </row>
    <row r="31" spans="1:21">
      <c r="A31" s="33" t="s">
        <v>42</v>
      </c>
      <c r="B31" s="34" t="s">
        <v>44</v>
      </c>
      <c r="C31" s="33">
        <v>53683.539799999999</v>
      </c>
      <c r="D31" s="33">
        <v>1E-3</v>
      </c>
      <c r="E31">
        <f t="shared" si="0"/>
        <v>2777.5219350685011</v>
      </c>
      <c r="F31">
        <f t="shared" si="1"/>
        <v>2777.5</v>
      </c>
      <c r="G31">
        <f t="shared" si="4"/>
        <v>5.9624999921652488E-3</v>
      </c>
      <c r="J31">
        <f t="shared" si="5"/>
        <v>5.9624999921652488E-3</v>
      </c>
      <c r="O31">
        <f t="shared" ca="1" si="2"/>
        <v>4.937925786134746E-3</v>
      </c>
      <c r="Q31" s="2">
        <f t="shared" si="3"/>
        <v>38665.039799999999</v>
      </c>
    </row>
    <row r="32" spans="1:21">
      <c r="A32" s="33" t="s">
        <v>42</v>
      </c>
      <c r="B32" s="34" t="s">
        <v>43</v>
      </c>
      <c r="C32" s="33">
        <v>53683.672599999998</v>
      </c>
      <c r="D32" s="33">
        <v>5.9999999999999995E-4</v>
      </c>
      <c r="E32">
        <f t="shared" si="0"/>
        <v>2778.0104846868194</v>
      </c>
      <c r="F32">
        <f t="shared" si="1"/>
        <v>2778</v>
      </c>
      <c r="G32">
        <f t="shared" si="4"/>
        <v>2.8499999971245416E-3</v>
      </c>
      <c r="J32">
        <f t="shared" si="5"/>
        <v>2.8499999971245416E-3</v>
      </c>
      <c r="O32">
        <f t="shared" ca="1" si="2"/>
        <v>4.9389674842703988E-3</v>
      </c>
      <c r="Q32" s="2">
        <f t="shared" si="3"/>
        <v>38665.172599999998</v>
      </c>
    </row>
    <row r="33" spans="1:17">
      <c r="A33" s="33" t="s">
        <v>42</v>
      </c>
      <c r="B33" s="34" t="s">
        <v>43</v>
      </c>
      <c r="C33" s="33">
        <v>53686.390099999997</v>
      </c>
      <c r="D33" s="33">
        <v>2.3999999999999998E-3</v>
      </c>
      <c r="E33">
        <f t="shared" si="0"/>
        <v>2788.0077255586998</v>
      </c>
      <c r="F33">
        <f t="shared" si="1"/>
        <v>2788</v>
      </c>
      <c r="G33">
        <f t="shared" si="4"/>
        <v>2.0999999906052835E-3</v>
      </c>
      <c r="J33">
        <f t="shared" si="5"/>
        <v>2.0999999906052835E-3</v>
      </c>
      <c r="O33">
        <f t="shared" ca="1" si="2"/>
        <v>4.959801446983457E-3</v>
      </c>
      <c r="Q33" s="2">
        <f t="shared" si="3"/>
        <v>38667.890099999997</v>
      </c>
    </row>
    <row r="34" spans="1:17">
      <c r="A34" s="33" t="s">
        <v>42</v>
      </c>
      <c r="B34" s="34" t="s">
        <v>44</v>
      </c>
      <c r="C34" s="33">
        <v>53686.528599999998</v>
      </c>
      <c r="D34" s="33">
        <v>1.4E-3</v>
      </c>
      <c r="E34">
        <f t="shared" si="0"/>
        <v>2788.5172445507014</v>
      </c>
      <c r="F34">
        <f t="shared" si="1"/>
        <v>2788.5</v>
      </c>
      <c r="G34">
        <f t="shared" si="4"/>
        <v>4.687499997089617E-3</v>
      </c>
      <c r="J34">
        <f t="shared" si="5"/>
        <v>4.687499997089617E-3</v>
      </c>
      <c r="O34">
        <f t="shared" ca="1" si="2"/>
        <v>4.9608431451191098E-3</v>
      </c>
      <c r="Q34" s="2">
        <f t="shared" si="3"/>
        <v>38668.028599999998</v>
      </c>
    </row>
    <row r="35" spans="1:17">
      <c r="A35" s="33" t="s">
        <v>42</v>
      </c>
      <c r="B35" s="34" t="s">
        <v>43</v>
      </c>
      <c r="C35" s="33">
        <v>53686.663399999998</v>
      </c>
      <c r="D35" s="33">
        <v>1.1999999999999999E-3</v>
      </c>
      <c r="E35">
        <f t="shared" si="0"/>
        <v>2789.0131518439962</v>
      </c>
      <c r="F35">
        <f t="shared" si="1"/>
        <v>2789</v>
      </c>
      <c r="G35">
        <f t="shared" si="4"/>
        <v>3.5749999951804057E-3</v>
      </c>
      <c r="J35">
        <f t="shared" si="5"/>
        <v>3.5749999951804057E-3</v>
      </c>
      <c r="O35">
        <f t="shared" ca="1" si="2"/>
        <v>4.9618848432547626E-3</v>
      </c>
      <c r="Q35" s="2">
        <f t="shared" si="3"/>
        <v>38668.163399999998</v>
      </c>
    </row>
    <row r="36" spans="1:17">
      <c r="A36" s="33" t="s">
        <v>42</v>
      </c>
      <c r="B36" s="34" t="s">
        <v>43</v>
      </c>
      <c r="C36" s="33">
        <v>53694.277999999998</v>
      </c>
      <c r="D36" s="33">
        <v>1.5E-3</v>
      </c>
      <c r="E36">
        <f t="shared" si="0"/>
        <v>2817.026027775205</v>
      </c>
      <c r="F36">
        <f t="shared" si="1"/>
        <v>2817</v>
      </c>
      <c r="G36">
        <f t="shared" si="4"/>
        <v>7.0749999940744601E-3</v>
      </c>
      <c r="J36">
        <f t="shared" si="5"/>
        <v>7.0749999940744601E-3</v>
      </c>
      <c r="O36">
        <f t="shared" ca="1" si="2"/>
        <v>5.0202199388513233E-3</v>
      </c>
      <c r="Q36" s="2">
        <f t="shared" si="3"/>
        <v>38675.777999999998</v>
      </c>
    </row>
    <row r="37" spans="1:17">
      <c r="A37" s="33" t="s">
        <v>42</v>
      </c>
      <c r="B37" s="34" t="s">
        <v>44</v>
      </c>
      <c r="C37" s="33">
        <v>53694.414700000001</v>
      </c>
      <c r="D37" s="33">
        <v>1E-3</v>
      </c>
      <c r="E37">
        <f t="shared" si="0"/>
        <v>2817.5289248597364</v>
      </c>
      <c r="F37">
        <f t="shared" si="1"/>
        <v>2817.5</v>
      </c>
      <c r="G37">
        <f t="shared" si="4"/>
        <v>7.862499995098915E-3</v>
      </c>
      <c r="J37">
        <f t="shared" si="5"/>
        <v>7.862499995098915E-3</v>
      </c>
      <c r="O37">
        <f t="shared" ca="1" si="2"/>
        <v>5.0212616369869761E-3</v>
      </c>
      <c r="Q37" s="2">
        <f t="shared" si="3"/>
        <v>38675.914700000001</v>
      </c>
    </row>
    <row r="38" spans="1:17">
      <c r="A38" s="33" t="s">
        <v>42</v>
      </c>
      <c r="B38" s="34" t="s">
        <v>43</v>
      </c>
      <c r="C38" s="33">
        <v>53694.546699999999</v>
      </c>
      <c r="D38" s="33">
        <v>1.4E-3</v>
      </c>
      <c r="E38">
        <f t="shared" si="0"/>
        <v>2818.0145314080587</v>
      </c>
      <c r="F38">
        <f t="shared" si="1"/>
        <v>2818</v>
      </c>
      <c r="G38">
        <f t="shared" si="4"/>
        <v>3.9499999984400347E-3</v>
      </c>
      <c r="J38">
        <f t="shared" si="5"/>
        <v>3.9499999984400347E-3</v>
      </c>
      <c r="O38">
        <f t="shared" ca="1" si="2"/>
        <v>5.022303335122629E-3</v>
      </c>
      <c r="Q38" s="2">
        <f t="shared" si="3"/>
        <v>38676.046699999999</v>
      </c>
    </row>
    <row r="39" spans="1:17">
      <c r="A39" s="33" t="s">
        <v>42</v>
      </c>
      <c r="B39" s="34" t="s">
        <v>44</v>
      </c>
      <c r="C39" s="33">
        <v>53694.6829</v>
      </c>
      <c r="D39" s="33">
        <v>1.1000000000000001E-3</v>
      </c>
      <c r="E39">
        <f t="shared" si="0"/>
        <v>2818.5155890738397</v>
      </c>
      <c r="F39">
        <f t="shared" si="1"/>
        <v>2818.5</v>
      </c>
      <c r="G39">
        <f t="shared" si="4"/>
        <v>4.2374999975436367E-3</v>
      </c>
      <c r="J39">
        <f t="shared" si="5"/>
        <v>4.2374999975436367E-3</v>
      </c>
      <c r="O39">
        <f t="shared" ca="1" si="2"/>
        <v>5.0233450332582818E-3</v>
      </c>
      <c r="Q39" s="2">
        <f t="shared" si="3"/>
        <v>38676.1829</v>
      </c>
    </row>
    <row r="40" spans="1:17">
      <c r="A40" s="33" t="s">
        <v>42</v>
      </c>
      <c r="B40" s="34" t="s">
        <v>43</v>
      </c>
      <c r="C40" s="33">
        <v>53705.421699999999</v>
      </c>
      <c r="D40" s="33">
        <v>1.8E-3</v>
      </c>
      <c r="E40">
        <f t="shared" si="0"/>
        <v>2858.0218890830338</v>
      </c>
      <c r="F40">
        <f t="shared" si="1"/>
        <v>2858</v>
      </c>
      <c r="G40">
        <f t="shared" si="4"/>
        <v>5.9499999988474883E-3</v>
      </c>
      <c r="J40">
        <f t="shared" si="5"/>
        <v>5.9499999988474883E-3</v>
      </c>
      <c r="O40">
        <f t="shared" ca="1" si="2"/>
        <v>5.1056391859748591E-3</v>
      </c>
      <c r="Q40" s="2">
        <f t="shared" si="3"/>
        <v>38686.921699999999</v>
      </c>
    </row>
    <row r="41" spans="1:17">
      <c r="A41" s="33" t="s">
        <v>42</v>
      </c>
      <c r="B41" s="34" t="s">
        <v>44</v>
      </c>
      <c r="C41" s="33">
        <v>53705.558400000002</v>
      </c>
      <c r="D41" s="33">
        <v>1.1999999999999999E-3</v>
      </c>
      <c r="E41">
        <f t="shared" si="0"/>
        <v>2858.5247861675648</v>
      </c>
      <c r="F41">
        <f t="shared" si="1"/>
        <v>2858.5</v>
      </c>
      <c r="G41">
        <f t="shared" si="4"/>
        <v>6.7374999998719431E-3</v>
      </c>
      <c r="J41">
        <f t="shared" si="5"/>
        <v>6.7374999998719431E-3</v>
      </c>
      <c r="O41">
        <f t="shared" ca="1" si="2"/>
        <v>5.106680884110512E-3</v>
      </c>
      <c r="Q41" s="2">
        <f t="shared" si="3"/>
        <v>38687.058400000002</v>
      </c>
    </row>
    <row r="42" spans="1:17">
      <c r="A42" s="33" t="s">
        <v>42</v>
      </c>
      <c r="B42" s="34" t="s">
        <v>43</v>
      </c>
      <c r="C42" s="33">
        <v>53705.691299999999</v>
      </c>
      <c r="D42" s="33">
        <v>2.2000000000000001E-3</v>
      </c>
      <c r="E42">
        <f t="shared" si="0"/>
        <v>2859.0137036696228</v>
      </c>
      <c r="F42">
        <f t="shared" si="1"/>
        <v>2859</v>
      </c>
      <c r="G42">
        <f t="shared" si="4"/>
        <v>3.7249999950290658E-3</v>
      </c>
      <c r="J42">
        <f t="shared" si="5"/>
        <v>3.7249999950290658E-3</v>
      </c>
      <c r="O42">
        <f t="shared" ca="1" si="2"/>
        <v>5.1077225822461648E-3</v>
      </c>
      <c r="Q42" s="2">
        <f t="shared" si="3"/>
        <v>38687.191299999999</v>
      </c>
    </row>
    <row r="43" spans="1:17">
      <c r="A43" s="33" t="s">
        <v>42</v>
      </c>
      <c r="B43" s="34" t="s">
        <v>43</v>
      </c>
      <c r="C43" s="33">
        <v>53741.303200000002</v>
      </c>
      <c r="D43" s="33">
        <v>5.9999999999999995E-4</v>
      </c>
      <c r="E43">
        <f t="shared" si="0"/>
        <v>2990.0240963855376</v>
      </c>
      <c r="F43">
        <f t="shared" si="1"/>
        <v>2990</v>
      </c>
      <c r="G43">
        <f t="shared" si="4"/>
        <v>6.5499999982421286E-3</v>
      </c>
      <c r="J43">
        <f t="shared" si="5"/>
        <v>6.5499999982421286E-3</v>
      </c>
      <c r="O43">
        <f t="shared" ca="1" si="2"/>
        <v>5.3806474937872183E-3</v>
      </c>
      <c r="Q43" s="2">
        <f t="shared" si="3"/>
        <v>38722.803200000002</v>
      </c>
    </row>
    <row r="44" spans="1:17">
      <c r="A44" s="33" t="s">
        <v>42</v>
      </c>
      <c r="B44" s="34" t="s">
        <v>44</v>
      </c>
      <c r="C44" s="33">
        <v>53741.4375</v>
      </c>
      <c r="D44" s="33">
        <v>1E-3</v>
      </c>
      <c r="E44">
        <f t="shared" si="0"/>
        <v>2990.5181642600814</v>
      </c>
      <c r="F44">
        <f t="shared" si="1"/>
        <v>2990.5</v>
      </c>
      <c r="G44">
        <f t="shared" si="4"/>
        <v>4.9374999944120646E-3</v>
      </c>
      <c r="J44">
        <f t="shared" si="5"/>
        <v>4.9374999944120646E-3</v>
      </c>
      <c r="O44">
        <f t="shared" ca="1" si="2"/>
        <v>5.3816891919228711E-3</v>
      </c>
      <c r="Q44" s="2">
        <f t="shared" si="3"/>
        <v>38722.9375</v>
      </c>
    </row>
    <row r="45" spans="1:17">
      <c r="A45" s="33" t="s">
        <v>42</v>
      </c>
      <c r="B45" s="34" t="s">
        <v>43</v>
      </c>
      <c r="C45" s="33">
        <v>53741.572399999997</v>
      </c>
      <c r="D45" s="33">
        <v>1.2999999999999999E-3</v>
      </c>
      <c r="E45">
        <f t="shared" si="0"/>
        <v>2991.0144394371155</v>
      </c>
      <c r="F45">
        <f t="shared" si="1"/>
        <v>2991</v>
      </c>
      <c r="G45">
        <f t="shared" si="4"/>
        <v>3.9249999972525984E-3</v>
      </c>
      <c r="J45">
        <f t="shared" si="5"/>
        <v>3.9249999972525984E-3</v>
      </c>
      <c r="O45">
        <f t="shared" ca="1" si="2"/>
        <v>5.3827308900585239E-3</v>
      </c>
      <c r="Q45" s="2">
        <f t="shared" si="3"/>
        <v>38723.072399999997</v>
      </c>
    </row>
    <row r="46" spans="1:17">
      <c r="A46" s="33" t="s">
        <v>42</v>
      </c>
      <c r="B46" s="34" t="s">
        <v>43</v>
      </c>
      <c r="C46" s="33">
        <v>53760.331100000003</v>
      </c>
      <c r="D46" s="33">
        <v>1E-3</v>
      </c>
      <c r="E46">
        <f t="shared" si="0"/>
        <v>3060.0246482111643</v>
      </c>
      <c r="F46">
        <f t="shared" si="1"/>
        <v>3060</v>
      </c>
      <c r="G46">
        <f t="shared" si="4"/>
        <v>6.6999999980907887E-3</v>
      </c>
      <c r="J46">
        <f t="shared" si="5"/>
        <v>6.6999999980907887E-3</v>
      </c>
      <c r="O46">
        <f t="shared" ca="1" si="2"/>
        <v>5.5264852327786204E-3</v>
      </c>
      <c r="Q46" s="2">
        <f t="shared" si="3"/>
        <v>38741.831100000003</v>
      </c>
    </row>
    <row r="47" spans="1:17">
      <c r="A47" s="33" t="s">
        <v>42</v>
      </c>
      <c r="B47" s="34" t="s">
        <v>44</v>
      </c>
      <c r="C47" s="33">
        <v>53760.467100000002</v>
      </c>
      <c r="D47" s="33">
        <v>8.9999999999999998E-4</v>
      </c>
      <c r="E47">
        <f t="shared" si="0"/>
        <v>3060.5249701094394</v>
      </c>
      <c r="F47">
        <f t="shared" si="1"/>
        <v>3060.5</v>
      </c>
      <c r="G47">
        <f t="shared" si="4"/>
        <v>6.7874999949708581E-3</v>
      </c>
      <c r="J47">
        <f t="shared" si="5"/>
        <v>6.7874999949708581E-3</v>
      </c>
      <c r="O47">
        <f t="shared" ca="1" si="2"/>
        <v>5.5275269309142732E-3</v>
      </c>
      <c r="Q47" s="2">
        <f t="shared" si="3"/>
        <v>38741.967100000002</v>
      </c>
    </row>
    <row r="48" spans="1:17">
      <c r="A48" s="33" t="s">
        <v>42</v>
      </c>
      <c r="B48" s="34" t="s">
        <v>44</v>
      </c>
      <c r="C48" s="33">
        <v>53768.349199999997</v>
      </c>
      <c r="D48" s="33">
        <v>6.9999999999999999E-4</v>
      </c>
      <c r="E48">
        <f t="shared" si="0"/>
        <v>3089.5219350684947</v>
      </c>
      <c r="F48">
        <f t="shared" si="1"/>
        <v>3089.5</v>
      </c>
      <c r="G48">
        <f t="shared" si="4"/>
        <v>5.9624999921652488E-3</v>
      </c>
      <c r="J48">
        <f t="shared" si="5"/>
        <v>5.9624999921652488E-3</v>
      </c>
      <c r="O48">
        <f t="shared" ca="1" si="2"/>
        <v>5.5879454227821404E-3</v>
      </c>
      <c r="Q48" s="2">
        <f t="shared" si="3"/>
        <v>38749.849199999997</v>
      </c>
    </row>
    <row r="49" spans="1:17">
      <c r="A49" s="33" t="s">
        <v>42</v>
      </c>
      <c r="B49" s="34" t="s">
        <v>43</v>
      </c>
      <c r="C49" s="36">
        <v>53768.487800000003</v>
      </c>
      <c r="D49" s="33">
        <v>1.4E-3</v>
      </c>
      <c r="E49">
        <f t="shared" si="0"/>
        <v>3090.0318219442629</v>
      </c>
      <c r="F49">
        <f t="shared" si="1"/>
        <v>3090</v>
      </c>
      <c r="G49">
        <f t="shared" si="4"/>
        <v>8.6499999961233698E-3</v>
      </c>
      <c r="J49">
        <f t="shared" si="5"/>
        <v>8.6499999961233698E-3</v>
      </c>
      <c r="O49">
        <f t="shared" ca="1" si="2"/>
        <v>5.5889871209177933E-3</v>
      </c>
      <c r="Q49" s="2">
        <f t="shared" si="3"/>
        <v>38749.987800000003</v>
      </c>
    </row>
    <row r="50" spans="1:17">
      <c r="A50" s="33" t="s">
        <v>45</v>
      </c>
      <c r="B50" s="34" t="s">
        <v>43</v>
      </c>
      <c r="C50" s="33">
        <v>54130.291100000002</v>
      </c>
      <c r="D50" s="33">
        <v>1E-3</v>
      </c>
      <c r="E50">
        <f t="shared" si="0"/>
        <v>4421.0473650326458</v>
      </c>
      <c r="F50">
        <f t="shared" si="1"/>
        <v>4421</v>
      </c>
      <c r="G50">
        <f t="shared" si="4"/>
        <v>1.2875000000349246E-2</v>
      </c>
      <c r="K50">
        <f t="shared" ref="K50:K58" si="6">+G50</f>
        <v>1.2875000000349246E-2</v>
      </c>
      <c r="O50">
        <f t="shared" ca="1" si="2"/>
        <v>8.3619875580257449E-3</v>
      </c>
      <c r="Q50" s="2">
        <f t="shared" si="3"/>
        <v>39111.791100000002</v>
      </c>
    </row>
    <row r="51" spans="1:17">
      <c r="A51" s="33" t="s">
        <v>45</v>
      </c>
      <c r="B51" s="34" t="s">
        <v>44</v>
      </c>
      <c r="C51" s="33">
        <v>54130.416899999997</v>
      </c>
      <c r="D51" s="33">
        <v>1.1000000000000001E-3</v>
      </c>
      <c r="E51">
        <f t="shared" si="0"/>
        <v>4421.5101627885342</v>
      </c>
      <c r="F51">
        <f t="shared" si="1"/>
        <v>4421.5</v>
      </c>
      <c r="G51">
        <f t="shared" si="4"/>
        <v>2.7624999929685146E-3</v>
      </c>
      <c r="K51">
        <f t="shared" si="6"/>
        <v>2.7624999929685146E-3</v>
      </c>
      <c r="O51">
        <f t="shared" ca="1" si="2"/>
        <v>8.3630292561613986E-3</v>
      </c>
      <c r="Q51" s="2">
        <f t="shared" si="3"/>
        <v>39111.916899999997</v>
      </c>
    </row>
    <row r="52" spans="1:17">
      <c r="A52" s="35" t="s">
        <v>46</v>
      </c>
      <c r="B52" s="39"/>
      <c r="C52" s="33">
        <v>54739.857400000001</v>
      </c>
      <c r="D52" s="33">
        <v>5.0000000000000001E-4</v>
      </c>
      <c r="E52">
        <f t="shared" si="0"/>
        <v>6663.5427205003125</v>
      </c>
      <c r="F52">
        <f t="shared" si="1"/>
        <v>6663.5</v>
      </c>
      <c r="G52">
        <f t="shared" si="4"/>
        <v>1.1612499998591375E-2</v>
      </c>
      <c r="K52">
        <f t="shared" si="6"/>
        <v>1.1612499998591375E-2</v>
      </c>
      <c r="O52">
        <f t="shared" ca="1" si="2"/>
        <v>1.3034003696428889E-2</v>
      </c>
      <c r="Q52" s="2">
        <f t="shared" si="3"/>
        <v>39721.357400000001</v>
      </c>
    </row>
    <row r="53" spans="1:17">
      <c r="A53" s="40" t="s">
        <v>49</v>
      </c>
      <c r="B53" s="39"/>
      <c r="C53" s="33">
        <v>55521.768300000003</v>
      </c>
      <c r="D53" s="33">
        <v>2.9999999999999997E-4</v>
      </c>
      <c r="E53">
        <f t="shared" si="0"/>
        <v>9540.0658511910242</v>
      </c>
      <c r="F53">
        <f t="shared" si="1"/>
        <v>9540</v>
      </c>
      <c r="G53">
        <f t="shared" si="4"/>
        <v>1.7899999998917338E-2</v>
      </c>
      <c r="K53">
        <f t="shared" si="6"/>
        <v>1.7899999998917338E-2</v>
      </c>
      <c r="O53">
        <f t="shared" ca="1" si="2"/>
        <v>1.9026893070839879E-2</v>
      </c>
      <c r="Q53" s="2">
        <f t="shared" si="3"/>
        <v>40503.268300000003</v>
      </c>
    </row>
    <row r="54" spans="1:17">
      <c r="A54" s="42" t="s">
        <v>53</v>
      </c>
      <c r="B54" s="43" t="s">
        <v>43</v>
      </c>
      <c r="C54" s="44">
        <v>56559.60052</v>
      </c>
      <c r="D54" s="42">
        <v>5.9999999999999995E-4</v>
      </c>
      <c r="E54" s="45">
        <f t="shared" si="0"/>
        <v>13358.081927710831</v>
      </c>
      <c r="F54">
        <f t="shared" si="1"/>
        <v>13358</v>
      </c>
      <c r="G54">
        <f t="shared" si="4"/>
        <v>2.2269999994023237E-2</v>
      </c>
      <c r="K54">
        <f t="shared" si="6"/>
        <v>2.2269999994023237E-2</v>
      </c>
      <c r="N54">
        <f>+G54</f>
        <v>2.2269999994023237E-2</v>
      </c>
      <c r="O54">
        <f t="shared" ca="1" si="2"/>
        <v>2.6981300034685234E-2</v>
      </c>
      <c r="Q54" s="2">
        <f t="shared" si="3"/>
        <v>41541.10052</v>
      </c>
    </row>
    <row r="55" spans="1:17">
      <c r="A55" s="49" t="s">
        <v>0</v>
      </c>
      <c r="B55" s="50" t="s">
        <v>43</v>
      </c>
      <c r="C55" s="49">
        <v>57375.629399999998</v>
      </c>
      <c r="D55" s="49">
        <v>2.9999999999999997E-4</v>
      </c>
      <c r="E55" s="45">
        <f t="shared" si="0"/>
        <v>16360.11956221832</v>
      </c>
      <c r="F55">
        <f t="shared" si="1"/>
        <v>16360</v>
      </c>
      <c r="G55">
        <f t="shared" si="4"/>
        <v>3.2499999993888196E-2</v>
      </c>
      <c r="K55">
        <f t="shared" si="6"/>
        <v>3.2499999993888196E-2</v>
      </c>
      <c r="O55">
        <f t="shared" ca="1" si="2"/>
        <v>3.3235655641145091E-2</v>
      </c>
      <c r="Q55" s="2">
        <f t="shared" si="3"/>
        <v>42357.129399999998</v>
      </c>
    </row>
    <row r="56" spans="1:17">
      <c r="A56" s="46" t="s">
        <v>55</v>
      </c>
      <c r="B56" s="47" t="s">
        <v>43</v>
      </c>
      <c r="C56" s="48">
        <v>57398.460039999998</v>
      </c>
      <c r="D56" s="48">
        <v>5.9999999999999995E-4</v>
      </c>
      <c r="E56" s="45">
        <f t="shared" si="0"/>
        <v>16444.109776510606</v>
      </c>
      <c r="F56">
        <f t="shared" si="1"/>
        <v>16444</v>
      </c>
      <c r="G56">
        <f t="shared" si="4"/>
        <v>2.9839999995601829E-2</v>
      </c>
      <c r="K56">
        <f t="shared" si="6"/>
        <v>2.9839999995601829E-2</v>
      </c>
      <c r="O56">
        <f t="shared" ca="1" si="2"/>
        <v>3.3410660927934772E-2</v>
      </c>
      <c r="Q56" s="2">
        <f t="shared" si="3"/>
        <v>42379.960039999998</v>
      </c>
    </row>
    <row r="57" spans="1:17">
      <c r="A57" s="40" t="s">
        <v>54</v>
      </c>
      <c r="B57" s="39"/>
      <c r="C57" s="33">
        <v>57742.725299999998</v>
      </c>
      <c r="D57" s="33">
        <v>5.0000000000000001E-4</v>
      </c>
      <c r="E57" s="45">
        <f t="shared" si="0"/>
        <v>17710.605720592273</v>
      </c>
      <c r="F57">
        <f t="shared" si="1"/>
        <v>17710.5</v>
      </c>
      <c r="G57">
        <f t="shared" si="4"/>
        <v>2.8737499997077975E-2</v>
      </c>
      <c r="K57">
        <f t="shared" si="6"/>
        <v>2.8737499997077975E-2</v>
      </c>
      <c r="O57">
        <f t="shared" ca="1" si="2"/>
        <v>3.6049282305543502E-2</v>
      </c>
      <c r="Q57" s="2">
        <f t="shared" si="3"/>
        <v>42724.225299999998</v>
      </c>
    </row>
    <row r="58" spans="1:17">
      <c r="A58" s="49" t="s">
        <v>1</v>
      </c>
      <c r="B58" s="50" t="s">
        <v>43</v>
      </c>
      <c r="C58" s="49">
        <v>57749.660199999998</v>
      </c>
      <c r="D58" s="49">
        <v>2.9999999999999997E-4</v>
      </c>
      <c r="E58" s="45">
        <f t="shared" si="0"/>
        <v>17736.118090683325</v>
      </c>
      <c r="F58">
        <f t="shared" si="1"/>
        <v>17736</v>
      </c>
      <c r="G58">
        <f t="shared" si="4"/>
        <v>3.2099999996717088E-2</v>
      </c>
      <c r="K58">
        <f t="shared" si="6"/>
        <v>3.2099999996717088E-2</v>
      </c>
      <c r="O58">
        <f t="shared" ca="1" si="2"/>
        <v>3.6102408910461799E-2</v>
      </c>
      <c r="Q58" s="2">
        <f t="shared" si="3"/>
        <v>42731.160199999998</v>
      </c>
    </row>
    <row r="59" spans="1:17">
      <c r="A59" s="40" t="s">
        <v>61</v>
      </c>
      <c r="B59" s="39"/>
      <c r="C59" s="33">
        <v>58788.862200000003</v>
      </c>
      <c r="D59" s="33">
        <v>4.0000000000000002E-4</v>
      </c>
      <c r="E59" s="45">
        <f>+(C59-C$7)/C$8</f>
        <v>21559.173365216593</v>
      </c>
      <c r="F59">
        <f t="shared" si="1"/>
        <v>21559</v>
      </c>
      <c r="G59">
        <f>+C59-(C$7+F59*C$8)</f>
        <v>4.7124999997322448E-2</v>
      </c>
      <c r="K59">
        <f>+G59</f>
        <v>4.7124999997322448E-2</v>
      </c>
      <c r="O59">
        <f ca="1">+C$11+C$12*$F59</f>
        <v>4.4067232855663684E-2</v>
      </c>
      <c r="Q59" s="2">
        <f>+C59-15018.5</f>
        <v>43770.362200000003</v>
      </c>
    </row>
    <row r="60" spans="1:17" ht="12" customHeight="1">
      <c r="A60" s="51" t="s">
        <v>62</v>
      </c>
      <c r="B60" s="52" t="s">
        <v>43</v>
      </c>
      <c r="C60" s="53">
        <v>58819.845466999999</v>
      </c>
      <c r="D60" s="53">
        <v>1.95E-4</v>
      </c>
      <c r="E60" s="45">
        <f>+(C60-C$7)/C$8</f>
        <v>21673.155769336874</v>
      </c>
      <c r="F60">
        <f>ROUND(2*E60,0)/2</f>
        <v>21673</v>
      </c>
      <c r="G60">
        <f>+C60-(C$7+F60*C$8)</f>
        <v>4.2341999993368518E-2</v>
      </c>
      <c r="K60">
        <f>+G60</f>
        <v>4.2341999993368518E-2</v>
      </c>
      <c r="O60">
        <f ca="1">+C$11+C$12*$F60</f>
        <v>4.4304740030592538E-2</v>
      </c>
      <c r="Q60" s="2">
        <f>+C60-15018.5</f>
        <v>43801.345466999999</v>
      </c>
    </row>
    <row r="61" spans="1:17" ht="12" customHeight="1">
      <c r="A61" s="51" t="s">
        <v>62</v>
      </c>
      <c r="B61" s="52" t="s">
        <v>43</v>
      </c>
      <c r="C61" s="53">
        <v>58819.846732999998</v>
      </c>
      <c r="D61" s="53">
        <v>2.12E-4</v>
      </c>
      <c r="E61" s="45">
        <f>+(C61-C$7)/C$8</f>
        <v>21673.160426745133</v>
      </c>
      <c r="F61">
        <f>ROUND(2*E61,0)/2</f>
        <v>21673</v>
      </c>
      <c r="G61">
        <f>+C61-(C$7+F61*C$8)</f>
        <v>4.3607999992673285E-2</v>
      </c>
      <c r="K61">
        <f>+G61</f>
        <v>4.3607999992673285E-2</v>
      </c>
      <c r="O61">
        <f ca="1">+C$11+C$12*$F61</f>
        <v>4.4304740030592538E-2</v>
      </c>
      <c r="Q61" s="2">
        <f>+C61-15018.5</f>
        <v>43801.346732999998</v>
      </c>
    </row>
    <row r="62" spans="1:17" ht="12" customHeight="1">
      <c r="A62" s="54" t="s">
        <v>63</v>
      </c>
      <c r="B62" s="55" t="s">
        <v>43</v>
      </c>
      <c r="C62" s="58">
        <v>59604.345699999998</v>
      </c>
      <c r="D62" s="54">
        <v>2.9999999999999997E-4</v>
      </c>
      <c r="E62" s="45">
        <f t="shared" ref="E62:E63" si="7">+(C62-C$7)/C$8</f>
        <v>24559.204635335216</v>
      </c>
      <c r="F62">
        <f t="shared" ref="F62:F63" si="8">ROUND(2*E62,0)/2</f>
        <v>24559</v>
      </c>
      <c r="G62">
        <f t="shared" ref="G62:G63" si="9">+C62-(C$7+F62*C$8)</f>
        <v>5.5624999993597157E-2</v>
      </c>
      <c r="K62">
        <f t="shared" ref="K62:K63" si="10">+G62</f>
        <v>5.5624999993597157E-2</v>
      </c>
      <c r="O62">
        <f t="shared" ref="O62:O63" ca="1" si="11">+C$11+C$12*$F62</f>
        <v>5.0317421669580926E-2</v>
      </c>
      <c r="Q62" s="2">
        <f t="shared" ref="Q62:Q63" si="12">+C62-15018.5</f>
        <v>44585.845699999998</v>
      </c>
    </row>
    <row r="63" spans="1:17" ht="12" customHeight="1">
      <c r="A63" s="54" t="s">
        <v>63</v>
      </c>
      <c r="B63" s="55" t="s">
        <v>44</v>
      </c>
      <c r="C63" s="58">
        <v>59610.460800000001</v>
      </c>
      <c r="D63" s="54">
        <v>2.0000000000000001E-4</v>
      </c>
      <c r="E63" s="45">
        <f t="shared" si="7"/>
        <v>24581.701094454143</v>
      </c>
      <c r="F63">
        <f t="shared" si="8"/>
        <v>24581.5</v>
      </c>
      <c r="G63">
        <f t="shared" si="9"/>
        <v>5.4662499998812564E-2</v>
      </c>
      <c r="K63">
        <f t="shared" si="10"/>
        <v>5.4662499998812564E-2</v>
      </c>
      <c r="O63">
        <f t="shared" ca="1" si="11"/>
        <v>5.0364298085685308E-2</v>
      </c>
      <c r="Q63" s="2">
        <f t="shared" si="12"/>
        <v>44591.960800000001</v>
      </c>
    </row>
    <row r="64" spans="1:17" ht="12" customHeight="1">
      <c r="A64" s="56" t="s">
        <v>64</v>
      </c>
      <c r="B64" s="57" t="s">
        <v>43</v>
      </c>
      <c r="C64" s="54">
        <v>59981.368699999999</v>
      </c>
      <c r="D64" s="54">
        <v>1E-4</v>
      </c>
      <c r="E64" s="45">
        <f t="shared" ref="E64" si="13">+(C64-C$7)/C$8</f>
        <v>25946.210981329885</v>
      </c>
      <c r="F64">
        <f t="shared" ref="F64" si="14">ROUND(2*E64,0)/2</f>
        <v>25946</v>
      </c>
      <c r="G64">
        <f t="shared" ref="G64" si="15">+C64-(C$7+F64*C$8)</f>
        <v>5.7349999995494727E-2</v>
      </c>
      <c r="K64">
        <f t="shared" ref="K64" si="16">+G64</f>
        <v>5.7349999995494727E-2</v>
      </c>
      <c r="O64">
        <f t="shared" ref="O64" ca="1" si="17">+C$11+C$12*$F64</f>
        <v>5.3207092297882001E-2</v>
      </c>
      <c r="Q64" s="2">
        <f t="shared" ref="Q64" si="18">+C64-15018.5</f>
        <v>44962.868699999999</v>
      </c>
    </row>
    <row r="65" spans="1:4" ht="12" customHeight="1">
      <c r="A65" s="39"/>
      <c r="B65" s="39"/>
      <c r="C65" s="33"/>
      <c r="D65" s="33"/>
    </row>
    <row r="66" spans="1:4" ht="12" customHeight="1">
      <c r="A66" s="39"/>
      <c r="B66" s="39"/>
      <c r="C66" s="33"/>
      <c r="D66" s="33"/>
    </row>
    <row r="67" spans="1:4">
      <c r="A67" s="39"/>
      <c r="B67" s="39"/>
      <c r="C67" s="33"/>
      <c r="D67" s="33"/>
    </row>
    <row r="68" spans="1:4">
      <c r="A68" s="39"/>
      <c r="B68" s="39"/>
      <c r="C68" s="33"/>
      <c r="D68" s="33"/>
    </row>
    <row r="69" spans="1:4">
      <c r="A69" s="39"/>
      <c r="B69" s="39"/>
      <c r="C69" s="33"/>
      <c r="D69" s="33"/>
    </row>
    <row r="70" spans="1:4">
      <c r="A70" s="39"/>
      <c r="B70" s="39"/>
      <c r="C70" s="33"/>
      <c r="D70" s="33"/>
    </row>
    <row r="71" spans="1:4">
      <c r="A71" s="39"/>
      <c r="B71" s="39"/>
      <c r="C71" s="33"/>
      <c r="D71" s="33"/>
    </row>
    <row r="72" spans="1:4">
      <c r="A72" s="39"/>
      <c r="B72" s="39"/>
      <c r="C72" s="33"/>
      <c r="D72" s="33"/>
    </row>
    <row r="73" spans="1:4">
      <c r="A73" s="39"/>
      <c r="B73" s="39"/>
      <c r="C73" s="33"/>
      <c r="D73" s="33"/>
    </row>
    <row r="74" spans="1:4">
      <c r="A74" s="39"/>
      <c r="B74" s="39"/>
      <c r="C74" s="33"/>
      <c r="D74" s="33"/>
    </row>
    <row r="75" spans="1:4">
      <c r="A75" s="39"/>
      <c r="B75" s="39"/>
      <c r="C75" s="33"/>
      <c r="D75" s="33"/>
    </row>
    <row r="76" spans="1:4">
      <c r="A76" s="39"/>
      <c r="B76" s="39"/>
      <c r="C76" s="33"/>
      <c r="D76" s="33"/>
    </row>
    <row r="77" spans="1:4">
      <c r="A77" s="39"/>
      <c r="B77" s="39"/>
      <c r="C77" s="33"/>
      <c r="D77" s="33"/>
    </row>
    <row r="78" spans="1:4">
      <c r="A78" s="39"/>
      <c r="B78" s="39"/>
      <c r="C78" s="33"/>
      <c r="D78" s="33"/>
    </row>
    <row r="79" spans="1:4">
      <c r="A79" s="39"/>
      <c r="B79" s="39"/>
      <c r="C79" s="33"/>
      <c r="D79" s="33"/>
    </row>
    <row r="80" spans="1:4">
      <c r="A80" s="39"/>
      <c r="B80" s="39"/>
      <c r="C80" s="33"/>
      <c r="D80" s="33"/>
    </row>
    <row r="81" spans="1:4">
      <c r="A81" s="39"/>
      <c r="B81" s="39"/>
      <c r="C81" s="33"/>
      <c r="D81" s="33"/>
    </row>
    <row r="82" spans="1:4">
      <c r="A82" s="39"/>
      <c r="B82" s="39"/>
      <c r="C82" s="33"/>
      <c r="D82" s="33"/>
    </row>
    <row r="83" spans="1:4">
      <c r="A83" s="39"/>
      <c r="B83" s="39"/>
      <c r="C83" s="33"/>
      <c r="D83" s="33"/>
    </row>
    <row r="84" spans="1:4">
      <c r="A84" s="39"/>
      <c r="B84" s="39"/>
      <c r="C84" s="33"/>
      <c r="D84" s="33"/>
    </row>
    <row r="85" spans="1:4">
      <c r="A85" s="39"/>
      <c r="B85" s="39"/>
      <c r="C85" s="33"/>
      <c r="D85" s="33"/>
    </row>
    <row r="86" spans="1:4">
      <c r="A86" s="39"/>
      <c r="B86" s="39"/>
      <c r="C86" s="33"/>
      <c r="D86" s="33"/>
    </row>
    <row r="87" spans="1:4">
      <c r="A87" s="39"/>
      <c r="B87" s="39"/>
      <c r="C87" s="33"/>
      <c r="D87" s="33"/>
    </row>
    <row r="88" spans="1:4">
      <c r="A88" s="39"/>
      <c r="B88" s="39"/>
      <c r="C88" s="33"/>
      <c r="D88" s="33"/>
    </row>
    <row r="89" spans="1:4">
      <c r="A89" s="39"/>
      <c r="B89" s="39"/>
      <c r="C89" s="33"/>
      <c r="D89" s="33"/>
    </row>
    <row r="90" spans="1:4">
      <c r="A90" s="39"/>
      <c r="B90" s="39"/>
      <c r="C90" s="33"/>
      <c r="D90" s="33"/>
    </row>
    <row r="91" spans="1:4">
      <c r="A91" s="39"/>
      <c r="B91" s="39"/>
      <c r="C91" s="33"/>
      <c r="D91" s="33"/>
    </row>
    <row r="92" spans="1:4">
      <c r="A92" s="39"/>
      <c r="B92" s="39"/>
      <c r="C92" s="33"/>
      <c r="D92" s="33"/>
    </row>
    <row r="93" spans="1:4">
      <c r="A93" s="39"/>
      <c r="B93" s="39"/>
      <c r="C93" s="33"/>
      <c r="D93" s="33"/>
    </row>
    <row r="94" spans="1:4">
      <c r="A94" s="39"/>
      <c r="B94" s="39"/>
      <c r="C94" s="33"/>
      <c r="D94" s="33"/>
    </row>
    <row r="95" spans="1:4">
      <c r="A95" s="39"/>
      <c r="B95" s="39"/>
      <c r="C95" s="33"/>
      <c r="D95" s="33"/>
    </row>
    <row r="96" spans="1:4">
      <c r="A96" s="39"/>
      <c r="B96" s="39"/>
      <c r="C96" s="33"/>
      <c r="D96" s="33"/>
    </row>
    <row r="97" spans="1:4">
      <c r="A97" s="39"/>
      <c r="B97" s="39"/>
      <c r="C97" s="33"/>
      <c r="D97" s="33"/>
    </row>
    <row r="98" spans="1:4">
      <c r="A98" s="39"/>
      <c r="B98" s="39"/>
      <c r="C98" s="33"/>
      <c r="D98" s="33"/>
    </row>
    <row r="99" spans="1:4">
      <c r="A99" s="39"/>
      <c r="B99" s="39"/>
      <c r="C99" s="33"/>
      <c r="D99" s="33"/>
    </row>
    <row r="100" spans="1:4">
      <c r="A100" s="39"/>
      <c r="B100" s="39"/>
      <c r="C100" s="33"/>
      <c r="D100" s="33"/>
    </row>
    <row r="101" spans="1:4">
      <c r="A101" s="39"/>
      <c r="B101" s="39"/>
      <c r="C101" s="33"/>
      <c r="D101" s="33"/>
    </row>
    <row r="102" spans="1:4">
      <c r="A102" s="39"/>
      <c r="B102" s="39"/>
      <c r="C102" s="33"/>
      <c r="D102" s="33"/>
    </row>
    <row r="103" spans="1:4">
      <c r="A103" s="39"/>
      <c r="B103" s="39"/>
      <c r="C103" s="33"/>
      <c r="D103" s="33"/>
    </row>
    <row r="104" spans="1:4">
      <c r="A104" s="39"/>
      <c r="B104" s="39"/>
      <c r="C104" s="33"/>
      <c r="D104" s="33"/>
    </row>
    <row r="105" spans="1:4">
      <c r="A105" s="39"/>
      <c r="B105" s="39"/>
      <c r="C105" s="33"/>
      <c r="D105" s="33"/>
    </row>
    <row r="106" spans="1:4">
      <c r="A106" s="39"/>
      <c r="B106" s="39"/>
      <c r="C106" s="33"/>
      <c r="D106" s="33"/>
    </row>
    <row r="107" spans="1:4">
      <c r="A107" s="39"/>
      <c r="B107" s="39"/>
      <c r="C107" s="33"/>
      <c r="D107" s="33"/>
    </row>
    <row r="108" spans="1:4">
      <c r="A108" s="39"/>
      <c r="B108" s="39"/>
      <c r="C108" s="33"/>
      <c r="D108" s="33"/>
    </row>
    <row r="109" spans="1:4">
      <c r="A109" s="39"/>
      <c r="B109" s="39"/>
      <c r="C109" s="33"/>
      <c r="D109" s="33"/>
    </row>
    <row r="110" spans="1:4">
      <c r="A110" s="39"/>
      <c r="B110" s="39"/>
      <c r="C110" s="33"/>
      <c r="D110" s="33"/>
    </row>
    <row r="111" spans="1:4">
      <c r="A111" s="39"/>
      <c r="B111" s="39"/>
      <c r="C111" s="33"/>
      <c r="D111" s="33"/>
    </row>
    <row r="112" spans="1:4">
      <c r="A112" s="39"/>
      <c r="B112" s="39"/>
      <c r="C112" s="33"/>
      <c r="D112" s="33"/>
    </row>
    <row r="113" spans="1:4">
      <c r="A113" s="39"/>
      <c r="B113" s="39"/>
      <c r="C113" s="33"/>
      <c r="D113" s="33"/>
    </row>
    <row r="114" spans="1:4">
      <c r="A114" s="39"/>
      <c r="B114" s="39"/>
      <c r="C114" s="33"/>
      <c r="D114" s="33"/>
    </row>
    <row r="115" spans="1:4">
      <c r="A115" s="39"/>
      <c r="B115" s="39"/>
      <c r="C115" s="33"/>
      <c r="D115" s="33"/>
    </row>
    <row r="116" spans="1:4">
      <c r="A116" s="39"/>
      <c r="B116" s="39"/>
      <c r="C116" s="33"/>
      <c r="D116" s="33"/>
    </row>
    <row r="117" spans="1:4">
      <c r="A117" s="39"/>
      <c r="B117" s="39"/>
      <c r="C117" s="33"/>
      <c r="D117" s="33"/>
    </row>
    <row r="118" spans="1:4">
      <c r="A118" s="39"/>
      <c r="B118" s="39"/>
      <c r="C118" s="33"/>
      <c r="D118" s="33"/>
    </row>
    <row r="119" spans="1:4">
      <c r="A119" s="39"/>
      <c r="B119" s="39"/>
      <c r="C119" s="33"/>
      <c r="D119" s="33"/>
    </row>
    <row r="120" spans="1:4">
      <c r="A120" s="39"/>
      <c r="B120" s="39"/>
      <c r="C120" s="33"/>
      <c r="D120" s="33"/>
    </row>
    <row r="121" spans="1:4">
      <c r="A121" s="39"/>
      <c r="B121" s="39"/>
      <c r="C121" s="33"/>
      <c r="D121" s="33"/>
    </row>
    <row r="122" spans="1:4">
      <c r="A122" s="39"/>
      <c r="B122" s="39"/>
      <c r="C122" s="33"/>
      <c r="D122" s="33"/>
    </row>
    <row r="123" spans="1:4">
      <c r="A123" s="39"/>
      <c r="B123" s="39"/>
      <c r="C123" s="33"/>
      <c r="D123" s="33"/>
    </row>
    <row r="124" spans="1:4">
      <c r="A124" s="39"/>
      <c r="B124" s="39"/>
      <c r="C124" s="33"/>
      <c r="D124" s="33"/>
    </row>
    <row r="125" spans="1:4">
      <c r="A125" s="39"/>
      <c r="B125" s="39"/>
      <c r="C125" s="33"/>
      <c r="D125" s="33"/>
    </row>
    <row r="126" spans="1:4">
      <c r="A126" s="39"/>
      <c r="B126" s="39"/>
      <c r="C126" s="33"/>
      <c r="D126" s="33"/>
    </row>
    <row r="127" spans="1:4">
      <c r="A127" s="39"/>
      <c r="B127" s="39"/>
      <c r="C127" s="33"/>
      <c r="D127" s="33"/>
    </row>
    <row r="128" spans="1:4">
      <c r="A128" s="39"/>
      <c r="B128" s="39"/>
      <c r="C128" s="33"/>
      <c r="D128" s="33"/>
    </row>
    <row r="129" spans="1:4">
      <c r="A129" s="39"/>
      <c r="B129" s="39"/>
      <c r="C129" s="33"/>
      <c r="D129" s="33"/>
    </row>
    <row r="130" spans="1:4">
      <c r="A130" s="39"/>
      <c r="B130" s="39"/>
      <c r="C130" s="33"/>
      <c r="D130" s="33"/>
    </row>
    <row r="131" spans="1:4">
      <c r="A131" s="39"/>
      <c r="B131" s="39"/>
      <c r="C131" s="33"/>
      <c r="D131" s="33"/>
    </row>
    <row r="132" spans="1:4">
      <c r="A132" s="39"/>
      <c r="B132" s="39"/>
      <c r="C132" s="33"/>
      <c r="D132" s="33"/>
    </row>
    <row r="133" spans="1:4">
      <c r="A133" s="39"/>
      <c r="B133" s="39"/>
      <c r="C133" s="33"/>
      <c r="D133" s="33"/>
    </row>
    <row r="134" spans="1:4">
      <c r="A134" s="39"/>
      <c r="B134" s="39"/>
      <c r="C134" s="33"/>
      <c r="D134" s="33"/>
    </row>
    <row r="135" spans="1:4">
      <c r="A135" s="39"/>
      <c r="B135" s="39"/>
      <c r="C135" s="33"/>
      <c r="D135" s="33"/>
    </row>
    <row r="136" spans="1:4">
      <c r="A136" s="39"/>
      <c r="B136" s="39"/>
      <c r="C136" s="33"/>
      <c r="D136" s="33"/>
    </row>
    <row r="137" spans="1:4">
      <c r="A137" s="39"/>
      <c r="B137" s="39"/>
      <c r="C137" s="33"/>
      <c r="D137" s="33"/>
    </row>
    <row r="138" spans="1:4">
      <c r="A138" s="39"/>
      <c r="B138" s="39"/>
      <c r="C138" s="33"/>
      <c r="D138" s="33"/>
    </row>
    <row r="139" spans="1:4">
      <c r="A139" s="39"/>
      <c r="B139" s="39"/>
      <c r="C139" s="33"/>
      <c r="D139" s="33"/>
    </row>
    <row r="140" spans="1:4">
      <c r="A140" s="39"/>
      <c r="B140" s="39"/>
      <c r="C140" s="33"/>
      <c r="D140" s="33"/>
    </row>
    <row r="141" spans="1:4">
      <c r="A141" s="39"/>
      <c r="B141" s="39"/>
      <c r="C141" s="33"/>
      <c r="D141" s="33"/>
    </row>
    <row r="142" spans="1:4">
      <c r="A142" s="39"/>
      <c r="B142" s="39"/>
      <c r="C142" s="33"/>
      <c r="D142" s="33"/>
    </row>
    <row r="143" spans="1:4">
      <c r="A143" s="39"/>
      <c r="B143" s="39"/>
      <c r="C143" s="33"/>
      <c r="D143" s="33"/>
    </row>
    <row r="144" spans="1:4">
      <c r="A144" s="39"/>
      <c r="B144" s="39"/>
      <c r="C144" s="33"/>
      <c r="D144" s="33"/>
    </row>
    <row r="145" spans="1:4">
      <c r="A145" s="39"/>
      <c r="B145" s="39"/>
      <c r="C145" s="33"/>
      <c r="D145" s="33"/>
    </row>
    <row r="146" spans="1:4">
      <c r="A146" s="39"/>
      <c r="B146" s="39"/>
      <c r="C146" s="33"/>
      <c r="D146" s="33"/>
    </row>
    <row r="147" spans="1:4">
      <c r="A147" s="39"/>
      <c r="B147" s="39"/>
      <c r="C147" s="33"/>
      <c r="D147" s="33"/>
    </row>
    <row r="148" spans="1:4">
      <c r="A148" s="39"/>
      <c r="B148" s="39"/>
      <c r="C148" s="33"/>
      <c r="D148" s="33"/>
    </row>
    <row r="149" spans="1:4">
      <c r="A149" s="39"/>
      <c r="B149" s="39"/>
      <c r="C149" s="33"/>
      <c r="D149" s="33"/>
    </row>
    <row r="150" spans="1:4">
      <c r="A150" s="39"/>
      <c r="B150" s="39"/>
      <c r="C150" s="33"/>
      <c r="D150" s="33"/>
    </row>
    <row r="151" spans="1:4">
      <c r="A151" s="39"/>
      <c r="B151" s="39"/>
      <c r="C151" s="33"/>
      <c r="D151" s="33"/>
    </row>
    <row r="152" spans="1:4">
      <c r="A152" s="39"/>
      <c r="B152" s="39"/>
      <c r="C152" s="33"/>
      <c r="D152" s="33"/>
    </row>
    <row r="153" spans="1:4">
      <c r="A153" s="39"/>
      <c r="B153" s="39"/>
      <c r="C153" s="33"/>
      <c r="D153" s="33"/>
    </row>
    <row r="154" spans="1:4">
      <c r="A154" s="39"/>
      <c r="B154" s="39"/>
      <c r="C154" s="33"/>
      <c r="D154" s="33"/>
    </row>
    <row r="155" spans="1:4">
      <c r="A155" s="39"/>
      <c r="B155" s="39"/>
      <c r="C155" s="33"/>
      <c r="D155" s="33"/>
    </row>
    <row r="156" spans="1:4">
      <c r="A156" s="39"/>
      <c r="B156" s="39"/>
      <c r="C156" s="33"/>
      <c r="D156" s="33"/>
    </row>
    <row r="157" spans="1:4">
      <c r="A157" s="39"/>
      <c r="B157" s="39"/>
      <c r="C157" s="33"/>
      <c r="D157" s="33"/>
    </row>
    <row r="158" spans="1:4">
      <c r="A158" s="39"/>
      <c r="B158" s="39"/>
      <c r="C158" s="33"/>
      <c r="D158" s="33"/>
    </row>
    <row r="159" spans="1:4">
      <c r="A159" s="39"/>
      <c r="B159" s="39"/>
      <c r="C159" s="33"/>
      <c r="D159" s="33"/>
    </row>
    <row r="160" spans="1:4">
      <c r="A160" s="39"/>
      <c r="B160" s="39"/>
      <c r="C160" s="33"/>
      <c r="D160" s="33"/>
    </row>
    <row r="161" spans="1:4">
      <c r="A161" s="39"/>
      <c r="B161" s="39"/>
      <c r="C161" s="33"/>
      <c r="D161" s="33"/>
    </row>
    <row r="162" spans="1:4">
      <c r="A162" s="39"/>
      <c r="B162" s="39"/>
      <c r="C162" s="33"/>
      <c r="D162" s="33"/>
    </row>
    <row r="163" spans="1:4">
      <c r="A163" s="39"/>
      <c r="B163" s="39"/>
      <c r="C163" s="33"/>
      <c r="D163" s="33"/>
    </row>
    <row r="164" spans="1:4">
      <c r="A164" s="39"/>
      <c r="B164" s="39"/>
      <c r="C164" s="33"/>
      <c r="D164" s="33"/>
    </row>
    <row r="165" spans="1:4">
      <c r="A165" s="39"/>
      <c r="B165" s="39"/>
      <c r="C165" s="33"/>
      <c r="D165" s="33"/>
    </row>
    <row r="166" spans="1:4">
      <c r="A166" s="39"/>
      <c r="B166" s="39"/>
      <c r="C166" s="33"/>
      <c r="D166" s="33"/>
    </row>
    <row r="167" spans="1:4">
      <c r="A167" s="39"/>
      <c r="B167" s="39"/>
      <c r="C167" s="33"/>
      <c r="D167" s="33"/>
    </row>
    <row r="168" spans="1:4">
      <c r="A168" s="39"/>
      <c r="B168" s="39"/>
      <c r="C168" s="33"/>
      <c r="D168" s="33"/>
    </row>
    <row r="169" spans="1:4">
      <c r="A169" s="39"/>
      <c r="B169" s="39"/>
      <c r="C169" s="33"/>
      <c r="D169" s="33"/>
    </row>
    <row r="170" spans="1:4">
      <c r="A170" s="39"/>
      <c r="B170" s="39"/>
      <c r="C170" s="33"/>
      <c r="D170" s="33"/>
    </row>
    <row r="171" spans="1:4">
      <c r="A171" s="39"/>
      <c r="B171" s="39"/>
      <c r="C171" s="33"/>
      <c r="D171" s="33"/>
    </row>
    <row r="172" spans="1:4">
      <c r="A172" s="39"/>
      <c r="B172" s="39"/>
      <c r="C172" s="33"/>
      <c r="D172" s="33"/>
    </row>
    <row r="173" spans="1:4">
      <c r="A173" s="39"/>
      <c r="B173" s="39"/>
      <c r="C173" s="33"/>
      <c r="D173" s="33"/>
    </row>
    <row r="174" spans="1:4">
      <c r="A174" s="39"/>
      <c r="B174" s="39"/>
      <c r="C174" s="33"/>
      <c r="D174" s="33"/>
    </row>
    <row r="175" spans="1:4">
      <c r="A175" s="39"/>
      <c r="B175" s="39"/>
      <c r="C175" s="33"/>
      <c r="D175" s="33"/>
    </row>
    <row r="176" spans="1:4">
      <c r="A176" s="39"/>
      <c r="B176" s="39"/>
      <c r="C176" s="33"/>
      <c r="D176" s="33"/>
    </row>
    <row r="177" spans="1:4">
      <c r="A177" s="39"/>
      <c r="B177" s="39"/>
      <c r="C177" s="33"/>
      <c r="D177" s="33"/>
    </row>
    <row r="178" spans="1:4">
      <c r="A178" s="39"/>
      <c r="B178" s="39"/>
      <c r="C178" s="33"/>
      <c r="D178" s="33"/>
    </row>
    <row r="179" spans="1:4">
      <c r="A179" s="39"/>
      <c r="B179" s="39"/>
      <c r="C179" s="33"/>
      <c r="D179" s="33"/>
    </row>
    <row r="180" spans="1:4">
      <c r="A180" s="39"/>
      <c r="B180" s="39"/>
      <c r="C180" s="33"/>
      <c r="D180" s="33"/>
    </row>
    <row r="181" spans="1:4">
      <c r="A181" s="39"/>
      <c r="B181" s="39"/>
      <c r="C181" s="33"/>
      <c r="D181" s="33"/>
    </row>
    <row r="182" spans="1:4">
      <c r="A182" s="39"/>
      <c r="B182" s="39"/>
      <c r="C182" s="33"/>
      <c r="D182" s="33"/>
    </row>
    <row r="183" spans="1:4">
      <c r="A183" s="39"/>
      <c r="B183" s="39"/>
      <c r="C183" s="33"/>
      <c r="D183" s="33"/>
    </row>
    <row r="184" spans="1:4">
      <c r="A184" s="39"/>
      <c r="B184" s="39"/>
      <c r="C184" s="33"/>
      <c r="D184" s="33"/>
    </row>
    <row r="185" spans="1:4">
      <c r="A185" s="39"/>
      <c r="B185" s="39"/>
      <c r="C185" s="33"/>
      <c r="D185" s="33"/>
    </row>
    <row r="186" spans="1:4">
      <c r="A186" s="39"/>
      <c r="B186" s="39"/>
      <c r="C186" s="33"/>
      <c r="D186" s="33"/>
    </row>
    <row r="187" spans="1:4">
      <c r="A187" s="39"/>
      <c r="B187" s="39"/>
      <c r="C187" s="33"/>
      <c r="D187" s="33"/>
    </row>
    <row r="188" spans="1:4">
      <c r="A188" s="39"/>
      <c r="B188" s="39"/>
      <c r="C188" s="33"/>
      <c r="D188" s="33"/>
    </row>
    <row r="189" spans="1:4">
      <c r="A189" s="39"/>
      <c r="B189" s="39"/>
      <c r="C189" s="33"/>
      <c r="D189" s="33"/>
    </row>
    <row r="190" spans="1:4">
      <c r="A190" s="39"/>
      <c r="B190" s="39"/>
      <c r="C190" s="33"/>
      <c r="D190" s="33"/>
    </row>
    <row r="191" spans="1:4">
      <c r="A191" s="39"/>
      <c r="B191" s="39"/>
      <c r="C191" s="33"/>
      <c r="D191" s="33"/>
    </row>
    <row r="192" spans="1:4">
      <c r="A192" s="39"/>
      <c r="B192" s="39"/>
      <c r="C192" s="33"/>
      <c r="D192" s="33"/>
    </row>
    <row r="193" spans="1:4">
      <c r="A193" s="39"/>
      <c r="B193" s="39"/>
      <c r="C193" s="33"/>
      <c r="D193" s="33"/>
    </row>
    <row r="194" spans="1:4">
      <c r="A194" s="39"/>
      <c r="B194" s="39"/>
      <c r="C194" s="33"/>
      <c r="D194" s="33"/>
    </row>
    <row r="195" spans="1:4">
      <c r="A195" s="39"/>
      <c r="B195" s="39"/>
      <c r="C195" s="33"/>
      <c r="D195" s="33"/>
    </row>
    <row r="196" spans="1:4">
      <c r="A196" s="39"/>
      <c r="B196" s="39"/>
      <c r="C196" s="33"/>
      <c r="D196" s="33"/>
    </row>
    <row r="197" spans="1:4">
      <c r="A197" s="39"/>
      <c r="B197" s="39"/>
      <c r="C197" s="33"/>
      <c r="D197" s="33"/>
    </row>
    <row r="198" spans="1:4">
      <c r="A198" s="39"/>
      <c r="B198" s="39"/>
      <c r="C198" s="33"/>
      <c r="D198" s="33"/>
    </row>
    <row r="199" spans="1:4">
      <c r="A199" s="39"/>
      <c r="B199" s="39"/>
      <c r="C199" s="33"/>
      <c r="D199" s="33"/>
    </row>
    <row r="200" spans="1:4">
      <c r="A200" s="39"/>
      <c r="B200" s="39"/>
      <c r="C200" s="33"/>
      <c r="D200" s="33"/>
    </row>
    <row r="201" spans="1:4">
      <c r="A201" s="39"/>
      <c r="B201" s="39"/>
      <c r="C201" s="33"/>
      <c r="D201" s="33"/>
    </row>
    <row r="202" spans="1:4">
      <c r="A202" s="39"/>
      <c r="B202" s="39"/>
      <c r="C202" s="33"/>
      <c r="D202" s="33"/>
    </row>
    <row r="203" spans="1:4">
      <c r="A203" s="39"/>
      <c r="B203" s="39"/>
      <c r="C203" s="33"/>
      <c r="D203" s="33"/>
    </row>
    <row r="204" spans="1:4">
      <c r="A204" s="39"/>
      <c r="B204" s="39"/>
      <c r="C204" s="33"/>
      <c r="D204" s="33"/>
    </row>
    <row r="205" spans="1:4">
      <c r="C205" s="10"/>
      <c r="D205" s="10"/>
    </row>
    <row r="206" spans="1:4">
      <c r="C206" s="10"/>
      <c r="D206" s="10"/>
    </row>
    <row r="207" spans="1:4">
      <c r="C207" s="10"/>
      <c r="D207" s="10"/>
    </row>
    <row r="208" spans="1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</sheetData>
  <phoneticPr fontId="8" type="noConversion"/>
  <hyperlinks>
    <hyperlink ref="H62685" r:id="rId1" display="http://vsolj.cetus-net.org/bulletin.html" xr:uid="{00000000-0004-0000-0000-000000000000}"/>
    <hyperlink ref="H62678" r:id="rId2" display="https://www.aavso.org/ejaavso" xr:uid="{00000000-0004-0000-0000-000001000000}"/>
    <hyperlink ref="I62685" r:id="rId3" display="http://vsolj.cetus-net.org/bulletin.html" xr:uid="{00000000-0004-0000-0000-000002000000}"/>
    <hyperlink ref="AQ56336" r:id="rId4" display="http://cdsbib.u-strasbg.fr/cgi-bin/cdsbib?1990RMxAA..21..381G" xr:uid="{00000000-0004-0000-0000-000003000000}"/>
    <hyperlink ref="H62682" r:id="rId5" display="https://www.aavso.org/ejaavso" xr:uid="{00000000-0004-0000-0000-000004000000}"/>
    <hyperlink ref="AP3700" r:id="rId6" display="http://cdsbib.u-strasbg.fr/cgi-bin/cdsbib?1990RMxAA..21..381G" xr:uid="{00000000-0004-0000-0000-000005000000}"/>
    <hyperlink ref="AP3703" r:id="rId7" display="http://cdsbib.u-strasbg.fr/cgi-bin/cdsbib?1990RMxAA..21..381G" xr:uid="{00000000-0004-0000-0000-000006000000}"/>
    <hyperlink ref="AP3701" r:id="rId8" display="http://cdsbib.u-strasbg.fr/cgi-bin/cdsbib?1990RMxAA..21..381G" xr:uid="{00000000-0004-0000-0000-000007000000}"/>
    <hyperlink ref="AP3685" r:id="rId9" display="http://cdsbib.u-strasbg.fr/cgi-bin/cdsbib?1990RMxAA..21..381G" xr:uid="{00000000-0004-0000-0000-000008000000}"/>
    <hyperlink ref="AQ3914" r:id="rId10" display="http://cdsbib.u-strasbg.fr/cgi-bin/cdsbib?1990RMxAA..21..381G" xr:uid="{00000000-0004-0000-0000-000009000000}"/>
    <hyperlink ref="AQ3918" r:id="rId11" display="http://cdsbib.u-strasbg.fr/cgi-bin/cdsbib?1990RMxAA..21..381G" xr:uid="{00000000-0004-0000-0000-00000A000000}"/>
    <hyperlink ref="AQ63598" r:id="rId12" display="http://cdsbib.u-strasbg.fr/cgi-bin/cdsbib?1990RMxAA..21..381G" xr:uid="{00000000-0004-0000-0000-00000B000000}"/>
    <hyperlink ref="I806" r:id="rId13" display="http://vsolj.cetus-net.org/bulletin.html" xr:uid="{00000000-0004-0000-0000-00000C000000}"/>
    <hyperlink ref="H806" r:id="rId14" display="http://vsolj.cetus-net.org/bulletin.html" xr:uid="{00000000-0004-0000-0000-00000D000000}"/>
    <hyperlink ref="AQ64259" r:id="rId15" display="http://cdsbib.u-strasbg.fr/cgi-bin/cdsbib?1990RMxAA..21..381G" xr:uid="{00000000-0004-0000-0000-00000E000000}"/>
    <hyperlink ref="AQ64258" r:id="rId16" display="http://cdsbib.u-strasbg.fr/cgi-bin/cdsbib?1990RMxAA..21..381G" xr:uid="{00000000-0004-0000-0000-00000F000000}"/>
    <hyperlink ref="AP1976" r:id="rId17" display="http://cdsbib.u-strasbg.fr/cgi-bin/cdsbib?1990RMxAA..21..381G" xr:uid="{00000000-0004-0000-0000-000010000000}"/>
    <hyperlink ref="AP1994" r:id="rId18" display="http://cdsbib.u-strasbg.fr/cgi-bin/cdsbib?1990RMxAA..21..381G" xr:uid="{00000000-0004-0000-0000-000011000000}"/>
    <hyperlink ref="AP1995" r:id="rId19" display="http://cdsbib.u-strasbg.fr/cgi-bin/cdsbib?1990RMxAA..21..381G" xr:uid="{00000000-0004-0000-0000-000012000000}"/>
    <hyperlink ref="AP1991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2023-12-31T00:54:57Z</dcterms:modified>
</cp:coreProperties>
</file>