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<sst xmlns="http://schemas.openxmlformats.org/spreadsheetml/2006/main" count="58" uniqueCount="53">
  <si>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</si>
  <si>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</si>
  <si>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</si>
  <si>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</si>
  <si>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</si>
  <si>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</si>
  <si>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</si>
  <si>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</si>
  <si>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</si>
  <si>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</si>
  <si>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</si>
  <si>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</si>
  <si>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</si>
  <si>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</si>
  <si>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</si>
  <si>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</si>
  <si>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</si>
  <si>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</si>
  <si>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</si>
  <si>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</si>
  <si>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</si>
  <si>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</si>
  <si>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</si>
  <si>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</si>
  <si>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</si>
  <si>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</si>
  <si>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</si>
  <si>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</si>
  <si>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</si>
  <si>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</si>
  <si>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</si>
  <si>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</si>
  <si>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</si>
  <si>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</si>
  <si>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</si>
  <si>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</si>
  <si>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</si>
  <si>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</si>
  <si>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</si>
  <si>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</si>
  <si>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</si>
  <si>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</si>
  <si>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</si>
  <si>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G0659-0262</t>
  </si>
  <si>
    <t>GSC 0659-0262</t>
  </si>
  <si>
    <t>G0659-0262_Tau.xls</t>
  </si>
  <si>
    <t>EW</t>
  </si>
  <si>
    <t>Tau</t>
  </si>
  <si>
    <t>VSX</t>
  </si>
  <si>
    <t>IBVS 5920</t>
  </si>
  <si>
    <t>II</t>
  </si>
  <si>
    <t>IBVS 5960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</si>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</sst>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0659-0262 -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0524429"/>
        <c:axId val="7848950"/>
      </c:scatterChart>
      <c:val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crossBetween val="midCat"/>
        <c:dispUnits/>
      </c:val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54167.51599999983</v>
      </c>
      <c r="D7" s="30" t="s">
        <v>48</v>
      </c>
    </row>
    <row r="8" spans="1:4" ht="12.75">
      <c r="A8" t="s">
        <v>3</v>
      </c>
      <c r="C8" s="8">
        <v>0.38676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-0.023805488024538732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3.826164829677525E-06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59907.70308043981</v>
      </c>
    </row>
    <row r="15" spans="1:5" ht="12.75">
      <c r="A15" s="12" t="s">
        <v>17</v>
      </c>
      <c r="B15" s="10"/>
      <c r="C15" s="13">
        <f>(C7+C11)+(C8+C12)*INT(MAX(F21:F3533))</f>
        <v>55862.678044592256</v>
      </c>
      <c r="D15" s="14" t="s">
        <v>39</v>
      </c>
      <c r="E15" s="15">
        <f>ROUND(2*(E14-$C$7)/$C$8,0)/2+E13</f>
        <v>14842.5</v>
      </c>
    </row>
    <row r="16" spans="1:5" ht="12.75">
      <c r="A16" s="16" t="s">
        <v>4</v>
      </c>
      <c r="B16" s="10"/>
      <c r="C16" s="17">
        <f>+C8+C12</f>
        <v>0.3867638261648297</v>
      </c>
      <c r="D16" s="14" t="s">
        <v>40</v>
      </c>
      <c r="E16" s="24">
        <f>ROUND(2*(E14-$C$15)/$C$16,0)/2+E13</f>
        <v>10459.5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44889.930117696626</v>
      </c>
    </row>
    <row r="18" spans="1:5" ht="14.25" thickBot="1" thickTop="1">
      <c r="A18" s="16" t="s">
        <v>5</v>
      </c>
      <c r="B18" s="10"/>
      <c r="C18" s="19">
        <f>+C15</f>
        <v>55862.678044592256</v>
      </c>
      <c r="D18" s="20">
        <f>+C16</f>
        <v>0.3867638261648297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0.013767427658217828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54167.51599999983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-0.023805488024538732</v>
      </c>
      <c r="Q21" s="2">
        <f>+C21-15018.5</f>
        <v>39149.01599999983</v>
      </c>
      <c r="S21">
        <f>+(O21-G21)^2</f>
        <v>0.000566701260086457</v>
      </c>
    </row>
    <row r="22" spans="1:19" ht="12.75">
      <c r="A22" s="33" t="s">
        <v>49</v>
      </c>
      <c r="B22" s="34" t="s">
        <v>50</v>
      </c>
      <c r="C22" s="33">
        <v>55197.6383</v>
      </c>
      <c r="D22" s="33">
        <v>0.0008</v>
      </c>
      <c r="E22">
        <f>+(C22-C$7)/C$8</f>
        <v>2663.4664908474765</v>
      </c>
      <c r="F22">
        <f>ROUND(2*E22,0)/2</f>
        <v>2663.5</v>
      </c>
      <c r="G22">
        <f>+C22-(C$7+F22*C$8)</f>
        <v>-0.01295999983267393</v>
      </c>
      <c r="I22">
        <f>+G22</f>
        <v>-0.01295999983267393</v>
      </c>
      <c r="O22">
        <f>+C$11+C$12*$F22</f>
        <v>-0.013614498000692645</v>
      </c>
      <c r="Q22" s="2">
        <f>+C22-15018.5</f>
        <v>40179.1383</v>
      </c>
      <c r="S22">
        <f>+(O22-G22)^2</f>
        <v>4.2836785193985426E-07</v>
      </c>
    </row>
    <row r="23" spans="1:19" ht="12.75">
      <c r="A23" s="33" t="s">
        <v>51</v>
      </c>
      <c r="B23" s="34" t="s">
        <v>50</v>
      </c>
      <c r="C23" s="33">
        <v>55476.88</v>
      </c>
      <c r="D23" s="33">
        <v>0.0003</v>
      </c>
      <c r="E23">
        <f>+(C23-C$7)/C$8</f>
        <v>3385.4690247186077</v>
      </c>
      <c r="F23">
        <f>ROUND(2*E23,0)/2</f>
        <v>3385.5</v>
      </c>
      <c r="G23">
        <f>+C23-(C$7+F23*C$8)</f>
        <v>-0.011979999828326982</v>
      </c>
      <c r="I23">
        <f>+G23</f>
        <v>-0.011979999828326982</v>
      </c>
      <c r="O23">
        <f>+C$11+C$12*$F23</f>
        <v>-0.010852006993665472</v>
      </c>
      <c r="Q23" s="2">
        <f>+C23-15018.5</f>
        <v>40458.38</v>
      </c>
      <c r="S23">
        <f>+(O23-G23)^2</f>
        <v>1.2723678350477076E-06</v>
      </c>
    </row>
    <row r="24" spans="1:19" ht="12.75">
      <c r="A24" s="33" t="s">
        <v>52</v>
      </c>
      <c r="B24" s="34" t="s">
        <v>50</v>
      </c>
      <c r="C24" s="33">
        <v>55862.8719</v>
      </c>
      <c r="D24" s="33">
        <v>0.0005</v>
      </c>
      <c r="E24">
        <f>+(C24-C$7)/C$8</f>
        <v>4383.483038577334</v>
      </c>
      <c r="F24">
        <f>ROUND(2*E24,0)/2</f>
        <v>4383.5</v>
      </c>
      <c r="G24">
        <f>+C24-(C$7+F24*C$8)</f>
        <v>-0.0065599998270045035</v>
      </c>
      <c r="I24">
        <f>+G24</f>
        <v>-0.0065599998270045035</v>
      </c>
      <c r="O24">
        <f>+C$11+C$12*$F24</f>
        <v>-0.007033494493647301</v>
      </c>
      <c r="Q24" s="2">
        <f>+C24-15018.5</f>
        <v>40844.3719</v>
      </c>
      <c r="S24">
        <f>+(O24-G24)^2</f>
        <v>2.2419719933917432E-07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2022-11-24T03:52:26Z</dcterms:modified>
  <cp:category/>
  <cp:version/>
  <cp:contentType/>
  <cp:contentStatus/>
</cp:coreProperties>
</file>