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<sst xmlns="http://schemas.openxmlformats.org/spreadsheetml/2006/main" count="58" uniqueCount="53">
  <si>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</si>
  <si>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</si>
  <si>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</si>
  <si>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</si>
  <si>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</si>
  <si>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</si>
  <si>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</si>
  <si>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</si>
  <si>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</si>
  <si>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</si>
  <si>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</si>
  <si>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</si>
  <si>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</si>
  <si>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</si>
  <si>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</si>
  <si>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</si>
  <si>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</si>
  <si>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</si>
  <si>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</si>
  <si>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</si>
  <si>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</si>
  <si>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</si>
  <si>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</si>
  <si>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</si>
  <si>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</si>
  <si>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</si>
  <si>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</si>
  <si>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</si>
  <si>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</si>
  <si>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</si>
  <si>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</si>
  <si>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</si>
  <si>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</si>
  <si>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</si>
  <si>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</si>
  <si>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</si>
  <si>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</si>
  <si>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</si>
  <si>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</si>
  <si>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</si>
  <si>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</si>
  <si>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</si>
  <si>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</si>
  <si>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G1304-0227</t>
  </si>
  <si>
    <t>IBVS 5960</t>
  </si>
  <si>
    <t>II</t>
  </si>
  <si>
    <t>IBVS 6029</t>
  </si>
  <si>
    <t>IBVS 6042</t>
  </si>
  <si>
    <t>GSC 1304-0227</t>
  </si>
  <si>
    <t>G1304-0227_Tau.xls</t>
  </si>
  <si>
    <t>EB / EW</t>
  </si>
  <si>
    <t>Tau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</si>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</sst>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1304-0227 -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5224694"/>
        <c:axId val="34356719"/>
      </c:scatterChart>
      <c:valAx>
        <c:axId val="65224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6719"/>
        <c:crosses val="autoZero"/>
        <c:crossBetween val="midCat"/>
        <c:dispUnits/>
      </c:valAx>
      <c:valAx>
        <c:axId val="34356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46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48</v>
      </c>
      <c r="E1" t="s">
        <v>49</v>
      </c>
    </row>
    <row r="2" spans="1:6" ht="12.75">
      <c r="A2" t="s">
        <v>24</v>
      </c>
      <c r="B2" t="s">
        <v>50</v>
      </c>
      <c r="C2" s="31" t="s">
        <v>42</v>
      </c>
      <c r="D2" s="3" t="s">
        <v>51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54522.569000000134</v>
      </c>
      <c r="D7" s="30" t="s">
        <v>52</v>
      </c>
    </row>
    <row r="8" spans="1:4" ht="12.75">
      <c r="A8" t="s">
        <v>3</v>
      </c>
      <c r="C8" s="8">
        <v>0.365438</v>
      </c>
      <c r="D8" s="30" t="s">
        <v>52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0.0004280155230851812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6.366018461872094E-07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59907.705246412035</v>
      </c>
    </row>
    <row r="15" spans="1:5" ht="12.75">
      <c r="A15" s="12" t="s">
        <v>17</v>
      </c>
      <c r="B15" s="10"/>
      <c r="C15" s="13">
        <f>(C7+C11)+(C8+C12)*INT(MAX(F21:F3533))</f>
        <v>56254.74856550841</v>
      </c>
      <c r="D15" s="14" t="s">
        <v>39</v>
      </c>
      <c r="E15" s="15">
        <f>ROUND(2*(E14-$C$7)/$C$8,0)/2+E13</f>
        <v>14737</v>
      </c>
    </row>
    <row r="16" spans="1:5" ht="12.75">
      <c r="A16" s="16" t="s">
        <v>4</v>
      </c>
      <c r="B16" s="10"/>
      <c r="C16" s="17">
        <f>+C8+C12</f>
        <v>0.36543863660184617</v>
      </c>
      <c r="D16" s="14" t="s">
        <v>40</v>
      </c>
      <c r="E16" s="24">
        <f>ROUND(2*(E14-$C$15)/$C$16,0)/2+E13</f>
        <v>9997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44889.9344489504</v>
      </c>
    </row>
    <row r="18" spans="1:5" ht="14.25" thickBot="1" thickTop="1">
      <c r="A18" s="16" t="s">
        <v>5</v>
      </c>
      <c r="B18" s="10"/>
      <c r="C18" s="19">
        <f>+C15</f>
        <v>56254.74856550841</v>
      </c>
      <c r="D18" s="20">
        <f>+C16</f>
        <v>0.36543863660184617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0.0011789249419865892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54522.569000000134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0.0004280155230851812</v>
      </c>
      <c r="Q21" s="2">
        <f>+C21-15018.5</f>
        <v>39504.069000000134</v>
      </c>
      <c r="S21">
        <f>+(O21-G21)^2</f>
        <v>1.8319728800188127E-07</v>
      </c>
    </row>
    <row r="22" spans="1:19" ht="12.75">
      <c r="A22" s="33" t="s">
        <v>44</v>
      </c>
      <c r="B22" s="34" t="s">
        <v>45</v>
      </c>
      <c r="C22" s="33">
        <v>55517.842</v>
      </c>
      <c r="D22" s="33">
        <v>0.0008</v>
      </c>
      <c r="E22">
        <f>+(C22-C$7)/C$8</f>
        <v>2723.507133904692</v>
      </c>
      <c r="F22">
        <f>ROUND(2*E22,0)/2</f>
        <v>2723.5</v>
      </c>
      <c r="G22">
        <f>+C22-(C$7+F22*C$8)</f>
        <v>0.0026069998639286496</v>
      </c>
      <c r="I22">
        <f>+G22</f>
        <v>0.0026069998639286496</v>
      </c>
      <c r="O22">
        <f>+C$11+C$12*$F22</f>
        <v>0.002161800651176046</v>
      </c>
      <c r="Q22" s="2">
        <f>+C22-15018.5</f>
        <v>40499.342</v>
      </c>
      <c r="S22">
        <f>+(O22-G22)^2</f>
        <v>1.9820233903553798E-07</v>
      </c>
    </row>
    <row r="23" spans="1:19" ht="12.75">
      <c r="A23" s="35" t="s">
        <v>46</v>
      </c>
      <c r="B23" s="36" t="s">
        <v>45</v>
      </c>
      <c r="C23" s="35">
        <v>55952.7149</v>
      </c>
      <c r="D23" s="35">
        <v>0.0003</v>
      </c>
      <c r="E23">
        <f>+(C23-C$7)/C$8</f>
        <v>3913.5117311277563</v>
      </c>
      <c r="F23">
        <f>ROUND(2*E23,0)/2</f>
        <v>3913.5</v>
      </c>
      <c r="G23">
        <f>+C23-(C$7+F23*C$8)</f>
        <v>0.0042869998651440255</v>
      </c>
      <c r="I23">
        <f>+G23</f>
        <v>0.0042869998651440255</v>
      </c>
      <c r="O23">
        <f>+C$11+C$12*$F23</f>
        <v>0.0029193568481388254</v>
      </c>
      <c r="Q23" s="2">
        <f>+C23-15018.5</f>
        <v>40934.2149</v>
      </c>
      <c r="S23">
        <f>+(O23-G23)^2</f>
        <v>1.8704474219630863E-06</v>
      </c>
    </row>
    <row r="24" spans="1:19" ht="12.75">
      <c r="A24" s="37" t="s">
        <v>47</v>
      </c>
      <c r="B24" s="38" t="s">
        <v>45</v>
      </c>
      <c r="C24" s="39">
        <v>56254.9299</v>
      </c>
      <c r="D24" s="39">
        <v>0.0001</v>
      </c>
      <c r="E24">
        <f>+(C24-C$7)/C$8</f>
        <v>4740.505639807215</v>
      </c>
      <c r="F24">
        <f>ROUND(2*E24,0)/2</f>
        <v>4740.5</v>
      </c>
      <c r="G24">
        <f>+C24-(C$7+F24*C$8)</f>
        <v>0.002060999868263025</v>
      </c>
      <c r="I24">
        <f>+G24</f>
        <v>0.002060999868263025</v>
      </c>
      <c r="O24">
        <f>+C$11+C$12*$F24</f>
        <v>0.0034458265749356476</v>
      </c>
      <c r="Q24" s="2">
        <f>+C24-15018.5</f>
        <v>41236.4299</v>
      </c>
      <c r="S24">
        <f>+(O24-G24)^2</f>
        <v>1.9177450075137426E-06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2022-11-24T03:55:33Z</dcterms:modified>
  <cp:category/>
  <cp:version/>
  <cp:contentType/>
  <cp:contentStatus/>
</cp:coreProperties>
</file>