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<sst xmlns="http://schemas.openxmlformats.org/spreadsheetml/2006/main" count="53" uniqueCount="49">
  <si>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</si>
  <si>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</si>
  <si>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</si>
  <si>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</si>
  <si>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</si>
  <si>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</si>
  <si>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</si>
  <si>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</si>
  <si>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</si>
  <si>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</si>
  <si>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</si>
  <si>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</si>
  <si>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</si>
  <si>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</si>
  <si>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</si>
  <si>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</si>
  <si>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</si>
  <si>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</si>
  <si>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</si>
  <si>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</si>
  <si>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</si>
  <si>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</si>
  <si>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</si>
  <si>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</si>
  <si>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</si>
  <si>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</si>
  <si>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</si>
  <si>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</si>
  <si>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</si>
  <si>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</si>
  <si>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</si>
  <si>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</si>
  <si>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</si>
  <si>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</si>
  <si>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</si>
  <si>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</si>
  <si>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</si>
  <si>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</si>
  <si>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</si>
  <si>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CM Tri / GSC 2331-1099</t>
  </si>
  <si>
    <t>EW</t>
  </si>
  <si>
    <t>IBVS 6042</t>
  </si>
  <si>
    <t>I:</t>
  </si>
  <si>
    <t>IBVS 6196</t>
  </si>
  <si>
    <t>I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</si>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</sst>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13" fillId="0" borderId="0">
      <alignment/>
      <protection/>
    </xf>
    <xf numFmtId="0" fontId="13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9" fillId="0" borderId="0" xfId="61" applyFont="1" applyAlignment="1">
      <alignment wrapText="1"/>
      <protection/>
    </xf>
    <xf numFmtId="0" fontId="29" fillId="0" borderId="0" xfId="61" applyFont="1" applyAlignment="1">
      <alignment horizontal="center" wrapText="1"/>
      <protection/>
    </xf>
    <xf numFmtId="0" fontId="29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 Tri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0.00030000000000000003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0.00030000000000000003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0.00030000000000000003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0.00030000000000000003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0.00030000000000000003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0.00030000000000000003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0.00030000000000000003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0.00030000000000000003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0.00030000000000000003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0.00030000000000000003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0.00030000000000000003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0.00030000000000000003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0.00030000000000000003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0.00030000000000000003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5996838"/>
        <c:axId val="53971543"/>
      </c:scatterChart>
      <c:valAx>
        <c:axId val="599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1543"/>
        <c:crosses val="autoZero"/>
        <c:crossBetween val="midCat"/>
        <c:dispUnits/>
      </c:valAx>
      <c:valAx>
        <c:axId val="53971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683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0</xdr:rowOff>
    </xdr:from>
    <xdr:to>
      <xdr:col>17</xdr:col>
      <xdr:colOff>180975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1485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39</v>
      </c>
    </row>
    <row r="2" spans="1:4" ht="12.75">
      <c r="A2" t="s">
        <v>23</v>
      </c>
      <c r="B2" t="s">
        <v>40</v>
      </c>
      <c r="C2" s="3"/>
      <c r="D2" s="3"/>
    </row>
    <row r="3" ht="13.5" thickBot="1"/>
    <row r="4" spans="1:4" ht="14.25" thickBot="1" thickTop="1">
      <c r="A4" s="5" t="s">
        <v>0</v>
      </c>
      <c r="C4" s="27" t="s">
        <v>37</v>
      </c>
      <c r="D4" s="28" t="s">
        <v>37</v>
      </c>
    </row>
    <row r="5" spans="1:4" ht="13.5" thickTop="1">
      <c r="A5" s="9" t="s">
        <v>28</v>
      </c>
      <c r="B5" s="10"/>
      <c r="C5" s="11">
        <v>-9.5</v>
      </c>
      <c r="D5" s="10" t="s">
        <v>29</v>
      </c>
    </row>
    <row r="6" ht="12.75">
      <c r="A6" s="5" t="s">
        <v>1</v>
      </c>
    </row>
    <row r="7" spans="1:4" ht="12.75">
      <c r="A7" t="s">
        <v>2</v>
      </c>
      <c r="C7" s="8">
        <v>51490.731</v>
      </c>
      <c r="D7" s="29" t="s">
        <v>38</v>
      </c>
    </row>
    <row r="8" spans="1:4" ht="12.75">
      <c r="A8" t="s">
        <v>3</v>
      </c>
      <c r="C8" s="8">
        <v>0.47273</v>
      </c>
      <c r="D8" s="29" t="s">
        <v>38</v>
      </c>
    </row>
    <row r="9" spans="1:4" ht="12.75">
      <c r="A9" s="24" t="s">
        <v>32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-0.7190493019033092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6.5898778358207E-05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57294.527200000004</v>
      </c>
      <c r="E15" s="14" t="s">
        <v>34</v>
      </c>
      <c r="F15" s="11">
        <v>1</v>
      </c>
    </row>
    <row r="16" spans="1:6" ht="12.75">
      <c r="A16" s="16" t="s">
        <v>4</v>
      </c>
      <c r="B16" s="10"/>
      <c r="C16" s="17">
        <f>+C8+C12</f>
        <v>0.4727958987783582</v>
      </c>
      <c r="E16" s="14" t="s">
        <v>30</v>
      </c>
      <c r="F16" s="15">
        <f ca="1">NOW()+15018.5+$C$5/24</f>
        <v>59907.716061921295</v>
      </c>
    </row>
    <row r="17" spans="1:6" ht="13.5" thickBot="1">
      <c r="A17" s="14" t="s">
        <v>27</v>
      </c>
      <c r="B17" s="10"/>
      <c r="C17" s="10">
        <f>COUNT(C21:C2191)</f>
        <v>3</v>
      </c>
      <c r="E17" s="14" t="s">
        <v>35</v>
      </c>
      <c r="F17" s="15">
        <f>ROUND(2*(F16-$C$7)/$C$8,0)/2+F15</f>
        <v>17806</v>
      </c>
    </row>
    <row r="18" spans="1:6" ht="14.25" thickBot="1" thickTop="1">
      <c r="A18" s="16" t="s">
        <v>5</v>
      </c>
      <c r="B18" s="10"/>
      <c r="C18" s="19">
        <f>+C15</f>
        <v>57294.527200000004</v>
      </c>
      <c r="D18" s="20">
        <f>+C16</f>
        <v>0.4727958987783582</v>
      </c>
      <c r="E18" s="14" t="s">
        <v>36</v>
      </c>
      <c r="F18" s="23">
        <f>ROUND(2*(F16-$C$15)/$C$16,0)/2+F15</f>
        <v>5528</v>
      </c>
    </row>
    <row r="19" spans="5:6" ht="13.5" thickTop="1">
      <c r="E19" s="14" t="s">
        <v>31</v>
      </c>
      <c r="F19" s="18">
        <f>+$C$15+$C$16*F18-15018.5-$C$5/24</f>
        <v>44890.0387617801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45</v>
      </c>
      <c r="I20" s="7" t="s">
        <v>46</v>
      </c>
      <c r="J20" s="7" t="s">
        <v>47</v>
      </c>
      <c r="K20" s="7" t="s">
        <v>48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">
        <v>38</v>
      </c>
      <c r="C21" s="8">
        <f>C7</f>
        <v>51490.731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-0.7190493019033092</v>
      </c>
      <c r="Q21" s="2">
        <f>+C21-15018.5</f>
        <v>36472.231</v>
      </c>
    </row>
    <row r="22" spans="1:17" ht="12.75">
      <c r="A22" s="30" t="s">
        <v>41</v>
      </c>
      <c r="B22" s="31" t="s">
        <v>42</v>
      </c>
      <c r="C22" s="32">
        <v>56210.879</v>
      </c>
      <c r="D22" s="32">
        <v>0.00030000000000000003</v>
      </c>
      <c r="E22">
        <f>+(C22-C$7)/C$8</f>
        <v>9984.870856514292</v>
      </c>
      <c r="F22">
        <f>ROUND(2*E22,0)/2</f>
        <v>9985</v>
      </c>
      <c r="G22">
        <f>+C22-(C$7+F22*C$8)</f>
        <v>-0.061049999996612314</v>
      </c>
      <c r="K22">
        <f>+G22</f>
        <v>-0.061049999996612314</v>
      </c>
      <c r="O22">
        <f>+C$11+C$12*$F22</f>
        <v>-0.061049999996612314</v>
      </c>
      <c r="Q22" s="2">
        <f>+C22-15018.5</f>
        <v>41192.379</v>
      </c>
    </row>
    <row r="23" spans="1:17" ht="12.75">
      <c r="A23" s="33" t="s">
        <v>43</v>
      </c>
      <c r="B23" s="34" t="s">
        <v>44</v>
      </c>
      <c r="C23" s="35">
        <v>57294.5272</v>
      </c>
      <c r="D23" s="35">
        <v>0.0003</v>
      </c>
      <c r="E23">
        <f>+(C23-C$7)/C$8</f>
        <v>12277.190362363288</v>
      </c>
      <c r="F23">
        <f>ROUND(2*E23,0)/2</f>
        <v>12277</v>
      </c>
      <c r="G23">
        <f>+C23-(C$7+F23*C$8)</f>
        <v>0.08999000000039814</v>
      </c>
      <c r="K23">
        <f>+G23</f>
        <v>0.08999000000039814</v>
      </c>
      <c r="O23">
        <f>+C$11+C$12*$F23</f>
        <v>0.08999000000039814</v>
      </c>
      <c r="Q23" s="2">
        <f>+C23-15018.5</f>
        <v>42276.0272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2022-11-24T04:11:07Z</dcterms:modified>
  <cp:category/>
  <cp:version/>
  <cp:contentType/>
  <cp:contentStatus/>
</cp:coreProperties>
</file>