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6F81F8B-098C-47E0-8D5E-44B92EC75A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3" r:id="rId1"/>
    <sheet name="BAV" sheetId="4" r:id="rId2"/>
    <sheet name="B" sheetId="2" r:id="rId3"/>
    <sheet name="A (old)" sheetId="1" r:id="rId4"/>
  </sheets>
  <calcPr calcId="181029"/>
</workbook>
</file>

<file path=xl/calcChain.xml><?xml version="1.0" encoding="utf-8"?>
<calcChain xmlns="http://schemas.openxmlformats.org/spreadsheetml/2006/main">
  <c r="Q467" i="3" l="1"/>
  <c r="Q459" i="3"/>
  <c r="Q464" i="3"/>
  <c r="Q466" i="3"/>
  <c r="Q461" i="3"/>
  <c r="Q462" i="3"/>
  <c r="Q465" i="3"/>
  <c r="Q458" i="3"/>
  <c r="Q463" i="3"/>
  <c r="Q453" i="3"/>
  <c r="Q454" i="3"/>
  <c r="Q456" i="3"/>
  <c r="Q457" i="3"/>
  <c r="Q460" i="3"/>
  <c r="Q443" i="3"/>
  <c r="Q444" i="3"/>
  <c r="Q445" i="3"/>
  <c r="Q448" i="3"/>
  <c r="Q449" i="3"/>
  <c r="Q450" i="3"/>
  <c r="Q451" i="3"/>
  <c r="Q455" i="3"/>
  <c r="Q446" i="3"/>
  <c r="Q447" i="3"/>
  <c r="C7" i="3"/>
  <c r="E466" i="3" s="1"/>
  <c r="F466" i="3" s="1"/>
  <c r="G466" i="3" s="1"/>
  <c r="K466" i="3" s="1"/>
  <c r="C8" i="3"/>
  <c r="E266" i="3" s="1"/>
  <c r="Q452" i="3"/>
  <c r="D9" i="3"/>
  <c r="C9" i="3"/>
  <c r="Q442" i="3"/>
  <c r="Q432" i="3"/>
  <c r="Q431" i="3"/>
  <c r="Q407" i="3"/>
  <c r="Q405" i="3"/>
  <c r="Q403" i="3"/>
  <c r="Q402" i="3"/>
  <c r="Q401" i="3"/>
  <c r="Q399" i="3"/>
  <c r="Q395" i="3"/>
  <c r="Q392" i="3"/>
  <c r="Q391" i="3"/>
  <c r="Q384" i="3"/>
  <c r="Q382" i="3"/>
  <c r="Q380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45" i="3"/>
  <c r="Q344" i="3"/>
  <c r="Q343" i="3"/>
  <c r="Q342" i="3"/>
  <c r="Q341" i="3"/>
  <c r="Q315" i="3"/>
  <c r="Q290" i="3"/>
  <c r="Q286" i="3"/>
  <c r="Q281" i="3"/>
  <c r="Q267" i="3"/>
  <c r="Q242" i="3"/>
  <c r="Q241" i="3"/>
  <c r="Q216" i="3"/>
  <c r="Q172" i="3"/>
  <c r="Q168" i="3"/>
  <c r="Q167" i="3"/>
  <c r="Q166" i="3"/>
  <c r="Q165" i="3"/>
  <c r="Q164" i="3"/>
  <c r="Q163" i="3"/>
  <c r="Q162" i="3"/>
  <c r="Q159" i="3"/>
  <c r="Q155" i="3"/>
  <c r="Q154" i="3"/>
  <c r="Q152" i="3"/>
  <c r="Q140" i="3"/>
  <c r="Q139" i="3"/>
  <c r="Q137" i="3"/>
  <c r="Q130" i="3"/>
  <c r="Q129" i="3"/>
  <c r="Q128" i="3"/>
  <c r="Q127" i="3"/>
  <c r="Q126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86" i="3"/>
  <c r="Q83" i="3"/>
  <c r="Q82" i="3"/>
  <c r="Q81" i="3"/>
  <c r="Q80" i="3"/>
  <c r="Q79" i="3"/>
  <c r="Q78" i="3"/>
  <c r="Q76" i="3"/>
  <c r="Q75" i="3"/>
  <c r="Q74" i="3"/>
  <c r="Q73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G416" i="4"/>
  <c r="C416" i="4"/>
  <c r="G267" i="4"/>
  <c r="C267" i="4"/>
  <c r="G266" i="4"/>
  <c r="C266" i="4"/>
  <c r="G265" i="4"/>
  <c r="C265" i="4"/>
  <c r="G264" i="4"/>
  <c r="C264" i="4"/>
  <c r="G263" i="4"/>
  <c r="C263" i="4"/>
  <c r="G262" i="4"/>
  <c r="C262" i="4"/>
  <c r="G261" i="4"/>
  <c r="C261" i="4"/>
  <c r="G260" i="4"/>
  <c r="C260" i="4"/>
  <c r="G259" i="4"/>
  <c r="C259" i="4"/>
  <c r="G415" i="4"/>
  <c r="C415" i="4"/>
  <c r="G414" i="4"/>
  <c r="C414" i="4"/>
  <c r="G258" i="4"/>
  <c r="C258" i="4"/>
  <c r="G257" i="4"/>
  <c r="C257" i="4"/>
  <c r="G256" i="4"/>
  <c r="C256" i="4"/>
  <c r="G255" i="4"/>
  <c r="C255" i="4"/>
  <c r="G254" i="4"/>
  <c r="C254" i="4"/>
  <c r="G253" i="4"/>
  <c r="C253" i="4"/>
  <c r="G252" i="4"/>
  <c r="C252" i="4"/>
  <c r="G251" i="4"/>
  <c r="C251" i="4"/>
  <c r="G250" i="4"/>
  <c r="C250" i="4"/>
  <c r="G249" i="4"/>
  <c r="C249" i="4"/>
  <c r="G248" i="4"/>
  <c r="C248" i="4"/>
  <c r="G247" i="4"/>
  <c r="C247" i="4"/>
  <c r="G246" i="4"/>
  <c r="C246" i="4"/>
  <c r="G413" i="4"/>
  <c r="C413" i="4"/>
  <c r="E413" i="4"/>
  <c r="G245" i="4"/>
  <c r="C245" i="4"/>
  <c r="G412" i="4"/>
  <c r="C412" i="4"/>
  <c r="E412" i="4"/>
  <c r="G244" i="4"/>
  <c r="C244" i="4"/>
  <c r="G243" i="4"/>
  <c r="C243" i="4"/>
  <c r="G242" i="4"/>
  <c r="C242" i="4"/>
  <c r="G241" i="4"/>
  <c r="C241" i="4"/>
  <c r="G240" i="4"/>
  <c r="C240" i="4"/>
  <c r="G239" i="4"/>
  <c r="C239" i="4"/>
  <c r="G238" i="4"/>
  <c r="C238" i="4"/>
  <c r="G411" i="4"/>
  <c r="C411" i="4"/>
  <c r="G237" i="4"/>
  <c r="C237" i="4"/>
  <c r="G410" i="4"/>
  <c r="C410" i="4"/>
  <c r="G236" i="4"/>
  <c r="C236" i="4"/>
  <c r="G409" i="4"/>
  <c r="C409" i="4"/>
  <c r="G408" i="4"/>
  <c r="C408" i="4"/>
  <c r="G407" i="4"/>
  <c r="C407" i="4"/>
  <c r="G235" i="4"/>
  <c r="C235" i="4"/>
  <c r="G406" i="4"/>
  <c r="C406" i="4"/>
  <c r="G234" i="4"/>
  <c r="C234" i="4"/>
  <c r="G233" i="4"/>
  <c r="C233" i="4"/>
  <c r="G405" i="4"/>
  <c r="C405" i="4"/>
  <c r="G232" i="4"/>
  <c r="C232" i="4"/>
  <c r="G231" i="4"/>
  <c r="C231" i="4"/>
  <c r="G404" i="4"/>
  <c r="C404" i="4"/>
  <c r="G403" i="4"/>
  <c r="C403" i="4"/>
  <c r="G402" i="4"/>
  <c r="C402" i="4"/>
  <c r="E402" i="4"/>
  <c r="G401" i="4"/>
  <c r="C401" i="4"/>
  <c r="E401" i="4"/>
  <c r="G400" i="4"/>
  <c r="C400" i="4"/>
  <c r="E400" i="4"/>
  <c r="G399" i="4"/>
  <c r="C399" i="4"/>
  <c r="E399" i="4"/>
  <c r="G230" i="4"/>
  <c r="C230" i="4"/>
  <c r="G398" i="4"/>
  <c r="C398" i="4"/>
  <c r="E398" i="4"/>
  <c r="G397" i="4"/>
  <c r="C397" i="4"/>
  <c r="G229" i="4"/>
  <c r="C229" i="4"/>
  <c r="G396" i="4"/>
  <c r="C396" i="4"/>
  <c r="G395" i="4"/>
  <c r="C395" i="4"/>
  <c r="E395" i="4"/>
  <c r="G394" i="4"/>
  <c r="C394" i="4"/>
  <c r="G228" i="4"/>
  <c r="C228" i="4"/>
  <c r="G393" i="4"/>
  <c r="C393" i="4"/>
  <c r="G392" i="4"/>
  <c r="C392" i="4"/>
  <c r="G391" i="4"/>
  <c r="C391" i="4"/>
  <c r="G390" i="4"/>
  <c r="C390" i="4"/>
  <c r="G389" i="4"/>
  <c r="C389" i="4"/>
  <c r="G388" i="4"/>
  <c r="C388" i="4"/>
  <c r="G387" i="4"/>
  <c r="C387" i="4"/>
  <c r="G386" i="4"/>
  <c r="C386" i="4"/>
  <c r="G385" i="4"/>
  <c r="C385" i="4"/>
  <c r="G384" i="4"/>
  <c r="C384" i="4"/>
  <c r="G383" i="4"/>
  <c r="C383" i="4"/>
  <c r="G382" i="4"/>
  <c r="C382" i="4"/>
  <c r="G381" i="4"/>
  <c r="C381" i="4"/>
  <c r="G380" i="4"/>
  <c r="C380" i="4"/>
  <c r="G379" i="4"/>
  <c r="C379" i="4"/>
  <c r="G378" i="4"/>
  <c r="C378" i="4"/>
  <c r="G377" i="4"/>
  <c r="C377" i="4"/>
  <c r="G227" i="4"/>
  <c r="C227" i="4"/>
  <c r="G226" i="4"/>
  <c r="C226" i="4"/>
  <c r="G225" i="4"/>
  <c r="C225" i="4"/>
  <c r="G224" i="4"/>
  <c r="C224" i="4"/>
  <c r="G223" i="4"/>
  <c r="C223" i="4"/>
  <c r="G222" i="4"/>
  <c r="C222" i="4"/>
  <c r="G221" i="4"/>
  <c r="C221" i="4"/>
  <c r="G220" i="4"/>
  <c r="C220" i="4"/>
  <c r="G219" i="4"/>
  <c r="C219" i="4"/>
  <c r="G218" i="4"/>
  <c r="C218" i="4"/>
  <c r="G217" i="4"/>
  <c r="C217" i="4"/>
  <c r="G216" i="4"/>
  <c r="C216" i="4"/>
  <c r="G215" i="4"/>
  <c r="C215" i="4"/>
  <c r="G214" i="4"/>
  <c r="C214" i="4"/>
  <c r="G213" i="4"/>
  <c r="C213" i="4"/>
  <c r="G212" i="4"/>
  <c r="C212" i="4"/>
  <c r="G376" i="4"/>
  <c r="C376" i="4"/>
  <c r="G375" i="4"/>
  <c r="C375" i="4"/>
  <c r="G374" i="4"/>
  <c r="C374" i="4"/>
  <c r="G373" i="4"/>
  <c r="C373" i="4"/>
  <c r="G372" i="4"/>
  <c r="C372" i="4"/>
  <c r="G211" i="4"/>
  <c r="C211" i="4"/>
  <c r="G210" i="4"/>
  <c r="C210" i="4"/>
  <c r="G209" i="4"/>
  <c r="C209" i="4"/>
  <c r="G208" i="4"/>
  <c r="C208" i="4"/>
  <c r="G207" i="4"/>
  <c r="C207" i="4"/>
  <c r="G206" i="4"/>
  <c r="C206" i="4"/>
  <c r="G205" i="4"/>
  <c r="C205" i="4"/>
  <c r="G204" i="4"/>
  <c r="C204" i="4"/>
  <c r="G203" i="4"/>
  <c r="C203" i="4"/>
  <c r="G202" i="4"/>
  <c r="C202" i="4"/>
  <c r="G201" i="4"/>
  <c r="C201" i="4"/>
  <c r="G200" i="4"/>
  <c r="C200" i="4"/>
  <c r="G199" i="4"/>
  <c r="C199" i="4"/>
  <c r="G198" i="4"/>
  <c r="C198" i="4"/>
  <c r="G197" i="4"/>
  <c r="C197" i="4"/>
  <c r="G196" i="4"/>
  <c r="C196" i="4"/>
  <c r="G195" i="4"/>
  <c r="C195" i="4"/>
  <c r="G194" i="4"/>
  <c r="C194" i="4"/>
  <c r="G193" i="4"/>
  <c r="C193" i="4"/>
  <c r="G192" i="4"/>
  <c r="C192" i="4"/>
  <c r="G191" i="4"/>
  <c r="C191" i="4"/>
  <c r="G190" i="4"/>
  <c r="C190" i="4"/>
  <c r="G189" i="4"/>
  <c r="C189" i="4"/>
  <c r="G188" i="4"/>
  <c r="C188" i="4"/>
  <c r="G187" i="4"/>
  <c r="C187" i="4"/>
  <c r="G371" i="4"/>
  <c r="C371" i="4"/>
  <c r="G186" i="4"/>
  <c r="C186" i="4"/>
  <c r="G185" i="4"/>
  <c r="C185" i="4"/>
  <c r="G184" i="4"/>
  <c r="C184" i="4"/>
  <c r="G183" i="4"/>
  <c r="C183" i="4"/>
  <c r="G182" i="4"/>
  <c r="C182" i="4"/>
  <c r="G181" i="4"/>
  <c r="C181" i="4"/>
  <c r="G180" i="4"/>
  <c r="C180" i="4"/>
  <c r="G179" i="4"/>
  <c r="C179" i="4"/>
  <c r="G178" i="4"/>
  <c r="C178" i="4"/>
  <c r="G177" i="4"/>
  <c r="C177" i="4"/>
  <c r="G176" i="4"/>
  <c r="C176" i="4"/>
  <c r="G175" i="4"/>
  <c r="C175" i="4"/>
  <c r="G174" i="4"/>
  <c r="C174" i="4"/>
  <c r="G173" i="4"/>
  <c r="C173" i="4"/>
  <c r="G172" i="4"/>
  <c r="C172" i="4"/>
  <c r="G171" i="4"/>
  <c r="C171" i="4"/>
  <c r="G170" i="4"/>
  <c r="C170" i="4"/>
  <c r="G169" i="4"/>
  <c r="C169" i="4"/>
  <c r="G168" i="4"/>
  <c r="C168" i="4"/>
  <c r="G167" i="4"/>
  <c r="C167" i="4"/>
  <c r="G166" i="4"/>
  <c r="C166" i="4"/>
  <c r="G165" i="4"/>
  <c r="C165" i="4"/>
  <c r="G164" i="4"/>
  <c r="C164" i="4"/>
  <c r="G370" i="4"/>
  <c r="C370" i="4"/>
  <c r="G163" i="4"/>
  <c r="C163" i="4"/>
  <c r="G162" i="4"/>
  <c r="C162" i="4"/>
  <c r="G161" i="4"/>
  <c r="C161" i="4"/>
  <c r="G369" i="4"/>
  <c r="C369" i="4"/>
  <c r="G160" i="4"/>
  <c r="C160" i="4"/>
  <c r="G159" i="4"/>
  <c r="C159" i="4"/>
  <c r="G158" i="4"/>
  <c r="C158" i="4"/>
  <c r="G157" i="4"/>
  <c r="C157" i="4"/>
  <c r="G368" i="4"/>
  <c r="C368" i="4"/>
  <c r="G156" i="4"/>
  <c r="C156" i="4"/>
  <c r="G155" i="4"/>
  <c r="C155" i="4"/>
  <c r="G154" i="4"/>
  <c r="C154" i="4"/>
  <c r="G153" i="4"/>
  <c r="C153" i="4"/>
  <c r="G152" i="4"/>
  <c r="C152" i="4"/>
  <c r="G151" i="4"/>
  <c r="C151" i="4"/>
  <c r="G150" i="4"/>
  <c r="C150" i="4"/>
  <c r="G149" i="4"/>
  <c r="C149" i="4"/>
  <c r="G148" i="4"/>
  <c r="C148" i="4"/>
  <c r="G147" i="4"/>
  <c r="C147" i="4"/>
  <c r="G146" i="4"/>
  <c r="C146" i="4"/>
  <c r="G145" i="4"/>
  <c r="C145" i="4"/>
  <c r="G144" i="4"/>
  <c r="C144" i="4"/>
  <c r="G367" i="4"/>
  <c r="C367" i="4"/>
  <c r="G143" i="4"/>
  <c r="C143" i="4"/>
  <c r="G142" i="4"/>
  <c r="C142" i="4"/>
  <c r="G141" i="4"/>
  <c r="C141" i="4"/>
  <c r="G140" i="4"/>
  <c r="C140" i="4"/>
  <c r="G139" i="4"/>
  <c r="C139" i="4"/>
  <c r="G138" i="4"/>
  <c r="C138" i="4"/>
  <c r="G137" i="4"/>
  <c r="C137" i="4"/>
  <c r="G136" i="4"/>
  <c r="C136" i="4"/>
  <c r="G135" i="4"/>
  <c r="C135" i="4"/>
  <c r="G134" i="4"/>
  <c r="C134" i="4"/>
  <c r="G133" i="4"/>
  <c r="C133" i="4"/>
  <c r="G132" i="4"/>
  <c r="C132" i="4"/>
  <c r="G131" i="4"/>
  <c r="C131" i="4"/>
  <c r="G130" i="4"/>
  <c r="C130" i="4"/>
  <c r="G129" i="4"/>
  <c r="C129" i="4"/>
  <c r="G128" i="4"/>
  <c r="C128" i="4"/>
  <c r="G127" i="4"/>
  <c r="C127" i="4"/>
  <c r="G126" i="4"/>
  <c r="C126" i="4"/>
  <c r="G125" i="4"/>
  <c r="C125" i="4"/>
  <c r="G124" i="4"/>
  <c r="C124" i="4"/>
  <c r="G123" i="4"/>
  <c r="C123" i="4"/>
  <c r="G122" i="4"/>
  <c r="C122" i="4"/>
  <c r="G121" i="4"/>
  <c r="C121" i="4"/>
  <c r="G120" i="4"/>
  <c r="C120" i="4"/>
  <c r="G366" i="4"/>
  <c r="C366" i="4"/>
  <c r="G365" i="4"/>
  <c r="C365" i="4"/>
  <c r="G119" i="4"/>
  <c r="C119" i="4"/>
  <c r="G118" i="4"/>
  <c r="C118" i="4"/>
  <c r="G117" i="4"/>
  <c r="C117" i="4"/>
  <c r="G116" i="4"/>
  <c r="C116" i="4"/>
  <c r="G115" i="4"/>
  <c r="C115" i="4"/>
  <c r="G114" i="4"/>
  <c r="C114" i="4"/>
  <c r="G113" i="4"/>
  <c r="C113" i="4"/>
  <c r="G112" i="4"/>
  <c r="C112" i="4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G104" i="4"/>
  <c r="C104" i="4"/>
  <c r="G103" i="4"/>
  <c r="C103" i="4"/>
  <c r="G102" i="4"/>
  <c r="C102" i="4"/>
  <c r="G101" i="4"/>
  <c r="C101" i="4"/>
  <c r="G100" i="4"/>
  <c r="C100" i="4"/>
  <c r="G99" i="4"/>
  <c r="C99" i="4"/>
  <c r="G98" i="4"/>
  <c r="C98" i="4"/>
  <c r="G97" i="4"/>
  <c r="C97" i="4"/>
  <c r="G96" i="4"/>
  <c r="C96" i="4"/>
  <c r="G364" i="4"/>
  <c r="C364" i="4"/>
  <c r="G95" i="4"/>
  <c r="C95" i="4"/>
  <c r="G94" i="4"/>
  <c r="C94" i="4"/>
  <c r="G93" i="4"/>
  <c r="C93" i="4"/>
  <c r="G92" i="4"/>
  <c r="C92" i="4"/>
  <c r="G91" i="4"/>
  <c r="C91" i="4"/>
  <c r="G90" i="4"/>
  <c r="C90" i="4"/>
  <c r="G89" i="4"/>
  <c r="C89" i="4"/>
  <c r="G88" i="4"/>
  <c r="C88" i="4"/>
  <c r="G87" i="4"/>
  <c r="C87" i="4"/>
  <c r="G86" i="4"/>
  <c r="C86" i="4"/>
  <c r="G85" i="4"/>
  <c r="C85" i="4"/>
  <c r="G84" i="4"/>
  <c r="C84" i="4"/>
  <c r="G83" i="4"/>
  <c r="C83" i="4"/>
  <c r="G82" i="4"/>
  <c r="C82" i="4"/>
  <c r="G81" i="4"/>
  <c r="C81" i="4"/>
  <c r="G80" i="4"/>
  <c r="C80" i="4"/>
  <c r="G79" i="4"/>
  <c r="C79" i="4"/>
  <c r="G78" i="4"/>
  <c r="C78" i="4"/>
  <c r="G77" i="4"/>
  <c r="C77" i="4"/>
  <c r="G76" i="4"/>
  <c r="C76" i="4"/>
  <c r="G75" i="4"/>
  <c r="C75" i="4"/>
  <c r="G74" i="4"/>
  <c r="C74" i="4"/>
  <c r="G73" i="4"/>
  <c r="C73" i="4"/>
  <c r="G72" i="4"/>
  <c r="C72" i="4"/>
  <c r="G71" i="4"/>
  <c r="C71" i="4"/>
  <c r="G70" i="4"/>
  <c r="C70" i="4"/>
  <c r="G69" i="4"/>
  <c r="C69" i="4"/>
  <c r="G68" i="4"/>
  <c r="C68" i="4"/>
  <c r="G67" i="4"/>
  <c r="C67" i="4"/>
  <c r="G66" i="4"/>
  <c r="C66" i="4"/>
  <c r="G65" i="4"/>
  <c r="C65" i="4"/>
  <c r="G64" i="4"/>
  <c r="C64" i="4"/>
  <c r="G63" i="4"/>
  <c r="C63" i="4"/>
  <c r="G62" i="4"/>
  <c r="C62" i="4"/>
  <c r="G61" i="4"/>
  <c r="C61" i="4"/>
  <c r="G60" i="4"/>
  <c r="C60" i="4"/>
  <c r="G59" i="4"/>
  <c r="C59" i="4"/>
  <c r="G58" i="4"/>
  <c r="C58" i="4"/>
  <c r="G57" i="4"/>
  <c r="C57" i="4"/>
  <c r="G363" i="4"/>
  <c r="C363" i="4"/>
  <c r="G56" i="4"/>
  <c r="C56" i="4"/>
  <c r="G55" i="4"/>
  <c r="C55" i="4"/>
  <c r="G362" i="4"/>
  <c r="C362" i="4"/>
  <c r="G361" i="4"/>
  <c r="C361" i="4"/>
  <c r="G360" i="4"/>
  <c r="C360" i="4"/>
  <c r="G359" i="4"/>
  <c r="C359" i="4"/>
  <c r="G358" i="4"/>
  <c r="C358" i="4"/>
  <c r="G357" i="4"/>
  <c r="C357" i="4"/>
  <c r="G356" i="4"/>
  <c r="C356" i="4"/>
  <c r="G54" i="4"/>
  <c r="C54" i="4"/>
  <c r="G53" i="4"/>
  <c r="C53" i="4"/>
  <c r="G355" i="4"/>
  <c r="C355" i="4"/>
  <c r="G52" i="4"/>
  <c r="C52" i="4"/>
  <c r="G51" i="4"/>
  <c r="C51" i="4"/>
  <c r="G50" i="4"/>
  <c r="C50" i="4"/>
  <c r="G354" i="4"/>
  <c r="C354" i="4"/>
  <c r="G353" i="4"/>
  <c r="C353" i="4"/>
  <c r="G49" i="4"/>
  <c r="C49" i="4"/>
  <c r="G352" i="4"/>
  <c r="C352" i="4"/>
  <c r="G48" i="4"/>
  <c r="C48" i="4"/>
  <c r="G47" i="4"/>
  <c r="C47" i="4"/>
  <c r="G46" i="4"/>
  <c r="C46" i="4"/>
  <c r="G45" i="4"/>
  <c r="C45" i="4"/>
  <c r="G44" i="4"/>
  <c r="C44" i="4"/>
  <c r="G43" i="4"/>
  <c r="C43" i="4"/>
  <c r="G42" i="4"/>
  <c r="C42" i="4"/>
  <c r="G41" i="4"/>
  <c r="C41" i="4"/>
  <c r="G40" i="4"/>
  <c r="C40" i="4"/>
  <c r="G351" i="4"/>
  <c r="C351" i="4"/>
  <c r="G350" i="4"/>
  <c r="C350" i="4"/>
  <c r="G349" i="4"/>
  <c r="C349" i="4"/>
  <c r="G39" i="4"/>
  <c r="C39" i="4"/>
  <c r="G38" i="4"/>
  <c r="C38" i="4"/>
  <c r="G37" i="4"/>
  <c r="C37" i="4"/>
  <c r="G348" i="4"/>
  <c r="C348" i="4"/>
  <c r="G347" i="4"/>
  <c r="C347" i="4"/>
  <c r="G346" i="4"/>
  <c r="C346" i="4"/>
  <c r="G345" i="4"/>
  <c r="C345" i="4"/>
  <c r="G344" i="4"/>
  <c r="C344" i="4"/>
  <c r="G36" i="4"/>
  <c r="C36" i="4"/>
  <c r="G35" i="4"/>
  <c r="C35" i="4"/>
  <c r="G34" i="4"/>
  <c r="C34" i="4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4" i="4"/>
  <c r="G23" i="4"/>
  <c r="C23" i="4"/>
  <c r="G22" i="4"/>
  <c r="C22" i="4"/>
  <c r="G343" i="4"/>
  <c r="C343" i="4"/>
  <c r="G342" i="4"/>
  <c r="C342" i="4"/>
  <c r="G341" i="4"/>
  <c r="C341" i="4"/>
  <c r="G340" i="4"/>
  <c r="C340" i="4"/>
  <c r="G339" i="4"/>
  <c r="C339" i="4"/>
  <c r="G338" i="4"/>
  <c r="C338" i="4"/>
  <c r="G337" i="4"/>
  <c r="C337" i="4"/>
  <c r="G336" i="4"/>
  <c r="C336" i="4"/>
  <c r="G335" i="4"/>
  <c r="C335" i="4"/>
  <c r="G334" i="4"/>
  <c r="C334" i="4"/>
  <c r="G333" i="4"/>
  <c r="C333" i="4"/>
  <c r="G332" i="4"/>
  <c r="C332" i="4"/>
  <c r="G331" i="4"/>
  <c r="C331" i="4"/>
  <c r="G330" i="4"/>
  <c r="C330" i="4"/>
  <c r="G329" i="4"/>
  <c r="C329" i="4"/>
  <c r="G328" i="4"/>
  <c r="C328" i="4"/>
  <c r="G21" i="4"/>
  <c r="C21" i="4"/>
  <c r="G20" i="4"/>
  <c r="C20" i="4"/>
  <c r="G19" i="4"/>
  <c r="C19" i="4"/>
  <c r="G18" i="4"/>
  <c r="C18" i="4"/>
  <c r="G17" i="4"/>
  <c r="C17" i="4"/>
  <c r="G327" i="4"/>
  <c r="C327" i="4"/>
  <c r="G16" i="4"/>
  <c r="C16" i="4"/>
  <c r="G15" i="4"/>
  <c r="C15" i="4"/>
  <c r="G326" i="4"/>
  <c r="C326" i="4"/>
  <c r="G325" i="4"/>
  <c r="C325" i="4"/>
  <c r="G324" i="4"/>
  <c r="C324" i="4"/>
  <c r="G323" i="4"/>
  <c r="C323" i="4"/>
  <c r="G322" i="4"/>
  <c r="C322" i="4"/>
  <c r="G321" i="4"/>
  <c r="C321" i="4"/>
  <c r="G14" i="4"/>
  <c r="C14" i="4"/>
  <c r="G320" i="4"/>
  <c r="C320" i="4"/>
  <c r="G319" i="4"/>
  <c r="C319" i="4"/>
  <c r="G318" i="4"/>
  <c r="C318" i="4"/>
  <c r="G317" i="4"/>
  <c r="C317" i="4"/>
  <c r="G13" i="4"/>
  <c r="C13" i="4"/>
  <c r="G12" i="4"/>
  <c r="C12" i="4"/>
  <c r="G11" i="4"/>
  <c r="C11" i="4"/>
  <c r="G316" i="4"/>
  <c r="C316" i="4"/>
  <c r="G315" i="4"/>
  <c r="C315" i="4"/>
  <c r="G314" i="4"/>
  <c r="C314" i="4"/>
  <c r="G313" i="4"/>
  <c r="C313" i="4"/>
  <c r="G312" i="4"/>
  <c r="C312" i="4"/>
  <c r="G311" i="4"/>
  <c r="C311" i="4"/>
  <c r="G310" i="4"/>
  <c r="C310" i="4"/>
  <c r="G309" i="4"/>
  <c r="C309" i="4"/>
  <c r="G308" i="4"/>
  <c r="C308" i="4"/>
  <c r="G307" i="4"/>
  <c r="C307" i="4"/>
  <c r="G306" i="4"/>
  <c r="C306" i="4"/>
  <c r="G305" i="4"/>
  <c r="C305" i="4"/>
  <c r="G304" i="4"/>
  <c r="C304" i="4"/>
  <c r="G303" i="4"/>
  <c r="C303" i="4"/>
  <c r="G302" i="4"/>
  <c r="C302" i="4"/>
  <c r="G301" i="4"/>
  <c r="C301" i="4"/>
  <c r="G300" i="4"/>
  <c r="C300" i="4"/>
  <c r="G299" i="4"/>
  <c r="C299" i="4"/>
  <c r="G298" i="4"/>
  <c r="C298" i="4"/>
  <c r="G297" i="4"/>
  <c r="C297" i="4"/>
  <c r="G296" i="4"/>
  <c r="C296" i="4"/>
  <c r="G295" i="4"/>
  <c r="C295" i="4"/>
  <c r="G294" i="4"/>
  <c r="C294" i="4"/>
  <c r="G293" i="4"/>
  <c r="C293" i="4"/>
  <c r="G292" i="4"/>
  <c r="C292" i="4"/>
  <c r="G291" i="4"/>
  <c r="C291" i="4"/>
  <c r="G290" i="4"/>
  <c r="C290" i="4"/>
  <c r="G289" i="4"/>
  <c r="C289" i="4"/>
  <c r="G288" i="4"/>
  <c r="C288" i="4"/>
  <c r="G287" i="4"/>
  <c r="C287" i="4"/>
  <c r="G286" i="4"/>
  <c r="C286" i="4"/>
  <c r="G285" i="4"/>
  <c r="C285" i="4"/>
  <c r="G284" i="4"/>
  <c r="C284" i="4"/>
  <c r="G283" i="4"/>
  <c r="C283" i="4"/>
  <c r="G282" i="4"/>
  <c r="C282" i="4"/>
  <c r="G281" i="4"/>
  <c r="C281" i="4"/>
  <c r="G280" i="4"/>
  <c r="C280" i="4"/>
  <c r="G279" i="4"/>
  <c r="C279" i="4"/>
  <c r="G278" i="4"/>
  <c r="C278" i="4"/>
  <c r="G277" i="4"/>
  <c r="C277" i="4"/>
  <c r="G276" i="4"/>
  <c r="C276" i="4"/>
  <c r="G275" i="4"/>
  <c r="C275" i="4"/>
  <c r="G274" i="4"/>
  <c r="C274" i="4"/>
  <c r="G273" i="4"/>
  <c r="C273" i="4"/>
  <c r="G272" i="4"/>
  <c r="C272" i="4"/>
  <c r="G271" i="4"/>
  <c r="C271" i="4"/>
  <c r="G270" i="4"/>
  <c r="C270" i="4"/>
  <c r="G269" i="4"/>
  <c r="C269" i="4"/>
  <c r="G268" i="4"/>
  <c r="C268" i="4"/>
  <c r="A93" i="4"/>
  <c r="H93" i="4"/>
  <c r="B93" i="4"/>
  <c r="D93" i="4"/>
  <c r="A94" i="4"/>
  <c r="H94" i="4"/>
  <c r="B94" i="4"/>
  <c r="D94" i="4"/>
  <c r="A95" i="4"/>
  <c r="H95" i="4"/>
  <c r="B95" i="4"/>
  <c r="D95" i="4"/>
  <c r="A364" i="4"/>
  <c r="H364" i="4"/>
  <c r="B364" i="4"/>
  <c r="D364" i="4"/>
  <c r="A96" i="4"/>
  <c r="H96" i="4"/>
  <c r="B96" i="4"/>
  <c r="D96" i="4"/>
  <c r="A97" i="4"/>
  <c r="H97" i="4"/>
  <c r="B97" i="4"/>
  <c r="D97" i="4"/>
  <c r="A98" i="4"/>
  <c r="H98" i="4"/>
  <c r="B98" i="4"/>
  <c r="D98" i="4"/>
  <c r="A99" i="4"/>
  <c r="H99" i="4"/>
  <c r="B99" i="4"/>
  <c r="D99" i="4"/>
  <c r="A100" i="4"/>
  <c r="H100" i="4"/>
  <c r="B100" i="4"/>
  <c r="D100" i="4"/>
  <c r="A101" i="4"/>
  <c r="H101" i="4"/>
  <c r="B101" i="4"/>
  <c r="D101" i="4"/>
  <c r="A102" i="4"/>
  <c r="H102" i="4"/>
  <c r="B102" i="4"/>
  <c r="D102" i="4"/>
  <c r="A103" i="4"/>
  <c r="H103" i="4"/>
  <c r="B103" i="4"/>
  <c r="D103" i="4"/>
  <c r="A104" i="4"/>
  <c r="H104" i="4"/>
  <c r="B104" i="4"/>
  <c r="D104" i="4"/>
  <c r="A105" i="4"/>
  <c r="H105" i="4"/>
  <c r="B105" i="4"/>
  <c r="D105" i="4"/>
  <c r="A106" i="4"/>
  <c r="H106" i="4"/>
  <c r="B106" i="4"/>
  <c r="D106" i="4"/>
  <c r="A107" i="4"/>
  <c r="H107" i="4"/>
  <c r="B107" i="4"/>
  <c r="D107" i="4"/>
  <c r="A108" i="4"/>
  <c r="H108" i="4"/>
  <c r="B108" i="4"/>
  <c r="D108" i="4"/>
  <c r="A109" i="4"/>
  <c r="H109" i="4"/>
  <c r="B109" i="4"/>
  <c r="D109" i="4"/>
  <c r="A110" i="4"/>
  <c r="H110" i="4"/>
  <c r="B110" i="4"/>
  <c r="D110" i="4"/>
  <c r="A111" i="4"/>
  <c r="H111" i="4"/>
  <c r="B111" i="4"/>
  <c r="D111" i="4"/>
  <c r="A112" i="4"/>
  <c r="H112" i="4"/>
  <c r="B112" i="4"/>
  <c r="D112" i="4"/>
  <c r="A113" i="4"/>
  <c r="H113" i="4"/>
  <c r="B113" i="4"/>
  <c r="D113" i="4"/>
  <c r="A114" i="4"/>
  <c r="H114" i="4"/>
  <c r="B114" i="4"/>
  <c r="D114" i="4"/>
  <c r="A115" i="4"/>
  <c r="H115" i="4"/>
  <c r="B115" i="4"/>
  <c r="D115" i="4"/>
  <c r="A116" i="4"/>
  <c r="H116" i="4"/>
  <c r="B116" i="4"/>
  <c r="D116" i="4"/>
  <c r="A117" i="4"/>
  <c r="H117" i="4"/>
  <c r="B117" i="4"/>
  <c r="D117" i="4"/>
  <c r="A118" i="4"/>
  <c r="H118" i="4"/>
  <c r="B118" i="4"/>
  <c r="D118" i="4"/>
  <c r="A119" i="4"/>
  <c r="H119" i="4"/>
  <c r="B119" i="4"/>
  <c r="D119" i="4"/>
  <c r="A365" i="4"/>
  <c r="H365" i="4"/>
  <c r="B365" i="4"/>
  <c r="D365" i="4"/>
  <c r="A366" i="4"/>
  <c r="H366" i="4"/>
  <c r="B366" i="4"/>
  <c r="D366" i="4"/>
  <c r="A120" i="4"/>
  <c r="H120" i="4"/>
  <c r="B120" i="4"/>
  <c r="D120" i="4"/>
  <c r="A121" i="4"/>
  <c r="H121" i="4"/>
  <c r="B121" i="4"/>
  <c r="D121" i="4"/>
  <c r="A122" i="4"/>
  <c r="H122" i="4"/>
  <c r="B122" i="4"/>
  <c r="D122" i="4"/>
  <c r="A123" i="4"/>
  <c r="H123" i="4"/>
  <c r="B123" i="4"/>
  <c r="D123" i="4"/>
  <c r="A124" i="4"/>
  <c r="H124" i="4"/>
  <c r="B124" i="4"/>
  <c r="D124" i="4"/>
  <c r="A125" i="4"/>
  <c r="H125" i="4"/>
  <c r="B125" i="4"/>
  <c r="D125" i="4"/>
  <c r="A126" i="4"/>
  <c r="H126" i="4"/>
  <c r="B126" i="4"/>
  <c r="D126" i="4"/>
  <c r="A127" i="4"/>
  <c r="H127" i="4"/>
  <c r="B127" i="4"/>
  <c r="D127" i="4"/>
  <c r="A128" i="4"/>
  <c r="H128" i="4"/>
  <c r="B128" i="4"/>
  <c r="D128" i="4"/>
  <c r="A129" i="4"/>
  <c r="H129" i="4"/>
  <c r="B129" i="4"/>
  <c r="D129" i="4"/>
  <c r="A130" i="4"/>
  <c r="H130" i="4"/>
  <c r="B130" i="4"/>
  <c r="D130" i="4"/>
  <c r="A131" i="4"/>
  <c r="H131" i="4"/>
  <c r="B131" i="4"/>
  <c r="D131" i="4"/>
  <c r="A132" i="4"/>
  <c r="H132" i="4"/>
  <c r="B132" i="4"/>
  <c r="D132" i="4"/>
  <c r="A133" i="4"/>
  <c r="H133" i="4"/>
  <c r="B133" i="4"/>
  <c r="D133" i="4"/>
  <c r="A134" i="4"/>
  <c r="H134" i="4"/>
  <c r="B134" i="4"/>
  <c r="D134" i="4"/>
  <c r="A135" i="4"/>
  <c r="H135" i="4"/>
  <c r="B135" i="4"/>
  <c r="D135" i="4"/>
  <c r="A136" i="4"/>
  <c r="H136" i="4"/>
  <c r="B136" i="4"/>
  <c r="D136" i="4"/>
  <c r="A137" i="4"/>
  <c r="H137" i="4"/>
  <c r="B137" i="4"/>
  <c r="D137" i="4"/>
  <c r="A138" i="4"/>
  <c r="H138" i="4"/>
  <c r="B138" i="4"/>
  <c r="D138" i="4"/>
  <c r="A139" i="4"/>
  <c r="H139" i="4"/>
  <c r="B139" i="4"/>
  <c r="D139" i="4"/>
  <c r="A140" i="4"/>
  <c r="H140" i="4"/>
  <c r="B140" i="4"/>
  <c r="D140" i="4"/>
  <c r="A141" i="4"/>
  <c r="H141" i="4"/>
  <c r="B141" i="4"/>
  <c r="D141" i="4"/>
  <c r="A142" i="4"/>
  <c r="H142" i="4"/>
  <c r="B142" i="4"/>
  <c r="D142" i="4"/>
  <c r="A143" i="4"/>
  <c r="H143" i="4"/>
  <c r="B143" i="4"/>
  <c r="D143" i="4"/>
  <c r="A367" i="4"/>
  <c r="H367" i="4"/>
  <c r="B367" i="4"/>
  <c r="D367" i="4"/>
  <c r="A144" i="4"/>
  <c r="H144" i="4"/>
  <c r="B144" i="4"/>
  <c r="D144" i="4"/>
  <c r="A145" i="4"/>
  <c r="H145" i="4"/>
  <c r="B145" i="4"/>
  <c r="D145" i="4"/>
  <c r="A146" i="4"/>
  <c r="H146" i="4"/>
  <c r="B146" i="4"/>
  <c r="D146" i="4"/>
  <c r="A147" i="4"/>
  <c r="H147" i="4"/>
  <c r="B147" i="4"/>
  <c r="D147" i="4"/>
  <c r="A148" i="4"/>
  <c r="H148" i="4"/>
  <c r="B148" i="4"/>
  <c r="D148" i="4"/>
  <c r="A149" i="4"/>
  <c r="H149" i="4"/>
  <c r="B149" i="4"/>
  <c r="D149" i="4"/>
  <c r="A150" i="4"/>
  <c r="H150" i="4"/>
  <c r="B150" i="4"/>
  <c r="D150" i="4"/>
  <c r="A151" i="4"/>
  <c r="H151" i="4"/>
  <c r="B151" i="4"/>
  <c r="D151" i="4"/>
  <c r="A152" i="4"/>
  <c r="H152" i="4"/>
  <c r="B152" i="4"/>
  <c r="D152" i="4"/>
  <c r="A153" i="4"/>
  <c r="H153" i="4"/>
  <c r="B153" i="4"/>
  <c r="D153" i="4"/>
  <c r="A154" i="4"/>
  <c r="H154" i="4"/>
  <c r="B154" i="4"/>
  <c r="D154" i="4"/>
  <c r="A155" i="4"/>
  <c r="H155" i="4"/>
  <c r="B155" i="4"/>
  <c r="D155" i="4"/>
  <c r="A156" i="4"/>
  <c r="H156" i="4"/>
  <c r="B156" i="4"/>
  <c r="D156" i="4"/>
  <c r="A368" i="4"/>
  <c r="H368" i="4"/>
  <c r="B368" i="4"/>
  <c r="D368" i="4"/>
  <c r="A157" i="4"/>
  <c r="H157" i="4"/>
  <c r="B157" i="4"/>
  <c r="D157" i="4"/>
  <c r="A158" i="4"/>
  <c r="H158" i="4"/>
  <c r="B158" i="4"/>
  <c r="D158" i="4"/>
  <c r="A159" i="4"/>
  <c r="H159" i="4"/>
  <c r="B159" i="4"/>
  <c r="D159" i="4"/>
  <c r="A160" i="4"/>
  <c r="H160" i="4"/>
  <c r="B160" i="4"/>
  <c r="D160" i="4"/>
  <c r="A369" i="4"/>
  <c r="H369" i="4"/>
  <c r="B369" i="4"/>
  <c r="D369" i="4"/>
  <c r="A161" i="4"/>
  <c r="H161" i="4"/>
  <c r="B161" i="4"/>
  <c r="D161" i="4"/>
  <c r="A162" i="4"/>
  <c r="H162" i="4"/>
  <c r="B162" i="4"/>
  <c r="D162" i="4"/>
  <c r="A163" i="4"/>
  <c r="H163" i="4"/>
  <c r="B163" i="4"/>
  <c r="D163" i="4"/>
  <c r="A370" i="4"/>
  <c r="H370" i="4"/>
  <c r="B370" i="4"/>
  <c r="D370" i="4"/>
  <c r="A164" i="4"/>
  <c r="H164" i="4"/>
  <c r="B164" i="4"/>
  <c r="D164" i="4"/>
  <c r="A165" i="4"/>
  <c r="H165" i="4"/>
  <c r="B165" i="4"/>
  <c r="D165" i="4"/>
  <c r="A166" i="4"/>
  <c r="H166" i="4"/>
  <c r="B166" i="4"/>
  <c r="D166" i="4"/>
  <c r="A167" i="4"/>
  <c r="H167" i="4"/>
  <c r="B167" i="4"/>
  <c r="D167" i="4"/>
  <c r="A168" i="4"/>
  <c r="H168" i="4"/>
  <c r="B168" i="4"/>
  <c r="D168" i="4"/>
  <c r="A169" i="4"/>
  <c r="H169" i="4"/>
  <c r="B169" i="4"/>
  <c r="D169" i="4"/>
  <c r="A170" i="4"/>
  <c r="H170" i="4"/>
  <c r="B170" i="4"/>
  <c r="D170" i="4"/>
  <c r="A171" i="4"/>
  <c r="H171" i="4"/>
  <c r="B171" i="4"/>
  <c r="D171" i="4"/>
  <c r="A172" i="4"/>
  <c r="H172" i="4"/>
  <c r="B172" i="4"/>
  <c r="D172" i="4"/>
  <c r="A173" i="4"/>
  <c r="H173" i="4"/>
  <c r="B173" i="4"/>
  <c r="D173" i="4"/>
  <c r="A174" i="4"/>
  <c r="H174" i="4"/>
  <c r="B174" i="4"/>
  <c r="D174" i="4"/>
  <c r="A175" i="4"/>
  <c r="H175" i="4"/>
  <c r="B175" i="4"/>
  <c r="D175" i="4"/>
  <c r="A176" i="4"/>
  <c r="H176" i="4"/>
  <c r="B176" i="4"/>
  <c r="D176" i="4"/>
  <c r="A177" i="4"/>
  <c r="H177" i="4"/>
  <c r="B177" i="4"/>
  <c r="D177" i="4"/>
  <c r="A178" i="4"/>
  <c r="H178" i="4"/>
  <c r="B178" i="4"/>
  <c r="D178" i="4"/>
  <c r="A179" i="4"/>
  <c r="H179" i="4"/>
  <c r="B179" i="4"/>
  <c r="D179" i="4"/>
  <c r="A180" i="4"/>
  <c r="H180" i="4"/>
  <c r="B180" i="4"/>
  <c r="D180" i="4"/>
  <c r="A181" i="4"/>
  <c r="H181" i="4"/>
  <c r="B181" i="4"/>
  <c r="D181" i="4"/>
  <c r="A182" i="4"/>
  <c r="H182" i="4"/>
  <c r="B182" i="4"/>
  <c r="D182" i="4"/>
  <c r="A183" i="4"/>
  <c r="H183" i="4"/>
  <c r="B183" i="4"/>
  <c r="D183" i="4"/>
  <c r="A184" i="4"/>
  <c r="H184" i="4"/>
  <c r="B184" i="4"/>
  <c r="D184" i="4"/>
  <c r="A185" i="4"/>
  <c r="H185" i="4"/>
  <c r="B185" i="4"/>
  <c r="D185" i="4"/>
  <c r="A186" i="4"/>
  <c r="H186" i="4"/>
  <c r="B186" i="4"/>
  <c r="D186" i="4"/>
  <c r="A371" i="4"/>
  <c r="H371" i="4"/>
  <c r="B371" i="4"/>
  <c r="D371" i="4"/>
  <c r="A187" i="4"/>
  <c r="H187" i="4"/>
  <c r="B187" i="4"/>
  <c r="D187" i="4"/>
  <c r="A188" i="4"/>
  <c r="H188" i="4"/>
  <c r="B188" i="4"/>
  <c r="D188" i="4"/>
  <c r="A189" i="4"/>
  <c r="H189" i="4"/>
  <c r="B189" i="4"/>
  <c r="D189" i="4"/>
  <c r="A190" i="4"/>
  <c r="H190" i="4"/>
  <c r="B190" i="4"/>
  <c r="D190" i="4"/>
  <c r="A191" i="4"/>
  <c r="H191" i="4"/>
  <c r="B191" i="4"/>
  <c r="D191" i="4"/>
  <c r="A192" i="4"/>
  <c r="H192" i="4"/>
  <c r="B192" i="4"/>
  <c r="D192" i="4"/>
  <c r="A193" i="4"/>
  <c r="H193" i="4"/>
  <c r="B193" i="4"/>
  <c r="D193" i="4"/>
  <c r="A194" i="4"/>
  <c r="H194" i="4"/>
  <c r="B194" i="4"/>
  <c r="D194" i="4"/>
  <c r="A195" i="4"/>
  <c r="H195" i="4"/>
  <c r="B195" i="4"/>
  <c r="D195" i="4"/>
  <c r="A196" i="4"/>
  <c r="H196" i="4"/>
  <c r="B196" i="4"/>
  <c r="D196" i="4"/>
  <c r="A197" i="4"/>
  <c r="H197" i="4"/>
  <c r="B197" i="4"/>
  <c r="D197" i="4"/>
  <c r="A198" i="4"/>
  <c r="H198" i="4"/>
  <c r="B198" i="4"/>
  <c r="D198" i="4"/>
  <c r="A199" i="4"/>
  <c r="H199" i="4"/>
  <c r="B199" i="4"/>
  <c r="D199" i="4"/>
  <c r="A200" i="4"/>
  <c r="H200" i="4"/>
  <c r="B200" i="4"/>
  <c r="D200" i="4"/>
  <c r="A201" i="4"/>
  <c r="H201" i="4"/>
  <c r="B201" i="4"/>
  <c r="D201" i="4"/>
  <c r="A202" i="4"/>
  <c r="H202" i="4"/>
  <c r="B202" i="4"/>
  <c r="D202" i="4"/>
  <c r="A203" i="4"/>
  <c r="H203" i="4"/>
  <c r="B203" i="4"/>
  <c r="D203" i="4"/>
  <c r="A204" i="4"/>
  <c r="H204" i="4"/>
  <c r="B204" i="4"/>
  <c r="D204" i="4"/>
  <c r="A205" i="4"/>
  <c r="H205" i="4"/>
  <c r="B205" i="4"/>
  <c r="D205" i="4"/>
  <c r="A206" i="4"/>
  <c r="H206" i="4"/>
  <c r="B206" i="4"/>
  <c r="D206" i="4"/>
  <c r="A207" i="4"/>
  <c r="H207" i="4"/>
  <c r="B207" i="4"/>
  <c r="D207" i="4"/>
  <c r="A208" i="4"/>
  <c r="H208" i="4"/>
  <c r="B208" i="4"/>
  <c r="D208" i="4"/>
  <c r="A209" i="4"/>
  <c r="H209" i="4"/>
  <c r="B209" i="4"/>
  <c r="D209" i="4"/>
  <c r="A210" i="4"/>
  <c r="H210" i="4"/>
  <c r="B210" i="4"/>
  <c r="D210" i="4"/>
  <c r="A211" i="4"/>
  <c r="H211" i="4"/>
  <c r="B211" i="4"/>
  <c r="D211" i="4"/>
  <c r="A372" i="4"/>
  <c r="H372" i="4"/>
  <c r="B372" i="4"/>
  <c r="D372" i="4"/>
  <c r="A373" i="4"/>
  <c r="H373" i="4"/>
  <c r="B373" i="4"/>
  <c r="D373" i="4"/>
  <c r="A374" i="4"/>
  <c r="H374" i="4"/>
  <c r="B374" i="4"/>
  <c r="D374" i="4"/>
  <c r="A375" i="4"/>
  <c r="H375" i="4"/>
  <c r="B375" i="4"/>
  <c r="D375" i="4"/>
  <c r="A376" i="4"/>
  <c r="H376" i="4"/>
  <c r="B376" i="4"/>
  <c r="D376" i="4"/>
  <c r="A212" i="4"/>
  <c r="H212" i="4"/>
  <c r="B212" i="4"/>
  <c r="D212" i="4"/>
  <c r="A213" i="4"/>
  <c r="H213" i="4"/>
  <c r="B213" i="4"/>
  <c r="D213" i="4"/>
  <c r="A214" i="4"/>
  <c r="H214" i="4"/>
  <c r="B214" i="4"/>
  <c r="D214" i="4"/>
  <c r="A215" i="4"/>
  <c r="H215" i="4"/>
  <c r="B215" i="4"/>
  <c r="D215" i="4"/>
  <c r="A216" i="4"/>
  <c r="H216" i="4"/>
  <c r="B216" i="4"/>
  <c r="D216" i="4"/>
  <c r="A217" i="4"/>
  <c r="H217" i="4"/>
  <c r="B217" i="4"/>
  <c r="D217" i="4"/>
  <c r="A218" i="4"/>
  <c r="H218" i="4"/>
  <c r="B218" i="4"/>
  <c r="D218" i="4"/>
  <c r="A219" i="4"/>
  <c r="H219" i="4"/>
  <c r="B219" i="4"/>
  <c r="D219" i="4"/>
  <c r="A220" i="4"/>
  <c r="H220" i="4"/>
  <c r="B220" i="4"/>
  <c r="D220" i="4"/>
  <c r="A221" i="4"/>
  <c r="H221" i="4"/>
  <c r="B221" i="4"/>
  <c r="D221" i="4"/>
  <c r="A222" i="4"/>
  <c r="H222" i="4"/>
  <c r="B222" i="4"/>
  <c r="D222" i="4"/>
  <c r="A223" i="4"/>
  <c r="H223" i="4"/>
  <c r="B223" i="4"/>
  <c r="D223" i="4"/>
  <c r="A224" i="4"/>
  <c r="H224" i="4"/>
  <c r="B224" i="4"/>
  <c r="D224" i="4"/>
  <c r="A225" i="4"/>
  <c r="H225" i="4"/>
  <c r="B225" i="4"/>
  <c r="D225" i="4"/>
  <c r="A226" i="4"/>
  <c r="H226" i="4"/>
  <c r="B226" i="4"/>
  <c r="D226" i="4"/>
  <c r="A227" i="4"/>
  <c r="H227" i="4"/>
  <c r="B227" i="4"/>
  <c r="D227" i="4"/>
  <c r="A377" i="4"/>
  <c r="H377" i="4"/>
  <c r="B377" i="4"/>
  <c r="D377" i="4"/>
  <c r="A378" i="4"/>
  <c r="H378" i="4"/>
  <c r="B378" i="4"/>
  <c r="D378" i="4"/>
  <c r="A379" i="4"/>
  <c r="H379" i="4"/>
  <c r="B379" i="4"/>
  <c r="D379" i="4"/>
  <c r="A380" i="4"/>
  <c r="H380" i="4"/>
  <c r="B380" i="4"/>
  <c r="D380" i="4"/>
  <c r="A381" i="4"/>
  <c r="H381" i="4"/>
  <c r="B381" i="4"/>
  <c r="D381" i="4"/>
  <c r="A382" i="4"/>
  <c r="H382" i="4"/>
  <c r="B382" i="4"/>
  <c r="D382" i="4"/>
  <c r="A383" i="4"/>
  <c r="H383" i="4"/>
  <c r="B383" i="4"/>
  <c r="D383" i="4"/>
  <c r="A384" i="4"/>
  <c r="H384" i="4"/>
  <c r="B384" i="4"/>
  <c r="D384" i="4"/>
  <c r="A385" i="4"/>
  <c r="H385" i="4"/>
  <c r="B385" i="4"/>
  <c r="D385" i="4"/>
  <c r="A386" i="4"/>
  <c r="H386" i="4"/>
  <c r="B386" i="4"/>
  <c r="D386" i="4"/>
  <c r="A387" i="4"/>
  <c r="H387" i="4"/>
  <c r="B387" i="4"/>
  <c r="D387" i="4"/>
  <c r="A388" i="4"/>
  <c r="H388" i="4"/>
  <c r="B388" i="4"/>
  <c r="D388" i="4"/>
  <c r="A389" i="4"/>
  <c r="H389" i="4"/>
  <c r="B389" i="4"/>
  <c r="D389" i="4"/>
  <c r="A390" i="4"/>
  <c r="H390" i="4"/>
  <c r="B390" i="4"/>
  <c r="D390" i="4"/>
  <c r="A391" i="4"/>
  <c r="H391" i="4"/>
  <c r="B391" i="4"/>
  <c r="D391" i="4"/>
  <c r="A392" i="4"/>
  <c r="H392" i="4"/>
  <c r="B392" i="4"/>
  <c r="D392" i="4"/>
  <c r="A393" i="4"/>
  <c r="H393" i="4"/>
  <c r="B393" i="4"/>
  <c r="D393" i="4"/>
  <c r="A228" i="4"/>
  <c r="H228" i="4"/>
  <c r="B228" i="4"/>
  <c r="D228" i="4"/>
  <c r="A394" i="4"/>
  <c r="H394" i="4"/>
  <c r="B394" i="4"/>
  <c r="D394" i="4"/>
  <c r="A395" i="4"/>
  <c r="H395" i="4"/>
  <c r="B395" i="4"/>
  <c r="D395" i="4"/>
  <c r="A396" i="4"/>
  <c r="H396" i="4"/>
  <c r="B396" i="4"/>
  <c r="D396" i="4"/>
  <c r="A229" i="4"/>
  <c r="H229" i="4"/>
  <c r="B229" i="4"/>
  <c r="D229" i="4"/>
  <c r="A397" i="4"/>
  <c r="H397" i="4"/>
  <c r="B397" i="4"/>
  <c r="D397" i="4"/>
  <c r="A398" i="4"/>
  <c r="H398" i="4"/>
  <c r="B398" i="4"/>
  <c r="D398" i="4"/>
  <c r="A230" i="4"/>
  <c r="H230" i="4"/>
  <c r="B230" i="4"/>
  <c r="D230" i="4"/>
  <c r="A399" i="4"/>
  <c r="H399" i="4"/>
  <c r="B399" i="4"/>
  <c r="D399" i="4"/>
  <c r="A400" i="4"/>
  <c r="H400" i="4"/>
  <c r="B400" i="4"/>
  <c r="D400" i="4"/>
  <c r="A401" i="4"/>
  <c r="H401" i="4"/>
  <c r="B401" i="4"/>
  <c r="D401" i="4"/>
  <c r="A402" i="4"/>
  <c r="H402" i="4"/>
  <c r="B402" i="4"/>
  <c r="D402" i="4"/>
  <c r="A403" i="4"/>
  <c r="H403" i="4"/>
  <c r="B403" i="4"/>
  <c r="D403" i="4"/>
  <c r="A404" i="4"/>
  <c r="H404" i="4"/>
  <c r="B404" i="4"/>
  <c r="D404" i="4"/>
  <c r="A231" i="4"/>
  <c r="H231" i="4"/>
  <c r="B231" i="4"/>
  <c r="D231" i="4"/>
  <c r="A232" i="4"/>
  <c r="H232" i="4"/>
  <c r="B232" i="4"/>
  <c r="D232" i="4"/>
  <c r="A405" i="4"/>
  <c r="H405" i="4"/>
  <c r="B405" i="4"/>
  <c r="D405" i="4"/>
  <c r="A233" i="4"/>
  <c r="H233" i="4"/>
  <c r="B233" i="4"/>
  <c r="D233" i="4"/>
  <c r="A234" i="4"/>
  <c r="H234" i="4"/>
  <c r="B234" i="4"/>
  <c r="D234" i="4"/>
  <c r="A406" i="4"/>
  <c r="H406" i="4"/>
  <c r="B406" i="4"/>
  <c r="D406" i="4"/>
  <c r="A235" i="4"/>
  <c r="H235" i="4"/>
  <c r="B235" i="4"/>
  <c r="D235" i="4"/>
  <c r="A407" i="4"/>
  <c r="H407" i="4"/>
  <c r="B407" i="4"/>
  <c r="D407" i="4"/>
  <c r="A408" i="4"/>
  <c r="H408" i="4"/>
  <c r="B408" i="4"/>
  <c r="D408" i="4"/>
  <c r="A409" i="4"/>
  <c r="H409" i="4"/>
  <c r="B409" i="4"/>
  <c r="D409" i="4"/>
  <c r="A236" i="4"/>
  <c r="H236" i="4"/>
  <c r="B236" i="4"/>
  <c r="D236" i="4"/>
  <c r="A410" i="4"/>
  <c r="H410" i="4"/>
  <c r="B410" i="4"/>
  <c r="D410" i="4"/>
  <c r="A237" i="4"/>
  <c r="H237" i="4"/>
  <c r="B237" i="4"/>
  <c r="D237" i="4"/>
  <c r="A411" i="4"/>
  <c r="H411" i="4"/>
  <c r="B411" i="4"/>
  <c r="D411" i="4"/>
  <c r="A238" i="4"/>
  <c r="H238" i="4"/>
  <c r="B238" i="4"/>
  <c r="D238" i="4"/>
  <c r="A239" i="4"/>
  <c r="H239" i="4"/>
  <c r="B239" i="4"/>
  <c r="D239" i="4"/>
  <c r="A240" i="4"/>
  <c r="H240" i="4"/>
  <c r="B240" i="4"/>
  <c r="D240" i="4"/>
  <c r="A241" i="4"/>
  <c r="H241" i="4"/>
  <c r="B241" i="4"/>
  <c r="D241" i="4"/>
  <c r="A242" i="4"/>
  <c r="H242" i="4"/>
  <c r="B242" i="4"/>
  <c r="D242" i="4"/>
  <c r="A243" i="4"/>
  <c r="H243" i="4"/>
  <c r="B243" i="4"/>
  <c r="D243" i="4"/>
  <c r="A244" i="4"/>
  <c r="H244" i="4"/>
  <c r="B244" i="4"/>
  <c r="D244" i="4"/>
  <c r="A412" i="4"/>
  <c r="H412" i="4"/>
  <c r="B412" i="4"/>
  <c r="D412" i="4"/>
  <c r="A245" i="4"/>
  <c r="H245" i="4"/>
  <c r="B245" i="4"/>
  <c r="D245" i="4"/>
  <c r="A413" i="4"/>
  <c r="H413" i="4"/>
  <c r="B413" i="4"/>
  <c r="D413" i="4"/>
  <c r="A246" i="4"/>
  <c r="H246" i="4"/>
  <c r="B246" i="4"/>
  <c r="D246" i="4"/>
  <c r="A247" i="4"/>
  <c r="H247" i="4"/>
  <c r="B247" i="4"/>
  <c r="D247" i="4"/>
  <c r="A248" i="4"/>
  <c r="H248" i="4"/>
  <c r="B248" i="4"/>
  <c r="D248" i="4"/>
  <c r="A249" i="4"/>
  <c r="H249" i="4"/>
  <c r="B249" i="4"/>
  <c r="D249" i="4"/>
  <c r="A250" i="4"/>
  <c r="H250" i="4"/>
  <c r="B250" i="4"/>
  <c r="D250" i="4"/>
  <c r="A251" i="4"/>
  <c r="H251" i="4"/>
  <c r="B251" i="4"/>
  <c r="D251" i="4"/>
  <c r="A252" i="4"/>
  <c r="H252" i="4"/>
  <c r="B252" i="4"/>
  <c r="D252" i="4"/>
  <c r="A253" i="4"/>
  <c r="H253" i="4"/>
  <c r="B253" i="4"/>
  <c r="D253" i="4"/>
  <c r="A254" i="4"/>
  <c r="H254" i="4"/>
  <c r="B254" i="4"/>
  <c r="D254" i="4"/>
  <c r="A255" i="4"/>
  <c r="H255" i="4"/>
  <c r="B255" i="4"/>
  <c r="D255" i="4"/>
  <c r="A256" i="4"/>
  <c r="H256" i="4"/>
  <c r="B256" i="4"/>
  <c r="D256" i="4"/>
  <c r="A257" i="4"/>
  <c r="H257" i="4"/>
  <c r="B257" i="4"/>
  <c r="D257" i="4"/>
  <c r="A258" i="4"/>
  <c r="H258" i="4"/>
  <c r="B258" i="4"/>
  <c r="D258" i="4"/>
  <c r="A414" i="4"/>
  <c r="H414" i="4"/>
  <c r="B414" i="4"/>
  <c r="D414" i="4"/>
  <c r="A415" i="4"/>
  <c r="H415" i="4"/>
  <c r="B415" i="4"/>
  <c r="D415" i="4"/>
  <c r="A259" i="4"/>
  <c r="H259" i="4"/>
  <c r="B259" i="4"/>
  <c r="D259" i="4"/>
  <c r="A260" i="4"/>
  <c r="H260" i="4"/>
  <c r="B260" i="4"/>
  <c r="D260" i="4"/>
  <c r="A261" i="4"/>
  <c r="H261" i="4"/>
  <c r="B261" i="4"/>
  <c r="D261" i="4"/>
  <c r="A262" i="4"/>
  <c r="H262" i="4"/>
  <c r="B262" i="4"/>
  <c r="D262" i="4"/>
  <c r="A263" i="4"/>
  <c r="H263" i="4"/>
  <c r="B263" i="4"/>
  <c r="D263" i="4"/>
  <c r="A264" i="4"/>
  <c r="H264" i="4"/>
  <c r="B264" i="4"/>
  <c r="D264" i="4"/>
  <c r="A265" i="4"/>
  <c r="H265" i="4"/>
  <c r="B265" i="4"/>
  <c r="D265" i="4"/>
  <c r="A266" i="4"/>
  <c r="H266" i="4"/>
  <c r="B266" i="4"/>
  <c r="D266" i="4"/>
  <c r="A267" i="4"/>
  <c r="H267" i="4"/>
  <c r="B267" i="4"/>
  <c r="D267" i="4"/>
  <c r="A416" i="4"/>
  <c r="H416" i="4"/>
  <c r="B416" i="4"/>
  <c r="D416" i="4"/>
  <c r="F11" i="1"/>
  <c r="Q440" i="3"/>
  <c r="Q441" i="3"/>
  <c r="H92" i="4"/>
  <c r="B92" i="4"/>
  <c r="D92" i="4"/>
  <c r="A92" i="4"/>
  <c r="H91" i="4"/>
  <c r="B91" i="4"/>
  <c r="D91" i="4"/>
  <c r="A91" i="4"/>
  <c r="H90" i="4"/>
  <c r="B90" i="4"/>
  <c r="D90" i="4"/>
  <c r="A90" i="4"/>
  <c r="H89" i="4"/>
  <c r="B89" i="4"/>
  <c r="D89" i="4"/>
  <c r="A89" i="4"/>
  <c r="H88" i="4"/>
  <c r="B88" i="4"/>
  <c r="D88" i="4"/>
  <c r="A88" i="4"/>
  <c r="H87" i="4"/>
  <c r="B87" i="4"/>
  <c r="D87" i="4"/>
  <c r="A87" i="4"/>
  <c r="H86" i="4"/>
  <c r="B86" i="4"/>
  <c r="D86" i="4"/>
  <c r="A86" i="4"/>
  <c r="H85" i="4"/>
  <c r="B85" i="4"/>
  <c r="D85" i="4"/>
  <c r="A85" i="4"/>
  <c r="H84" i="4"/>
  <c r="B84" i="4"/>
  <c r="D84" i="4"/>
  <c r="A84" i="4"/>
  <c r="H83" i="4"/>
  <c r="B83" i="4"/>
  <c r="D83" i="4"/>
  <c r="A83" i="4"/>
  <c r="H82" i="4"/>
  <c r="B82" i="4"/>
  <c r="D82" i="4"/>
  <c r="A82" i="4"/>
  <c r="H81" i="4"/>
  <c r="B81" i="4"/>
  <c r="D81" i="4"/>
  <c r="A81" i="4"/>
  <c r="H80" i="4"/>
  <c r="B80" i="4"/>
  <c r="D80" i="4"/>
  <c r="A80" i="4"/>
  <c r="H79" i="4"/>
  <c r="B79" i="4"/>
  <c r="D79" i="4"/>
  <c r="A79" i="4"/>
  <c r="H78" i="4"/>
  <c r="B78" i="4"/>
  <c r="D78" i="4"/>
  <c r="A78" i="4"/>
  <c r="H77" i="4"/>
  <c r="B77" i="4"/>
  <c r="D77" i="4"/>
  <c r="A77" i="4"/>
  <c r="H76" i="4"/>
  <c r="B76" i="4"/>
  <c r="D76" i="4"/>
  <c r="A76" i="4"/>
  <c r="H75" i="4"/>
  <c r="B75" i="4"/>
  <c r="D75" i="4"/>
  <c r="A75" i="4"/>
  <c r="H74" i="4"/>
  <c r="B74" i="4"/>
  <c r="D74" i="4"/>
  <c r="A74" i="4"/>
  <c r="H73" i="4"/>
  <c r="B73" i="4"/>
  <c r="D73" i="4"/>
  <c r="A73" i="4"/>
  <c r="H72" i="4"/>
  <c r="B72" i="4"/>
  <c r="D72" i="4"/>
  <c r="A72" i="4"/>
  <c r="H71" i="4"/>
  <c r="B71" i="4"/>
  <c r="D71" i="4"/>
  <c r="A71" i="4"/>
  <c r="H70" i="4"/>
  <c r="B70" i="4"/>
  <c r="D70" i="4"/>
  <c r="A70" i="4"/>
  <c r="H69" i="4"/>
  <c r="B69" i="4"/>
  <c r="D69" i="4"/>
  <c r="A69" i="4"/>
  <c r="H68" i="4"/>
  <c r="B68" i="4"/>
  <c r="D68" i="4"/>
  <c r="A68" i="4"/>
  <c r="H67" i="4"/>
  <c r="B67" i="4"/>
  <c r="D67" i="4"/>
  <c r="A67" i="4"/>
  <c r="H66" i="4"/>
  <c r="B66" i="4"/>
  <c r="D66" i="4"/>
  <c r="A66" i="4"/>
  <c r="H65" i="4"/>
  <c r="B65" i="4"/>
  <c r="D65" i="4"/>
  <c r="A65" i="4"/>
  <c r="H64" i="4"/>
  <c r="B64" i="4"/>
  <c r="D64" i="4"/>
  <c r="A64" i="4"/>
  <c r="H63" i="4"/>
  <c r="B63" i="4"/>
  <c r="D63" i="4"/>
  <c r="A63" i="4"/>
  <c r="H62" i="4"/>
  <c r="B62" i="4"/>
  <c r="D62" i="4"/>
  <c r="A62" i="4"/>
  <c r="H61" i="4"/>
  <c r="B61" i="4"/>
  <c r="D61" i="4"/>
  <c r="A61" i="4"/>
  <c r="H60" i="4"/>
  <c r="B60" i="4"/>
  <c r="D60" i="4"/>
  <c r="A60" i="4"/>
  <c r="H59" i="4"/>
  <c r="B59" i="4"/>
  <c r="D59" i="4"/>
  <c r="A59" i="4"/>
  <c r="H58" i="4"/>
  <c r="B58" i="4"/>
  <c r="D58" i="4"/>
  <c r="A58" i="4"/>
  <c r="H57" i="4"/>
  <c r="B57" i="4"/>
  <c r="D57" i="4"/>
  <c r="A57" i="4"/>
  <c r="H363" i="4"/>
  <c r="B363" i="4"/>
  <c r="D363" i="4"/>
  <c r="A363" i="4"/>
  <c r="H56" i="4"/>
  <c r="B56" i="4"/>
  <c r="D56" i="4"/>
  <c r="A56" i="4"/>
  <c r="H55" i="4"/>
  <c r="B55" i="4"/>
  <c r="D55" i="4"/>
  <c r="A55" i="4"/>
  <c r="H362" i="4"/>
  <c r="B362" i="4"/>
  <c r="D362" i="4"/>
  <c r="A362" i="4"/>
  <c r="H361" i="4"/>
  <c r="B361" i="4"/>
  <c r="D361" i="4"/>
  <c r="A361" i="4"/>
  <c r="H360" i="4"/>
  <c r="B360" i="4"/>
  <c r="D360" i="4"/>
  <c r="A360" i="4"/>
  <c r="H359" i="4"/>
  <c r="B359" i="4"/>
  <c r="D359" i="4"/>
  <c r="A359" i="4"/>
  <c r="H358" i="4"/>
  <c r="B358" i="4"/>
  <c r="D358" i="4"/>
  <c r="A358" i="4"/>
  <c r="H357" i="4"/>
  <c r="B357" i="4"/>
  <c r="D357" i="4"/>
  <c r="A357" i="4"/>
  <c r="H356" i="4"/>
  <c r="B356" i="4"/>
  <c r="D356" i="4"/>
  <c r="A356" i="4"/>
  <c r="H54" i="4"/>
  <c r="B54" i="4"/>
  <c r="D54" i="4"/>
  <c r="A54" i="4"/>
  <c r="H53" i="4"/>
  <c r="B53" i="4"/>
  <c r="D53" i="4"/>
  <c r="A53" i="4"/>
  <c r="H355" i="4"/>
  <c r="B355" i="4"/>
  <c r="D355" i="4"/>
  <c r="A355" i="4"/>
  <c r="H52" i="4"/>
  <c r="B52" i="4"/>
  <c r="D52" i="4"/>
  <c r="A52" i="4"/>
  <c r="H51" i="4"/>
  <c r="B51" i="4"/>
  <c r="D51" i="4"/>
  <c r="A51" i="4"/>
  <c r="H50" i="4"/>
  <c r="B50" i="4"/>
  <c r="D50" i="4"/>
  <c r="A50" i="4"/>
  <c r="H354" i="4"/>
  <c r="B354" i="4"/>
  <c r="D354" i="4"/>
  <c r="A354" i="4"/>
  <c r="H353" i="4"/>
  <c r="B353" i="4"/>
  <c r="D353" i="4"/>
  <c r="A353" i="4"/>
  <c r="H49" i="4"/>
  <c r="B49" i="4"/>
  <c r="D49" i="4"/>
  <c r="A49" i="4"/>
  <c r="H352" i="4"/>
  <c r="B352" i="4"/>
  <c r="D352" i="4"/>
  <c r="A352" i="4"/>
  <c r="H48" i="4"/>
  <c r="B48" i="4"/>
  <c r="D48" i="4"/>
  <c r="A48" i="4"/>
  <c r="H47" i="4"/>
  <c r="B47" i="4"/>
  <c r="D47" i="4"/>
  <c r="A47" i="4"/>
  <c r="H46" i="4"/>
  <c r="B46" i="4"/>
  <c r="D46" i="4"/>
  <c r="A46" i="4"/>
  <c r="H45" i="4"/>
  <c r="B45" i="4"/>
  <c r="D45" i="4"/>
  <c r="A45" i="4"/>
  <c r="H44" i="4"/>
  <c r="B44" i="4"/>
  <c r="D44" i="4"/>
  <c r="A44" i="4"/>
  <c r="H43" i="4"/>
  <c r="B43" i="4"/>
  <c r="D43" i="4"/>
  <c r="A43" i="4"/>
  <c r="H42" i="4"/>
  <c r="B42" i="4"/>
  <c r="D42" i="4"/>
  <c r="A42" i="4"/>
  <c r="H41" i="4"/>
  <c r="B41" i="4"/>
  <c r="D41" i="4"/>
  <c r="A41" i="4"/>
  <c r="H40" i="4"/>
  <c r="B40" i="4"/>
  <c r="D40" i="4"/>
  <c r="A40" i="4"/>
  <c r="H351" i="4"/>
  <c r="B351" i="4"/>
  <c r="D351" i="4"/>
  <c r="A351" i="4"/>
  <c r="H350" i="4"/>
  <c r="B350" i="4"/>
  <c r="D350" i="4"/>
  <c r="A350" i="4"/>
  <c r="H349" i="4"/>
  <c r="B349" i="4"/>
  <c r="D349" i="4"/>
  <c r="A349" i="4"/>
  <c r="H39" i="4"/>
  <c r="B39" i="4"/>
  <c r="D39" i="4"/>
  <c r="A39" i="4"/>
  <c r="H38" i="4"/>
  <c r="B38" i="4"/>
  <c r="D38" i="4"/>
  <c r="A38" i="4"/>
  <c r="H37" i="4"/>
  <c r="B37" i="4"/>
  <c r="D37" i="4"/>
  <c r="A37" i="4"/>
  <c r="H348" i="4"/>
  <c r="B348" i="4"/>
  <c r="D348" i="4"/>
  <c r="A348" i="4"/>
  <c r="H347" i="4"/>
  <c r="B347" i="4"/>
  <c r="D347" i="4"/>
  <c r="A347" i="4"/>
  <c r="H346" i="4"/>
  <c r="B346" i="4"/>
  <c r="D346" i="4"/>
  <c r="A346" i="4"/>
  <c r="H345" i="4"/>
  <c r="B345" i="4"/>
  <c r="D345" i="4"/>
  <c r="A345" i="4"/>
  <c r="H344" i="4"/>
  <c r="B344" i="4"/>
  <c r="D344" i="4"/>
  <c r="A344" i="4"/>
  <c r="H36" i="4"/>
  <c r="B36" i="4"/>
  <c r="D36" i="4"/>
  <c r="A36" i="4"/>
  <c r="H35" i="4"/>
  <c r="B35" i="4"/>
  <c r="D35" i="4"/>
  <c r="A35" i="4"/>
  <c r="H34" i="4"/>
  <c r="B34" i="4"/>
  <c r="D34" i="4"/>
  <c r="A34" i="4"/>
  <c r="H33" i="4"/>
  <c r="B33" i="4"/>
  <c r="D33" i="4"/>
  <c r="A33" i="4"/>
  <c r="H32" i="4"/>
  <c r="B32" i="4"/>
  <c r="D32" i="4"/>
  <c r="A32" i="4"/>
  <c r="H31" i="4"/>
  <c r="B31" i="4"/>
  <c r="D31" i="4"/>
  <c r="A31" i="4"/>
  <c r="H30" i="4"/>
  <c r="B30" i="4"/>
  <c r="D30" i="4"/>
  <c r="A30" i="4"/>
  <c r="H29" i="4"/>
  <c r="B29" i="4"/>
  <c r="D29" i="4"/>
  <c r="A29" i="4"/>
  <c r="H28" i="4"/>
  <c r="B28" i="4"/>
  <c r="D28" i="4"/>
  <c r="A28" i="4"/>
  <c r="H27" i="4"/>
  <c r="B27" i="4"/>
  <c r="D27" i="4"/>
  <c r="A27" i="4"/>
  <c r="H26" i="4"/>
  <c r="B26" i="4"/>
  <c r="D26" i="4"/>
  <c r="A26" i="4"/>
  <c r="H25" i="4"/>
  <c r="B25" i="4"/>
  <c r="D25" i="4"/>
  <c r="A25" i="4"/>
  <c r="H24" i="4"/>
  <c r="B24" i="4"/>
  <c r="D24" i="4"/>
  <c r="A24" i="4"/>
  <c r="H23" i="4"/>
  <c r="B23" i="4"/>
  <c r="D23" i="4"/>
  <c r="A23" i="4"/>
  <c r="H22" i="4"/>
  <c r="B22" i="4"/>
  <c r="D22" i="4"/>
  <c r="A22" i="4"/>
  <c r="H343" i="4"/>
  <c r="B343" i="4"/>
  <c r="D343" i="4"/>
  <c r="A343" i="4"/>
  <c r="H342" i="4"/>
  <c r="B342" i="4"/>
  <c r="D342" i="4"/>
  <c r="A342" i="4"/>
  <c r="H341" i="4"/>
  <c r="B341" i="4"/>
  <c r="D341" i="4"/>
  <c r="A341" i="4"/>
  <c r="H340" i="4"/>
  <c r="B340" i="4"/>
  <c r="D340" i="4"/>
  <c r="A340" i="4"/>
  <c r="H339" i="4"/>
  <c r="B339" i="4"/>
  <c r="D339" i="4"/>
  <c r="A339" i="4"/>
  <c r="H338" i="4"/>
  <c r="B338" i="4"/>
  <c r="D338" i="4"/>
  <c r="A338" i="4"/>
  <c r="H337" i="4"/>
  <c r="B337" i="4"/>
  <c r="D337" i="4"/>
  <c r="A337" i="4"/>
  <c r="H336" i="4"/>
  <c r="B336" i="4"/>
  <c r="D336" i="4"/>
  <c r="A336" i="4"/>
  <c r="H335" i="4"/>
  <c r="B335" i="4"/>
  <c r="D335" i="4"/>
  <c r="A335" i="4"/>
  <c r="H334" i="4"/>
  <c r="B334" i="4"/>
  <c r="D334" i="4"/>
  <c r="A334" i="4"/>
  <c r="H333" i="4"/>
  <c r="B333" i="4"/>
  <c r="D333" i="4"/>
  <c r="A333" i="4"/>
  <c r="H332" i="4"/>
  <c r="B332" i="4"/>
  <c r="D332" i="4"/>
  <c r="A332" i="4"/>
  <c r="H331" i="4"/>
  <c r="B331" i="4"/>
  <c r="D331" i="4"/>
  <c r="A331" i="4"/>
  <c r="H330" i="4"/>
  <c r="B330" i="4"/>
  <c r="D330" i="4"/>
  <c r="A330" i="4"/>
  <c r="H329" i="4"/>
  <c r="B329" i="4"/>
  <c r="D329" i="4"/>
  <c r="A329" i="4"/>
  <c r="H328" i="4"/>
  <c r="F328" i="4"/>
  <c r="D328" i="4"/>
  <c r="B328" i="4"/>
  <c r="A328" i="4"/>
  <c r="H21" i="4"/>
  <c r="B21" i="4"/>
  <c r="F21" i="4"/>
  <c r="D21" i="4"/>
  <c r="A21" i="4"/>
  <c r="H20" i="4"/>
  <c r="B20" i="4"/>
  <c r="F20" i="4"/>
  <c r="D20" i="4"/>
  <c r="A20" i="4"/>
  <c r="H19" i="4"/>
  <c r="B19" i="4"/>
  <c r="F19" i="4"/>
  <c r="D19" i="4"/>
  <c r="A19" i="4"/>
  <c r="H18" i="4"/>
  <c r="B18" i="4"/>
  <c r="F18" i="4"/>
  <c r="D18" i="4"/>
  <c r="A18" i="4"/>
  <c r="H17" i="4"/>
  <c r="D17" i="4"/>
  <c r="B17" i="4"/>
  <c r="A17" i="4"/>
  <c r="H327" i="4"/>
  <c r="B327" i="4"/>
  <c r="D327" i="4"/>
  <c r="A327" i="4"/>
  <c r="H16" i="4"/>
  <c r="B16" i="4"/>
  <c r="D16" i="4"/>
  <c r="A16" i="4"/>
  <c r="H15" i="4"/>
  <c r="B15" i="4"/>
  <c r="D15" i="4"/>
  <c r="A15" i="4"/>
  <c r="H326" i="4"/>
  <c r="B326" i="4"/>
  <c r="D326" i="4"/>
  <c r="A326" i="4"/>
  <c r="H325" i="4"/>
  <c r="B325" i="4"/>
  <c r="D325" i="4"/>
  <c r="A325" i="4"/>
  <c r="H324" i="4"/>
  <c r="B324" i="4"/>
  <c r="D324" i="4"/>
  <c r="A324" i="4"/>
  <c r="H323" i="4"/>
  <c r="B323" i="4"/>
  <c r="D323" i="4"/>
  <c r="A323" i="4"/>
  <c r="H322" i="4"/>
  <c r="B322" i="4"/>
  <c r="D322" i="4"/>
  <c r="A322" i="4"/>
  <c r="H321" i="4"/>
  <c r="B321" i="4"/>
  <c r="D321" i="4"/>
  <c r="A321" i="4"/>
  <c r="H14" i="4"/>
  <c r="B14" i="4"/>
  <c r="D14" i="4"/>
  <c r="A14" i="4"/>
  <c r="H320" i="4"/>
  <c r="B320" i="4"/>
  <c r="D320" i="4"/>
  <c r="A320" i="4"/>
  <c r="H319" i="4"/>
  <c r="B319" i="4"/>
  <c r="D319" i="4"/>
  <c r="A319" i="4"/>
  <c r="H318" i="4"/>
  <c r="B318" i="4"/>
  <c r="D318" i="4"/>
  <c r="A318" i="4"/>
  <c r="H317" i="4"/>
  <c r="B317" i="4"/>
  <c r="D317" i="4"/>
  <c r="A317" i="4"/>
  <c r="H13" i="4"/>
  <c r="B13" i="4"/>
  <c r="D13" i="4"/>
  <c r="A13" i="4"/>
  <c r="H12" i="4"/>
  <c r="B12" i="4"/>
  <c r="D12" i="4"/>
  <c r="A12" i="4"/>
  <c r="H11" i="4"/>
  <c r="B11" i="4"/>
  <c r="D11" i="4"/>
  <c r="A11" i="4"/>
  <c r="H316" i="4"/>
  <c r="B316" i="4"/>
  <c r="D316" i="4"/>
  <c r="A316" i="4"/>
  <c r="H315" i="4"/>
  <c r="B315" i="4"/>
  <c r="D315" i="4"/>
  <c r="A315" i="4"/>
  <c r="H314" i="4"/>
  <c r="B314" i="4"/>
  <c r="D314" i="4"/>
  <c r="A314" i="4"/>
  <c r="H313" i="4"/>
  <c r="D313" i="4"/>
  <c r="B313" i="4"/>
  <c r="A313" i="4"/>
  <c r="H312" i="4"/>
  <c r="B312" i="4"/>
  <c r="D312" i="4"/>
  <c r="A312" i="4"/>
  <c r="H311" i="4"/>
  <c r="B311" i="4"/>
  <c r="D311" i="4"/>
  <c r="A311" i="4"/>
  <c r="H310" i="4"/>
  <c r="B310" i="4"/>
  <c r="D310" i="4"/>
  <c r="A310" i="4"/>
  <c r="H309" i="4"/>
  <c r="B309" i="4"/>
  <c r="D309" i="4"/>
  <c r="A309" i="4"/>
  <c r="H308" i="4"/>
  <c r="B308" i="4"/>
  <c r="D308" i="4"/>
  <c r="A308" i="4"/>
  <c r="H307" i="4"/>
  <c r="D307" i="4"/>
  <c r="B307" i="4"/>
  <c r="A307" i="4"/>
  <c r="H306" i="4"/>
  <c r="B306" i="4"/>
  <c r="D306" i="4"/>
  <c r="A306" i="4"/>
  <c r="H305" i="4"/>
  <c r="D305" i="4"/>
  <c r="B305" i="4"/>
  <c r="A305" i="4"/>
  <c r="H304" i="4"/>
  <c r="B304" i="4"/>
  <c r="D304" i="4"/>
  <c r="A304" i="4"/>
  <c r="H303" i="4"/>
  <c r="B303" i="4"/>
  <c r="D303" i="4"/>
  <c r="A303" i="4"/>
  <c r="H302" i="4"/>
  <c r="B302" i="4"/>
  <c r="D302" i="4"/>
  <c r="A302" i="4"/>
  <c r="H301" i="4"/>
  <c r="B301" i="4"/>
  <c r="D301" i="4"/>
  <c r="A301" i="4"/>
  <c r="H300" i="4"/>
  <c r="B300" i="4"/>
  <c r="D300" i="4"/>
  <c r="A300" i="4"/>
  <c r="H299" i="4"/>
  <c r="D299" i="4"/>
  <c r="B299" i="4"/>
  <c r="A299" i="4"/>
  <c r="H298" i="4"/>
  <c r="B298" i="4"/>
  <c r="D298" i="4"/>
  <c r="A298" i="4"/>
  <c r="H297" i="4"/>
  <c r="B297" i="4"/>
  <c r="D297" i="4"/>
  <c r="A297" i="4"/>
  <c r="H296" i="4"/>
  <c r="B296" i="4"/>
  <c r="D296" i="4"/>
  <c r="A296" i="4"/>
  <c r="H295" i="4"/>
  <c r="B295" i="4"/>
  <c r="D295" i="4"/>
  <c r="A295" i="4"/>
  <c r="H294" i="4"/>
  <c r="B294" i="4"/>
  <c r="D294" i="4"/>
  <c r="A294" i="4"/>
  <c r="H293" i="4"/>
  <c r="B293" i="4"/>
  <c r="D293" i="4"/>
  <c r="A293" i="4"/>
  <c r="H292" i="4"/>
  <c r="B292" i="4"/>
  <c r="D292" i="4"/>
  <c r="A292" i="4"/>
  <c r="H291" i="4"/>
  <c r="D291" i="4"/>
  <c r="B291" i="4"/>
  <c r="A291" i="4"/>
  <c r="H290" i="4"/>
  <c r="B290" i="4"/>
  <c r="D290" i="4"/>
  <c r="A290" i="4"/>
  <c r="H289" i="4"/>
  <c r="D289" i="4"/>
  <c r="B289" i="4"/>
  <c r="A289" i="4"/>
  <c r="H288" i="4"/>
  <c r="B288" i="4"/>
  <c r="D288" i="4"/>
  <c r="A288" i="4"/>
  <c r="H287" i="4"/>
  <c r="B287" i="4"/>
  <c r="D287" i="4"/>
  <c r="A287" i="4"/>
  <c r="H286" i="4"/>
  <c r="B286" i="4"/>
  <c r="D286" i="4"/>
  <c r="A286" i="4"/>
  <c r="H285" i="4"/>
  <c r="B285" i="4"/>
  <c r="D285" i="4"/>
  <c r="A285" i="4"/>
  <c r="H284" i="4"/>
  <c r="B284" i="4"/>
  <c r="D284" i="4"/>
  <c r="A284" i="4"/>
  <c r="H283" i="4"/>
  <c r="D283" i="4"/>
  <c r="B283" i="4"/>
  <c r="A283" i="4"/>
  <c r="H282" i="4"/>
  <c r="B282" i="4"/>
  <c r="D282" i="4"/>
  <c r="A282" i="4"/>
  <c r="H281" i="4"/>
  <c r="B281" i="4"/>
  <c r="D281" i="4"/>
  <c r="A281" i="4"/>
  <c r="H280" i="4"/>
  <c r="B280" i="4"/>
  <c r="D280" i="4"/>
  <c r="A280" i="4"/>
  <c r="H279" i="4"/>
  <c r="B279" i="4"/>
  <c r="D279" i="4"/>
  <c r="A279" i="4"/>
  <c r="H278" i="4"/>
  <c r="B278" i="4"/>
  <c r="D278" i="4"/>
  <c r="A278" i="4"/>
  <c r="H277" i="4"/>
  <c r="B277" i="4"/>
  <c r="D277" i="4"/>
  <c r="A277" i="4"/>
  <c r="H276" i="4"/>
  <c r="B276" i="4"/>
  <c r="D276" i="4"/>
  <c r="A276" i="4"/>
  <c r="H275" i="4"/>
  <c r="D275" i="4"/>
  <c r="B275" i="4"/>
  <c r="A275" i="4"/>
  <c r="H274" i="4"/>
  <c r="B274" i="4"/>
  <c r="D274" i="4"/>
  <c r="A274" i="4"/>
  <c r="H273" i="4"/>
  <c r="D273" i="4"/>
  <c r="B273" i="4"/>
  <c r="A273" i="4"/>
  <c r="H272" i="4"/>
  <c r="B272" i="4"/>
  <c r="D272" i="4"/>
  <c r="A272" i="4"/>
  <c r="H271" i="4"/>
  <c r="B271" i="4"/>
  <c r="D271" i="4"/>
  <c r="A271" i="4"/>
  <c r="H270" i="4"/>
  <c r="B270" i="4"/>
  <c r="D270" i="4"/>
  <c r="A270" i="4"/>
  <c r="H269" i="4"/>
  <c r="B269" i="4"/>
  <c r="D269" i="4"/>
  <c r="A269" i="4"/>
  <c r="H268" i="4"/>
  <c r="B268" i="4"/>
  <c r="D268" i="4"/>
  <c r="A268" i="4"/>
  <c r="Q439" i="3"/>
  <c r="Q437" i="3"/>
  <c r="Q438" i="3"/>
  <c r="Q435" i="3"/>
  <c r="Q436" i="3"/>
  <c r="Q434" i="3"/>
  <c r="Q433" i="3"/>
  <c r="Q419" i="3"/>
  <c r="Q410" i="3"/>
  <c r="Q409" i="3"/>
  <c r="Q421" i="3"/>
  <c r="Q416" i="3"/>
  <c r="Q414" i="3"/>
  <c r="Q413" i="3"/>
  <c r="Q423" i="3"/>
  <c r="Q418" i="3"/>
  <c r="Q429" i="3"/>
  <c r="Q428" i="3"/>
  <c r="Q422" i="3"/>
  <c r="Q411" i="3"/>
  <c r="F16" i="3"/>
  <c r="C17" i="3"/>
  <c r="Q70" i="3"/>
  <c r="Q71" i="3"/>
  <c r="Q72" i="3"/>
  <c r="Q77" i="3"/>
  <c r="Q84" i="3"/>
  <c r="Q85" i="3"/>
  <c r="Q87" i="3"/>
  <c r="Q88" i="3"/>
  <c r="Q89" i="3"/>
  <c r="Q90" i="3"/>
  <c r="Q91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31" i="3"/>
  <c r="Q132" i="3"/>
  <c r="Q133" i="3"/>
  <c r="Q134" i="3"/>
  <c r="Q135" i="3"/>
  <c r="Q136" i="3"/>
  <c r="Q138" i="3"/>
  <c r="Q141" i="3"/>
  <c r="Q142" i="3"/>
  <c r="Q143" i="3"/>
  <c r="Q144" i="3"/>
  <c r="Q145" i="3"/>
  <c r="Q146" i="3"/>
  <c r="Q147" i="3"/>
  <c r="Q148" i="3"/>
  <c r="Q149" i="3"/>
  <c r="Q150" i="3"/>
  <c r="Q151" i="3"/>
  <c r="Q153" i="3"/>
  <c r="Q156" i="3"/>
  <c r="Q157" i="3"/>
  <c r="Q158" i="3"/>
  <c r="Q160" i="3"/>
  <c r="Q161" i="3"/>
  <c r="Q169" i="3"/>
  <c r="Q170" i="3"/>
  <c r="Q171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2" i="3"/>
  <c r="Q283" i="3"/>
  <c r="Q284" i="3"/>
  <c r="Q285" i="3"/>
  <c r="Q287" i="3"/>
  <c r="Q288" i="3"/>
  <c r="Q289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79" i="3"/>
  <c r="Q381" i="3"/>
  <c r="Q383" i="3"/>
  <c r="Q385" i="3"/>
  <c r="Q386" i="3"/>
  <c r="Q387" i="3"/>
  <c r="Q388" i="3"/>
  <c r="Q389" i="3"/>
  <c r="Q390" i="3"/>
  <c r="Q393" i="3"/>
  <c r="Q394" i="3"/>
  <c r="Q396" i="3"/>
  <c r="Q397" i="3"/>
  <c r="Q398" i="3"/>
  <c r="Q400" i="3"/>
  <c r="Q404" i="3"/>
  <c r="Q406" i="3"/>
  <c r="Q408" i="3"/>
  <c r="Q412" i="3"/>
  <c r="Q415" i="3"/>
  <c r="Q417" i="3"/>
  <c r="Q420" i="3"/>
  <c r="Q424" i="3"/>
  <c r="Q425" i="3"/>
  <c r="Q426" i="3"/>
  <c r="Q427" i="3"/>
  <c r="Q430" i="3"/>
  <c r="Q279" i="1"/>
  <c r="G11" i="1"/>
  <c r="Q274" i="1"/>
  <c r="Q275" i="1"/>
  <c r="Q277" i="1"/>
  <c r="Q278" i="1"/>
  <c r="E14" i="1"/>
  <c r="E15" i="1" s="1"/>
  <c r="C17" i="1"/>
  <c r="Q276" i="1"/>
  <c r="Q269" i="1"/>
  <c r="Q273" i="1"/>
  <c r="Q272" i="1"/>
  <c r="Q261" i="1"/>
  <c r="Q260" i="1"/>
  <c r="Q259" i="1"/>
  <c r="Q258" i="1"/>
  <c r="Q257" i="1"/>
  <c r="Q256" i="1"/>
  <c r="Q254" i="1"/>
  <c r="Q271" i="1"/>
  <c r="C7" i="1"/>
  <c r="E210" i="1"/>
  <c r="C8" i="1"/>
  <c r="Q270" i="1"/>
  <c r="Q268" i="1"/>
  <c r="K262" i="1"/>
  <c r="Q262" i="1"/>
  <c r="Q263" i="1"/>
  <c r="Q264" i="1"/>
  <c r="Q255" i="1"/>
  <c r="Q266" i="1"/>
  <c r="Q267" i="1"/>
  <c r="Q265" i="1"/>
  <c r="Q253" i="1"/>
  <c r="Q49" i="1"/>
  <c r="Q120" i="1"/>
  <c r="Q129" i="1"/>
  <c r="Q131" i="1"/>
  <c r="Q140" i="1"/>
  <c r="Q143" i="1"/>
  <c r="Q123" i="1"/>
  <c r="Q124" i="1"/>
  <c r="Q125" i="1"/>
  <c r="Q209" i="1"/>
  <c r="Q210" i="1"/>
  <c r="Q213" i="1"/>
  <c r="Q214" i="1"/>
  <c r="Q50" i="1"/>
  <c r="Q53" i="1"/>
  <c r="Q62" i="1"/>
  <c r="Q64" i="1"/>
  <c r="Q66" i="1"/>
  <c r="Q67" i="1"/>
  <c r="Q68" i="1"/>
  <c r="Q69" i="1"/>
  <c r="Q70" i="1"/>
  <c r="Q71" i="1"/>
  <c r="Q72" i="1"/>
  <c r="Q73" i="1"/>
  <c r="Q74" i="1"/>
  <c r="Q76" i="1"/>
  <c r="Q77" i="1"/>
  <c r="Q51" i="1"/>
  <c r="Q52" i="1"/>
  <c r="Q92" i="1"/>
  <c r="Q93" i="1"/>
  <c r="Q97" i="1"/>
  <c r="Q98" i="1"/>
  <c r="Q100" i="1"/>
  <c r="Q101" i="1"/>
  <c r="Q103" i="1"/>
  <c r="Q108" i="1"/>
  <c r="Q109" i="1"/>
  <c r="Q55" i="1"/>
  <c r="Q135" i="1"/>
  <c r="Q138" i="1"/>
  <c r="Q57" i="1"/>
  <c r="Q174" i="1"/>
  <c r="Q173" i="1"/>
  <c r="Q181" i="1"/>
  <c r="Q182" i="1"/>
  <c r="Q183" i="1"/>
  <c r="Q119" i="1"/>
  <c r="Q139" i="1"/>
  <c r="Q141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72" i="1"/>
  <c r="Q178" i="1"/>
  <c r="Q179" i="1"/>
  <c r="Q180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1" i="1"/>
  <c r="Q202" i="1"/>
  <c r="Q203" i="1"/>
  <c r="Q204" i="1"/>
  <c r="Q205" i="1"/>
  <c r="Q206" i="1"/>
  <c r="Q207" i="1"/>
  <c r="Q208" i="1"/>
  <c r="Q216" i="1"/>
  <c r="Q217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79" i="1"/>
  <c r="Q58" i="1"/>
  <c r="Q128" i="1"/>
  <c r="Q130" i="1"/>
  <c r="Q132" i="1"/>
  <c r="Q134" i="1"/>
  <c r="Q43" i="1"/>
  <c r="Q45" i="1"/>
  <c r="Q47" i="1"/>
  <c r="Q200" i="1"/>
  <c r="Q212" i="1"/>
  <c r="Q215" i="1"/>
  <c r="Q218" i="1"/>
  <c r="Q219" i="1"/>
  <c r="Q220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78" i="1"/>
  <c r="Q80" i="1"/>
  <c r="Q81" i="1"/>
  <c r="Q82" i="1"/>
  <c r="Q84" i="1"/>
  <c r="Q86" i="1"/>
  <c r="Q87" i="1"/>
  <c r="Q88" i="1"/>
  <c r="Q89" i="1"/>
  <c r="Q90" i="1"/>
  <c r="Q91" i="1"/>
  <c r="Q94" i="1"/>
  <c r="Q95" i="1"/>
  <c r="Q96" i="1"/>
  <c r="Q102" i="1"/>
  <c r="Q104" i="1"/>
  <c r="Q105" i="1"/>
  <c r="Q106" i="1"/>
  <c r="Q110" i="1"/>
  <c r="Q111" i="1"/>
  <c r="Q112" i="1"/>
  <c r="Q113" i="1"/>
  <c r="Q114" i="1"/>
  <c r="Q115" i="1"/>
  <c r="Q116" i="1"/>
  <c r="Q117" i="1"/>
  <c r="Q118" i="1"/>
  <c r="Q121" i="1"/>
  <c r="Q122" i="1"/>
  <c r="Q126" i="1"/>
  <c r="Q127" i="1"/>
  <c r="Q133" i="1"/>
  <c r="Q136" i="1"/>
  <c r="Q137" i="1"/>
  <c r="Q142" i="1"/>
  <c r="Q144" i="1"/>
  <c r="Q145" i="1"/>
  <c r="Q163" i="1"/>
  <c r="Q164" i="1"/>
  <c r="Q165" i="1"/>
  <c r="Q166" i="1"/>
  <c r="Q167" i="1"/>
  <c r="Q168" i="1"/>
  <c r="Q169" i="1"/>
  <c r="Q170" i="1"/>
  <c r="Q171" i="1"/>
  <c r="Q175" i="1"/>
  <c r="Q176" i="1"/>
  <c r="Q177" i="1"/>
  <c r="Q184" i="1"/>
  <c r="Q48" i="1"/>
  <c r="Q46" i="1"/>
  <c r="Q44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60" i="1"/>
  <c r="Q75" i="1"/>
  <c r="Q85" i="1"/>
  <c r="Q99" i="1"/>
  <c r="Q107" i="1"/>
  <c r="Q83" i="1"/>
  <c r="Q61" i="1"/>
  <c r="Q63" i="1"/>
  <c r="Q65" i="1"/>
  <c r="Q59" i="1"/>
  <c r="Q54" i="1"/>
  <c r="Q211" i="1"/>
  <c r="Q56" i="1"/>
  <c r="E182" i="1"/>
  <c r="F182" i="1"/>
  <c r="L182" i="1"/>
  <c r="F210" i="1"/>
  <c r="E277" i="1"/>
  <c r="F277" i="1"/>
  <c r="E273" i="1"/>
  <c r="F273" i="1"/>
  <c r="E243" i="1"/>
  <c r="F243" i="1"/>
  <c r="E173" i="1"/>
  <c r="F173" i="1"/>
  <c r="L173" i="1"/>
  <c r="E172" i="1"/>
  <c r="F172" i="1"/>
  <c r="G172" i="1"/>
  <c r="N172" i="1"/>
  <c r="E234" i="1"/>
  <c r="F234" i="1"/>
  <c r="E211" i="1"/>
  <c r="F211" i="1"/>
  <c r="E117" i="1"/>
  <c r="F117" i="1"/>
  <c r="E99" i="1"/>
  <c r="F99" i="1"/>
  <c r="G99" i="1"/>
  <c r="N99" i="1"/>
  <c r="E165" i="1"/>
  <c r="F165" i="1"/>
  <c r="E121" i="1"/>
  <c r="F121" i="1"/>
  <c r="E149" i="1"/>
  <c r="F149" i="1"/>
  <c r="E163" i="1"/>
  <c r="F163" i="1"/>
  <c r="E86" i="1"/>
  <c r="F86" i="1"/>
  <c r="E186" i="1"/>
  <c r="F186" i="1"/>
  <c r="E266" i="1"/>
  <c r="F266" i="1"/>
  <c r="E26" i="1"/>
  <c r="F26" i="1"/>
  <c r="G26" i="1"/>
  <c r="N26" i="1"/>
  <c r="E42" i="1"/>
  <c r="F42" i="1"/>
  <c r="E50" i="1"/>
  <c r="F50" i="1"/>
  <c r="E98" i="1"/>
  <c r="F98" i="1"/>
  <c r="E168" i="1"/>
  <c r="F168" i="1"/>
  <c r="G168" i="1"/>
  <c r="E110" i="1"/>
  <c r="F110" i="1"/>
  <c r="G110" i="1"/>
  <c r="E174" i="1"/>
  <c r="F174" i="1"/>
  <c r="E66" i="1"/>
  <c r="F66" i="1"/>
  <c r="E62" i="1"/>
  <c r="F62" i="1"/>
  <c r="L62" i="1"/>
  <c r="E49" i="1"/>
  <c r="F49" i="1"/>
  <c r="E31" i="1"/>
  <c r="F31" i="1"/>
  <c r="E261" i="1"/>
  <c r="F261" i="1"/>
  <c r="E272" i="1"/>
  <c r="F272" i="1"/>
  <c r="E235" i="1"/>
  <c r="F235" i="1"/>
  <c r="E231" i="1"/>
  <c r="F231" i="1"/>
  <c r="E197" i="1"/>
  <c r="F197" i="1"/>
  <c r="E193" i="1"/>
  <c r="F193" i="1"/>
  <c r="E159" i="1"/>
  <c r="F159" i="1"/>
  <c r="E119" i="1"/>
  <c r="F119" i="1"/>
  <c r="G119" i="1"/>
  <c r="N119" i="1"/>
  <c r="E35" i="1"/>
  <c r="F35" i="1"/>
  <c r="E21" i="1"/>
  <c r="F21" i="1"/>
  <c r="E120" i="1"/>
  <c r="F120" i="1"/>
  <c r="G42" i="1"/>
  <c r="N42" i="1"/>
  <c r="E215" i="1"/>
  <c r="F215" i="1"/>
  <c r="I215" i="1"/>
  <c r="E170" i="1"/>
  <c r="F170" i="1"/>
  <c r="E122" i="1"/>
  <c r="F122" i="1"/>
  <c r="E112" i="1"/>
  <c r="F112" i="1"/>
  <c r="G112" i="1"/>
  <c r="I112" i="1"/>
  <c r="G87" i="1"/>
  <c r="I87" i="1"/>
  <c r="E178" i="1"/>
  <c r="F178" i="1"/>
  <c r="E156" i="1"/>
  <c r="F156" i="1"/>
  <c r="E39" i="1"/>
  <c r="F39" i="1"/>
  <c r="E252" i="1"/>
  <c r="F252" i="1"/>
  <c r="E274" i="1"/>
  <c r="F274" i="1"/>
  <c r="G274" i="1"/>
  <c r="K274" i="1"/>
  <c r="E222" i="1"/>
  <c r="F222" i="1"/>
  <c r="E216" i="1"/>
  <c r="F216" i="1"/>
  <c r="E188" i="1"/>
  <c r="F188" i="1"/>
  <c r="E161" i="1"/>
  <c r="F161" i="1"/>
  <c r="G161" i="1"/>
  <c r="N161" i="1"/>
  <c r="E153" i="1"/>
  <c r="F153" i="1"/>
  <c r="G153" i="1"/>
  <c r="N153" i="1"/>
  <c r="E109" i="1"/>
  <c r="F109" i="1"/>
  <c r="L109" i="1"/>
  <c r="E52" i="1"/>
  <c r="F52" i="1"/>
  <c r="E258" i="1"/>
  <c r="F258" i="1"/>
  <c r="E268" i="1"/>
  <c r="F268" i="1"/>
  <c r="G268" i="1"/>
  <c r="K268" i="1"/>
  <c r="E251" i="1"/>
  <c r="F251" i="1"/>
  <c r="I251" i="1"/>
  <c r="E124" i="1"/>
  <c r="F124" i="1"/>
  <c r="G124" i="1"/>
  <c r="N124" i="1"/>
  <c r="E242" i="1"/>
  <c r="F242" i="1"/>
  <c r="I242" i="1"/>
  <c r="E127" i="1"/>
  <c r="F127" i="1"/>
  <c r="G127" i="1"/>
  <c r="I127" i="1"/>
  <c r="E114" i="1"/>
  <c r="F114" i="1"/>
  <c r="G114" i="1"/>
  <c r="I114" i="1"/>
  <c r="E87" i="1"/>
  <c r="F87" i="1"/>
  <c r="E85" i="1"/>
  <c r="F85" i="1"/>
  <c r="E150" i="1"/>
  <c r="F150" i="1"/>
  <c r="G150" i="1"/>
  <c r="N150" i="1"/>
  <c r="E183" i="1"/>
  <c r="F183" i="1"/>
  <c r="E84" i="1"/>
  <c r="F84" i="1"/>
  <c r="E80" i="1"/>
  <c r="F80" i="1"/>
  <c r="G80" i="1"/>
  <c r="I80" i="1"/>
  <c r="E68" i="1"/>
  <c r="F68" i="1"/>
  <c r="L68" i="1"/>
  <c r="E64" i="1"/>
  <c r="F64" i="1"/>
  <c r="E33" i="1"/>
  <c r="F33" i="1"/>
  <c r="G33" i="1"/>
  <c r="N33" i="1"/>
  <c r="E24" i="1"/>
  <c r="F24" i="1"/>
  <c r="E51" i="1"/>
  <c r="F51" i="1"/>
  <c r="L51" i="1"/>
  <c r="E37" i="1"/>
  <c r="F37" i="1"/>
  <c r="G37" i="1"/>
  <c r="N37" i="1"/>
  <c r="E28" i="1"/>
  <c r="F28" i="1"/>
  <c r="G28" i="1"/>
  <c r="N28" i="1"/>
  <c r="E256" i="1"/>
  <c r="F256" i="1"/>
  <c r="E265" i="1"/>
  <c r="F265" i="1"/>
  <c r="G265" i="1"/>
  <c r="M265" i="1"/>
  <c r="G49" i="1"/>
  <c r="N49" i="1"/>
  <c r="E93" i="1"/>
  <c r="F93" i="1"/>
  <c r="L93" i="1"/>
  <c r="E236" i="1"/>
  <c r="F236" i="1"/>
  <c r="I236" i="1"/>
  <c r="I168" i="1"/>
  <c r="E166" i="1"/>
  <c r="F166" i="1"/>
  <c r="E136" i="1"/>
  <c r="F136" i="1"/>
  <c r="I110" i="1"/>
  <c r="E89" i="1"/>
  <c r="F89" i="1"/>
  <c r="G89" i="1"/>
  <c r="I89" i="1"/>
  <c r="E107" i="1"/>
  <c r="F107" i="1"/>
  <c r="G107" i="1"/>
  <c r="N107" i="1"/>
  <c r="E208" i="1"/>
  <c r="F208" i="1"/>
  <c r="G208" i="1"/>
  <c r="N208" i="1"/>
  <c r="E108" i="1"/>
  <c r="F108" i="1"/>
  <c r="L108" i="1"/>
  <c r="E83" i="1"/>
  <c r="F83" i="1"/>
  <c r="E41" i="1"/>
  <c r="F41" i="1"/>
  <c r="G41" i="1"/>
  <c r="N41" i="1"/>
  <c r="E32" i="1"/>
  <c r="F32" i="1"/>
  <c r="G32" i="1"/>
  <c r="N32" i="1"/>
  <c r="E23" i="1"/>
  <c r="F23" i="1"/>
  <c r="G23" i="1"/>
  <c r="N23" i="1"/>
  <c r="E276" i="1"/>
  <c r="F276" i="1"/>
  <c r="G276" i="1"/>
  <c r="K276" i="1"/>
  <c r="E264" i="1"/>
  <c r="F264" i="1"/>
  <c r="G264" i="1"/>
  <c r="K264" i="1"/>
  <c r="E278" i="1"/>
  <c r="F278" i="1"/>
  <c r="G278" i="1"/>
  <c r="K278" i="1"/>
  <c r="E222" i="3"/>
  <c r="E101" i="4" s="1"/>
  <c r="E244" i="3"/>
  <c r="F244" i="3" s="1"/>
  <c r="G244" i="3" s="1"/>
  <c r="I244" i="3" s="1"/>
  <c r="E282" i="3"/>
  <c r="E257" i="3"/>
  <c r="F257" i="3" s="1"/>
  <c r="G257" i="3" s="1"/>
  <c r="I257" i="3" s="1"/>
  <c r="E305" i="3"/>
  <c r="F305" i="3" s="1"/>
  <c r="G305" i="3" s="1"/>
  <c r="I305" i="3" s="1"/>
  <c r="E268" i="3"/>
  <c r="E144" i="4" s="1"/>
  <c r="E269" i="3"/>
  <c r="E158" i="3"/>
  <c r="E52" i="4" s="1"/>
  <c r="E250" i="3"/>
  <c r="E108" i="3"/>
  <c r="E446" i="3"/>
  <c r="F446" i="3" s="1"/>
  <c r="G446" i="3" s="1"/>
  <c r="K446" i="3" s="1"/>
  <c r="E286" i="3"/>
  <c r="E396" i="3"/>
  <c r="F396" i="3" s="1"/>
  <c r="G396" i="3" s="1"/>
  <c r="K396" i="3" s="1"/>
  <c r="E386" i="3"/>
  <c r="E164" i="3"/>
  <c r="E408" i="3"/>
  <c r="F408" i="3" s="1"/>
  <c r="G408" i="3" s="1"/>
  <c r="K408" i="3" s="1"/>
  <c r="E341" i="3"/>
  <c r="E372" i="4" s="1"/>
  <c r="E88" i="3"/>
  <c r="E223" i="3"/>
  <c r="E405" i="3"/>
  <c r="E102" i="3"/>
  <c r="F102" i="3" s="1"/>
  <c r="G102" i="3" s="1"/>
  <c r="H102" i="3" s="1"/>
  <c r="E452" i="3"/>
  <c r="F452" i="3" s="1"/>
  <c r="G452" i="3" s="1"/>
  <c r="K452" i="3" s="1"/>
  <c r="L50" i="1"/>
  <c r="G50" i="1"/>
  <c r="G108" i="1"/>
  <c r="G51" i="1"/>
  <c r="G182" i="1"/>
  <c r="G64" i="1"/>
  <c r="L64" i="1"/>
  <c r="G68" i="1"/>
  <c r="G251" i="1"/>
  <c r="E238" i="4"/>
  <c r="L52" i="1"/>
  <c r="G52" i="1"/>
  <c r="G109" i="1"/>
  <c r="G215" i="1"/>
  <c r="I243" i="1"/>
  <c r="G243" i="1"/>
  <c r="G236" i="1"/>
  <c r="G93" i="1"/>
  <c r="G242" i="1"/>
  <c r="E121" i="4"/>
  <c r="L183" i="1"/>
  <c r="G183" i="1"/>
  <c r="L98" i="1"/>
  <c r="G98" i="1"/>
  <c r="E410" i="4"/>
  <c r="F405" i="3"/>
  <c r="G405" i="3" s="1"/>
  <c r="K405" i="3" s="1"/>
  <c r="I252" i="1"/>
  <c r="G252" i="1"/>
  <c r="E76" i="1"/>
  <c r="F76" i="1"/>
  <c r="E257" i="1"/>
  <c r="F257" i="1"/>
  <c r="E248" i="1"/>
  <c r="F248" i="1"/>
  <c r="E152" i="1"/>
  <c r="F152" i="1"/>
  <c r="G152" i="1"/>
  <c r="N152" i="1"/>
  <c r="E67" i="1"/>
  <c r="F67" i="1"/>
  <c r="E200" i="1"/>
  <c r="F200" i="1"/>
  <c r="E154" i="1"/>
  <c r="F154" i="1"/>
  <c r="G154" i="1"/>
  <c r="N154" i="1"/>
  <c r="E74" i="1"/>
  <c r="F74" i="1"/>
  <c r="L74" i="1"/>
  <c r="E207" i="1"/>
  <c r="F207" i="1"/>
  <c r="G207" i="1"/>
  <c r="N207" i="1"/>
  <c r="E44" i="1"/>
  <c r="F44" i="1"/>
  <c r="G44" i="1"/>
  <c r="N44" i="1"/>
  <c r="E260" i="1"/>
  <c r="F260" i="1"/>
  <c r="E259" i="1"/>
  <c r="F259" i="1"/>
  <c r="E230" i="1"/>
  <c r="F230" i="1"/>
  <c r="E175" i="1"/>
  <c r="F175" i="1"/>
  <c r="G175" i="1"/>
  <c r="E158" i="1"/>
  <c r="F158" i="1"/>
  <c r="G158" i="1"/>
  <c r="N158" i="1"/>
  <c r="E56" i="1"/>
  <c r="F56" i="1"/>
  <c r="G56" i="1"/>
  <c r="H56" i="1"/>
  <c r="E267" i="1"/>
  <c r="F267" i="1"/>
  <c r="G267" i="1"/>
  <c r="K267" i="1"/>
  <c r="E129" i="1"/>
  <c r="F129" i="1"/>
  <c r="G129" i="1"/>
  <c r="N129" i="1"/>
  <c r="E105" i="1"/>
  <c r="F105" i="1"/>
  <c r="E160" i="1"/>
  <c r="F160" i="1"/>
  <c r="G160" i="1"/>
  <c r="N160" i="1"/>
  <c r="E75" i="1"/>
  <c r="F75" i="1"/>
  <c r="G75" i="1"/>
  <c r="N75" i="1"/>
  <c r="E63" i="1"/>
  <c r="F63" i="1"/>
  <c r="G63" i="1"/>
  <c r="K63" i="1"/>
  <c r="E55" i="1"/>
  <c r="F55" i="1"/>
  <c r="E167" i="1"/>
  <c r="F167" i="1"/>
  <c r="G167" i="1"/>
  <c r="I167" i="1"/>
  <c r="E203" i="1"/>
  <c r="F203" i="1"/>
  <c r="E214" i="1"/>
  <c r="F214" i="1"/>
  <c r="E224" i="1"/>
  <c r="F224" i="1"/>
  <c r="E128" i="1"/>
  <c r="F128" i="1"/>
  <c r="G128" i="1"/>
  <c r="N128" i="1"/>
  <c r="E40" i="1"/>
  <c r="F40" i="1"/>
  <c r="E209" i="1"/>
  <c r="F209" i="1"/>
  <c r="G209" i="1"/>
  <c r="N209" i="1"/>
  <c r="E77" i="1"/>
  <c r="F77" i="1"/>
  <c r="E61" i="1"/>
  <c r="F61" i="1"/>
  <c r="G61" i="1"/>
  <c r="K61" i="1"/>
  <c r="E226" i="1"/>
  <c r="F226" i="1"/>
  <c r="E201" i="1"/>
  <c r="F201" i="1"/>
  <c r="G201" i="1"/>
  <c r="N201" i="1"/>
  <c r="E206" i="1"/>
  <c r="F206" i="1"/>
  <c r="G206" i="1"/>
  <c r="N206" i="1"/>
  <c r="E73" i="1"/>
  <c r="F73" i="1"/>
  <c r="E57" i="1"/>
  <c r="F57" i="1"/>
  <c r="E25" i="1"/>
  <c r="F25" i="1"/>
  <c r="E196" i="1"/>
  <c r="F196" i="1"/>
  <c r="E141" i="1"/>
  <c r="F141" i="1"/>
  <c r="G141" i="1"/>
  <c r="N141" i="1"/>
  <c r="E164" i="1"/>
  <c r="F164" i="1"/>
  <c r="G164" i="1"/>
  <c r="I164" i="1"/>
  <c r="E180" i="1"/>
  <c r="F180" i="1"/>
  <c r="E101" i="1"/>
  <c r="F101" i="1"/>
  <c r="L101" i="1"/>
  <c r="E47" i="1"/>
  <c r="F47" i="1"/>
  <c r="G47" i="1"/>
  <c r="N47" i="1"/>
  <c r="E139" i="1"/>
  <c r="F139" i="1"/>
  <c r="G139" i="1"/>
  <c r="N139" i="1"/>
  <c r="E79" i="1"/>
  <c r="F79" i="1"/>
  <c r="G79" i="1"/>
  <c r="K79" i="1"/>
  <c r="E71" i="1"/>
  <c r="F71" i="1"/>
  <c r="E59" i="1"/>
  <c r="F59" i="1"/>
  <c r="G59" i="1"/>
  <c r="N59" i="1"/>
  <c r="G174" i="1"/>
  <c r="L174" i="1"/>
  <c r="G66" i="1"/>
  <c r="L66" i="1"/>
  <c r="E181" i="1"/>
  <c r="F181" i="1"/>
  <c r="E132" i="1"/>
  <c r="F132" i="1"/>
  <c r="E253" i="1"/>
  <c r="F253" i="1"/>
  <c r="G253" i="1"/>
  <c r="K253" i="1"/>
  <c r="E189" i="1"/>
  <c r="F189" i="1"/>
  <c r="E217" i="1"/>
  <c r="F217" i="1"/>
  <c r="G217" i="1"/>
  <c r="N217" i="1"/>
  <c r="G36" i="1"/>
  <c r="N36" i="1"/>
  <c r="G272" i="1"/>
  <c r="L272" i="1"/>
  <c r="G121" i="1"/>
  <c r="I121" i="1"/>
  <c r="E144" i="1"/>
  <c r="F144" i="1"/>
  <c r="G144" i="1"/>
  <c r="I144" i="1"/>
  <c r="G211" i="1"/>
  <c r="N211" i="1"/>
  <c r="E147" i="1"/>
  <c r="F147" i="1"/>
  <c r="G147" i="1"/>
  <c r="N147" i="1"/>
  <c r="E229" i="1"/>
  <c r="F229" i="1"/>
  <c r="E232" i="1"/>
  <c r="F232" i="1"/>
  <c r="E131" i="1"/>
  <c r="F131" i="1"/>
  <c r="E237" i="1"/>
  <c r="F237" i="1"/>
  <c r="E198" i="1"/>
  <c r="F198" i="1"/>
  <c r="E212" i="1"/>
  <c r="F212" i="1"/>
  <c r="E194" i="1"/>
  <c r="F194" i="1"/>
  <c r="E45" i="1"/>
  <c r="F45" i="1"/>
  <c r="E245" i="1"/>
  <c r="F245" i="1"/>
  <c r="E254" i="1"/>
  <c r="F254" i="1"/>
  <c r="G273" i="1"/>
  <c r="L273" i="1"/>
  <c r="E238" i="1"/>
  <c r="F238" i="1"/>
  <c r="G145" i="1"/>
  <c r="I145" i="1"/>
  <c r="E91" i="1"/>
  <c r="F91" i="1"/>
  <c r="G91" i="1"/>
  <c r="I91" i="1"/>
  <c r="E202" i="1"/>
  <c r="F202" i="1"/>
  <c r="E146" i="1"/>
  <c r="F146" i="1"/>
  <c r="G146" i="1"/>
  <c r="N146" i="1"/>
  <c r="G35" i="1"/>
  <c r="N35" i="1"/>
  <c r="E271" i="1"/>
  <c r="F271" i="1"/>
  <c r="G271" i="1"/>
  <c r="K271" i="1"/>
  <c r="G120" i="1"/>
  <c r="N120" i="1"/>
  <c r="E240" i="1"/>
  <c r="F240" i="1"/>
  <c r="G170" i="1"/>
  <c r="I170" i="1"/>
  <c r="G122" i="1"/>
  <c r="I122" i="1"/>
  <c r="G85" i="1"/>
  <c r="N85" i="1"/>
  <c r="G178" i="1"/>
  <c r="N178" i="1"/>
  <c r="E148" i="1"/>
  <c r="F148" i="1"/>
  <c r="E81" i="1"/>
  <c r="F81" i="1"/>
  <c r="G81" i="1"/>
  <c r="I81" i="1"/>
  <c r="G45" i="1"/>
  <c r="N45" i="1"/>
  <c r="E169" i="1"/>
  <c r="F169" i="1"/>
  <c r="E27" i="1"/>
  <c r="F27" i="1"/>
  <c r="G210" i="1"/>
  <c r="N210" i="1"/>
  <c r="E135" i="1"/>
  <c r="F135" i="1"/>
  <c r="E143" i="1"/>
  <c r="F143" i="1"/>
  <c r="G143" i="1"/>
  <c r="N143" i="1"/>
  <c r="E155" i="1"/>
  <c r="F155" i="1"/>
  <c r="G155" i="1"/>
  <c r="N155" i="1"/>
  <c r="E90" i="1"/>
  <c r="F90" i="1"/>
  <c r="G90" i="1"/>
  <c r="I90" i="1"/>
  <c r="G117" i="1"/>
  <c r="I117" i="1"/>
  <c r="E133" i="1"/>
  <c r="F133" i="1"/>
  <c r="E171" i="1"/>
  <c r="F171" i="1"/>
  <c r="G214" i="1"/>
  <c r="N214" i="1"/>
  <c r="E36" i="1"/>
  <c r="F36" i="1"/>
  <c r="G277" i="1"/>
  <c r="K277" i="1"/>
  <c r="E270" i="1"/>
  <c r="F270" i="1"/>
  <c r="M270" i="1"/>
  <c r="E34" i="1"/>
  <c r="F34" i="1"/>
  <c r="E162" i="1"/>
  <c r="F162" i="1"/>
  <c r="E255" i="1"/>
  <c r="F255" i="1"/>
  <c r="G255" i="1"/>
  <c r="K255" i="1"/>
  <c r="E227" i="1"/>
  <c r="F227" i="1"/>
  <c r="G159" i="1"/>
  <c r="N159" i="1"/>
  <c r="G27" i="1"/>
  <c r="N27" i="1"/>
  <c r="E205" i="1"/>
  <c r="F205" i="1"/>
  <c r="G205" i="1"/>
  <c r="N205" i="1"/>
  <c r="E179" i="1"/>
  <c r="F179" i="1"/>
  <c r="E111" i="1"/>
  <c r="F111" i="1"/>
  <c r="G111" i="1"/>
  <c r="I111" i="1"/>
  <c r="E221" i="1"/>
  <c r="F221" i="1"/>
  <c r="E104" i="1"/>
  <c r="F104" i="1"/>
  <c r="G133" i="1"/>
  <c r="I133" i="1"/>
  <c r="G171" i="1"/>
  <c r="I171" i="1"/>
  <c r="E92" i="1"/>
  <c r="F92" i="1"/>
  <c r="G86" i="1"/>
  <c r="I86" i="1"/>
  <c r="E250" i="1"/>
  <c r="F250" i="1"/>
  <c r="I250" i="1"/>
  <c r="E38" i="1"/>
  <c r="F38" i="1"/>
  <c r="G38" i="1"/>
  <c r="N38" i="1"/>
  <c r="E142" i="1"/>
  <c r="F142" i="1"/>
  <c r="G142" i="1"/>
  <c r="I142" i="1"/>
  <c r="G162" i="1"/>
  <c r="N162" i="1"/>
  <c r="E82" i="1"/>
  <c r="F82" i="1"/>
  <c r="G82" i="1"/>
  <c r="I82" i="1"/>
  <c r="E70" i="1"/>
  <c r="F70" i="1"/>
  <c r="E58" i="1"/>
  <c r="F58" i="1"/>
  <c r="G58" i="1"/>
  <c r="K58" i="1"/>
  <c r="G31" i="1"/>
  <c r="N31" i="1"/>
  <c r="E223" i="1"/>
  <c r="F223" i="1"/>
  <c r="E151" i="1"/>
  <c r="F151" i="1"/>
  <c r="G151" i="1"/>
  <c r="N151" i="1"/>
  <c r="E95" i="1"/>
  <c r="F95" i="1"/>
  <c r="G95" i="1"/>
  <c r="I95" i="1"/>
  <c r="G148" i="1"/>
  <c r="N148" i="1"/>
  <c r="G39" i="1"/>
  <c r="N39" i="1"/>
  <c r="E269" i="1"/>
  <c r="F269" i="1"/>
  <c r="G169" i="1"/>
  <c r="I169" i="1"/>
  <c r="E263" i="1"/>
  <c r="F263" i="1"/>
  <c r="E184" i="1"/>
  <c r="F184" i="1"/>
  <c r="G184" i="1"/>
  <c r="I184" i="1"/>
  <c r="E176" i="1"/>
  <c r="F176" i="1"/>
  <c r="E157" i="1"/>
  <c r="F157" i="1"/>
  <c r="G157" i="1"/>
  <c r="N157" i="1"/>
  <c r="E97" i="1"/>
  <c r="F97" i="1"/>
  <c r="E247" i="1"/>
  <c r="F247" i="1"/>
  <c r="E199" i="1"/>
  <c r="F199" i="1"/>
  <c r="E106" i="1"/>
  <c r="F106" i="1"/>
  <c r="G106" i="1"/>
  <c r="I106" i="1"/>
  <c r="E96" i="1"/>
  <c r="F96" i="1"/>
  <c r="G96" i="1"/>
  <c r="I96" i="1"/>
  <c r="E130" i="1"/>
  <c r="F130" i="1"/>
  <c r="G263" i="1"/>
  <c r="K263" i="1"/>
  <c r="G130" i="1"/>
  <c r="N130" i="1"/>
  <c r="G179" i="1"/>
  <c r="N179" i="1"/>
  <c r="E88" i="1"/>
  <c r="F88" i="1"/>
  <c r="G88" i="1"/>
  <c r="I88" i="1"/>
  <c r="E225" i="1"/>
  <c r="F225" i="1"/>
  <c r="E220" i="1"/>
  <c r="F220" i="1"/>
  <c r="G269" i="1"/>
  <c r="K269" i="1"/>
  <c r="E22" i="1"/>
  <c r="F22" i="1"/>
  <c r="G22" i="1"/>
  <c r="N22" i="1"/>
  <c r="E46" i="1"/>
  <c r="F46" i="1"/>
  <c r="G46" i="1"/>
  <c r="N46" i="1"/>
  <c r="E140" i="1"/>
  <c r="F140" i="1"/>
  <c r="G140" i="1"/>
  <c r="N140" i="1"/>
  <c r="G40" i="1"/>
  <c r="N40" i="1"/>
  <c r="E275" i="1"/>
  <c r="F275" i="1"/>
  <c r="G275" i="1"/>
  <c r="K275" i="1"/>
  <c r="E53" i="1"/>
  <c r="F53" i="1"/>
  <c r="E145" i="1"/>
  <c r="F145" i="1"/>
  <c r="E204" i="1"/>
  <c r="F204" i="1"/>
  <c r="G204" i="1"/>
  <c r="N204" i="1"/>
  <c r="G156" i="1"/>
  <c r="N156" i="1"/>
  <c r="E69" i="1"/>
  <c r="F69" i="1"/>
  <c r="G203" i="1"/>
  <c r="N203" i="1"/>
  <c r="E43" i="1"/>
  <c r="F43" i="1"/>
  <c r="G43" i="1"/>
  <c r="N43" i="1"/>
  <c r="E213" i="1"/>
  <c r="F213" i="1"/>
  <c r="G213" i="1"/>
  <c r="N213" i="1"/>
  <c r="G74" i="1"/>
  <c r="E138" i="1"/>
  <c r="F138" i="1"/>
  <c r="G84" i="1"/>
  <c r="I84" i="1"/>
  <c r="E72" i="1"/>
  <c r="F72" i="1"/>
  <c r="E60" i="1"/>
  <c r="F60" i="1"/>
  <c r="G60" i="1"/>
  <c r="N60" i="1"/>
  <c r="G24" i="1"/>
  <c r="N24" i="1"/>
  <c r="E249" i="1"/>
  <c r="F249" i="1"/>
  <c r="E279" i="1"/>
  <c r="F279" i="1"/>
  <c r="G279" i="1"/>
  <c r="M279" i="1"/>
  <c r="G62" i="1"/>
  <c r="E244" i="1"/>
  <c r="F244" i="1"/>
  <c r="E177" i="1"/>
  <c r="F177" i="1"/>
  <c r="G177" i="1"/>
  <c r="I177" i="1"/>
  <c r="G166" i="1"/>
  <c r="I166" i="1"/>
  <c r="E116" i="1"/>
  <c r="F116" i="1"/>
  <c r="G116" i="1"/>
  <c r="I116" i="1"/>
  <c r="G105" i="1"/>
  <c r="I105" i="1"/>
  <c r="G83" i="1"/>
  <c r="K83" i="1"/>
  <c r="G202" i="1"/>
  <c r="N202" i="1"/>
  <c r="E100" i="1"/>
  <c r="F100" i="1"/>
  <c r="E218" i="1"/>
  <c r="F218" i="1"/>
  <c r="E125" i="1"/>
  <c r="F125" i="1"/>
  <c r="G125" i="1"/>
  <c r="N125" i="1"/>
  <c r="E113" i="1"/>
  <c r="F113" i="1"/>
  <c r="G113" i="1"/>
  <c r="I113" i="1"/>
  <c r="G131" i="1"/>
  <c r="N131" i="1"/>
  <c r="E228" i="1"/>
  <c r="F228" i="1"/>
  <c r="E191" i="1"/>
  <c r="F191" i="1"/>
  <c r="E137" i="1"/>
  <c r="F137" i="1"/>
  <c r="G137" i="1"/>
  <c r="I137" i="1"/>
  <c r="G104" i="1"/>
  <c r="I104" i="1"/>
  <c r="G165" i="1"/>
  <c r="I165" i="1"/>
  <c r="G149" i="1"/>
  <c r="N149" i="1"/>
  <c r="E262" i="1"/>
  <c r="F262" i="1"/>
  <c r="E30" i="1"/>
  <c r="F30" i="1"/>
  <c r="G30" i="1"/>
  <c r="N30" i="1"/>
  <c r="E54" i="1"/>
  <c r="F54" i="1"/>
  <c r="G54" i="1"/>
  <c r="N54" i="1"/>
  <c r="E241" i="1"/>
  <c r="F241" i="1"/>
  <c r="E195" i="1"/>
  <c r="F195" i="1"/>
  <c r="E126" i="1"/>
  <c r="F126" i="1"/>
  <c r="G126" i="1"/>
  <c r="I126" i="1"/>
  <c r="G176" i="1"/>
  <c r="I176" i="1"/>
  <c r="E233" i="1"/>
  <c r="F233" i="1"/>
  <c r="E134" i="1"/>
  <c r="F134" i="1"/>
  <c r="G134" i="1"/>
  <c r="N134" i="1"/>
  <c r="G180" i="1"/>
  <c r="N180" i="1"/>
  <c r="E102" i="1"/>
  <c r="F102" i="1"/>
  <c r="G102" i="1"/>
  <c r="I102" i="1"/>
  <c r="G136" i="1"/>
  <c r="I136" i="1"/>
  <c r="E219" i="1"/>
  <c r="F219" i="1"/>
  <c r="E29" i="1"/>
  <c r="F29" i="1"/>
  <c r="G29" i="1"/>
  <c r="N29" i="1"/>
  <c r="G173" i="1"/>
  <c r="E192" i="1"/>
  <c r="F192" i="1"/>
  <c r="G216" i="1"/>
  <c r="N216" i="1"/>
  <c r="G25" i="1"/>
  <c r="N25" i="1"/>
  <c r="E48" i="1"/>
  <c r="F48" i="1"/>
  <c r="G48" i="1"/>
  <c r="N48" i="1"/>
  <c r="E65" i="1"/>
  <c r="F65" i="1"/>
  <c r="G65" i="1"/>
  <c r="K65" i="1"/>
  <c r="G101" i="1"/>
  <c r="G132" i="1"/>
  <c r="N132" i="1"/>
  <c r="G34" i="1"/>
  <c r="N34" i="1"/>
  <c r="G21" i="1"/>
  <c r="N21" i="1"/>
  <c r="E103" i="1"/>
  <c r="F103" i="1"/>
  <c r="E185" i="1"/>
  <c r="F185" i="1"/>
  <c r="E78" i="1"/>
  <c r="F78" i="1"/>
  <c r="G78" i="1"/>
  <c r="I78" i="1"/>
  <c r="E118" i="1"/>
  <c r="F118" i="1"/>
  <c r="G118" i="1"/>
  <c r="I118" i="1"/>
  <c r="E246" i="1"/>
  <c r="F246" i="1"/>
  <c r="G250" i="1"/>
  <c r="G266" i="1"/>
  <c r="K266" i="1"/>
  <c r="G163" i="1"/>
  <c r="I163" i="1"/>
  <c r="E190" i="1"/>
  <c r="F190" i="1"/>
  <c r="E123" i="1"/>
  <c r="F123" i="1"/>
  <c r="G123" i="1"/>
  <c r="N123" i="1"/>
  <c r="E115" i="1"/>
  <c r="F115" i="1"/>
  <c r="G115" i="1"/>
  <c r="I115" i="1"/>
  <c r="E187" i="1"/>
  <c r="F187" i="1"/>
  <c r="E94" i="1"/>
  <c r="F94" i="1"/>
  <c r="G94" i="1"/>
  <c r="I94" i="1"/>
  <c r="E239" i="1"/>
  <c r="F239" i="1"/>
  <c r="E348" i="3"/>
  <c r="F348" i="3" s="1"/>
  <c r="G348" i="3" s="1"/>
  <c r="I348" i="3" s="1"/>
  <c r="E453" i="3"/>
  <c r="F453" i="3" s="1"/>
  <c r="G453" i="3" s="1"/>
  <c r="K453" i="3" s="1"/>
  <c r="E91" i="3"/>
  <c r="F91" i="3" s="1"/>
  <c r="G91" i="3" s="1"/>
  <c r="H91" i="3" s="1"/>
  <c r="E107" i="3"/>
  <c r="E343" i="4" s="1"/>
  <c r="F107" i="3"/>
  <c r="G107" i="3" s="1"/>
  <c r="H107" i="3" s="1"/>
  <c r="E242" i="3"/>
  <c r="F242" i="3" s="1"/>
  <c r="G242" i="3" s="1"/>
  <c r="I242" i="3" s="1"/>
  <c r="E288" i="3"/>
  <c r="F288" i="3" s="1"/>
  <c r="E327" i="3"/>
  <c r="F327" i="3" s="1"/>
  <c r="E331" i="3"/>
  <c r="F331" i="3" s="1"/>
  <c r="E335" i="3"/>
  <c r="E206" i="4" s="1"/>
  <c r="E339" i="3"/>
  <c r="F339" i="3" s="1"/>
  <c r="E363" i="3"/>
  <c r="E378" i="4" s="1"/>
  <c r="F363" i="3"/>
  <c r="G363" i="3" s="1"/>
  <c r="K363" i="3" s="1"/>
  <c r="E368" i="3"/>
  <c r="F368" i="3" s="1"/>
  <c r="G368" i="3" s="1"/>
  <c r="K368" i="3" s="1"/>
  <c r="E375" i="3"/>
  <c r="F375" i="3" s="1"/>
  <c r="G375" i="3" s="1"/>
  <c r="K375" i="3" s="1"/>
  <c r="E378" i="3"/>
  <c r="F378" i="3" s="1"/>
  <c r="G378" i="3" s="1"/>
  <c r="K378" i="3" s="1"/>
  <c r="E64" i="3"/>
  <c r="E311" i="4" s="1"/>
  <c r="E58" i="3"/>
  <c r="F58" i="3" s="1"/>
  <c r="G58" i="3" s="1"/>
  <c r="H58" i="3" s="1"/>
  <c r="E39" i="3"/>
  <c r="E286" i="4" s="1"/>
  <c r="E34" i="3"/>
  <c r="F34" i="3" s="1"/>
  <c r="G34" i="3" s="1"/>
  <c r="H34" i="3" s="1"/>
  <c r="E31" i="3"/>
  <c r="F31" i="3" s="1"/>
  <c r="G31" i="3" s="1"/>
  <c r="H31" i="3" s="1"/>
  <c r="E23" i="3"/>
  <c r="F23" i="3" s="1"/>
  <c r="G23" i="3" s="1"/>
  <c r="H23" i="3" s="1"/>
  <c r="E351" i="3"/>
  <c r="F351" i="3" s="1"/>
  <c r="G351" i="3" s="1"/>
  <c r="I351" i="3" s="1"/>
  <c r="E211" i="3"/>
  <c r="F211" i="3" s="1"/>
  <c r="G211" i="3" s="1"/>
  <c r="I211" i="3" s="1"/>
  <c r="E407" i="3"/>
  <c r="E411" i="4" s="1"/>
  <c r="E139" i="3"/>
  <c r="F139" i="3" s="1"/>
  <c r="G139" i="3" s="1"/>
  <c r="J139" i="3" s="1"/>
  <c r="E159" i="3"/>
  <c r="F159" i="3" s="1"/>
  <c r="G159" i="3" s="1"/>
  <c r="I159" i="3" s="1"/>
  <c r="E166" i="3"/>
  <c r="E181" i="3"/>
  <c r="F181" i="3" s="1"/>
  <c r="G181" i="3" s="1"/>
  <c r="J181" i="3" s="1"/>
  <c r="E191" i="3"/>
  <c r="F191" i="3" s="1"/>
  <c r="G191" i="3" s="1"/>
  <c r="I191" i="3" s="1"/>
  <c r="E203" i="3"/>
  <c r="F203" i="3" s="1"/>
  <c r="G203" i="3" s="1"/>
  <c r="J203" i="3" s="1"/>
  <c r="E229" i="3"/>
  <c r="F229" i="3" s="1"/>
  <c r="G229" i="3" s="1"/>
  <c r="I229" i="3" s="1"/>
  <c r="E292" i="3"/>
  <c r="F292" i="3" s="1"/>
  <c r="E296" i="3"/>
  <c r="E300" i="3"/>
  <c r="F300" i="3" s="1"/>
  <c r="E372" i="3"/>
  <c r="E387" i="4" s="1"/>
  <c r="E67" i="3"/>
  <c r="F67" i="3" s="1"/>
  <c r="G67" i="3" s="1"/>
  <c r="H67" i="3" s="1"/>
  <c r="E61" i="3"/>
  <c r="E308" i="4" s="1"/>
  <c r="E55" i="3"/>
  <c r="E50" i="3"/>
  <c r="F50" i="3" s="1"/>
  <c r="G50" i="3" s="1"/>
  <c r="H50" i="3" s="1"/>
  <c r="E47" i="3"/>
  <c r="F47" i="3" s="1"/>
  <c r="G47" i="3" s="1"/>
  <c r="H47" i="3" s="1"/>
  <c r="E36" i="3"/>
  <c r="E283" i="4" s="1"/>
  <c r="E28" i="3"/>
  <c r="E275" i="4" s="1"/>
  <c r="E456" i="3"/>
  <c r="F456" i="3" s="1"/>
  <c r="G456" i="3" s="1"/>
  <c r="K456" i="3" s="1"/>
  <c r="E124" i="3"/>
  <c r="F124" i="3" s="1"/>
  <c r="G124" i="3" s="1"/>
  <c r="J124" i="3" s="1"/>
  <c r="E399" i="3"/>
  <c r="F399" i="3" s="1"/>
  <c r="G399" i="3" s="1"/>
  <c r="K399" i="3" s="1"/>
  <c r="E81" i="3"/>
  <c r="F81" i="3" s="1"/>
  <c r="G81" i="3" s="1"/>
  <c r="H81" i="3" s="1"/>
  <c r="E97" i="3"/>
  <c r="F97" i="3" s="1"/>
  <c r="G97" i="3" s="1"/>
  <c r="H97" i="3" s="1"/>
  <c r="E267" i="3"/>
  <c r="F267" i="3" s="1"/>
  <c r="G267" i="3" s="1"/>
  <c r="I267" i="3" s="1"/>
  <c r="E289" i="3"/>
  <c r="F289" i="3" s="1"/>
  <c r="E315" i="3"/>
  <c r="E371" i="4" s="1"/>
  <c r="E328" i="3"/>
  <c r="F328" i="3" s="1"/>
  <c r="E332" i="3"/>
  <c r="F332" i="3" s="1"/>
  <c r="E336" i="3"/>
  <c r="F336" i="3" s="1"/>
  <c r="E342" i="3"/>
  <c r="F342" i="3" s="1"/>
  <c r="G342" i="3" s="1"/>
  <c r="J342" i="3" s="1"/>
  <c r="E345" i="3"/>
  <c r="F345" i="3" s="1"/>
  <c r="G345" i="3" s="1"/>
  <c r="J345" i="3" s="1"/>
  <c r="E364" i="3"/>
  <c r="E366" i="3"/>
  <c r="E379" i="3"/>
  <c r="E52" i="3"/>
  <c r="F52" i="3" s="1"/>
  <c r="G52" i="3" s="1"/>
  <c r="H52" i="3" s="1"/>
  <c r="E44" i="3"/>
  <c r="E41" i="3"/>
  <c r="E25" i="3"/>
  <c r="E272" i="4" s="1"/>
  <c r="E353" i="3"/>
  <c r="E219" i="4" s="1"/>
  <c r="E361" i="3"/>
  <c r="F361" i="3" s="1"/>
  <c r="G361" i="3" s="1"/>
  <c r="I361" i="3" s="1"/>
  <c r="E415" i="3"/>
  <c r="F415" i="3" s="1"/>
  <c r="G415" i="3" s="1"/>
  <c r="K415" i="3" s="1"/>
  <c r="E113" i="3"/>
  <c r="E27" i="4" s="1"/>
  <c r="E143" i="3"/>
  <c r="F143" i="3" s="1"/>
  <c r="G143" i="3" s="1"/>
  <c r="J143" i="3" s="1"/>
  <c r="E163" i="3"/>
  <c r="F163" i="3" s="1"/>
  <c r="G163" i="3" s="1"/>
  <c r="I163" i="3" s="1"/>
  <c r="E175" i="3"/>
  <c r="F175" i="3" s="1"/>
  <c r="G175" i="3" s="1"/>
  <c r="J175" i="3" s="1"/>
  <c r="E183" i="3"/>
  <c r="F183" i="3" s="1"/>
  <c r="G183" i="3" s="1"/>
  <c r="I183" i="3" s="1"/>
  <c r="E195" i="3"/>
  <c r="F195" i="3" s="1"/>
  <c r="G195" i="3" s="1"/>
  <c r="J195" i="3" s="1"/>
  <c r="E206" i="3"/>
  <c r="F206" i="3" s="1"/>
  <c r="G206" i="3" s="1"/>
  <c r="I206" i="3" s="1"/>
  <c r="E231" i="3"/>
  <c r="F231" i="3" s="1"/>
  <c r="G231" i="3" s="1"/>
  <c r="I231" i="3" s="1"/>
  <c r="E293" i="3"/>
  <c r="E297" i="3"/>
  <c r="E170" i="4" s="1"/>
  <c r="E301" i="3"/>
  <c r="E369" i="3"/>
  <c r="F369" i="3" s="1"/>
  <c r="G369" i="3" s="1"/>
  <c r="K369" i="3" s="1"/>
  <c r="E376" i="3"/>
  <c r="F376" i="3" s="1"/>
  <c r="G376" i="3" s="1"/>
  <c r="K376" i="3" s="1"/>
  <c r="E66" i="3"/>
  <c r="F66" i="3"/>
  <c r="G66" i="3" s="1"/>
  <c r="H66" i="3" s="1"/>
  <c r="E63" i="3"/>
  <c r="F63" i="3" s="1"/>
  <c r="G63" i="3" s="1"/>
  <c r="H63" i="3" s="1"/>
  <c r="E60" i="3"/>
  <c r="F60" i="3" s="1"/>
  <c r="G60" i="3" s="1"/>
  <c r="H60" i="3" s="1"/>
  <c r="E57" i="3"/>
  <c r="F57" i="3" s="1"/>
  <c r="G57" i="3" s="1"/>
  <c r="H57" i="3" s="1"/>
  <c r="E38" i="3"/>
  <c r="F38" i="3" s="1"/>
  <c r="G38" i="3" s="1"/>
  <c r="H38" i="3" s="1"/>
  <c r="E33" i="3"/>
  <c r="E30" i="3"/>
  <c r="F30" i="3" s="1"/>
  <c r="G30" i="3" s="1"/>
  <c r="H30" i="3" s="1"/>
  <c r="E22" i="3"/>
  <c r="F22" i="3" s="1"/>
  <c r="G22" i="3" s="1"/>
  <c r="H22" i="3" s="1"/>
  <c r="E262" i="3"/>
  <c r="E83" i="3"/>
  <c r="F83" i="3" s="1"/>
  <c r="G83" i="3" s="1"/>
  <c r="H83" i="3" s="1"/>
  <c r="E99" i="3"/>
  <c r="E335" i="4" s="1"/>
  <c r="E281" i="3"/>
  <c r="F281" i="3" s="1"/>
  <c r="G281" i="3" s="1"/>
  <c r="I281" i="3" s="1"/>
  <c r="E290" i="3"/>
  <c r="F290" i="3" s="1"/>
  <c r="G290" i="3" s="1"/>
  <c r="I290" i="3" s="1"/>
  <c r="E325" i="3"/>
  <c r="F325" i="3" s="1"/>
  <c r="E329" i="3"/>
  <c r="F329" i="3" s="1"/>
  <c r="E333" i="3"/>
  <c r="F333" i="3" s="1"/>
  <c r="E337" i="3"/>
  <c r="E208" i="4" s="1"/>
  <c r="E362" i="3"/>
  <c r="F362" i="3" s="1"/>
  <c r="G362" i="3" s="1"/>
  <c r="I362" i="3" s="1"/>
  <c r="E373" i="3"/>
  <c r="E388" i="4" s="1"/>
  <c r="E69" i="3"/>
  <c r="E54" i="3"/>
  <c r="F54" i="3" s="1"/>
  <c r="G54" i="3" s="1"/>
  <c r="H54" i="3" s="1"/>
  <c r="E49" i="3"/>
  <c r="E296" i="4" s="1"/>
  <c r="E46" i="3"/>
  <c r="E293" i="4" s="1"/>
  <c r="E40" i="3"/>
  <c r="F40" i="3" s="1"/>
  <c r="G40" i="3" s="1"/>
  <c r="H40" i="3" s="1"/>
  <c r="E35" i="3"/>
  <c r="F35" i="3" s="1"/>
  <c r="G35" i="3" s="1"/>
  <c r="H35" i="3" s="1"/>
  <c r="E27" i="3"/>
  <c r="F27" i="3" s="1"/>
  <c r="G27" i="3" s="1"/>
  <c r="H27" i="3" s="1"/>
  <c r="E24" i="3"/>
  <c r="F24" i="3"/>
  <c r="G24" i="3" s="1"/>
  <c r="H24" i="3" s="1"/>
  <c r="E454" i="3"/>
  <c r="F454" i="3" s="1"/>
  <c r="G454" i="3" s="1"/>
  <c r="K454" i="3" s="1"/>
  <c r="E402" i="3"/>
  <c r="E408" i="4" s="1"/>
  <c r="E73" i="3"/>
  <c r="F73" i="3" s="1"/>
  <c r="G73" i="3" s="1"/>
  <c r="H73" i="3" s="1"/>
  <c r="E115" i="3"/>
  <c r="F115" i="3" s="1"/>
  <c r="G115" i="3" s="1"/>
  <c r="J115" i="3" s="1"/>
  <c r="E145" i="3"/>
  <c r="F145" i="3" s="1"/>
  <c r="G145" i="3" s="1"/>
  <c r="J145" i="3" s="1"/>
  <c r="E176" i="3"/>
  <c r="F176" i="3" s="1"/>
  <c r="G176" i="3" s="1"/>
  <c r="I176" i="3" s="1"/>
  <c r="E184" i="3"/>
  <c r="F184" i="3" s="1"/>
  <c r="G184" i="3" s="1"/>
  <c r="I184" i="3" s="1"/>
  <c r="E201" i="3"/>
  <c r="E83" i="4" s="1"/>
  <c r="E225" i="3"/>
  <c r="F225" i="3" s="1"/>
  <c r="G225" i="3" s="1"/>
  <c r="I225" i="3" s="1"/>
  <c r="E241" i="3"/>
  <c r="F241" i="3" s="1"/>
  <c r="G241" i="3" s="1"/>
  <c r="J241" i="3" s="1"/>
  <c r="E294" i="3"/>
  <c r="F294" i="3" s="1"/>
  <c r="E298" i="3"/>
  <c r="F298" i="3" s="1"/>
  <c r="E302" i="3"/>
  <c r="E175" i="4" s="1"/>
  <c r="E343" i="3"/>
  <c r="F343" i="3" s="1"/>
  <c r="G343" i="3" s="1"/>
  <c r="J343" i="3" s="1"/>
  <c r="E370" i="3"/>
  <c r="E385" i="4" s="1"/>
  <c r="E56" i="3"/>
  <c r="E303" i="4" s="1"/>
  <c r="E51" i="3"/>
  <c r="E298" i="4" s="1"/>
  <c r="E43" i="3"/>
  <c r="E290" i="4" s="1"/>
  <c r="E32" i="3"/>
  <c r="E279" i="4" s="1"/>
  <c r="E209" i="3"/>
  <c r="F209" i="3" s="1"/>
  <c r="G209" i="3" s="1"/>
  <c r="I209" i="3" s="1"/>
  <c r="E89" i="3"/>
  <c r="E19" i="4" s="1"/>
  <c r="E105" i="3"/>
  <c r="E341" i="4" s="1"/>
  <c r="E287" i="3"/>
  <c r="E161" i="4" s="1"/>
  <c r="E326" i="3"/>
  <c r="F326" i="3" s="1"/>
  <c r="E330" i="3"/>
  <c r="E334" i="3"/>
  <c r="F334" i="3"/>
  <c r="E338" i="3"/>
  <c r="E209" i="4" s="1"/>
  <c r="E365" i="3"/>
  <c r="F365" i="3" s="1"/>
  <c r="G365" i="3" s="1"/>
  <c r="K365" i="3" s="1"/>
  <c r="E367" i="3"/>
  <c r="F367" i="3" s="1"/>
  <c r="G367" i="3" s="1"/>
  <c r="K367" i="3" s="1"/>
  <c r="E374" i="3"/>
  <c r="F374" i="3" s="1"/>
  <c r="G374" i="3" s="1"/>
  <c r="K374" i="3" s="1"/>
  <c r="E377" i="3"/>
  <c r="E392" i="4" s="1"/>
  <c r="E68" i="3"/>
  <c r="F68" i="3" s="1"/>
  <c r="G68" i="3" s="1"/>
  <c r="H68" i="3" s="1"/>
  <c r="E65" i="3"/>
  <c r="F65" i="3" s="1"/>
  <c r="G65" i="3" s="1"/>
  <c r="H65" i="3" s="1"/>
  <c r="E62" i="3"/>
  <c r="E309" i="4" s="1"/>
  <c r="E59" i="3"/>
  <c r="E306" i="4" s="1"/>
  <c r="F59" i="3"/>
  <c r="G59" i="3" s="1"/>
  <c r="H59" i="3" s="1"/>
  <c r="E48" i="3"/>
  <c r="F48" i="3" s="1"/>
  <c r="G48" i="3" s="1"/>
  <c r="H48" i="3" s="1"/>
  <c r="E37" i="3"/>
  <c r="F37" i="3" s="1"/>
  <c r="G37" i="3" s="1"/>
  <c r="H37" i="3" s="1"/>
  <c r="E29" i="3"/>
  <c r="F29" i="3"/>
  <c r="G29" i="3" s="1"/>
  <c r="H29" i="3" s="1"/>
  <c r="E380" i="4"/>
  <c r="E42" i="3"/>
  <c r="F42" i="3" s="1"/>
  <c r="G42" i="3" s="1"/>
  <c r="H42" i="3" s="1"/>
  <c r="E344" i="3"/>
  <c r="E375" i="4" s="1"/>
  <c r="E291" i="3"/>
  <c r="E149" i="3"/>
  <c r="F149" i="3" s="1"/>
  <c r="G149" i="3" s="1"/>
  <c r="J149" i="3" s="1"/>
  <c r="I241" i="1"/>
  <c r="G241" i="1"/>
  <c r="L138" i="1"/>
  <c r="G138" i="1"/>
  <c r="I240" i="1"/>
  <c r="G240" i="1"/>
  <c r="L73" i="1"/>
  <c r="G73" i="1"/>
  <c r="E389" i="4"/>
  <c r="E87" i="4"/>
  <c r="E310" i="4"/>
  <c r="E196" i="4"/>
  <c r="E108" i="4"/>
  <c r="G220" i="1"/>
  <c r="I220" i="1"/>
  <c r="I238" i="1"/>
  <c r="G238" i="1"/>
  <c r="I248" i="1"/>
  <c r="G248" i="1"/>
  <c r="F166" i="3"/>
  <c r="G166" i="3" s="1"/>
  <c r="I166" i="3" s="1"/>
  <c r="E360" i="4"/>
  <c r="E173" i="4"/>
  <c r="E198" i="4"/>
  <c r="E197" i="4"/>
  <c r="E295" i="4"/>
  <c r="E313" i="4"/>
  <c r="E287" i="4"/>
  <c r="L103" i="1"/>
  <c r="G103" i="1"/>
  <c r="I249" i="1"/>
  <c r="G249" i="1"/>
  <c r="G53" i="1"/>
  <c r="L53" i="1"/>
  <c r="G135" i="1"/>
  <c r="L135" i="1"/>
  <c r="I212" i="1"/>
  <c r="G212" i="1"/>
  <c r="F99" i="3"/>
  <c r="G99" i="3" s="1"/>
  <c r="H99" i="3" s="1"/>
  <c r="E74" i="4"/>
  <c r="E376" i="4"/>
  <c r="E163" i="4"/>
  <c r="E171" i="4"/>
  <c r="E281" i="4"/>
  <c r="L76" i="1"/>
  <c r="G76" i="1"/>
  <c r="F301" i="3"/>
  <c r="E174" i="4"/>
  <c r="E357" i="4"/>
  <c r="E21" i="4"/>
  <c r="E42" i="4"/>
  <c r="E276" i="4"/>
  <c r="E162" i="4"/>
  <c r="E277" i="4"/>
  <c r="E269" i="4"/>
  <c r="E271" i="4"/>
  <c r="G237" i="1"/>
  <c r="I237" i="1"/>
  <c r="E312" i="4"/>
  <c r="E214" i="4"/>
  <c r="E104" i="4"/>
  <c r="E46" i="4"/>
  <c r="E368" i="4"/>
  <c r="I239" i="1"/>
  <c r="G239" i="1"/>
  <c r="L181" i="1"/>
  <c r="G181" i="1"/>
  <c r="G71" i="1"/>
  <c r="L71" i="1"/>
  <c r="L77" i="1"/>
  <c r="G77" i="1"/>
  <c r="G55" i="1"/>
  <c r="L55" i="1"/>
  <c r="F330" i="3"/>
  <c r="E201" i="4"/>
  <c r="F293" i="3"/>
  <c r="E166" i="4"/>
  <c r="F41" i="3"/>
  <c r="G41" i="3" s="1"/>
  <c r="H41" i="3" s="1"/>
  <c r="E288" i="4"/>
  <c r="F366" i="3"/>
  <c r="G366" i="3" s="1"/>
  <c r="K366" i="3" s="1"/>
  <c r="E381" i="4"/>
  <c r="E390" i="4"/>
  <c r="E274" i="4"/>
  <c r="I246" i="1"/>
  <c r="G246" i="1"/>
  <c r="I219" i="1"/>
  <c r="G219" i="1"/>
  <c r="I218" i="1"/>
  <c r="G218" i="1"/>
  <c r="G72" i="1"/>
  <c r="L72" i="1"/>
  <c r="G69" i="1"/>
  <c r="L69" i="1"/>
  <c r="I247" i="1"/>
  <c r="G247" i="1"/>
  <c r="L70" i="1"/>
  <c r="G70" i="1"/>
  <c r="L92" i="1"/>
  <c r="G92" i="1"/>
  <c r="E29" i="4"/>
  <c r="I175" i="1"/>
  <c r="G200" i="1"/>
  <c r="I200" i="1"/>
  <c r="F377" i="3"/>
  <c r="G377" i="3" s="1"/>
  <c r="K377" i="3" s="1"/>
  <c r="F33" i="3"/>
  <c r="G33" i="3" s="1"/>
  <c r="H33" i="3" s="1"/>
  <c r="E280" i="4"/>
  <c r="E110" i="4"/>
  <c r="E366" i="4"/>
  <c r="E205" i="4"/>
  <c r="E284" i="4"/>
  <c r="E365" i="4"/>
  <c r="E355" i="4"/>
  <c r="E317" i="4"/>
  <c r="E384" i="4"/>
  <c r="E200" i="4"/>
  <c r="E314" i="4"/>
  <c r="G100" i="1"/>
  <c r="L100" i="1"/>
  <c r="I244" i="1"/>
  <c r="G244" i="1"/>
  <c r="G97" i="1"/>
  <c r="L97" i="1"/>
  <c r="I245" i="1"/>
  <c r="G245" i="1"/>
  <c r="L57" i="1"/>
  <c r="G57" i="1"/>
  <c r="G67" i="1"/>
  <c r="L67" i="1"/>
  <c r="C11" i="1"/>
  <c r="E90" i="4" l="1"/>
  <c r="F201" i="3"/>
  <c r="G201" i="3" s="1"/>
  <c r="I201" i="3" s="1"/>
  <c r="E377" i="4"/>
  <c r="E382" i="4"/>
  <c r="F222" i="3"/>
  <c r="G222" i="3" s="1"/>
  <c r="I222" i="3" s="1"/>
  <c r="E374" i="4"/>
  <c r="E178" i="4"/>
  <c r="E67" i="4"/>
  <c r="F373" i="3"/>
  <c r="G373" i="3" s="1"/>
  <c r="K373" i="3" s="1"/>
  <c r="E92" i="4"/>
  <c r="E462" i="3"/>
  <c r="F462" i="3" s="1"/>
  <c r="G462" i="3" s="1"/>
  <c r="K462" i="3" s="1"/>
  <c r="E464" i="3"/>
  <c r="F464" i="3" s="1"/>
  <c r="G464" i="3" s="1"/>
  <c r="K464" i="3" s="1"/>
  <c r="E305" i="4"/>
  <c r="E21" i="3"/>
  <c r="E459" i="3"/>
  <c r="F459" i="3" s="1"/>
  <c r="G459" i="3" s="1"/>
  <c r="U459" i="3" s="1"/>
  <c r="E203" i="4"/>
  <c r="F46" i="3"/>
  <c r="G46" i="3" s="1"/>
  <c r="H46" i="3" s="1"/>
  <c r="E289" i="4"/>
  <c r="F62" i="3"/>
  <c r="G62" i="3" s="1"/>
  <c r="H62" i="3" s="1"/>
  <c r="F61" i="3"/>
  <c r="G61" i="3" s="1"/>
  <c r="H61" i="3" s="1"/>
  <c r="F64" i="3"/>
  <c r="G64" i="3" s="1"/>
  <c r="H64" i="3" s="1"/>
  <c r="E467" i="3"/>
  <c r="F467" i="3" s="1"/>
  <c r="G467" i="3" s="1"/>
  <c r="K467" i="3" s="1"/>
  <c r="E373" i="4"/>
  <c r="E326" i="4"/>
  <c r="F268" i="3"/>
  <c r="G268" i="3" s="1"/>
  <c r="I268" i="3" s="1"/>
  <c r="E167" i="4"/>
  <c r="F335" i="3"/>
  <c r="F49" i="3"/>
  <c r="G49" i="3" s="1"/>
  <c r="H49" i="3" s="1"/>
  <c r="F51" i="3"/>
  <c r="G51" i="3" s="1"/>
  <c r="H51" i="3" s="1"/>
  <c r="F302" i="3"/>
  <c r="F315" i="3"/>
  <c r="G315" i="3" s="1"/>
  <c r="J315" i="3" s="1"/>
  <c r="E204" i="4"/>
  <c r="F89" i="3"/>
  <c r="G89" i="3" s="1"/>
  <c r="H89" i="3" s="1"/>
  <c r="F56" i="3"/>
  <c r="G56" i="3" s="1"/>
  <c r="H56" i="3" s="1"/>
  <c r="F28" i="3"/>
  <c r="G28" i="3" s="1"/>
  <c r="H28" i="3" s="1"/>
  <c r="E143" i="4"/>
  <c r="F266" i="3"/>
  <c r="G266" i="3" s="1"/>
  <c r="I266" i="3" s="1"/>
  <c r="E165" i="4"/>
  <c r="E282" i="4"/>
  <c r="E304" i="4"/>
  <c r="E270" i="4"/>
  <c r="E210" i="4"/>
  <c r="E294" i="4"/>
  <c r="E199" i="4"/>
  <c r="E60" i="4"/>
  <c r="E202" i="4"/>
  <c r="F337" i="3"/>
  <c r="F297" i="3"/>
  <c r="F353" i="3"/>
  <c r="G353" i="3" s="1"/>
  <c r="I353" i="3" s="1"/>
  <c r="E451" i="3"/>
  <c r="F451" i="3" s="1"/>
  <c r="G451" i="3" s="1"/>
  <c r="K451" i="3" s="1"/>
  <c r="E114" i="3"/>
  <c r="E385" i="3"/>
  <c r="F385" i="3" s="1"/>
  <c r="E245" i="3"/>
  <c r="F88" i="3"/>
  <c r="G88" i="3" s="1"/>
  <c r="H88" i="3" s="1"/>
  <c r="E18" i="4"/>
  <c r="E157" i="4"/>
  <c r="F282" i="3"/>
  <c r="G282" i="3" s="1"/>
  <c r="I282" i="3" s="1"/>
  <c r="E461" i="3"/>
  <c r="F461" i="3" s="1"/>
  <c r="G461" i="3" s="1"/>
  <c r="K461" i="3" s="1"/>
  <c r="E359" i="3"/>
  <c r="E314" i="3"/>
  <c r="F314" i="3" s="1"/>
  <c r="G314" i="3" s="1"/>
  <c r="J314" i="3" s="1"/>
  <c r="E400" i="3"/>
  <c r="E228" i="3"/>
  <c r="E319" i="3"/>
  <c r="F319" i="3" s="1"/>
  <c r="G319" i="3" s="1"/>
  <c r="I319" i="3" s="1"/>
  <c r="E173" i="3"/>
  <c r="E249" i="3"/>
  <c r="F249" i="3" s="1"/>
  <c r="G249" i="3" s="1"/>
  <c r="I249" i="3" s="1"/>
  <c r="E259" i="3"/>
  <c r="E309" i="3"/>
  <c r="E303" i="3"/>
  <c r="E432" i="3"/>
  <c r="E412" i="3"/>
  <c r="E193" i="3"/>
  <c r="E254" i="3"/>
  <c r="F254" i="3" s="1"/>
  <c r="G254" i="3" s="1"/>
  <c r="I254" i="3" s="1"/>
  <c r="E304" i="3"/>
  <c r="E224" i="3"/>
  <c r="E383" i="3"/>
  <c r="E76" i="3"/>
  <c r="E116" i="3"/>
  <c r="E321" i="3"/>
  <c r="E95" i="3"/>
  <c r="F95" i="3" s="1"/>
  <c r="G95" i="3" s="1"/>
  <c r="H95" i="3" s="1"/>
  <c r="E352" i="3"/>
  <c r="E174" i="3"/>
  <c r="E355" i="3"/>
  <c r="E77" i="3"/>
  <c r="E127" i="3"/>
  <c r="E237" i="3"/>
  <c r="E414" i="3"/>
  <c r="E104" i="3"/>
  <c r="E216" i="3"/>
  <c r="E388" i="3"/>
  <c r="F388" i="3" s="1"/>
  <c r="E178" i="3"/>
  <c r="E433" i="3"/>
  <c r="E438" i="3"/>
  <c r="E437" i="3"/>
  <c r="E434" i="3"/>
  <c r="E120" i="3"/>
  <c r="F120" i="3" s="1"/>
  <c r="G120" i="3" s="1"/>
  <c r="J120" i="3" s="1"/>
  <c r="E179" i="3"/>
  <c r="E53" i="3"/>
  <c r="E318" i="3"/>
  <c r="E131" i="3"/>
  <c r="E133" i="3"/>
  <c r="F133" i="3" s="1"/>
  <c r="G133" i="3" s="1"/>
  <c r="I133" i="3" s="1"/>
  <c r="E284" i="3"/>
  <c r="E251" i="3"/>
  <c r="E311" i="3"/>
  <c r="E347" i="3"/>
  <c r="E134" i="3"/>
  <c r="E196" i="3"/>
  <c r="E141" i="3"/>
  <c r="E238" i="3"/>
  <c r="E263" i="3"/>
  <c r="E84" i="3"/>
  <c r="E410" i="3"/>
  <c r="E103" i="3"/>
  <c r="E226" i="3"/>
  <c r="E360" i="3"/>
  <c r="E74" i="3"/>
  <c r="E182" i="3"/>
  <c r="E121" i="3"/>
  <c r="E85" i="3"/>
  <c r="E135" i="3"/>
  <c r="F135" i="3" s="1"/>
  <c r="G135" i="3" s="1"/>
  <c r="J135" i="3" s="1"/>
  <c r="E317" i="3"/>
  <c r="E112" i="3"/>
  <c r="E110" i="3"/>
  <c r="E186" i="3"/>
  <c r="E425" i="3"/>
  <c r="E430" i="3"/>
  <c r="E426" i="3"/>
  <c r="E448" i="3"/>
  <c r="F448" i="3" s="1"/>
  <c r="G448" i="3" s="1"/>
  <c r="K448" i="3" s="1"/>
  <c r="E436" i="3"/>
  <c r="E187" i="3"/>
  <c r="E213" i="3"/>
  <c r="E208" i="3"/>
  <c r="E146" i="3"/>
  <c r="E160" i="3"/>
  <c r="E204" i="3"/>
  <c r="E253" i="3"/>
  <c r="E261" i="3"/>
  <c r="E444" i="3"/>
  <c r="F444" i="3" s="1"/>
  <c r="G444" i="3" s="1"/>
  <c r="K444" i="3" s="1"/>
  <c r="E440" i="3"/>
  <c r="E148" i="3"/>
  <c r="F148" i="3" s="1"/>
  <c r="G148" i="3" s="1"/>
  <c r="I148" i="3" s="1"/>
  <c r="E171" i="3"/>
  <c r="E256" i="3"/>
  <c r="E306" i="3"/>
  <c r="E275" i="3"/>
  <c r="E125" i="3"/>
  <c r="E316" i="3"/>
  <c r="E126" i="3"/>
  <c r="E212" i="3"/>
  <c r="E111" i="3"/>
  <c r="E312" i="3"/>
  <c r="E122" i="3"/>
  <c r="F122" i="3" s="1"/>
  <c r="G122" i="3" s="1"/>
  <c r="J122" i="3" s="1"/>
  <c r="E82" i="3"/>
  <c r="E144" i="3"/>
  <c r="F144" i="3" s="1"/>
  <c r="G144" i="3" s="1"/>
  <c r="J144" i="3" s="1"/>
  <c r="E200" i="3"/>
  <c r="E93" i="3"/>
  <c r="E277" i="3"/>
  <c r="E387" i="3"/>
  <c r="F387" i="3" s="1"/>
  <c r="E130" i="3"/>
  <c r="E435" i="3"/>
  <c r="E261" i="4" s="1"/>
  <c r="E356" i="3"/>
  <c r="E70" i="3"/>
  <c r="E417" i="3"/>
  <c r="F417" i="3" s="1"/>
  <c r="G417" i="3" s="1"/>
  <c r="K417" i="3" s="1"/>
  <c r="E422" i="3"/>
  <c r="E429" i="3"/>
  <c r="E428" i="3"/>
  <c r="E202" i="3"/>
  <c r="E45" i="3"/>
  <c r="E234" i="3"/>
  <c r="E394" i="3"/>
  <c r="E240" i="3"/>
  <c r="E150" i="3"/>
  <c r="E189" i="3"/>
  <c r="E136" i="3"/>
  <c r="E207" i="3"/>
  <c r="E151" i="3"/>
  <c r="E199" i="3"/>
  <c r="E273" i="3"/>
  <c r="E246" i="3"/>
  <c r="E258" i="3"/>
  <c r="E308" i="3"/>
  <c r="E323" i="3"/>
  <c r="E340" i="3"/>
  <c r="E403" i="3"/>
  <c r="E409" i="4" s="1"/>
  <c r="E264" i="3"/>
  <c r="E129" i="3"/>
  <c r="E233" i="3"/>
  <c r="E380" i="3"/>
  <c r="E90" i="3"/>
  <c r="E449" i="3"/>
  <c r="F449" i="3" s="1"/>
  <c r="G449" i="3" s="1"/>
  <c r="K449" i="3" s="1"/>
  <c r="E384" i="3"/>
  <c r="E101" i="3"/>
  <c r="E167" i="3"/>
  <c r="E350" i="3"/>
  <c r="E72" i="3"/>
  <c r="E142" i="3"/>
  <c r="E398" i="3"/>
  <c r="F398" i="3" s="1"/>
  <c r="G398" i="3" s="1"/>
  <c r="K398" i="3" s="1"/>
  <c r="E123" i="3"/>
  <c r="E78" i="3"/>
  <c r="E118" i="3"/>
  <c r="E190" i="3"/>
  <c r="E439" i="3"/>
  <c r="E227" i="3"/>
  <c r="E26" i="3"/>
  <c r="E395" i="3"/>
  <c r="E153" i="3"/>
  <c r="E235" i="3"/>
  <c r="E236" i="3"/>
  <c r="E255" i="3"/>
  <c r="E278" i="3"/>
  <c r="E214" i="3"/>
  <c r="E218" i="3"/>
  <c r="E132" i="3"/>
  <c r="F132" i="3" s="1"/>
  <c r="G132" i="3" s="1"/>
  <c r="I132" i="3" s="1"/>
  <c r="E260" i="3"/>
  <c r="F260" i="3" s="1"/>
  <c r="G260" i="3" s="1"/>
  <c r="I260" i="3" s="1"/>
  <c r="E419" i="3"/>
  <c r="E221" i="3"/>
  <c r="E354" i="3"/>
  <c r="E409" i="3"/>
  <c r="E92" i="3"/>
  <c r="E140" i="3"/>
  <c r="E349" i="3"/>
  <c r="E71" i="3"/>
  <c r="E147" i="3"/>
  <c r="E276" i="3"/>
  <c r="E401" i="3"/>
  <c r="E98" i="3"/>
  <c r="E152" i="3"/>
  <c r="E404" i="3"/>
  <c r="E177" i="3"/>
  <c r="E162" i="3"/>
  <c r="E371" i="3"/>
  <c r="E391" i="3"/>
  <c r="E86" i="3"/>
  <c r="E128" i="3"/>
  <c r="E198" i="3"/>
  <c r="E445" i="3"/>
  <c r="F445" i="3" s="1"/>
  <c r="G445" i="3" s="1"/>
  <c r="K445" i="3" s="1"/>
  <c r="E421" i="3"/>
  <c r="E418" i="3"/>
  <c r="E431" i="3"/>
  <c r="E420" i="3"/>
  <c r="E75" i="3"/>
  <c r="E406" i="3"/>
  <c r="E220" i="3"/>
  <c r="E219" i="3"/>
  <c r="E169" i="3"/>
  <c r="E194" i="3"/>
  <c r="E274" i="3"/>
  <c r="E280" i="3"/>
  <c r="E239" i="3"/>
  <c r="E416" i="3"/>
  <c r="E243" i="3"/>
  <c r="E156" i="3"/>
  <c r="E205" i="3"/>
  <c r="E283" i="3"/>
  <c r="E248" i="3"/>
  <c r="F248" i="3" s="1"/>
  <c r="G248" i="3" s="1"/>
  <c r="I248" i="3" s="1"/>
  <c r="E272" i="3"/>
  <c r="E310" i="3"/>
  <c r="E230" i="3"/>
  <c r="E100" i="3"/>
  <c r="E357" i="3"/>
  <c r="E79" i="3"/>
  <c r="E155" i="3"/>
  <c r="E322" i="3"/>
  <c r="E411" i="3"/>
  <c r="E106" i="3"/>
  <c r="E427" i="3"/>
  <c r="E413" i="3"/>
  <c r="E185" i="3"/>
  <c r="E358" i="3"/>
  <c r="E80" i="3"/>
  <c r="E180" i="3"/>
  <c r="E94" i="3"/>
  <c r="E154" i="3"/>
  <c r="E450" i="3"/>
  <c r="F450" i="3" s="1"/>
  <c r="G450" i="3" s="1"/>
  <c r="K450" i="3" s="1"/>
  <c r="E423" i="3"/>
  <c r="E443" i="3"/>
  <c r="F443" i="3" s="1"/>
  <c r="G443" i="3" s="1"/>
  <c r="K443" i="3" s="1"/>
  <c r="E457" i="3"/>
  <c r="F457" i="3" s="1"/>
  <c r="G457" i="3" s="1"/>
  <c r="K457" i="3" s="1"/>
  <c r="E165" i="3"/>
  <c r="E299" i="3"/>
  <c r="E285" i="3"/>
  <c r="E217" i="3"/>
  <c r="E313" i="3"/>
  <c r="E270" i="3"/>
  <c r="E157" i="3"/>
  <c r="E197" i="3"/>
  <c r="E247" i="3"/>
  <c r="F247" i="3" s="1"/>
  <c r="G247" i="3" s="1"/>
  <c r="I247" i="3" s="1"/>
  <c r="E307" i="3"/>
  <c r="F307" i="3" s="1"/>
  <c r="G307" i="3" s="1"/>
  <c r="I307" i="3" s="1"/>
  <c r="E424" i="3"/>
  <c r="E441" i="3"/>
  <c r="E161" i="3"/>
  <c r="E188" i="3"/>
  <c r="E232" i="3"/>
  <c r="E215" i="3"/>
  <c r="F215" i="3" s="1"/>
  <c r="G215" i="3" s="1"/>
  <c r="I215" i="3" s="1"/>
  <c r="E252" i="3"/>
  <c r="E279" i="3"/>
  <c r="E210" i="3"/>
  <c r="E397" i="3"/>
  <c r="E271" i="3"/>
  <c r="E119" i="3"/>
  <c r="E389" i="3"/>
  <c r="F389" i="3" s="1"/>
  <c r="E392" i="3"/>
  <c r="E346" i="3"/>
  <c r="E390" i="3"/>
  <c r="F390" i="3" s="1"/>
  <c r="E138" i="3"/>
  <c r="F138" i="3" s="1"/>
  <c r="G138" i="3" s="1"/>
  <c r="H138" i="3" s="1"/>
  <c r="E170" i="3"/>
  <c r="F170" i="3" s="1"/>
  <c r="G170" i="3" s="1"/>
  <c r="J170" i="3" s="1"/>
  <c r="E265" i="3"/>
  <c r="E117" i="3"/>
  <c r="E393" i="3"/>
  <c r="E96" i="3"/>
  <c r="E332" i="4" s="1"/>
  <c r="E192" i="3"/>
  <c r="E324" i="3"/>
  <c r="E381" i="3"/>
  <c r="F381" i="3" s="1"/>
  <c r="E172" i="3"/>
  <c r="E460" i="3"/>
  <c r="F460" i="3" s="1"/>
  <c r="G460" i="3" s="1"/>
  <c r="K460" i="3" s="1"/>
  <c r="E455" i="3"/>
  <c r="F455" i="3" s="1"/>
  <c r="G455" i="3" s="1"/>
  <c r="K455" i="3" s="1"/>
  <c r="E442" i="3"/>
  <c r="E447" i="3"/>
  <c r="F447" i="3" s="1"/>
  <c r="G447" i="3" s="1"/>
  <c r="K447" i="3" s="1"/>
  <c r="E350" i="4"/>
  <c r="E324" i="4"/>
  <c r="E59" i="4"/>
  <c r="E268" i="4"/>
  <c r="F21" i="3"/>
  <c r="G21" i="3" s="1"/>
  <c r="H21" i="3" s="1"/>
  <c r="E406" i="4"/>
  <c r="F402" i="3"/>
  <c r="G402" i="3" s="1"/>
  <c r="K402" i="3" s="1"/>
  <c r="E367" i="4"/>
  <c r="F338" i="3"/>
  <c r="F25" i="3"/>
  <c r="G25" i="3" s="1"/>
  <c r="H25" i="3" s="1"/>
  <c r="E285" i="4"/>
  <c r="F105" i="3"/>
  <c r="G105" i="3" s="1"/>
  <c r="H105" i="3" s="1"/>
  <c r="F372" i="3"/>
  <c r="G372" i="3" s="1"/>
  <c r="K372" i="3" s="1"/>
  <c r="F269" i="3"/>
  <c r="G269" i="3" s="1"/>
  <c r="I269" i="3" s="1"/>
  <c r="E145" i="4"/>
  <c r="E168" i="3"/>
  <c r="E109" i="3"/>
  <c r="E87" i="3"/>
  <c r="E320" i="3"/>
  <c r="E295" i="3"/>
  <c r="E458" i="3"/>
  <c r="F458" i="3" s="1"/>
  <c r="G458" i="3" s="1"/>
  <c r="K458" i="3" s="1"/>
  <c r="F286" i="3"/>
  <c r="G286" i="3" s="1"/>
  <c r="K286" i="3" s="1"/>
  <c r="E369" i="4"/>
  <c r="E137" i="3"/>
  <c r="E207" i="4"/>
  <c r="F344" i="3"/>
  <c r="G344" i="3" s="1"/>
  <c r="J344" i="3" s="1"/>
  <c r="E338" i="4"/>
  <c r="F250" i="3"/>
  <c r="G250" i="3" s="1"/>
  <c r="I250" i="3" s="1"/>
  <c r="E127" i="4"/>
  <c r="E278" i="4"/>
  <c r="F223" i="3"/>
  <c r="G223" i="3" s="1"/>
  <c r="I223" i="3" s="1"/>
  <c r="E102" i="4"/>
  <c r="F164" i="3"/>
  <c r="G164" i="3" s="1"/>
  <c r="I164" i="3" s="1"/>
  <c r="E358" i="4"/>
  <c r="E22" i="4"/>
  <c r="F108" i="3"/>
  <c r="G108" i="3" s="1"/>
  <c r="J108" i="3" s="1"/>
  <c r="E382" i="3"/>
  <c r="E465" i="3"/>
  <c r="F465" i="3" s="1"/>
  <c r="G465" i="3" s="1"/>
  <c r="K465" i="3" s="1"/>
  <c r="F17" i="3"/>
  <c r="E463" i="3"/>
  <c r="F463" i="3" s="1"/>
  <c r="G463" i="3" s="1"/>
  <c r="K463" i="3" s="1"/>
  <c r="E370" i="4"/>
  <c r="E139" i="4"/>
  <c r="F262" i="3"/>
  <c r="G262" i="3" s="1"/>
  <c r="I262" i="3" s="1"/>
  <c r="F296" i="3"/>
  <c r="E169" i="4"/>
  <c r="F386" i="3"/>
  <c r="E230" i="4"/>
  <c r="E379" i="4"/>
  <c r="F364" i="3"/>
  <c r="G364" i="3" s="1"/>
  <c r="I364" i="3" s="1"/>
  <c r="F379" i="3"/>
  <c r="G379" i="3" s="1"/>
  <c r="K379" i="3" s="1"/>
  <c r="E228" i="4"/>
  <c r="E164" i="4"/>
  <c r="F291" i="3"/>
  <c r="F287" i="3"/>
  <c r="F43" i="3"/>
  <c r="G43" i="3" s="1"/>
  <c r="H43" i="3" s="1"/>
  <c r="E316" i="4"/>
  <c r="F69" i="3"/>
  <c r="G69" i="3" s="1"/>
  <c r="H69" i="3" s="1"/>
  <c r="E291" i="4"/>
  <c r="F44" i="3"/>
  <c r="G44" i="3" s="1"/>
  <c r="H44" i="3" s="1"/>
  <c r="F55" i="3"/>
  <c r="G55" i="3" s="1"/>
  <c r="H55" i="3" s="1"/>
  <c r="E302" i="4"/>
  <c r="E333" i="4"/>
  <c r="E307" i="4"/>
  <c r="E301" i="4"/>
  <c r="E391" i="4"/>
  <c r="E297" i="4"/>
  <c r="E299" i="4"/>
  <c r="E393" i="4"/>
  <c r="F349" i="3"/>
  <c r="G349" i="3" s="1"/>
  <c r="I349" i="3" s="1"/>
  <c r="E215" i="4"/>
  <c r="F412" i="3"/>
  <c r="G412" i="3" s="1"/>
  <c r="K412" i="3" s="1"/>
  <c r="E242" i="4"/>
  <c r="E126" i="4"/>
  <c r="F32" i="3"/>
  <c r="G32" i="3" s="1"/>
  <c r="H32" i="3" s="1"/>
  <c r="F370" i="3"/>
  <c r="G370" i="3" s="1"/>
  <c r="K370" i="3" s="1"/>
  <c r="F39" i="3"/>
  <c r="G39" i="3" s="1"/>
  <c r="H39" i="3" s="1"/>
  <c r="E217" i="4"/>
  <c r="E334" i="4"/>
  <c r="F98" i="3"/>
  <c r="G98" i="3" s="1"/>
  <c r="H98" i="3" s="1"/>
  <c r="E227" i="4"/>
  <c r="F113" i="3"/>
  <c r="G113" i="3" s="1"/>
  <c r="J113" i="3" s="1"/>
  <c r="F36" i="3"/>
  <c r="G36" i="3" s="1"/>
  <c r="H36" i="3" s="1"/>
  <c r="F407" i="3"/>
  <c r="G407" i="3" s="1"/>
  <c r="K407" i="3" s="1"/>
  <c r="E315" i="4"/>
  <c r="E383" i="4"/>
  <c r="E66" i="4"/>
  <c r="E234" i="4"/>
  <c r="F96" i="3"/>
  <c r="G96" i="3" s="1"/>
  <c r="H96" i="3" s="1"/>
  <c r="F158" i="3"/>
  <c r="G158" i="3" s="1"/>
  <c r="I158" i="3" s="1"/>
  <c r="F341" i="3"/>
  <c r="G341" i="3" s="1"/>
  <c r="K341" i="3" s="1"/>
  <c r="E45" i="4"/>
  <c r="C12" i="1"/>
  <c r="E331" i="4" l="1"/>
  <c r="E190" i="4"/>
  <c r="F435" i="3"/>
  <c r="G435" i="3" s="1"/>
  <c r="J435" i="3" s="1"/>
  <c r="O133" i="1"/>
  <c r="O225" i="1"/>
  <c r="O168" i="1"/>
  <c r="O244" i="1"/>
  <c r="O103" i="1"/>
  <c r="O169" i="1"/>
  <c r="O209" i="1"/>
  <c r="O186" i="1"/>
  <c r="O89" i="1"/>
  <c r="O109" i="1"/>
  <c r="O120" i="1"/>
  <c r="O76" i="1"/>
  <c r="O187" i="1"/>
  <c r="O70" i="1"/>
  <c r="O96" i="1"/>
  <c r="O242" i="1"/>
  <c r="O257" i="1"/>
  <c r="O105" i="1"/>
  <c r="O84" i="1"/>
  <c r="O144" i="1"/>
  <c r="O115" i="1"/>
  <c r="O182" i="1"/>
  <c r="O201" i="1"/>
  <c r="O143" i="1"/>
  <c r="O59" i="1"/>
  <c r="O219" i="1"/>
  <c r="O198" i="1"/>
  <c r="C15" i="1"/>
  <c r="E16" i="1" s="1"/>
  <c r="E17" i="1" s="1"/>
  <c r="O82" i="1"/>
  <c r="O72" i="1"/>
  <c r="O92" i="1"/>
  <c r="O178" i="1"/>
  <c r="O110" i="1"/>
  <c r="O234" i="1"/>
  <c r="O174" i="1"/>
  <c r="O173" i="1"/>
  <c r="O259" i="1"/>
  <c r="O179" i="1"/>
  <c r="O213" i="1"/>
  <c r="O211" i="1"/>
  <c r="C16" i="1"/>
  <c r="D18" i="1" s="1"/>
  <c r="O135" i="1"/>
  <c r="O256" i="1"/>
  <c r="O250" i="1"/>
  <c r="O188" i="1"/>
  <c r="O165" i="1"/>
  <c r="O270" i="1"/>
  <c r="O163" i="1"/>
  <c r="O66" i="1"/>
  <c r="O127" i="1"/>
  <c r="O177" i="1"/>
  <c r="O61" i="1"/>
  <c r="O93" i="1"/>
  <c r="O239" i="1"/>
  <c r="O266" i="1"/>
  <c r="O264" i="1"/>
  <c r="O159" i="1"/>
  <c r="O206" i="1"/>
  <c r="O261" i="1"/>
  <c r="O227" i="1"/>
  <c r="O140" i="1"/>
  <c r="O87" i="1"/>
  <c r="O218" i="1"/>
  <c r="O62" i="1"/>
  <c r="O268" i="1"/>
  <c r="O132" i="1"/>
  <c r="O220" i="1"/>
  <c r="O145" i="1"/>
  <c r="O119" i="1"/>
  <c r="O153" i="1"/>
  <c r="O152" i="1"/>
  <c r="O60" i="1"/>
  <c r="O172" i="1"/>
  <c r="O114" i="1"/>
  <c r="O154" i="1"/>
  <c r="O246" i="1"/>
  <c r="O249" i="1"/>
  <c r="O58" i="1"/>
  <c r="O224" i="1"/>
  <c r="O108" i="1"/>
  <c r="O263" i="1"/>
  <c r="O150" i="1"/>
  <c r="O74" i="1"/>
  <c r="O97" i="1"/>
  <c r="O223" i="1"/>
  <c r="O137" i="1"/>
  <c r="O86" i="1"/>
  <c r="O57" i="1"/>
  <c r="O156" i="1"/>
  <c r="O69" i="1"/>
  <c r="O77" i="1"/>
  <c r="O258" i="1"/>
  <c r="O147" i="1"/>
  <c r="O175" i="1"/>
  <c r="O243" i="1"/>
  <c r="O273" i="1"/>
  <c r="O233" i="1"/>
  <c r="O116" i="1"/>
  <c r="O160" i="1"/>
  <c r="O229" i="1"/>
  <c r="O73" i="1"/>
  <c r="O248" i="1"/>
  <c r="O128" i="1"/>
  <c r="O267" i="1"/>
  <c r="O80" i="1"/>
  <c r="O171" i="1"/>
  <c r="O139" i="1"/>
  <c r="O240" i="1"/>
  <c r="O130" i="1"/>
  <c r="O149" i="1"/>
  <c r="O95" i="1"/>
  <c r="O170" i="1"/>
  <c r="O190" i="1"/>
  <c r="O85" i="1"/>
  <c r="O222" i="1"/>
  <c r="O274" i="1"/>
  <c r="O195" i="1"/>
  <c r="O81" i="1"/>
  <c r="O134" i="1"/>
  <c r="O235" i="1"/>
  <c r="O215" i="1"/>
  <c r="O176" i="1"/>
  <c r="O271" i="1"/>
  <c r="O142" i="1"/>
  <c r="O106" i="1"/>
  <c r="O101" i="1"/>
  <c r="O75" i="1"/>
  <c r="O146" i="1"/>
  <c r="O226" i="1"/>
  <c r="O193" i="1"/>
  <c r="O214" i="1"/>
  <c r="O102" i="1"/>
  <c r="O164" i="1"/>
  <c r="O125" i="1"/>
  <c r="O210" i="1"/>
  <c r="O237" i="1"/>
  <c r="O129" i="1"/>
  <c r="O275" i="1"/>
  <c r="O230" i="1"/>
  <c r="O255" i="1"/>
  <c r="O245" i="1"/>
  <c r="O208" i="1"/>
  <c r="O189" i="1"/>
  <c r="O194" i="1"/>
  <c r="O183" i="1"/>
  <c r="O241" i="1"/>
  <c r="O157" i="1"/>
  <c r="O161" i="1"/>
  <c r="O252" i="1"/>
  <c r="O162" i="1"/>
  <c r="O251" i="1"/>
  <c r="O205" i="1"/>
  <c r="O166" i="1"/>
  <c r="O231" i="1"/>
  <c r="O260" i="1"/>
  <c r="O199" i="1"/>
  <c r="O122" i="1"/>
  <c r="O121" i="1"/>
  <c r="O79" i="1"/>
  <c r="O83" i="1"/>
  <c r="O238" i="1"/>
  <c r="O254" i="1"/>
  <c r="O278" i="1"/>
  <c r="O269" i="1"/>
  <c r="O200" i="1"/>
  <c r="O126" i="1"/>
  <c r="O68" i="1"/>
  <c r="O67" i="1"/>
  <c r="O78" i="1"/>
  <c r="O136" i="1"/>
  <c r="O262" i="1"/>
  <c r="O212" i="1"/>
  <c r="O217" i="1"/>
  <c r="O191" i="1"/>
  <c r="O112" i="1"/>
  <c r="O99" i="1"/>
  <c r="O63" i="1"/>
  <c r="O228" i="1"/>
  <c r="O90" i="1"/>
  <c r="O111" i="1"/>
  <c r="O104" i="1"/>
  <c r="O184" i="1"/>
  <c r="O98" i="1"/>
  <c r="O236" i="1"/>
  <c r="O94" i="1"/>
  <c r="O192" i="1"/>
  <c r="O221" i="1"/>
  <c r="O265" i="1"/>
  <c r="O180" i="1"/>
  <c r="O203" i="1"/>
  <c r="O118" i="1"/>
  <c r="O276" i="1"/>
  <c r="O202" i="1"/>
  <c r="O167" i="1"/>
  <c r="O181" i="1"/>
  <c r="O124" i="1"/>
  <c r="O247" i="1"/>
  <c r="O71" i="1"/>
  <c r="O138" i="1"/>
  <c r="O216" i="1"/>
  <c r="O204" i="1"/>
  <c r="O253" i="1"/>
  <c r="O196" i="1"/>
  <c r="O141" i="1"/>
  <c r="O113" i="1"/>
  <c r="O91" i="1"/>
  <c r="O117" i="1"/>
  <c r="O151" i="1"/>
  <c r="O185" i="1"/>
  <c r="O197" i="1"/>
  <c r="O65" i="1"/>
  <c r="O123" i="1"/>
  <c r="O107" i="1"/>
  <c r="O207" i="1"/>
  <c r="O279" i="1"/>
  <c r="O100" i="1"/>
  <c r="O148" i="1"/>
  <c r="O64" i="1"/>
  <c r="O232" i="1"/>
  <c r="O158" i="1"/>
  <c r="O277" i="1"/>
  <c r="O155" i="1"/>
  <c r="O88" i="1"/>
  <c r="O131" i="1"/>
  <c r="O272" i="1"/>
  <c r="F320" i="3"/>
  <c r="G320" i="3" s="1"/>
  <c r="I320" i="3" s="1"/>
  <c r="E191" i="4"/>
  <c r="F272" i="3"/>
  <c r="G272" i="3" s="1"/>
  <c r="I272" i="3" s="1"/>
  <c r="E148" i="4"/>
  <c r="F252" i="3"/>
  <c r="G252" i="3" s="1"/>
  <c r="I252" i="3" s="1"/>
  <c r="E129" i="4"/>
  <c r="F403" i="3"/>
  <c r="G403" i="3" s="1"/>
  <c r="K403" i="3" s="1"/>
  <c r="F137" i="3"/>
  <c r="G137" i="3" s="1"/>
  <c r="J137" i="3" s="1"/>
  <c r="E349" i="4"/>
  <c r="F168" i="3"/>
  <c r="G168" i="3" s="1"/>
  <c r="I168" i="3" s="1"/>
  <c r="E362" i="4"/>
  <c r="F392" i="3"/>
  <c r="G392" i="3" s="1"/>
  <c r="K392" i="3" s="1"/>
  <c r="E404" i="4"/>
  <c r="E79" i="4"/>
  <c r="F197" i="3"/>
  <c r="G197" i="3" s="1"/>
  <c r="I197" i="3" s="1"/>
  <c r="F358" i="3"/>
  <c r="G358" i="3" s="1"/>
  <c r="I358" i="3" s="1"/>
  <c r="E224" i="4"/>
  <c r="F79" i="3"/>
  <c r="G79" i="3" s="1"/>
  <c r="H79" i="3" s="1"/>
  <c r="E322" i="4"/>
  <c r="E86" i="4"/>
  <c r="F205" i="3"/>
  <c r="G205" i="3" s="1"/>
  <c r="I205" i="3" s="1"/>
  <c r="E55" i="4"/>
  <c r="F169" i="3"/>
  <c r="G169" i="3" s="1"/>
  <c r="I169" i="3" s="1"/>
  <c r="E249" i="4"/>
  <c r="F421" i="3"/>
  <c r="G421" i="3" s="1"/>
  <c r="K421" i="3" s="1"/>
  <c r="E61" i="4"/>
  <c r="F177" i="3"/>
  <c r="G177" i="3" s="1"/>
  <c r="I177" i="3" s="1"/>
  <c r="E405" i="4"/>
  <c r="F395" i="3"/>
  <c r="G395" i="3" s="1"/>
  <c r="K395" i="3" s="1"/>
  <c r="F90" i="3"/>
  <c r="G90" i="3" s="1"/>
  <c r="H90" i="3" s="1"/>
  <c r="E20" i="4"/>
  <c r="F308" i="3"/>
  <c r="G308" i="3" s="1"/>
  <c r="I308" i="3" s="1"/>
  <c r="E181" i="4"/>
  <c r="E72" i="4"/>
  <c r="F189" i="3"/>
  <c r="G189" i="3" s="1"/>
  <c r="I189" i="3" s="1"/>
  <c r="F429" i="3"/>
  <c r="G429" i="3" s="1"/>
  <c r="K429" i="3" s="1"/>
  <c r="E257" i="4"/>
  <c r="E153" i="4"/>
  <c r="F277" i="3"/>
  <c r="G277" i="3" s="1"/>
  <c r="I277" i="3" s="1"/>
  <c r="F212" i="3"/>
  <c r="G212" i="3" s="1"/>
  <c r="I212" i="3" s="1"/>
  <c r="E93" i="4"/>
  <c r="E89" i="4"/>
  <c r="F208" i="3"/>
  <c r="G208" i="3" s="1"/>
  <c r="I208" i="3" s="1"/>
  <c r="F186" i="3"/>
  <c r="G186" i="3" s="1"/>
  <c r="I186" i="3" s="1"/>
  <c r="E69" i="4"/>
  <c r="F74" i="3"/>
  <c r="G74" i="3" s="1"/>
  <c r="H74" i="3" s="1"/>
  <c r="E318" i="4"/>
  <c r="F141" i="3"/>
  <c r="G141" i="3" s="1"/>
  <c r="I141" i="3" s="1"/>
  <c r="E40" i="4"/>
  <c r="F131" i="3"/>
  <c r="G131" i="3" s="1"/>
  <c r="I131" i="3" s="1"/>
  <c r="E37" i="4"/>
  <c r="E259" i="4"/>
  <c r="F433" i="3"/>
  <c r="G433" i="3" s="1"/>
  <c r="K433" i="3" s="1"/>
  <c r="F77" i="3"/>
  <c r="G77" i="3" s="1"/>
  <c r="H77" i="3" s="1"/>
  <c r="E14" i="4"/>
  <c r="F383" i="3"/>
  <c r="G383" i="3" s="1"/>
  <c r="J383" i="3" s="1"/>
  <c r="E229" i="4"/>
  <c r="F309" i="3"/>
  <c r="G309" i="3" s="1"/>
  <c r="I309" i="3" s="1"/>
  <c r="E182" i="4"/>
  <c r="F359" i="3"/>
  <c r="G359" i="3" s="1"/>
  <c r="I359" i="3" s="1"/>
  <c r="E225" i="4"/>
  <c r="F114" i="3"/>
  <c r="G114" i="3" s="1"/>
  <c r="J114" i="3" s="1"/>
  <c r="E28" i="4"/>
  <c r="F442" i="3"/>
  <c r="G442" i="3" s="1"/>
  <c r="J442" i="3" s="1"/>
  <c r="E416" i="4"/>
  <c r="F393" i="3"/>
  <c r="G393" i="3" s="1"/>
  <c r="J393" i="3" s="1"/>
  <c r="E231" i="4"/>
  <c r="F232" i="3"/>
  <c r="G232" i="3" s="1"/>
  <c r="I232" i="3" s="1"/>
  <c r="E111" i="4"/>
  <c r="E51" i="4"/>
  <c r="F157" i="3"/>
  <c r="G157" i="3" s="1"/>
  <c r="I157" i="3" s="1"/>
  <c r="F185" i="3"/>
  <c r="G185" i="3" s="1"/>
  <c r="I185" i="3" s="1"/>
  <c r="E68" i="4"/>
  <c r="F357" i="3"/>
  <c r="G357" i="3" s="1"/>
  <c r="I357" i="3" s="1"/>
  <c r="E223" i="4"/>
  <c r="F156" i="3"/>
  <c r="G156" i="3" s="1"/>
  <c r="I156" i="3" s="1"/>
  <c r="E50" i="4"/>
  <c r="F219" i="3"/>
  <c r="G219" i="3" s="1"/>
  <c r="I219" i="3" s="1"/>
  <c r="E98" i="4"/>
  <c r="F404" i="3"/>
  <c r="G404" i="3" s="1"/>
  <c r="J404" i="3" s="1"/>
  <c r="E236" i="4"/>
  <c r="F140" i="3"/>
  <c r="G140" i="3" s="1"/>
  <c r="J140" i="3" s="1"/>
  <c r="E351" i="4"/>
  <c r="E97" i="4"/>
  <c r="F218" i="3"/>
  <c r="G218" i="3" s="1"/>
  <c r="I218" i="3" s="1"/>
  <c r="F26" i="3"/>
  <c r="G26" i="3" s="1"/>
  <c r="H26" i="3" s="1"/>
  <c r="E273" i="4"/>
  <c r="E41" i="4"/>
  <c r="F142" i="3"/>
  <c r="G142" i="3" s="1"/>
  <c r="J142" i="3" s="1"/>
  <c r="F380" i="3"/>
  <c r="G380" i="3" s="1"/>
  <c r="E394" i="4"/>
  <c r="F258" i="3"/>
  <c r="G258" i="3" s="1"/>
  <c r="I258" i="3" s="1"/>
  <c r="E135" i="4"/>
  <c r="F150" i="3"/>
  <c r="G150" i="3" s="1"/>
  <c r="I150" i="3" s="1"/>
  <c r="E47" i="4"/>
  <c r="F422" i="3"/>
  <c r="G422" i="3" s="1"/>
  <c r="J422" i="3" s="1"/>
  <c r="E250" i="4"/>
  <c r="F93" i="3"/>
  <c r="G93" i="3" s="1"/>
  <c r="H93" i="3" s="1"/>
  <c r="E329" i="4"/>
  <c r="E344" i="4"/>
  <c r="F126" i="3"/>
  <c r="G126" i="3" s="1"/>
  <c r="I126" i="3" s="1"/>
  <c r="F440" i="3"/>
  <c r="G440" i="3" s="1"/>
  <c r="J440" i="3" s="1"/>
  <c r="E266" i="4"/>
  <c r="F213" i="3"/>
  <c r="G213" i="3" s="1"/>
  <c r="I213" i="3" s="1"/>
  <c r="E94" i="4"/>
  <c r="E24" i="4"/>
  <c r="F110" i="3"/>
  <c r="G110" i="3" s="1"/>
  <c r="J110" i="3" s="1"/>
  <c r="F360" i="3"/>
  <c r="G360" i="3" s="1"/>
  <c r="I360" i="3" s="1"/>
  <c r="E226" i="4"/>
  <c r="F196" i="3"/>
  <c r="G196" i="3" s="1"/>
  <c r="I196" i="3" s="1"/>
  <c r="E78" i="4"/>
  <c r="F318" i="3"/>
  <c r="G318" i="3" s="1"/>
  <c r="I318" i="3" s="1"/>
  <c r="E189" i="4"/>
  <c r="E62" i="4"/>
  <c r="F178" i="3"/>
  <c r="G178" i="3" s="1"/>
  <c r="I178" i="3" s="1"/>
  <c r="F355" i="3"/>
  <c r="G355" i="3" s="1"/>
  <c r="I355" i="3" s="1"/>
  <c r="E221" i="4"/>
  <c r="F224" i="3"/>
  <c r="G224" i="3" s="1"/>
  <c r="I224" i="3" s="1"/>
  <c r="E103" i="4"/>
  <c r="F259" i="3"/>
  <c r="G259" i="3" s="1"/>
  <c r="I259" i="3" s="1"/>
  <c r="E137" i="4"/>
  <c r="E136" i="4"/>
  <c r="E31" i="4"/>
  <c r="F117" i="3"/>
  <c r="G117" i="3" s="1"/>
  <c r="J117" i="3" s="1"/>
  <c r="F119" i="3"/>
  <c r="G119" i="3" s="1"/>
  <c r="J119" i="3" s="1"/>
  <c r="E33" i="4"/>
  <c r="F188" i="3"/>
  <c r="G188" i="3" s="1"/>
  <c r="I188" i="3" s="1"/>
  <c r="E71" i="4"/>
  <c r="F270" i="3"/>
  <c r="G270" i="3" s="1"/>
  <c r="I270" i="3" s="1"/>
  <c r="E146" i="4"/>
  <c r="E251" i="4"/>
  <c r="F423" i="3"/>
  <c r="G423" i="3" s="1"/>
  <c r="J423" i="3" s="1"/>
  <c r="E243" i="4"/>
  <c r="F413" i="3"/>
  <c r="G413" i="3" s="1"/>
  <c r="K413" i="3" s="1"/>
  <c r="F100" i="3"/>
  <c r="G100" i="3" s="1"/>
  <c r="H100" i="3" s="1"/>
  <c r="E336" i="4"/>
  <c r="F243" i="3"/>
  <c r="G243" i="3" s="1"/>
  <c r="I243" i="3" s="1"/>
  <c r="E120" i="4"/>
  <c r="F220" i="3"/>
  <c r="G220" i="3" s="1"/>
  <c r="I220" i="3" s="1"/>
  <c r="E99" i="4"/>
  <c r="F198" i="3"/>
  <c r="G198" i="3" s="1"/>
  <c r="I198" i="3" s="1"/>
  <c r="E80" i="4"/>
  <c r="F152" i="3"/>
  <c r="G152" i="3" s="1"/>
  <c r="I152" i="3" s="1"/>
  <c r="E352" i="4"/>
  <c r="F92" i="3"/>
  <c r="G92" i="3" s="1"/>
  <c r="H92" i="3" s="1"/>
  <c r="E328" i="4"/>
  <c r="F214" i="3"/>
  <c r="G214" i="3" s="1"/>
  <c r="I214" i="3" s="1"/>
  <c r="E95" i="4"/>
  <c r="E106" i="4"/>
  <c r="F227" i="3"/>
  <c r="G227" i="3" s="1"/>
  <c r="I227" i="3" s="1"/>
  <c r="F72" i="3"/>
  <c r="G72" i="3" s="1"/>
  <c r="H72" i="3" s="1"/>
  <c r="E13" i="4"/>
  <c r="E112" i="4"/>
  <c r="F233" i="3"/>
  <c r="G233" i="3" s="1"/>
  <c r="I233" i="3" s="1"/>
  <c r="E124" i="4"/>
  <c r="F246" i="3"/>
  <c r="G246" i="3" s="1"/>
  <c r="I246" i="3" s="1"/>
  <c r="E125" i="4"/>
  <c r="E123" i="4"/>
  <c r="F240" i="3"/>
  <c r="G240" i="3" s="1"/>
  <c r="I240" i="3" s="1"/>
  <c r="E119" i="4"/>
  <c r="E82" i="4"/>
  <c r="F200" i="3"/>
  <c r="G200" i="3" s="1"/>
  <c r="I200" i="3" s="1"/>
  <c r="E187" i="4"/>
  <c r="F316" i="3"/>
  <c r="G316" i="3" s="1"/>
  <c r="I316" i="3" s="1"/>
  <c r="F187" i="3"/>
  <c r="G187" i="3" s="1"/>
  <c r="I187" i="3" s="1"/>
  <c r="E70" i="4"/>
  <c r="E26" i="4"/>
  <c r="F112" i="3"/>
  <c r="G112" i="3" s="1"/>
  <c r="J112" i="3" s="1"/>
  <c r="F226" i="3"/>
  <c r="G226" i="3" s="1"/>
  <c r="I226" i="3" s="1"/>
  <c r="E105" i="4"/>
  <c r="F134" i="3"/>
  <c r="G134" i="3" s="1"/>
  <c r="I134" i="3" s="1"/>
  <c r="E38" i="4"/>
  <c r="F53" i="3"/>
  <c r="G53" i="3" s="1"/>
  <c r="H53" i="3" s="1"/>
  <c r="E300" i="4"/>
  <c r="F174" i="3"/>
  <c r="G174" i="3" s="1"/>
  <c r="I174" i="3" s="1"/>
  <c r="E58" i="4"/>
  <c r="F304" i="3"/>
  <c r="G304" i="3" s="1"/>
  <c r="I304" i="3" s="1"/>
  <c r="E177" i="4"/>
  <c r="E180" i="4"/>
  <c r="F382" i="3"/>
  <c r="G382" i="3" s="1"/>
  <c r="K382" i="3" s="1"/>
  <c r="E396" i="4"/>
  <c r="F265" i="3"/>
  <c r="G265" i="3" s="1"/>
  <c r="I265" i="3" s="1"/>
  <c r="E142" i="4"/>
  <c r="E147" i="4"/>
  <c r="F271" i="3"/>
  <c r="G271" i="3" s="1"/>
  <c r="I271" i="3" s="1"/>
  <c r="F161" i="3"/>
  <c r="G161" i="3" s="1"/>
  <c r="I161" i="3" s="1"/>
  <c r="E54" i="4"/>
  <c r="F313" i="3"/>
  <c r="G313" i="3" s="1"/>
  <c r="I313" i="3" s="1"/>
  <c r="E186" i="4"/>
  <c r="E255" i="4"/>
  <c r="F427" i="3"/>
  <c r="G427" i="3" s="1"/>
  <c r="K427" i="3" s="1"/>
  <c r="E109" i="4"/>
  <c r="F230" i="3"/>
  <c r="G230" i="3" s="1"/>
  <c r="I230" i="3" s="1"/>
  <c r="F416" i="3"/>
  <c r="G416" i="3" s="1"/>
  <c r="K416" i="3" s="1"/>
  <c r="E245" i="4"/>
  <c r="E237" i="4"/>
  <c r="F406" i="3"/>
  <c r="G406" i="3" s="1"/>
  <c r="K406" i="3" s="1"/>
  <c r="F128" i="3"/>
  <c r="G128" i="3" s="1"/>
  <c r="I128" i="3" s="1"/>
  <c r="E346" i="4"/>
  <c r="E239" i="4"/>
  <c r="F409" i="3"/>
  <c r="G409" i="3" s="1"/>
  <c r="K409" i="3" s="1"/>
  <c r="E154" i="4"/>
  <c r="F278" i="3"/>
  <c r="G278" i="3" s="1"/>
  <c r="I278" i="3" s="1"/>
  <c r="F439" i="3"/>
  <c r="G439" i="3" s="1"/>
  <c r="J439" i="3" s="1"/>
  <c r="E265" i="4"/>
  <c r="E216" i="4"/>
  <c r="F350" i="3"/>
  <c r="G350" i="3" s="1"/>
  <c r="I350" i="3" s="1"/>
  <c r="F129" i="3"/>
  <c r="G129" i="3" s="1"/>
  <c r="I129" i="3" s="1"/>
  <c r="E347" i="4"/>
  <c r="F273" i="3"/>
  <c r="G273" i="3" s="1"/>
  <c r="I273" i="3" s="1"/>
  <c r="E149" i="4"/>
  <c r="F394" i="3"/>
  <c r="G394" i="3" s="1"/>
  <c r="K394" i="3" s="1"/>
  <c r="E232" i="4"/>
  <c r="F70" i="3"/>
  <c r="G70" i="3" s="1"/>
  <c r="H70" i="3" s="1"/>
  <c r="E11" i="4"/>
  <c r="F125" i="3"/>
  <c r="G125" i="3" s="1"/>
  <c r="I125" i="3" s="1"/>
  <c r="E36" i="4"/>
  <c r="E138" i="4"/>
  <c r="F261" i="3"/>
  <c r="G261" i="3" s="1"/>
  <c r="I261" i="3" s="1"/>
  <c r="F436" i="3"/>
  <c r="G436" i="3" s="1"/>
  <c r="J436" i="3" s="1"/>
  <c r="E262" i="4"/>
  <c r="F317" i="3"/>
  <c r="G317" i="3" s="1"/>
  <c r="I317" i="3" s="1"/>
  <c r="E188" i="4"/>
  <c r="F103" i="3"/>
  <c r="G103" i="3" s="1"/>
  <c r="H103" i="3" s="1"/>
  <c r="E339" i="4"/>
  <c r="E213" i="4"/>
  <c r="F347" i="3"/>
  <c r="G347" i="3" s="1"/>
  <c r="I347" i="3" s="1"/>
  <c r="F179" i="3"/>
  <c r="G179" i="3" s="1"/>
  <c r="H179" i="3" s="1"/>
  <c r="E63" i="4"/>
  <c r="E364" i="4"/>
  <c r="F216" i="3"/>
  <c r="G216" i="3" s="1"/>
  <c r="I216" i="3" s="1"/>
  <c r="F352" i="3"/>
  <c r="G352" i="3" s="1"/>
  <c r="I352" i="3" s="1"/>
  <c r="E218" i="4"/>
  <c r="E57" i="4"/>
  <c r="F173" i="3"/>
  <c r="G173" i="3" s="1"/>
  <c r="I173" i="3" s="1"/>
  <c r="F295" i="3"/>
  <c r="E168" i="4"/>
  <c r="F172" i="3"/>
  <c r="G172" i="3" s="1"/>
  <c r="I172" i="3" s="1"/>
  <c r="E363" i="4"/>
  <c r="F397" i="3"/>
  <c r="G397" i="3" s="1"/>
  <c r="K397" i="3" s="1"/>
  <c r="E233" i="4"/>
  <c r="F441" i="3"/>
  <c r="G441" i="3" s="1"/>
  <c r="J441" i="3" s="1"/>
  <c r="E267" i="4"/>
  <c r="E96" i="4"/>
  <c r="F217" i="3"/>
  <c r="G217" i="3" s="1"/>
  <c r="I217" i="3" s="1"/>
  <c r="E353" i="4"/>
  <c r="F154" i="3"/>
  <c r="G154" i="3" s="1"/>
  <c r="I154" i="3" s="1"/>
  <c r="E342" i="4"/>
  <c r="F106" i="3"/>
  <c r="G106" i="3" s="1"/>
  <c r="H106" i="3" s="1"/>
  <c r="F310" i="3"/>
  <c r="G310" i="3" s="1"/>
  <c r="I310" i="3" s="1"/>
  <c r="E183" i="4"/>
  <c r="F239" i="3"/>
  <c r="G239" i="3" s="1"/>
  <c r="I239" i="3" s="1"/>
  <c r="E118" i="4"/>
  <c r="F75" i="3"/>
  <c r="G75" i="3" s="1"/>
  <c r="H75" i="3" s="1"/>
  <c r="E319" i="4"/>
  <c r="F86" i="3"/>
  <c r="G86" i="3" s="1"/>
  <c r="H86" i="3" s="1"/>
  <c r="E327" i="4"/>
  <c r="F401" i="3"/>
  <c r="G401" i="3" s="1"/>
  <c r="K401" i="3" s="1"/>
  <c r="E407" i="4"/>
  <c r="F354" i="3"/>
  <c r="G354" i="3" s="1"/>
  <c r="I354" i="3" s="1"/>
  <c r="E220" i="4"/>
  <c r="F255" i="3"/>
  <c r="G255" i="3" s="1"/>
  <c r="I255" i="3" s="1"/>
  <c r="E132" i="4"/>
  <c r="F190" i="3"/>
  <c r="G190" i="3" s="1"/>
  <c r="I190" i="3" s="1"/>
  <c r="E73" i="4"/>
  <c r="F167" i="3"/>
  <c r="G167" i="3" s="1"/>
  <c r="I167" i="3" s="1"/>
  <c r="E361" i="4"/>
  <c r="F264" i="3"/>
  <c r="G264" i="3" s="1"/>
  <c r="I264" i="3" s="1"/>
  <c r="E141" i="4"/>
  <c r="F199" i="3"/>
  <c r="G199" i="3" s="1"/>
  <c r="I199" i="3" s="1"/>
  <c r="E81" i="4"/>
  <c r="E113" i="4"/>
  <c r="F234" i="3"/>
  <c r="G234" i="3" s="1"/>
  <c r="I234" i="3" s="1"/>
  <c r="F356" i="3"/>
  <c r="G356" i="3" s="1"/>
  <c r="I356" i="3" s="1"/>
  <c r="E222" i="4"/>
  <c r="F82" i="3"/>
  <c r="G82" i="3" s="1"/>
  <c r="H82" i="3" s="1"/>
  <c r="E325" i="4"/>
  <c r="F275" i="3"/>
  <c r="G275" i="3" s="1"/>
  <c r="I275" i="3" s="1"/>
  <c r="E151" i="4"/>
  <c r="E131" i="4"/>
  <c r="F253" i="3"/>
  <c r="G253" i="3" s="1"/>
  <c r="I253" i="3" s="1"/>
  <c r="E130" i="4"/>
  <c r="E240" i="4"/>
  <c r="F410" i="3"/>
  <c r="G410" i="3" s="1"/>
  <c r="K410" i="3" s="1"/>
  <c r="F311" i="3"/>
  <c r="G311" i="3" s="1"/>
  <c r="I311" i="3" s="1"/>
  <c r="E184" i="4"/>
  <c r="F104" i="3"/>
  <c r="G104" i="3" s="1"/>
  <c r="H104" i="3" s="1"/>
  <c r="E340" i="4"/>
  <c r="E76" i="4"/>
  <c r="F193" i="3"/>
  <c r="G193" i="3" s="1"/>
  <c r="I193" i="3" s="1"/>
  <c r="F210" i="3"/>
  <c r="G210" i="3" s="1"/>
  <c r="I210" i="3" s="1"/>
  <c r="E91" i="4"/>
  <c r="F424" i="3"/>
  <c r="G424" i="3" s="1"/>
  <c r="K424" i="3" s="1"/>
  <c r="E252" i="4"/>
  <c r="F94" i="3"/>
  <c r="G94" i="3" s="1"/>
  <c r="H94" i="3" s="1"/>
  <c r="E330" i="4"/>
  <c r="F411" i="3"/>
  <c r="G411" i="3" s="1"/>
  <c r="J411" i="3" s="1"/>
  <c r="E241" i="4"/>
  <c r="F280" i="3"/>
  <c r="G280" i="3" s="1"/>
  <c r="I280" i="3" s="1"/>
  <c r="E156" i="4"/>
  <c r="F391" i="3"/>
  <c r="G391" i="3" s="1"/>
  <c r="K391" i="3" s="1"/>
  <c r="E403" i="4"/>
  <c r="F276" i="3"/>
  <c r="G276" i="3" s="1"/>
  <c r="I276" i="3" s="1"/>
  <c r="E152" i="4"/>
  <c r="E100" i="4"/>
  <c r="F221" i="3"/>
  <c r="G221" i="3" s="1"/>
  <c r="I221" i="3" s="1"/>
  <c r="F236" i="3"/>
  <c r="G236" i="3" s="1"/>
  <c r="I236" i="3" s="1"/>
  <c r="E115" i="4"/>
  <c r="E32" i="4"/>
  <c r="F118" i="3"/>
  <c r="G118" i="3" s="1"/>
  <c r="J118" i="3" s="1"/>
  <c r="E337" i="4"/>
  <c r="F101" i="3"/>
  <c r="G101" i="3" s="1"/>
  <c r="H101" i="3" s="1"/>
  <c r="F151" i="3"/>
  <c r="G151" i="3" s="1"/>
  <c r="I151" i="3" s="1"/>
  <c r="E48" i="4"/>
  <c r="F45" i="3"/>
  <c r="G45" i="3" s="1"/>
  <c r="H45" i="3" s="1"/>
  <c r="E292" i="4"/>
  <c r="F306" i="3"/>
  <c r="G306" i="3" s="1"/>
  <c r="I306" i="3" s="1"/>
  <c r="E179" i="4"/>
  <c r="F204" i="3"/>
  <c r="G204" i="3" s="1"/>
  <c r="I204" i="3" s="1"/>
  <c r="E85" i="4"/>
  <c r="F426" i="3"/>
  <c r="G426" i="3" s="1"/>
  <c r="K426" i="3" s="1"/>
  <c r="E254" i="4"/>
  <c r="E16" i="4"/>
  <c r="F85" i="3"/>
  <c r="G85" i="3" s="1"/>
  <c r="H85" i="3" s="1"/>
  <c r="F84" i="3"/>
  <c r="G84" i="3" s="1"/>
  <c r="H84" i="3" s="1"/>
  <c r="E15" i="4"/>
  <c r="F251" i="3"/>
  <c r="G251" i="3" s="1"/>
  <c r="I251" i="3" s="1"/>
  <c r="E128" i="4"/>
  <c r="F434" i="3"/>
  <c r="G434" i="3" s="1"/>
  <c r="K434" i="3" s="1"/>
  <c r="E260" i="4"/>
  <c r="F414" i="3"/>
  <c r="G414" i="3" s="1"/>
  <c r="K414" i="3" s="1"/>
  <c r="E244" i="4"/>
  <c r="E192" i="4"/>
  <c r="F321" i="3"/>
  <c r="G321" i="3" s="1"/>
  <c r="I321" i="3" s="1"/>
  <c r="E107" i="4"/>
  <c r="F228" i="3"/>
  <c r="G228" i="3" s="1"/>
  <c r="I228" i="3" s="1"/>
  <c r="F285" i="3"/>
  <c r="G285" i="3" s="1"/>
  <c r="I285" i="3" s="1"/>
  <c r="E160" i="4"/>
  <c r="F87" i="3"/>
  <c r="G87" i="3" s="1"/>
  <c r="H87" i="3" s="1"/>
  <c r="E17" i="4"/>
  <c r="F324" i="3"/>
  <c r="G324" i="3" s="1"/>
  <c r="I324" i="3" s="1"/>
  <c r="E195" i="4"/>
  <c r="F279" i="3"/>
  <c r="G279" i="3" s="1"/>
  <c r="I279" i="3" s="1"/>
  <c r="E155" i="4"/>
  <c r="F299" i="3"/>
  <c r="E172" i="4"/>
  <c r="F180" i="3"/>
  <c r="G180" i="3" s="1"/>
  <c r="I180" i="3" s="1"/>
  <c r="E64" i="4"/>
  <c r="F322" i="3"/>
  <c r="G322" i="3" s="1"/>
  <c r="I322" i="3" s="1"/>
  <c r="E193" i="4"/>
  <c r="F274" i="3"/>
  <c r="G274" i="3" s="1"/>
  <c r="I274" i="3" s="1"/>
  <c r="E150" i="4"/>
  <c r="E414" i="4"/>
  <c r="F431" i="3"/>
  <c r="G431" i="3" s="1"/>
  <c r="K431" i="3" s="1"/>
  <c r="F371" i="3"/>
  <c r="G371" i="3" s="1"/>
  <c r="I371" i="3" s="1"/>
  <c r="E386" i="4"/>
  <c r="F147" i="3"/>
  <c r="G147" i="3" s="1"/>
  <c r="J147" i="3" s="1"/>
  <c r="E44" i="4"/>
  <c r="F419" i="3"/>
  <c r="G419" i="3" s="1"/>
  <c r="K419" i="3" s="1"/>
  <c r="E247" i="4"/>
  <c r="E114" i="4"/>
  <c r="F235" i="3"/>
  <c r="G235" i="3" s="1"/>
  <c r="I235" i="3" s="1"/>
  <c r="F78" i="3"/>
  <c r="G78" i="3" s="1"/>
  <c r="H78" i="3" s="1"/>
  <c r="E321" i="4"/>
  <c r="F384" i="3"/>
  <c r="G384" i="3" s="1"/>
  <c r="K384" i="3" s="1"/>
  <c r="E397" i="4"/>
  <c r="F340" i="3"/>
  <c r="G340" i="3" s="1"/>
  <c r="I340" i="3" s="1"/>
  <c r="E211" i="4"/>
  <c r="E88" i="4"/>
  <c r="F207" i="3"/>
  <c r="G207" i="3" s="1"/>
  <c r="I207" i="3" s="1"/>
  <c r="F202" i="3"/>
  <c r="G202" i="3" s="1"/>
  <c r="I202" i="3" s="1"/>
  <c r="E84" i="4"/>
  <c r="F130" i="3"/>
  <c r="G130" i="3" s="1"/>
  <c r="I130" i="3" s="1"/>
  <c r="E348" i="4"/>
  <c r="F312" i="3"/>
  <c r="G312" i="3" s="1"/>
  <c r="I312" i="3" s="1"/>
  <c r="E185" i="4"/>
  <c r="F256" i="3"/>
  <c r="G256" i="3" s="1"/>
  <c r="I256" i="3" s="1"/>
  <c r="E134" i="4"/>
  <c r="E133" i="4"/>
  <c r="F160" i="3"/>
  <c r="G160" i="3" s="1"/>
  <c r="I160" i="3" s="1"/>
  <c r="E53" i="4"/>
  <c r="F430" i="3"/>
  <c r="G430" i="3" s="1"/>
  <c r="K430" i="3" s="1"/>
  <c r="E258" i="4"/>
  <c r="F121" i="3"/>
  <c r="G121" i="3" s="1"/>
  <c r="J121" i="3" s="1"/>
  <c r="E34" i="4"/>
  <c r="F263" i="3"/>
  <c r="G263" i="3" s="1"/>
  <c r="I263" i="3" s="1"/>
  <c r="E140" i="4"/>
  <c r="E159" i="4"/>
  <c r="F284" i="3"/>
  <c r="G284" i="3" s="1"/>
  <c r="I284" i="3" s="1"/>
  <c r="F437" i="3"/>
  <c r="G437" i="3" s="1"/>
  <c r="J437" i="3" s="1"/>
  <c r="E263" i="4"/>
  <c r="E116" i="4"/>
  <c r="F237" i="3"/>
  <c r="G237" i="3" s="1"/>
  <c r="I237" i="3" s="1"/>
  <c r="F116" i="3"/>
  <c r="G116" i="3" s="1"/>
  <c r="J116" i="3" s="1"/>
  <c r="E30" i="4"/>
  <c r="F432" i="3"/>
  <c r="G432" i="3" s="1"/>
  <c r="K432" i="3" s="1"/>
  <c r="E415" i="4"/>
  <c r="F400" i="3"/>
  <c r="G400" i="3" s="1"/>
  <c r="K400" i="3" s="1"/>
  <c r="E235" i="4"/>
  <c r="F245" i="3"/>
  <c r="G245" i="3" s="1"/>
  <c r="I245" i="3" s="1"/>
  <c r="E122" i="4"/>
  <c r="F420" i="3"/>
  <c r="G420" i="3" s="1"/>
  <c r="K420" i="3" s="1"/>
  <c r="E248" i="4"/>
  <c r="F109" i="3"/>
  <c r="G109" i="3" s="1"/>
  <c r="J109" i="3" s="1"/>
  <c r="E23" i="4"/>
  <c r="F192" i="3"/>
  <c r="G192" i="3" s="1"/>
  <c r="I192" i="3" s="1"/>
  <c r="E75" i="4"/>
  <c r="F346" i="3"/>
  <c r="G346" i="3" s="1"/>
  <c r="I346" i="3" s="1"/>
  <c r="E212" i="4"/>
  <c r="F165" i="3"/>
  <c r="G165" i="3" s="1"/>
  <c r="I165" i="3" s="1"/>
  <c r="E359" i="4"/>
  <c r="F80" i="3"/>
  <c r="G80" i="3" s="1"/>
  <c r="H80" i="3" s="1"/>
  <c r="E323" i="4"/>
  <c r="F155" i="3"/>
  <c r="G155" i="3" s="1"/>
  <c r="I155" i="3" s="1"/>
  <c r="E354" i="4"/>
  <c r="F283" i="3"/>
  <c r="G283" i="3" s="1"/>
  <c r="I283" i="3" s="1"/>
  <c r="E158" i="4"/>
  <c r="E77" i="4"/>
  <c r="F194" i="3"/>
  <c r="G194" i="3" s="1"/>
  <c r="I194" i="3" s="1"/>
  <c r="E246" i="4"/>
  <c r="F418" i="3"/>
  <c r="G418" i="3" s="1"/>
  <c r="J418" i="3" s="1"/>
  <c r="F162" i="3"/>
  <c r="G162" i="3" s="1"/>
  <c r="I162" i="3" s="1"/>
  <c r="E356" i="4"/>
  <c r="F71" i="3"/>
  <c r="G71" i="3" s="1"/>
  <c r="H71" i="3" s="1"/>
  <c r="E12" i="4"/>
  <c r="F153" i="3"/>
  <c r="G153" i="3" s="1"/>
  <c r="I153" i="3" s="1"/>
  <c r="E49" i="4"/>
  <c r="F123" i="3"/>
  <c r="G123" i="3" s="1"/>
  <c r="J123" i="3" s="1"/>
  <c r="E35" i="4"/>
  <c r="F323" i="3"/>
  <c r="G323" i="3" s="1"/>
  <c r="I323" i="3" s="1"/>
  <c r="E194" i="4"/>
  <c r="F136" i="3"/>
  <c r="G136" i="3" s="1"/>
  <c r="I136" i="3" s="1"/>
  <c r="E39" i="4"/>
  <c r="F428" i="3"/>
  <c r="G428" i="3" s="1"/>
  <c r="K428" i="3" s="1"/>
  <c r="E256" i="4"/>
  <c r="F111" i="3"/>
  <c r="G111" i="3" s="1"/>
  <c r="J111" i="3" s="1"/>
  <c r="E25" i="4"/>
  <c r="F171" i="3"/>
  <c r="G171" i="3" s="1"/>
  <c r="I171" i="3" s="1"/>
  <c r="E56" i="4"/>
  <c r="F146" i="3"/>
  <c r="G146" i="3" s="1"/>
  <c r="I146" i="3" s="1"/>
  <c r="E43" i="4"/>
  <c r="F425" i="3"/>
  <c r="G425" i="3" s="1"/>
  <c r="K425" i="3" s="1"/>
  <c r="E253" i="4"/>
  <c r="F182" i="3"/>
  <c r="G182" i="3" s="1"/>
  <c r="I182" i="3" s="1"/>
  <c r="E65" i="4"/>
  <c r="F238" i="3"/>
  <c r="G238" i="3" s="1"/>
  <c r="I238" i="3" s="1"/>
  <c r="E117" i="4"/>
  <c r="F438" i="3"/>
  <c r="G438" i="3" s="1"/>
  <c r="K438" i="3" s="1"/>
  <c r="E264" i="4"/>
  <c r="F127" i="3"/>
  <c r="G127" i="3" s="1"/>
  <c r="I127" i="3" s="1"/>
  <c r="E345" i="4"/>
  <c r="F76" i="3"/>
  <c r="G76" i="3" s="1"/>
  <c r="H76" i="3" s="1"/>
  <c r="E320" i="4"/>
  <c r="F303" i="3"/>
  <c r="G303" i="3" s="1"/>
  <c r="I303" i="3" s="1"/>
  <c r="E176" i="4"/>
  <c r="C11" i="3"/>
  <c r="C12" i="3"/>
  <c r="O467" i="3" l="1"/>
  <c r="O464" i="3"/>
  <c r="O459" i="3"/>
  <c r="C18" i="1"/>
  <c r="O466" i="3"/>
  <c r="O108" i="3"/>
  <c r="O210" i="3"/>
  <c r="O319" i="3"/>
  <c r="O256" i="3"/>
  <c r="O310" i="3"/>
  <c r="O282" i="3"/>
  <c r="O80" i="3"/>
  <c r="O207" i="3"/>
  <c r="O270" i="3"/>
  <c r="O49" i="3"/>
  <c r="O61" i="3"/>
  <c r="O223" i="3"/>
  <c r="O159" i="3"/>
  <c r="O188" i="3"/>
  <c r="O184" i="3"/>
  <c r="O293" i="3"/>
  <c r="O151" i="3"/>
  <c r="O333" i="3"/>
  <c r="O445" i="3"/>
  <c r="O334" i="3"/>
  <c r="O222" i="3"/>
  <c r="O180" i="3"/>
  <c r="O243" i="3"/>
  <c r="O58" i="3"/>
  <c r="O134" i="3"/>
  <c r="O44" i="3"/>
  <c r="O149" i="3"/>
  <c r="O403" i="3"/>
  <c r="O458" i="3"/>
  <c r="O124" i="3"/>
  <c r="O328" i="3"/>
  <c r="O251" i="3"/>
  <c r="O431" i="3"/>
  <c r="O336" i="3"/>
  <c r="O106" i="3"/>
  <c r="O249" i="3"/>
  <c r="O219" i="3"/>
  <c r="O99" i="3"/>
  <c r="O128" i="3"/>
  <c r="O78" i="3"/>
  <c r="O48" i="3"/>
  <c r="O154" i="3"/>
  <c r="O37" i="3"/>
  <c r="O393" i="3"/>
  <c r="O291" i="3"/>
  <c r="O67" i="3"/>
  <c r="O255" i="3"/>
  <c r="O221" i="3"/>
  <c r="O299" i="3"/>
  <c r="O385" i="3"/>
  <c r="O290" i="3"/>
  <c r="O190" i="3"/>
  <c r="O449" i="3"/>
  <c r="O110" i="3"/>
  <c r="O178" i="3"/>
  <c r="O354" i="3"/>
  <c r="O351" i="3"/>
  <c r="O38" i="3"/>
  <c r="O82" i="3"/>
  <c r="O418" i="3"/>
  <c r="O200" i="3"/>
  <c r="O160" i="3"/>
  <c r="O378" i="3"/>
  <c r="O228" i="3"/>
  <c r="O438" i="3"/>
  <c r="O57" i="3"/>
  <c r="O292" i="3"/>
  <c r="O28" i="3"/>
  <c r="O325" i="3"/>
  <c r="O50" i="3"/>
  <c r="O191" i="3"/>
  <c r="O455" i="3"/>
  <c r="O434" i="3"/>
  <c r="O165" i="3"/>
  <c r="O224" i="3"/>
  <c r="O29" i="3"/>
  <c r="O401" i="3"/>
  <c r="O22" i="3"/>
  <c r="O197" i="3"/>
  <c r="O289" i="3"/>
  <c r="O123" i="3"/>
  <c r="O127" i="3"/>
  <c r="O382" i="3"/>
  <c r="O167" i="3"/>
  <c r="O267" i="3"/>
  <c r="O377" i="3"/>
  <c r="O77" i="3"/>
  <c r="O446" i="3"/>
  <c r="O183" i="3"/>
  <c r="O131" i="3"/>
  <c r="O114" i="3"/>
  <c r="O240" i="3"/>
  <c r="O368" i="3"/>
  <c r="O415" i="3"/>
  <c r="O164" i="3"/>
  <c r="O71" i="3"/>
  <c r="O344" i="3"/>
  <c r="O145" i="3"/>
  <c r="O140" i="3"/>
  <c r="O213" i="3"/>
  <c r="O47" i="3"/>
  <c r="O53" i="3"/>
  <c r="O42" i="3"/>
  <c r="O279" i="3"/>
  <c r="O84" i="3"/>
  <c r="O320" i="3"/>
  <c r="O176" i="3"/>
  <c r="O430" i="3"/>
  <c r="O204" i="3"/>
  <c r="O278" i="3"/>
  <c r="O237" i="3"/>
  <c r="O352" i="3"/>
  <c r="O453" i="3"/>
  <c r="O59" i="3"/>
  <c r="O342" i="3"/>
  <c r="O406" i="3"/>
  <c r="O206" i="3"/>
  <c r="O425" i="3"/>
  <c r="O95" i="3"/>
  <c r="O155" i="3"/>
  <c r="O326" i="3"/>
  <c r="O74" i="3"/>
  <c r="O429" i="3"/>
  <c r="O366" i="3"/>
  <c r="O452" i="3"/>
  <c r="O269" i="3"/>
  <c r="O105" i="3"/>
  <c r="O34" i="3"/>
  <c r="O171" i="3"/>
  <c r="O259" i="3"/>
  <c r="O168" i="3"/>
  <c r="O340" i="3"/>
  <c r="O235" i="3"/>
  <c r="O383" i="3"/>
  <c r="O463" i="3"/>
  <c r="O227" i="3"/>
  <c r="O296" i="3"/>
  <c r="O88" i="3"/>
  <c r="O41" i="3"/>
  <c r="O96" i="3"/>
  <c r="O117" i="3"/>
  <c r="O218" i="3"/>
  <c r="O236" i="3"/>
  <c r="O83" i="3"/>
  <c r="O177" i="3"/>
  <c r="O392" i="3"/>
  <c r="O295" i="3"/>
  <c r="O356" i="3"/>
  <c r="O411" i="3"/>
  <c r="O287" i="3"/>
  <c r="O375" i="3"/>
  <c r="O443" i="3"/>
  <c r="O460" i="3"/>
  <c r="O404" i="3"/>
  <c r="O141" i="3"/>
  <c r="O312" i="3"/>
  <c r="O175" i="3"/>
  <c r="O442" i="3"/>
  <c r="O214" i="3"/>
  <c r="O109" i="3"/>
  <c r="O72" i="3"/>
  <c r="O311" i="3"/>
  <c r="O85" i="3"/>
  <c r="O156" i="3"/>
  <c r="O390" i="3"/>
  <c r="O198" i="3"/>
  <c r="O457" i="3"/>
  <c r="O309" i="3"/>
  <c r="O400" i="3"/>
  <c r="O330" i="3"/>
  <c r="O93" i="3"/>
  <c r="O193" i="3"/>
  <c r="O410" i="3"/>
  <c r="O332" i="3"/>
  <c r="O157" i="3"/>
  <c r="O112" i="3"/>
  <c r="O396" i="3"/>
  <c r="O300" i="3"/>
  <c r="O276" i="3"/>
  <c r="O421" i="3"/>
  <c r="O118" i="3"/>
  <c r="O32" i="3"/>
  <c r="O212" i="3"/>
  <c r="O226" i="3"/>
  <c r="O451" i="3"/>
  <c r="O441" i="3"/>
  <c r="O101" i="3"/>
  <c r="O202" i="3"/>
  <c r="O195" i="3"/>
  <c r="O89" i="3"/>
  <c r="O60" i="3"/>
  <c r="O135" i="3"/>
  <c r="O432" i="3"/>
  <c r="O250" i="3"/>
  <c r="O317" i="3"/>
  <c r="O394" i="3"/>
  <c r="O211" i="3"/>
  <c r="O100" i="3"/>
  <c r="O321" i="3"/>
  <c r="O174" i="3"/>
  <c r="O364" i="3"/>
  <c r="O122" i="3"/>
  <c r="O347" i="3"/>
  <c r="C15" i="3"/>
  <c r="O266" i="3"/>
  <c r="O215" i="3"/>
  <c r="O182" i="3"/>
  <c r="O450" i="3"/>
  <c r="O231" i="3"/>
  <c r="O288" i="3"/>
  <c r="O399" i="3"/>
  <c r="O30" i="3"/>
  <c r="O192" i="3"/>
  <c r="O103" i="3"/>
  <c r="O158" i="3"/>
  <c r="O63" i="3"/>
  <c r="O387" i="3"/>
  <c r="O409" i="3"/>
  <c r="O285" i="3"/>
  <c r="O241" i="3"/>
  <c r="O148" i="3"/>
  <c r="O273" i="3"/>
  <c r="O423" i="3"/>
  <c r="O24" i="3"/>
  <c r="O138" i="3"/>
  <c r="O73" i="3"/>
  <c r="O121" i="3"/>
  <c r="O98" i="3"/>
  <c r="O126" i="3"/>
  <c r="O52" i="3"/>
  <c r="O308" i="3"/>
  <c r="O66" i="3"/>
  <c r="O372" i="3"/>
  <c r="O76" i="3"/>
  <c r="O246" i="3"/>
  <c r="O39" i="3"/>
  <c r="O56" i="3"/>
  <c r="O314" i="3"/>
  <c r="O376" i="3"/>
  <c r="O369" i="3"/>
  <c r="O297" i="3"/>
  <c r="O412" i="3"/>
  <c r="O143" i="3"/>
  <c r="O232" i="3"/>
  <c r="O31" i="3"/>
  <c r="O81" i="3"/>
  <c r="O225" i="3"/>
  <c r="O43" i="3"/>
  <c r="O115" i="3"/>
  <c r="O322" i="3"/>
  <c r="O239" i="3"/>
  <c r="O280" i="3"/>
  <c r="O220" i="3"/>
  <c r="O338" i="3"/>
  <c r="O379" i="3"/>
  <c r="O419" i="3"/>
  <c r="O247" i="3"/>
  <c r="O397" i="3"/>
  <c r="O339" i="3"/>
  <c r="O146" i="3"/>
  <c r="O444" i="3"/>
  <c r="O245" i="3"/>
  <c r="O447" i="3"/>
  <c r="O283" i="3"/>
  <c r="O380" i="3"/>
  <c r="O35" i="3"/>
  <c r="O187" i="3"/>
  <c r="O229" i="3"/>
  <c r="O260" i="3"/>
  <c r="O264" i="3"/>
  <c r="O45" i="3"/>
  <c r="O199" i="3"/>
  <c r="O217" i="3"/>
  <c r="O417" i="3"/>
  <c r="O265" i="3"/>
  <c r="O348" i="3"/>
  <c r="O216" i="3"/>
  <c r="O323" i="3"/>
  <c r="O132" i="3"/>
  <c r="O209" i="3"/>
  <c r="O456" i="3"/>
  <c r="O120" i="3"/>
  <c r="O173" i="3"/>
  <c r="O284" i="3"/>
  <c r="O271" i="3"/>
  <c r="O252" i="3"/>
  <c r="O363" i="3"/>
  <c r="O97" i="3"/>
  <c r="O130" i="3"/>
  <c r="O305" i="3"/>
  <c r="O426" i="3"/>
  <c r="O316" i="3"/>
  <c r="O405" i="3"/>
  <c r="O420" i="3"/>
  <c r="O169" i="3"/>
  <c r="O27" i="3"/>
  <c r="O104" i="3"/>
  <c r="O381" i="3"/>
  <c r="O194" i="3"/>
  <c r="O327" i="3"/>
  <c r="O248" i="3"/>
  <c r="O46" i="3"/>
  <c r="O371" i="3"/>
  <c r="O384" i="3"/>
  <c r="O68" i="3"/>
  <c r="O367" i="3"/>
  <c r="O23" i="3"/>
  <c r="O324" i="3"/>
  <c r="O196" i="3"/>
  <c r="O437" i="3"/>
  <c r="O281" i="3"/>
  <c r="O179" i="3"/>
  <c r="O253" i="3"/>
  <c r="O139" i="3"/>
  <c r="O345" i="3"/>
  <c r="O274" i="3"/>
  <c r="O301" i="3"/>
  <c r="O428" i="3"/>
  <c r="O303" i="3"/>
  <c r="O107" i="3"/>
  <c r="O147" i="3"/>
  <c r="O359" i="3"/>
  <c r="O258" i="3"/>
  <c r="O313" i="3"/>
  <c r="O33" i="3"/>
  <c r="O119" i="3"/>
  <c r="O439" i="3"/>
  <c r="O465" i="3"/>
  <c r="O355" i="3"/>
  <c r="O102" i="3"/>
  <c r="O153" i="3"/>
  <c r="O306" i="3"/>
  <c r="O185" i="3"/>
  <c r="O373" i="3"/>
  <c r="O433" i="3"/>
  <c r="O350" i="3"/>
  <c r="O424" i="3"/>
  <c r="O69" i="3"/>
  <c r="O462" i="3"/>
  <c r="O166" i="3"/>
  <c r="O361" i="3"/>
  <c r="O386" i="3"/>
  <c r="O62" i="3"/>
  <c r="O398" i="3"/>
  <c r="O413" i="3"/>
  <c r="O275" i="3"/>
  <c r="O353" i="3"/>
  <c r="O163" i="3"/>
  <c r="O55" i="3"/>
  <c r="O65" i="3"/>
  <c r="O277" i="3"/>
  <c r="O294" i="3"/>
  <c r="O422" i="3"/>
  <c r="O448" i="3"/>
  <c r="O64" i="3"/>
  <c r="O427" i="3"/>
  <c r="O54" i="3"/>
  <c r="O408" i="3"/>
  <c r="O21" i="3"/>
  <c r="O36" i="3"/>
  <c r="O129" i="3"/>
  <c r="O203" i="3"/>
  <c r="O152" i="3"/>
  <c r="O170" i="3"/>
  <c r="O25" i="3"/>
  <c r="O186" i="3"/>
  <c r="O315" i="3"/>
  <c r="O389" i="3"/>
  <c r="O75" i="3"/>
  <c r="O238" i="3"/>
  <c r="O454" i="3"/>
  <c r="O86" i="3"/>
  <c r="O133" i="3"/>
  <c r="O416" i="3"/>
  <c r="O440" i="3"/>
  <c r="O79" i="3"/>
  <c r="O113" i="3"/>
  <c r="O331" i="3"/>
  <c r="O388" i="3"/>
  <c r="O402" i="3"/>
  <c r="O144" i="3"/>
  <c r="O391" i="3"/>
  <c r="O407" i="3"/>
  <c r="O254" i="3"/>
  <c r="O395" i="3"/>
  <c r="O307" i="3"/>
  <c r="O365" i="3"/>
  <c r="O436" i="3"/>
  <c r="O150" i="3"/>
  <c r="O70" i="3"/>
  <c r="O51" i="3"/>
  <c r="O298" i="3"/>
  <c r="O208" i="3"/>
  <c r="O349" i="3"/>
  <c r="O272" i="3"/>
  <c r="O343" i="3"/>
  <c r="O161" i="3"/>
  <c r="O116" i="3"/>
  <c r="O91" i="3"/>
  <c r="O87" i="3"/>
  <c r="O242" i="3"/>
  <c r="O286" i="3"/>
  <c r="O244" i="3"/>
  <c r="O358" i="3"/>
  <c r="O261" i="3"/>
  <c r="O414" i="3"/>
  <c r="O142" i="3"/>
  <c r="O90" i="3"/>
  <c r="O125" i="3"/>
  <c r="O181" i="3"/>
  <c r="O262" i="3"/>
  <c r="O329" i="3"/>
  <c r="O263" i="3"/>
  <c r="O137" i="3"/>
  <c r="O357" i="3"/>
  <c r="O346" i="3"/>
  <c r="O111" i="3"/>
  <c r="O341" i="3"/>
  <c r="O268" i="3"/>
  <c r="O40" i="3"/>
  <c r="O461" i="3"/>
  <c r="O92" i="3"/>
  <c r="O230" i="3"/>
  <c r="O162" i="3"/>
  <c r="O189" i="3"/>
  <c r="O370" i="3"/>
  <c r="O335" i="3"/>
  <c r="O233" i="3"/>
  <c r="O136" i="3"/>
  <c r="O435" i="3"/>
  <c r="O304" i="3"/>
  <c r="O374" i="3"/>
  <c r="O205" i="3"/>
  <c r="O172" i="3"/>
  <c r="O362" i="3"/>
  <c r="O257" i="3"/>
  <c r="O94" i="3"/>
  <c r="O201" i="3"/>
  <c r="O302" i="3"/>
  <c r="O360" i="3"/>
  <c r="O234" i="3"/>
  <c r="O26" i="3"/>
  <c r="O337" i="3"/>
  <c r="O318" i="3"/>
  <c r="C16" i="3"/>
  <c r="D18" i="3" s="1"/>
  <c r="K380" i="3"/>
  <c r="C18" i="3" l="1"/>
  <c r="F18" i="3"/>
  <c r="F19" i="3" s="1"/>
</calcChain>
</file>

<file path=xl/sharedStrings.xml><?xml version="1.0" encoding="utf-8"?>
<sst xmlns="http://schemas.openxmlformats.org/spreadsheetml/2006/main" count="4740" uniqueCount="1381">
  <si>
    <t>JAVSO..44..164</t>
  </si>
  <si>
    <t>JAVSO..43...77</t>
  </si>
  <si>
    <t>JAVSO..45..215</t>
  </si>
  <si>
    <t>IBVS 6230</t>
  </si>
  <si>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</si>
  <si>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</si>
  <si>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</si>
  <si>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</si>
  <si>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</si>
  <si>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</si>
  <si>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</si>
  <si>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</si>
  <si>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</si>
  <si>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</si>
  <si>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</si>
  <si>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</si>
  <si>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</si>
  <si>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</si>
  <si>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</si>
  <si>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</si>
  <si>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</si>
  <si>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</si>
  <si>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</si>
  <si>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</si>
  <si>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</si>
  <si>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</si>
  <si>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</si>
  <si>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</si>
  <si>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</si>
  <si>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</si>
  <si>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EB</t>
  </si>
  <si>
    <t>Sp:  F5</t>
  </si>
  <si>
    <t>Manimanis, 2001  2001A&amp;A...369..960M</t>
  </si>
  <si>
    <t>Maxted 1996</t>
  </si>
  <si>
    <t>1996Obs...116..288M</t>
  </si>
  <si>
    <t>Mallama 1980</t>
  </si>
  <si>
    <t>1980ApJS...44..241M</t>
  </si>
  <si>
    <t>IBVS 1190</t>
  </si>
  <si>
    <t>IBVS 954</t>
  </si>
  <si>
    <t>1973AJ.....78..107I</t>
  </si>
  <si>
    <t>Wood 1971</t>
  </si>
  <si>
    <t>Misc</t>
  </si>
  <si>
    <t>M.</t>
  </si>
  <si>
    <t>Baldwin</t>
  </si>
  <si>
    <t>G.</t>
  </si>
  <si>
    <t>Samolyk</t>
  </si>
  <si>
    <t>D.</t>
  </si>
  <si>
    <t>Ruokonen</t>
  </si>
  <si>
    <t>Wedemayer</t>
  </si>
  <si>
    <t>43626.759 :</t>
  </si>
  <si>
    <t>Hanson</t>
  </si>
  <si>
    <t>E.</t>
  </si>
  <si>
    <t>Halbach</t>
  </si>
  <si>
    <t>Williams</t>
  </si>
  <si>
    <t>46025.663 :</t>
  </si>
  <si>
    <t>P.</t>
  </si>
  <si>
    <t>Atwood</t>
  </si>
  <si>
    <t>Kaiser</t>
  </si>
  <si>
    <t>OMT #1</t>
  </si>
  <si>
    <t>OMT #6</t>
  </si>
  <si>
    <t>S.</t>
  </si>
  <si>
    <t>Cook</t>
  </si>
  <si>
    <t>Cook (CCD)</t>
  </si>
  <si>
    <t>50165.753 :</t>
  </si>
  <si>
    <t>R.</t>
  </si>
  <si>
    <t>Berg</t>
  </si>
  <si>
    <t>C.</t>
  </si>
  <si>
    <t>Stephan</t>
  </si>
  <si>
    <t>51629.763 :</t>
  </si>
  <si>
    <t>OMT = "Observed Minima Timings"  see www.aavso.org</t>
  </si>
  <si>
    <t>phe</t>
  </si>
  <si>
    <t>PASP 83,286</t>
  </si>
  <si>
    <t>K</t>
  </si>
  <si>
    <t>v</t>
  </si>
  <si>
    <t>AN 294,226</t>
  </si>
  <si>
    <t>BBSAG 3</t>
  </si>
  <si>
    <t>Diethelm R</t>
  </si>
  <si>
    <t>BBSAG Bull.3</t>
  </si>
  <si>
    <t>B</t>
  </si>
  <si>
    <t>BBSAG Bull.5</t>
  </si>
  <si>
    <t>BBSAG Bull.8</t>
  </si>
  <si>
    <t>pg</t>
  </si>
  <si>
    <t>IBVS 828</t>
  </si>
  <si>
    <t>BBSAG Bull.16</t>
  </si>
  <si>
    <t>BBSAG Bull.19</t>
  </si>
  <si>
    <t>BBSAG Bull.20</t>
  </si>
  <si>
    <t>BBSAG Bull.21</t>
  </si>
  <si>
    <t>Locher K</t>
  </si>
  <si>
    <t>BBSAG Bull.23</t>
  </si>
  <si>
    <t>BBSAG Bull.26</t>
  </si>
  <si>
    <t>IBVS 1249</t>
  </si>
  <si>
    <t>Royer A</t>
  </si>
  <si>
    <t>BBSAG Bull.30</t>
  </si>
  <si>
    <t>BBSAG Bull.32</t>
  </si>
  <si>
    <t>BBSAG Bull.34</t>
  </si>
  <si>
    <t>Bouzin B</t>
  </si>
  <si>
    <t>BBSAG Bull.35</t>
  </si>
  <si>
    <t>BBSAG Bull.36</t>
  </si>
  <si>
    <t>Penna M</t>
  </si>
  <si>
    <t>BBSAG Bull.38</t>
  </si>
  <si>
    <t>Poretti E</t>
  </si>
  <si>
    <t>BRNO 26</t>
  </si>
  <si>
    <t>BAA 59,16</t>
  </si>
  <si>
    <t>BAV-M 34</t>
  </si>
  <si>
    <t>BAV-M 36</t>
  </si>
  <si>
    <t>MVS 10,163</t>
  </si>
  <si>
    <t>BAA 60,15</t>
  </si>
  <si>
    <t>N</t>
  </si>
  <si>
    <t>Krobusek B</t>
  </si>
  <si>
    <t>BBSAG Bull.72</t>
  </si>
  <si>
    <t>BBSAG Bull.73</t>
  </si>
  <si>
    <t>Brno 27</t>
  </si>
  <si>
    <t>BAA 61,14</t>
  </si>
  <si>
    <t>Brno 30</t>
  </si>
  <si>
    <t>Paschke A</t>
  </si>
  <si>
    <t>BBSAG Bull.85</t>
  </si>
  <si>
    <t>Mavrofridis G</t>
  </si>
  <si>
    <t>BBSAG Bull.84</t>
  </si>
  <si>
    <t>Kohl M</t>
  </si>
  <si>
    <t>BBSAG Bull.89</t>
  </si>
  <si>
    <t>Brno 31</t>
  </si>
  <si>
    <t>BAV-M 60</t>
  </si>
  <si>
    <t>V</t>
  </si>
  <si>
    <t>BAV-M 62</t>
  </si>
  <si>
    <t>BBSAG</t>
  </si>
  <si>
    <t>IBVS 5399</t>
  </si>
  <si>
    <t>I</t>
  </si>
  <si>
    <t>AAVSO</t>
  </si>
  <si>
    <t>Nelson</t>
  </si>
  <si>
    <t>IBVS 5636</t>
  </si>
  <si>
    <t>IBVS 5643</t>
  </si>
  <si>
    <t>IBVS 5672</t>
  </si>
  <si>
    <t>RU UMi / gsc 4402-0504</t>
  </si>
  <si>
    <t># of data points:</t>
  </si>
  <si>
    <t>IBVS 5657</t>
  </si>
  <si>
    <t>IBVS 5694</t>
  </si>
  <si>
    <t>IBVS 5731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</si>
  <si>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</si>
  <si>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</si>
  <si>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</si>
  <si>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</si>
  <si>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</si>
  <si>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</si>
  <si>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</si>
  <si>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IBVS 5875</t>
  </si>
  <si>
    <t>IBVS 5894</t>
  </si>
  <si>
    <t>II</t>
  </si>
  <si>
    <t>OEJV 0074</t>
  </si>
  <si>
    <t>vis</t>
  </si>
  <si>
    <t>OEJV 0107</t>
  </si>
  <si>
    <t>IBVS</t>
  </si>
  <si>
    <t>OEJV</t>
  </si>
  <si>
    <t>BAD</t>
  </si>
  <si>
    <t>IBVS 5917</t>
  </si>
  <si>
    <t>IBVS 5945</t>
  </si>
  <si>
    <t>Add cycle</t>
  </si>
  <si>
    <t>Old Cycle</t>
  </si>
  <si>
    <t>IBVS 5974</t>
  </si>
  <si>
    <t>IBVS 5988</t>
  </si>
  <si>
    <t>IBVS 5959</t>
  </si>
  <si>
    <t>IBVS 5992</t>
  </si>
  <si>
    <t>IBVS 6010</t>
  </si>
  <si>
    <t>JAVSO..38...85</t>
  </si>
  <si>
    <t>JAVSO..39...94</t>
  </si>
  <si>
    <t>JAVSO..36..186</t>
  </si>
  <si>
    <t>JAVSO..37...44</t>
  </si>
  <si>
    <t>JAVSO..38..183</t>
  </si>
  <si>
    <t>IBVS 6029</t>
  </si>
  <si>
    <t>IBVS 6050</t>
  </si>
  <si>
    <t>IBVS 6084</t>
  </si>
  <si>
    <t>JAVSO..42..426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</si>
  <si>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</si>
  <si>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</si>
  <si>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</si>
  <si>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</si>
  <si>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</si>
  <si>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</si>
  <si>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</si>
  <si>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</si>
  <si>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</t>
  </si>
  <si>
    <t> -0.003 </t>
  </si>
  <si>
    <t>F </t>
  </si>
  <si>
    <t>IBVS 6157</t>
  </si>
  <si>
    <t>2415789.920 </t>
  </si>
  <si>
    <t> 09.02.1902 10:04 </t>
  </si>
  <si>
    <t> 0.004 </t>
  </si>
  <si>
    <t>P </t>
  </si>
  <si>
    <t> H.Bauernfeind </t>
  </si>
  <si>
    <t> VB 7.72 </t>
  </si>
  <si>
    <t>2415993.579 </t>
  </si>
  <si>
    <t> 01.09.1902 01:53 </t>
  </si>
  <si>
    <t> -0.008 </t>
  </si>
  <si>
    <t>2416115.844 </t>
  </si>
  <si>
    <t> 01.01.1903 08:15 </t>
  </si>
  <si>
    <t> -0.051 </t>
  </si>
  <si>
    <t>2416342.640 </t>
  </si>
  <si>
    <t> 16.08.1903 03:21 </t>
  </si>
  <si>
    <t> -0.023 </t>
  </si>
  <si>
    <t>2416484.917 </t>
  </si>
  <si>
    <t> 05.01.1904 10:00 </t>
  </si>
  <si>
    <t> -0.001 </t>
  </si>
  <si>
    <t>2416506.947 </t>
  </si>
  <si>
    <t> 27.01.1904 10:43 </t>
  </si>
  <si>
    <t> -0.018 </t>
  </si>
  <si>
    <t>2416514.865 </t>
  </si>
  <si>
    <t> 04.02.1904 08:45 </t>
  </si>
  <si>
    <t> 0.026 </t>
  </si>
  <si>
    <t>2416760.486 </t>
  </si>
  <si>
    <t> 06.10.1904 23:39 </t>
  </si>
  <si>
    <t>2416884.863 </t>
  </si>
  <si>
    <t> 08.02.1905 08:42 </t>
  </si>
  <si>
    <t> -0.049 </t>
  </si>
  <si>
    <t>2416986.719 </t>
  </si>
  <si>
    <t> 21.05.1905 05:15 </t>
  </si>
  <si>
    <t> -0.028 </t>
  </si>
  <si>
    <t>2417814.542 </t>
  </si>
  <si>
    <t> 27.08.1907 01:00 </t>
  </si>
  <si>
    <t> -0.014 </t>
  </si>
  <si>
    <t>2418185.631 </t>
  </si>
  <si>
    <t> 01.09.1908 03:08 </t>
  </si>
  <si>
    <t> -0.048 </t>
  </si>
  <si>
    <t>2418388.834 </t>
  </si>
  <si>
    <t> 23.03.1909 08:00 </t>
  </si>
  <si>
    <t> 0.009 </t>
  </si>
  <si>
    <t>2418425.550 </t>
  </si>
  <si>
    <t> 29.04.1909 01:12 </t>
  </si>
  <si>
    <t> -0.020 </t>
  </si>
  <si>
    <t>2418491.708 </t>
  </si>
  <si>
    <t> 04.07.1909 04:59 </t>
  </si>
  <si>
    <t>2419226.630 </t>
  </si>
  <si>
    <t> 09.07.1911 03:07 </t>
  </si>
  <si>
    <t> 0.023 </t>
  </si>
  <si>
    <t>2419902.711 </t>
  </si>
  <si>
    <t> 15.05.1913 05:03 </t>
  </si>
  <si>
    <t>2419932.579 </t>
  </si>
  <si>
    <t> 14.06.1913 01:53 </t>
  </si>
  <si>
    <t> -0.054 </t>
  </si>
  <si>
    <t>2420150.953 </t>
  </si>
  <si>
    <t> 18.01.1914 10:52 </t>
  </si>
  <si>
    <t>2420517.903 </t>
  </si>
  <si>
    <t> 20.01.1915 09:40 </t>
  </si>
  <si>
    <t>2420577.747 </t>
  </si>
  <si>
    <t> 21.03.1915 05:55 </t>
  </si>
  <si>
    <t>2420609.755 </t>
  </si>
  <si>
    <t> 22.04.1915 06:07 </t>
  </si>
  <si>
    <t> -0.033 </t>
  </si>
  <si>
    <t>2421125.564 </t>
  </si>
  <si>
    <t> 19.09.1916 01:32 </t>
  </si>
  <si>
    <t> 0.036 </t>
  </si>
  <si>
    <t>2421151.483 </t>
  </si>
  <si>
    <t> 14.10.1916 23:35 </t>
  </si>
  <si>
    <t> -0.029 </t>
  </si>
  <si>
    <t>2421542.552 </t>
  </si>
  <si>
    <t> 10.11.1917 01:14 </t>
  </si>
  <si>
    <t> -0.030 </t>
  </si>
  <si>
    <t>2421643.893 </t>
  </si>
  <si>
    <t> 19.02.1918 09:25 </t>
  </si>
  <si>
    <t> 0.001 </t>
  </si>
  <si>
    <t>2421795.608 </t>
  </si>
  <si>
    <t> 21.07.1918 02:35 </t>
  </si>
  <si>
    <t> 0.012 </t>
  </si>
  <si>
    <t>2422001.858 </t>
  </si>
  <si>
    <t> 12.02.1919 08:35 </t>
  </si>
  <si>
    <t> -0.034 </t>
  </si>
  <si>
    <t>2422051.771 </t>
  </si>
  <si>
    <t> 03.04.1919 06:30 </t>
  </si>
  <si>
    <t> 0.011 </t>
  </si>
  <si>
    <t>2422675.952 </t>
  </si>
  <si>
    <t> 17.12.1920 10:50 </t>
  </si>
  <si>
    <t> 0.055 </t>
  </si>
  <si>
    <t>2422767.770 </t>
  </si>
  <si>
    <t> 19.03.1921 06:28 </t>
  </si>
  <si>
    <t>2424233.838 </t>
  </si>
  <si>
    <t> 24.03.1925 08:06 </t>
  </si>
  <si>
    <t> -0.040 </t>
  </si>
  <si>
    <t>2424242.761 </t>
  </si>
  <si>
    <t> 02.04.1925 06:15 </t>
  </si>
  <si>
    <t> -0.041 </t>
  </si>
  <si>
    <t>2424549.898 </t>
  </si>
  <si>
    <t> 03.02.1926 09:33 </t>
  </si>
  <si>
    <t> 0.014 </t>
  </si>
  <si>
    <t>2424618.661 </t>
  </si>
  <si>
    <t> 13.04.1926 03:51 </t>
  </si>
  <si>
    <t>2424661.697 </t>
  </si>
  <si>
    <t> 26.05.1926 04:43 </t>
  </si>
  <si>
    <t>2424908.892 </t>
  </si>
  <si>
    <t> 28.01.1927 09:24 </t>
  </si>
  <si>
    <t>2424949.841 </t>
  </si>
  <si>
    <t> 10.03.1927 08:11 </t>
  </si>
  <si>
    <t> -0.036 </t>
  </si>
  <si>
    <t>2424949.882 </t>
  </si>
  <si>
    <t> 10.03.1927 09:10 </t>
  </si>
  <si>
    <t> 0.005 </t>
  </si>
  <si>
    <t>2424949.905 </t>
  </si>
  <si>
    <t> 10.03.1927 09:43 </t>
  </si>
  <si>
    <t> 0.028 </t>
  </si>
  <si>
    <t>2424988.730 </t>
  </si>
  <si>
    <t> 18.04.1927 05:31 </t>
  </si>
  <si>
    <t> 0.008 </t>
  </si>
  <si>
    <t>2424999.733 </t>
  </si>
  <si>
    <t> 29.04.1927 05:35 </t>
  </si>
  <si>
    <t> -0.012 </t>
  </si>
  <si>
    <t>2424999.757 </t>
  </si>
  <si>
    <t> 29.04.1927 06:10 </t>
  </si>
  <si>
    <t>2425049.608 </t>
  </si>
  <si>
    <t> 18.06.1927 02:35 </t>
  </si>
  <si>
    <t> -0.005 </t>
  </si>
  <si>
    <t>2425070.628 </t>
  </si>
  <si>
    <t> 09.07.1927 03:04 </t>
  </si>
  <si>
    <t> 0.017 </t>
  </si>
  <si>
    <t>2425664.855 </t>
  </si>
  <si>
    <t> 22.02.1929 08:31 </t>
  </si>
  <si>
    <t>2426024.898 </t>
  </si>
  <si>
    <t> 17.02.1930 09:33 </t>
  </si>
  <si>
    <t>2426074.770 </t>
  </si>
  <si>
    <t> 08.04.1930 06:28 </t>
  </si>
  <si>
    <t> -0.024 </t>
  </si>
  <si>
    <t>2426247.513 </t>
  </si>
  <si>
    <t> 28.09.1930 00:18 </t>
  </si>
  <si>
    <t> 0.018 </t>
  </si>
  <si>
    <t>2426456.397 </t>
  </si>
  <si>
    <t> 24.04.1931 21:31 </t>
  </si>
  <si>
    <t> -0.019 </t>
  </si>
  <si>
    <t> Strohmeier&amp;Knigge </t>
  </si>
  <si>
    <t> VB 5.8 </t>
  </si>
  <si>
    <t>2426509.449 </t>
  </si>
  <si>
    <t> 16.06.1931 22:46 </t>
  </si>
  <si>
    <t> 0.016 </t>
  </si>
  <si>
    <t>2426744.607 </t>
  </si>
  <si>
    <t> 07.02.1932 02:34 </t>
  </si>
  <si>
    <t> 0.007 </t>
  </si>
  <si>
    <t>2426810.765 </t>
  </si>
  <si>
    <t> 13.04.1932 06:21 </t>
  </si>
  <si>
    <t> 0.024 </t>
  </si>
  <si>
    <t>2426819.690 </t>
  </si>
  <si>
    <t> 22.04.1932 04:33 </t>
  </si>
  <si>
    <t> 0.025 </t>
  </si>
  <si>
    <t>2426933.563 </t>
  </si>
  <si>
    <t> 14.08.1932 01:30 </t>
  </si>
  <si>
    <t> -0.011 </t>
  </si>
  <si>
    <t>2426954.548 </t>
  </si>
  <si>
    <t> 04.09.1932 01:09 </t>
  </si>
  <si>
    <t>2427133.563 </t>
  </si>
  <si>
    <t> 02.03.1933 01:30 </t>
  </si>
  <si>
    <t> -0.007 </t>
  </si>
  <si>
    <t>2427486.890 </t>
  </si>
  <si>
    <t> 18.02.1934 09:21 </t>
  </si>
  <si>
    <t> 0.044 </t>
  </si>
  <si>
    <t>2427558.751 </t>
  </si>
  <si>
    <t> 01.05.1934 06:01 </t>
  </si>
  <si>
    <t> -0.010 </t>
  </si>
  <si>
    <t>2427935.687 </t>
  </si>
  <si>
    <t> 13.05.1935 04:29 </t>
  </si>
  <si>
    <t> 0.029 </t>
  </si>
  <si>
    <t>2427956.620 </t>
  </si>
  <si>
    <t> 03.06.1935 02:52 </t>
  </si>
  <si>
    <t> -0.035 </t>
  </si>
  <si>
    <t>2427979.777 </t>
  </si>
  <si>
    <t> 26.06.1935 06:38 </t>
  </si>
  <si>
    <t>2428222.823 </t>
  </si>
  <si>
    <t> 24.02.1936 07:45 </t>
  </si>
  <si>
    <t> 0.031 </t>
  </si>
  <si>
    <t>2428248.505 </t>
  </si>
  <si>
    <t> 21.03.1936 00:07 </t>
  </si>
  <si>
    <t> -0.009 </t>
  </si>
  <si>
    <t>2428310.454 </t>
  </si>
  <si>
    <t> 21.05.1936 22:53 </t>
  </si>
  <si>
    <t>2428683.714 </t>
  </si>
  <si>
    <t> 30.05.1937 05:08 </t>
  </si>
  <si>
    <t> 0.037 </t>
  </si>
  <si>
    <t>2428690.492 </t>
  </si>
  <si>
    <t> 05.06.1937 23:48 </t>
  </si>
  <si>
    <t>2428751.407 </t>
  </si>
  <si>
    <t> 05.08.1937 21:46 </t>
  </si>
  <si>
    <t>2429014.387 </t>
  </si>
  <si>
    <t> 25.04.1938 21:17 </t>
  </si>
  <si>
    <t> 0.006 </t>
  </si>
  <si>
    <t>2429341.422 </t>
  </si>
  <si>
    <t> 18.03.1939 22:07 </t>
  </si>
  <si>
    <t>2429373.419 </t>
  </si>
  <si>
    <t> 19.04.1939 22:03 </t>
  </si>
  <si>
    <t>2429686.836 </t>
  </si>
  <si>
    <t> 27.02.1940 08:03 </t>
  </si>
  <si>
    <t>2429696.753 </t>
  </si>
  <si>
    <t> 08.03.1940 06:04 </t>
  </si>
  <si>
    <t> -0.032 </t>
  </si>
  <si>
    <t>2430076.847 </t>
  </si>
  <si>
    <t> 23.03.1941 08:19 </t>
  </si>
  <si>
    <t>2430351.926 </t>
  </si>
  <si>
    <t> 23.12.1941 10:13 </t>
  </si>
  <si>
    <t> 0.033 </t>
  </si>
  <si>
    <t>2430382.821 </t>
  </si>
  <si>
    <t> 23.01.1942 07:42 </t>
  </si>
  <si>
    <t> -0.042 </t>
  </si>
  <si>
    <t>2430423.828 </t>
  </si>
  <si>
    <t> 05.03.1942 07:52 </t>
  </si>
  <si>
    <t> 0.020 </t>
  </si>
  <si>
    <t>2430431.686 </t>
  </si>
  <si>
    <t> 13.03.1942 04:27 </t>
  </si>
  <si>
    <t>2431120.899 </t>
  </si>
  <si>
    <t> 31.01.1944 09:34 </t>
  </si>
  <si>
    <t>2431209.610 </t>
  </si>
  <si>
    <t> 29.04.1944 02:38 </t>
  </si>
  <si>
    <t>2431219.625 </t>
  </si>
  <si>
    <t> 09.05.1944 03:00 </t>
  </si>
  <si>
    <t>2431229.602 </t>
  </si>
  <si>
    <t> 19.05.1944 02:26 </t>
  </si>
  <si>
    <t>2431487.818 </t>
  </si>
  <si>
    <t> 01.02.1945 07:37 </t>
  </si>
  <si>
    <t> -0.015 </t>
  </si>
  <si>
    <t>2431569.716 </t>
  </si>
  <si>
    <t> 24.04.1945 05:11 </t>
  </si>
  <si>
    <t> -0.006 </t>
  </si>
  <si>
    <t>2431914.580 </t>
  </si>
  <si>
    <t> 04.04.1946 01:55 </t>
  </si>
  <si>
    <t>2432294.652 </t>
  </si>
  <si>
    <t> 19.04.1947 03:38 </t>
  </si>
  <si>
    <t>2433338.700 </t>
  </si>
  <si>
    <t> 26.02.1950 04:48 </t>
  </si>
  <si>
    <t>2433525.077 </t>
  </si>
  <si>
    <t> 31.08.1950 13:50 </t>
  </si>
  <si>
    <t> T.G.Nikulina </t>
  </si>
  <si>
    <t> BTAD 35.47 </t>
  </si>
  <si>
    <t>2436611.631 </t>
  </si>
  <si>
    <t> 12.02.1959 03:08 </t>
  </si>
  <si>
    <t>2436612.675 </t>
  </si>
  <si>
    <t> 13.02.1959 04:12 </t>
  </si>
  <si>
    <t>2436630.565 </t>
  </si>
  <si>
    <t> 03.03.1959 01:33 </t>
  </si>
  <si>
    <t> 0.030 </t>
  </si>
  <si>
    <t>2436661.497 </t>
  </si>
  <si>
    <t> 02.04.1959 23:55 </t>
  </si>
  <si>
    <t>2436662.554 </t>
  </si>
  <si>
    <t> 04.04.1959 01:17 </t>
  </si>
  <si>
    <t>2439946.7581 </t>
  </si>
  <si>
    <t> 31.03.1968 06:11 </t>
  </si>
  <si>
    <t> 0.0021 </t>
  </si>
  <si>
    <t>E </t>
  </si>
  <si>
    <t>?</t>
  </si>
  <si>
    <t> Il-Seong Nha </t>
  </si>
  <si>
    <t> AJ 78.107 </t>
  </si>
  <si>
    <t>2439948.5955 </t>
  </si>
  <si>
    <t> 02.04.1968 02:17 </t>
  </si>
  <si>
    <t> 0.0023 </t>
  </si>
  <si>
    <t>2439963.8183 </t>
  </si>
  <si>
    <t> 17.04.1968 07:38 </t>
  </si>
  <si>
    <t> 0.0022 </t>
  </si>
  <si>
    <t>2440324.704 </t>
  </si>
  <si>
    <t> 13.04.1969 04:53 </t>
  </si>
  <si>
    <t>2440707.6352 </t>
  </si>
  <si>
    <t> 01.05.1970 03:14 </t>
  </si>
  <si>
    <t> -0.0013 </t>
  </si>
  <si>
    <t> D.B.Wood </t>
  </si>
  <si>
    <t> PASP 83.286 </t>
  </si>
  <si>
    <t>2440708.6853 </t>
  </si>
  <si>
    <t> 02.05.1970 04:26 </t>
  </si>
  <si>
    <t> -0.0010 </t>
  </si>
  <si>
    <t>2440710.7841 </t>
  </si>
  <si>
    <t> 04.05.1970 06:49 </t>
  </si>
  <si>
    <t> -0.0019 </t>
  </si>
  <si>
    <t>2440711.8340 </t>
  </si>
  <si>
    <t> 05.05.1970 08:00 </t>
  </si>
  <si>
    <t>2441396.304 </t>
  </si>
  <si>
    <t> 19.03.1972 19:17 </t>
  </si>
  <si>
    <t>V </t>
  </si>
  <si>
    <t> W.Braune </t>
  </si>
  <si>
    <t>BAVM 26 </t>
  </si>
  <si>
    <t>2441401.599 </t>
  </si>
  <si>
    <t> 25.03.1972 02:22 </t>
  </si>
  <si>
    <t> 0.010 </t>
  </si>
  <si>
    <t> B.Small </t>
  </si>
  <si>
    <t> AVSJ 5.40 </t>
  </si>
  <si>
    <t>2441402.638 </t>
  </si>
  <si>
    <t> 26.03.1972 03:18 </t>
  </si>
  <si>
    <t>2441411.554 </t>
  </si>
  <si>
    <t> 04.04.1972 01:17 </t>
  </si>
  <si>
    <t>2441422.582 </t>
  </si>
  <si>
    <t> 15.04.1972 01:58 </t>
  </si>
  <si>
    <t> -0.004 </t>
  </si>
  <si>
    <t>2441433.631 </t>
  </si>
  <si>
    <t> 26.04.1972 03:08 </t>
  </si>
  <si>
    <t> 0.022 </t>
  </si>
  <si>
    <t> J.Bortle </t>
  </si>
  <si>
    <t>2441460.386 </t>
  </si>
  <si>
    <t> 22.05.1972 21:15 </t>
  </si>
  <si>
    <t> R.Diethelm </t>
  </si>
  <si>
    <t> BBS 3 </t>
  </si>
  <si>
    <t>2441471.403 </t>
  </si>
  <si>
    <t> 02.06.1972 21:40 </t>
  </si>
  <si>
    <t>2441536.501 </t>
  </si>
  <si>
    <t> 07.08.1972 00:01 </t>
  </si>
  <si>
    <t> BBS 5 </t>
  </si>
  <si>
    <t>2441548.5654 </t>
  </si>
  <si>
    <t> 19.08.1972 01:34 </t>
  </si>
  <si>
    <t> -0.0028 </t>
  </si>
  <si>
    <t> DeBernardi&amp;Scaltr. </t>
  </si>
  <si>
    <t> AA 27.187 </t>
  </si>
  <si>
    <t>2441596.3381 </t>
  </si>
  <si>
    <t> 05.10.1972 20:06 </t>
  </si>
  <si>
    <t> 0.0016 </t>
  </si>
  <si>
    <t>2441598.4365 </t>
  </si>
  <si>
    <t> 07.10.1972 22:28 </t>
  </si>
  <si>
    <t> 0.0003 </t>
  </si>
  <si>
    <t>2441743.318 </t>
  </si>
  <si>
    <t> 01.03.1973 19:37 </t>
  </si>
  <si>
    <t> 0.002 </t>
  </si>
  <si>
    <t> BBS 8 </t>
  </si>
  <si>
    <t>2441798.438 </t>
  </si>
  <si>
    <t> 25.04.1973 22:30 </t>
  </si>
  <si>
    <t> P.Ahnert </t>
  </si>
  <si>
    <t> MVS 6.125 </t>
  </si>
  <si>
    <t>2442236.744 </t>
  </si>
  <si>
    <t> 08.07.1974 05:51 </t>
  </si>
  <si>
    <t> -0.002 </t>
  </si>
  <si>
    <t> B.A.Krobusek </t>
  </si>
  <si>
    <t>IBVS 954 </t>
  </si>
  <si>
    <t>2442241.464 </t>
  </si>
  <si>
    <t> 12.07.1974 23:08 </t>
  </si>
  <si>
    <t> BBS 16 </t>
  </si>
  <si>
    <t>2442245.665 </t>
  </si>
  <si>
    <t> 17.07.1974 03:57 </t>
  </si>
  <si>
    <t>2442251.435 </t>
  </si>
  <si>
    <t> 22.07.1974 22:26 </t>
  </si>
  <si>
    <t>2442265.619 </t>
  </si>
  <si>
    <t> 06.08.1974 02:51 </t>
  </si>
  <si>
    <t>2442404.718 </t>
  </si>
  <si>
    <t> 23.12.1974 05:13 </t>
  </si>
  <si>
    <t> BBS 19 </t>
  </si>
  <si>
    <t>2442405.249 </t>
  </si>
  <si>
    <t> 23.12.1974 17:58 </t>
  </si>
  <si>
    <t>2442414.687 </t>
  </si>
  <si>
    <t> 02.01.1975 04:29 </t>
  </si>
  <si>
    <t> G.Wedemayer </t>
  </si>
  <si>
    <t> AVSJ 7.41 </t>
  </si>
  <si>
    <t>2442417.321 </t>
  </si>
  <si>
    <t> 04.01.1975 19:42 </t>
  </si>
  <si>
    <t> -0.000 </t>
  </si>
  <si>
    <t> BBS 20 </t>
  </si>
  <si>
    <t>2442422.575 </t>
  </si>
  <si>
    <t> 10.01.1975 01:48 </t>
  </si>
  <si>
    <t> M.Baldwin </t>
  </si>
  <si>
    <t>2442433.609 </t>
  </si>
  <si>
    <t> 21.01.1975 02:36 </t>
  </si>
  <si>
    <t> 0.015 </t>
  </si>
  <si>
    <t>2442439.359 </t>
  </si>
  <si>
    <t> 26.01.1975 20:36 </t>
  </si>
  <si>
    <t>2442443.560 </t>
  </si>
  <si>
    <t> 31.01.1975 01:26 </t>
  </si>
  <si>
    <t>2442448.296 </t>
  </si>
  <si>
    <t> 04.02.1975 19:06 </t>
  </si>
  <si>
    <t> BBS 21 </t>
  </si>
  <si>
    <t>2442465.610 </t>
  </si>
  <si>
    <t> 22.02.1975 02:38 </t>
  </si>
  <si>
    <t>2442469.290 </t>
  </si>
  <si>
    <t> 25.02.1975 18:57 </t>
  </si>
  <si>
    <t>2442469.298 </t>
  </si>
  <si>
    <t> 25.02.1975 19:09 </t>
  </si>
  <si>
    <t> K.Locher </t>
  </si>
  <si>
    <t>2442476.638 </t>
  </si>
  <si>
    <t> 05.03.1975 03:18 </t>
  </si>
  <si>
    <t> 0.000 </t>
  </si>
  <si>
    <t>2442477.690 </t>
  </si>
  <si>
    <t> 06.03.1975 04:33 </t>
  </si>
  <si>
    <t>2442508.664 </t>
  </si>
  <si>
    <t> 06.04.1975 03:56 </t>
  </si>
  <si>
    <t>2442509.701 </t>
  </si>
  <si>
    <t> 07.04.1975 04:49 </t>
  </si>
  <si>
    <t>2442518.639 </t>
  </si>
  <si>
    <t> 16.04.1975 03:20 </t>
  </si>
  <si>
    <t> R.Harvin </t>
  </si>
  <si>
    <t>2442572.695 </t>
  </si>
  <si>
    <t> 09.06.1975 04:40 </t>
  </si>
  <si>
    <t>2442583.732 </t>
  </si>
  <si>
    <t> 20.06.1975 05:34 </t>
  </si>
  <si>
    <t> G.Samolyk </t>
  </si>
  <si>
    <t>2442589.496 </t>
  </si>
  <si>
    <t> 25.06.1975 23:54 </t>
  </si>
  <si>
    <t> BBS 23 </t>
  </si>
  <si>
    <t>2442629.393 </t>
  </si>
  <si>
    <t> 04.08.1975 21:25 </t>
  </si>
  <si>
    <t>2442739.620 </t>
  </si>
  <si>
    <t> 23.11.1975 02:52 </t>
  </si>
  <si>
    <t> D.Ruokonen </t>
  </si>
  <si>
    <t>2442833.588 </t>
  </si>
  <si>
    <t> 25.02.1976 02:06 </t>
  </si>
  <si>
    <t> BBS 26 </t>
  </si>
  <si>
    <t>2442835.694 </t>
  </si>
  <si>
    <t> 27.02.1976 04:39 </t>
  </si>
  <si>
    <t> AOEB 1 </t>
  </si>
  <si>
    <t>2442844.612 </t>
  </si>
  <si>
    <t> 07.03.1976 02:41 </t>
  </si>
  <si>
    <t>IBVS 1249 </t>
  </si>
  <si>
    <t>2442844.623 </t>
  </si>
  <si>
    <t> 07.03.1976 02:57 </t>
  </si>
  <si>
    <t>2442845.664 </t>
  </si>
  <si>
    <t> 08.03.1976 03:56 </t>
  </si>
  <si>
    <t> 0.003 </t>
  </si>
  <si>
    <t>2442908.656 </t>
  </si>
  <si>
    <t> 10.05.1976 03:44 </t>
  </si>
  <si>
    <t>2442924.412 </t>
  </si>
  <si>
    <t> 25.05.1976 21:53 </t>
  </si>
  <si>
    <t> MVS 7.197 </t>
  </si>
  <si>
    <t>2442931.754 </t>
  </si>
  <si>
    <t> 02.06.1976 06:05 </t>
  </si>
  <si>
    <t>2442963.764 </t>
  </si>
  <si>
    <t> 04.07.1976 06:20 </t>
  </si>
  <si>
    <t>2442984.769 </t>
  </si>
  <si>
    <t> 25.07.1976 06:27 </t>
  </si>
  <si>
    <t>2442984.771 </t>
  </si>
  <si>
    <t> 25.07.1976 06:30 </t>
  </si>
  <si>
    <t>2442994.747 </t>
  </si>
  <si>
    <t> 04.08.1976 05:55 </t>
  </si>
  <si>
    <t>2443024.667 </t>
  </si>
  <si>
    <t> 03.09.1976 04:00 </t>
  </si>
  <si>
    <t>2443024.669 </t>
  </si>
  <si>
    <t> 03.09.1976 04:03 </t>
  </si>
  <si>
    <t>2443061.406 </t>
  </si>
  <si>
    <t> 09.10.1976 21:44 </t>
  </si>
  <si>
    <t> A.Royer </t>
  </si>
  <si>
    <t> BBS 30 </t>
  </si>
  <si>
    <t>2443069.290 </t>
  </si>
  <si>
    <t> 17.10.1976 18:57 </t>
  </si>
  <si>
    <t> BBS 32 </t>
  </si>
  <si>
    <t>2443096.574 </t>
  </si>
  <si>
    <t> 14.11.1976 01:46 </t>
  </si>
  <si>
    <t>2443175.839 </t>
  </si>
  <si>
    <t> 01.02.1977 08:08 </t>
  </si>
  <si>
    <t>2443203.662 </t>
  </si>
  <si>
    <t> 01.03.1977 03:53 </t>
  </si>
  <si>
    <t>2443292.383 </t>
  </si>
  <si>
    <t> 28.05.1977 21:11 </t>
  </si>
  <si>
    <t> BBS 34 </t>
  </si>
  <si>
    <t>2443293.421 </t>
  </si>
  <si>
    <t> 29.05.1977 22:06 </t>
  </si>
  <si>
    <t>2443326.495 </t>
  </si>
  <si>
    <t> 01.07.1977 23:52 </t>
  </si>
  <si>
    <t>2443366.393 </t>
  </si>
  <si>
    <t> 10.08.1977 21:25 </t>
  </si>
  <si>
    <t> B.Bouzin </t>
  </si>
  <si>
    <t> BBS 35 </t>
  </si>
  <si>
    <t>2443423.603 </t>
  </si>
  <si>
    <t> 07.10.1977 02:28 </t>
  </si>
  <si>
    <t>2443458.251 </t>
  </si>
  <si>
    <t> 10.11.1977 18:01 </t>
  </si>
  <si>
    <t> BBS 36 </t>
  </si>
  <si>
    <t>2443603.660 </t>
  </si>
  <si>
    <t> 05.04.1978 03:50 </t>
  </si>
  <si>
    <t>2443624.661 </t>
  </si>
  <si>
    <t> 26.04.1978 03:51 </t>
  </si>
  <si>
    <t>2443626.759 </t>
  </si>
  <si>
    <t> 28.04.1978 06:12 </t>
  </si>
  <si>
    <t>2443726.494 </t>
  </si>
  <si>
    <t> 05.08.1978 23:51 </t>
  </si>
  <si>
    <t> M.Penna </t>
  </si>
  <si>
    <t> BBS 38 </t>
  </si>
  <si>
    <t>2443726.496 </t>
  </si>
  <si>
    <t> 05.08.1978 23:54 </t>
  </si>
  <si>
    <t> E.Poretti </t>
  </si>
  <si>
    <t>2443909.683 </t>
  </si>
  <si>
    <t> 05.02.1979 04:23 </t>
  </si>
  <si>
    <t>2443982.642 </t>
  </si>
  <si>
    <t> 19.04.1979 03:24 </t>
  </si>
  <si>
    <t>2444238.813 </t>
  </si>
  <si>
    <t> 31.12.1979 07:30 </t>
  </si>
  <si>
    <t> G.Hanson </t>
  </si>
  <si>
    <t>2444238.814 </t>
  </si>
  <si>
    <t> 31.12.1979 07:32 </t>
  </si>
  <si>
    <t>2444362.705 </t>
  </si>
  <si>
    <t> 03.05.1980 04:55 </t>
  </si>
  <si>
    <t>2444394.720 </t>
  </si>
  <si>
    <t> 04.06.1980 05:16 </t>
  </si>
  <si>
    <t>2444614.662 </t>
  </si>
  <si>
    <t> 10.01.1981 03:53 </t>
  </si>
  <si>
    <t>2444616.767 </t>
  </si>
  <si>
    <t> 12.01.1981 06:24 </t>
  </si>
  <si>
    <t>2444730.679 </t>
  </si>
  <si>
    <t> 06.05.1981 04:17 </t>
  </si>
  <si>
    <t>2444758.486 </t>
  </si>
  <si>
    <t> 02.06.1981 23:39 </t>
  </si>
  <si>
    <t> K.Carbol </t>
  </si>
  <si>
    <t> BRNO 26 </t>
  </si>
  <si>
    <t>2444842.479 </t>
  </si>
  <si>
    <t> 25.08.1981 23:29 </t>
  </si>
  <si>
    <t> T.Brelstaff </t>
  </si>
  <si>
    <t> VSSC 59.20 </t>
  </si>
  <si>
    <t>2444879.753 </t>
  </si>
  <si>
    <t> 02.10.1981 06:04 </t>
  </si>
  <si>
    <t> E.Halbach </t>
  </si>
  <si>
    <t>2445028.826 </t>
  </si>
  <si>
    <t> 28.02.1982 07:49 </t>
  </si>
  <si>
    <t>2445061.385 </t>
  </si>
  <si>
    <t> 01.04.1982 21:14 </t>
  </si>
  <si>
    <t>BAVM 34 </t>
  </si>
  <si>
    <t>2445061.386 </t>
  </si>
  <si>
    <t> 01.04.1982 21:15 </t>
  </si>
  <si>
    <t> J.Hübscher </t>
  </si>
  <si>
    <t>2445397.332 </t>
  </si>
  <si>
    <t> 03.03.1983 19:58 </t>
  </si>
  <si>
    <t> H.Grzelczyk </t>
  </si>
  <si>
    <t>BAVM 36 </t>
  </si>
  <si>
    <t>2445416.749 </t>
  </si>
  <si>
    <t> 23.03.1983 05:58 </t>
  </si>
  <si>
    <t>2445446.672 </t>
  </si>
  <si>
    <t> 22.04.1983 04:07 </t>
  </si>
  <si>
    <t>2445483.420 </t>
  </si>
  <si>
    <t> 28.05.1983 22:04 </t>
  </si>
  <si>
    <t> M.Dohrmann </t>
  </si>
  <si>
    <t> MVS 10.164 </t>
  </si>
  <si>
    <t>2445587.355 </t>
  </si>
  <si>
    <t> 09.09.1983 20:31 </t>
  </si>
  <si>
    <t> VSSC 60.23 </t>
  </si>
  <si>
    <t>2445646.671 </t>
  </si>
  <si>
    <t> 08.11.1983 04:06 </t>
  </si>
  <si>
    <t>2445671.342 </t>
  </si>
  <si>
    <t> 02.12.1983 20:12 </t>
  </si>
  <si>
    <t>2445750.084 </t>
  </si>
  <si>
    <t> 19.02.1984 14:00 </t>
  </si>
  <si>
    <t>2445753.761 </t>
  </si>
  <si>
    <t> 23.02.1984 06:15 </t>
  </si>
  <si>
    <t>2445771.081 </t>
  </si>
  <si>
    <t> 11.03.1984 13:56 </t>
  </si>
  <si>
    <t>2445792.595 </t>
  </si>
  <si>
    <t> 02.04.1984 02:16 </t>
  </si>
  <si>
    <t> BBS 72/100 </t>
  </si>
  <si>
    <t>2445836.686 </t>
  </si>
  <si>
    <t> 16.05.1984 04:27 </t>
  </si>
  <si>
    <t>2445877.638 </t>
  </si>
  <si>
    <t> 26.06.1984 03:18 </t>
  </si>
  <si>
    <t> D.Williams </t>
  </si>
  <si>
    <t>2445898.637 </t>
  </si>
  <si>
    <t> 17.07.1984 03:17 </t>
  </si>
  <si>
    <t> BBS 73 </t>
  </si>
  <si>
    <t>2445946.392 </t>
  </si>
  <si>
    <t> 02.09.1984 21:24 </t>
  </si>
  <si>
    <t> T.Cervinka </t>
  </si>
  <si>
    <t> BRNO 27 </t>
  </si>
  <si>
    <t>2445986.319 </t>
  </si>
  <si>
    <t> 12.10.1984 19:39 </t>
  </si>
  <si>
    <t> VSSC 61.20 </t>
  </si>
  <si>
    <t>2445987.349 </t>
  </si>
  <si>
    <t> 13.10.1984 20:22 </t>
  </si>
  <si>
    <t>2446025.663 </t>
  </si>
  <si>
    <t> 21.11.1984 03:54 </t>
  </si>
  <si>
    <t>2446059.258 </t>
  </si>
  <si>
    <t> 24.12.1984 18:11 </t>
  </si>
  <si>
    <t>2446113.319 </t>
  </si>
  <si>
    <t> 16.02.1985 19:39 </t>
  </si>
  <si>
    <t> VSSC 68.36 </t>
  </si>
  <si>
    <t>2446114.359 </t>
  </si>
  <si>
    <t> 17.02.1985 20:36 </t>
  </si>
  <si>
    <t> -0.017 </t>
  </si>
  <si>
    <t>2446150.601 </t>
  </si>
  <si>
    <t> 26.03.1985 02:25 </t>
  </si>
  <si>
    <t>2446206.761 </t>
  </si>
  <si>
    <t> 21.05.1985 06:15 </t>
  </si>
  <si>
    <t> P.Atwood </t>
  </si>
  <si>
    <t>2446293.367 </t>
  </si>
  <si>
    <t> 15.08.1985 20:48 </t>
  </si>
  <si>
    <t> P.Hajek </t>
  </si>
  <si>
    <t>2446293.369 </t>
  </si>
  <si>
    <t> 15.08.1985 20:51 </t>
  </si>
  <si>
    <t> D.Hanzl </t>
  </si>
  <si>
    <t> M.Varady </t>
  </si>
  <si>
    <t>2446293.371 </t>
  </si>
  <si>
    <t> 15.08.1985 20:54 </t>
  </si>
  <si>
    <t> J.Safar </t>
  </si>
  <si>
    <t>2446293.375 </t>
  </si>
  <si>
    <t> 15.08.1985 21:00 </t>
  </si>
  <si>
    <t> P.Lutcha </t>
  </si>
  <si>
    <t>2446293.376 </t>
  </si>
  <si>
    <t> 15.08.1985 21:01 </t>
  </si>
  <si>
    <t> P.Svoboda </t>
  </si>
  <si>
    <t>2446293.377 </t>
  </si>
  <si>
    <t> 15.08.1985 21:02 </t>
  </si>
  <si>
    <t> M.Berka </t>
  </si>
  <si>
    <t>2446294.419 </t>
  </si>
  <si>
    <t> 16.08.1985 22:03 </t>
  </si>
  <si>
    <t>2446294.420 </t>
  </si>
  <si>
    <t> 16.08.1985 22:04 </t>
  </si>
  <si>
    <t>2446294.428 </t>
  </si>
  <si>
    <t> 16.08.1985 22:16 </t>
  </si>
  <si>
    <t>2446294.437 </t>
  </si>
  <si>
    <t> 16.08.1985 22:29 </t>
  </si>
  <si>
    <t>2446294.439 </t>
  </si>
  <si>
    <t> 16.08.1985 22:32 </t>
  </si>
  <si>
    <t> 0.013 </t>
  </si>
  <si>
    <t>2446358.465 </t>
  </si>
  <si>
    <t> 19.10.1985 23:09 </t>
  </si>
  <si>
    <t>2446469.740 </t>
  </si>
  <si>
    <t> 08.02.1986 05:45 </t>
  </si>
  <si>
    <t>2446470.799 </t>
  </si>
  <si>
    <t> 09.02.1986 07:10 </t>
  </si>
  <si>
    <t>2446511.750 </t>
  </si>
  <si>
    <t> 22.03.1986 06:00 </t>
  </si>
  <si>
    <t>2446519.624 </t>
  </si>
  <si>
    <t> 30.03.1986 02:58 </t>
  </si>
  <si>
    <t>2446521.713 </t>
  </si>
  <si>
    <t> 01.04.1986 05:06 </t>
  </si>
  <si>
    <t>2446684.445 </t>
  </si>
  <si>
    <t> 10.09.1986 22:40 </t>
  </si>
  <si>
    <t>2446699.667 </t>
  </si>
  <si>
    <t> 26.09.1986 04:00 </t>
  </si>
  <si>
    <t>2446756.888 </t>
  </si>
  <si>
    <t> 22.11.1986 09:18 </t>
  </si>
  <si>
    <t>2446827.755 </t>
  </si>
  <si>
    <t> 01.02.1987 06:07 </t>
  </si>
  <si>
    <t>2446835.613 </t>
  </si>
  <si>
    <t> 09.02.1987 02:42 </t>
  </si>
  <si>
    <t>2446916.460 </t>
  </si>
  <si>
    <t> 30.04.1987 23:02 </t>
  </si>
  <si>
    <t> R.Vystavel </t>
  </si>
  <si>
    <t> BRNO 30 </t>
  </si>
  <si>
    <t>2446925.384 </t>
  </si>
  <si>
    <t> 09.05.1987 21:12 </t>
  </si>
  <si>
    <t> A.Paschke </t>
  </si>
  <si>
    <t> BBS 85 </t>
  </si>
  <si>
    <t>2446945.331 </t>
  </si>
  <si>
    <t> 29.05.1987 19:56 </t>
  </si>
  <si>
    <t> G.Mavrofridis </t>
  </si>
  <si>
    <t> BBS 84 </t>
  </si>
  <si>
    <t>2446974.717 </t>
  </si>
  <si>
    <t> 28.06.1987 05:12 </t>
  </si>
  <si>
    <t> -0.013 </t>
  </si>
  <si>
    <t> D.Kaiser </t>
  </si>
  <si>
    <t>2446994.671 </t>
  </si>
  <si>
    <t> 18.07.1987 04:06 </t>
  </si>
  <si>
    <t>2446995.723 </t>
  </si>
  <si>
    <t> 19.07.1987 05:21 </t>
  </si>
  <si>
    <t>2446999.395 </t>
  </si>
  <si>
    <t> 22.07.1987 21:28 </t>
  </si>
  <si>
    <t> R.Brazda </t>
  </si>
  <si>
    <t>2446999.397 </t>
  </si>
  <si>
    <t> 22.07.1987 21:31 </t>
  </si>
  <si>
    <t>2446999.401 </t>
  </si>
  <si>
    <t> 22.07.1987 21:37 </t>
  </si>
  <si>
    <t> V.Svoboda </t>
  </si>
  <si>
    <t>2447061.344 </t>
  </si>
  <si>
    <t> 22.09.1987 20:15 </t>
  </si>
  <si>
    <t> I.Middlemist </t>
  </si>
  <si>
    <t> VSSC 70.22 </t>
  </si>
  <si>
    <t>2447368.421 </t>
  </si>
  <si>
    <t> 25.07.1988 22:06 </t>
  </si>
  <si>
    <t> M.Kohl </t>
  </si>
  <si>
    <t> BBS 89 </t>
  </si>
  <si>
    <t>2447377.362 </t>
  </si>
  <si>
    <t> 03.08.1988 20:41 </t>
  </si>
  <si>
    <t>2447379.450 </t>
  </si>
  <si>
    <t> 05.08.1988 22:48 </t>
  </si>
  <si>
    <t>2447540.595 </t>
  </si>
  <si>
    <t> 14.01.1989 02:16 </t>
  </si>
  <si>
    <t>2447561.065 </t>
  </si>
  <si>
    <t> 03.02.1989 13:33 </t>
  </si>
  <si>
    <t> K.Nagai </t>
  </si>
  <si>
    <t>VSB 47 </t>
  </si>
  <si>
    <t>2447737.445 </t>
  </si>
  <si>
    <t> 29.07.1989 22:40 </t>
  </si>
  <si>
    <t>2447737.446 </t>
  </si>
  <si>
    <t> 29.07.1989 22:42 </t>
  </si>
  <si>
    <t> A.Dedoch </t>
  </si>
  <si>
    <t> J.Dvorak Z. </t>
  </si>
  <si>
    <t>2447799.390 </t>
  </si>
  <si>
    <t> 29.09.1989 21:21 </t>
  </si>
  <si>
    <t> VSSC 73 </t>
  </si>
  <si>
    <t>2448115.394 </t>
  </si>
  <si>
    <t> 11.08.1990 21:27 </t>
  </si>
  <si>
    <t> BRNO 31 </t>
  </si>
  <si>
    <t>2448115.398 </t>
  </si>
  <si>
    <t> 11.08.1990 21:33 </t>
  </si>
  <si>
    <t> Ma.Kolarik </t>
  </si>
  <si>
    <t>2448115.400 </t>
  </si>
  <si>
    <t> 11.08.1990 21:36 </t>
  </si>
  <si>
    <t> R.Sychra </t>
  </si>
  <si>
    <t>2448115.405 </t>
  </si>
  <si>
    <t> 11.08.1990 21:43 </t>
  </si>
  <si>
    <t> M.Simecek </t>
  </si>
  <si>
    <t>2448116.434 </t>
  </si>
  <si>
    <t> 12.08.1990 22:24 </t>
  </si>
  <si>
    <t>2448116.441 </t>
  </si>
  <si>
    <t> 12.08.1990 22:35 </t>
  </si>
  <si>
    <t> J.Merka </t>
  </si>
  <si>
    <t>2448116.443 </t>
  </si>
  <si>
    <t> 12.08.1990 22:37 </t>
  </si>
  <si>
    <t>2448127.449 </t>
  </si>
  <si>
    <t> 23.08.1990 22:46 </t>
  </si>
  <si>
    <t>2448127.450 </t>
  </si>
  <si>
    <t> 23.08.1990 22:48 </t>
  </si>
  <si>
    <t>2448127.451 </t>
  </si>
  <si>
    <t> 23.08.1990 22:49 </t>
  </si>
  <si>
    <t>2448127.454 </t>
  </si>
  <si>
    <t> 23.08.1990 22:53 </t>
  </si>
  <si>
    <t> K.Hornoch </t>
  </si>
  <si>
    <t>2448127.459 </t>
  </si>
  <si>
    <t> 23.08.1990 23:00 </t>
  </si>
  <si>
    <t> M.Tichy </t>
  </si>
  <si>
    <t>2448320.638 </t>
  </si>
  <si>
    <t> 05.03.1991 03:18 </t>
  </si>
  <si>
    <t> S.Cook </t>
  </si>
  <si>
    <t> AOEB 6 </t>
  </si>
  <si>
    <t>2448484.405 </t>
  </si>
  <si>
    <t> 15.08.1991 21:43 </t>
  </si>
  <si>
    <t> K.Koss </t>
  </si>
  <si>
    <t>2448484.410 </t>
  </si>
  <si>
    <t> 15.08.1991 21:50 </t>
  </si>
  <si>
    <t>2448484.411 </t>
  </si>
  <si>
    <t> 15.08.1991 21:51 </t>
  </si>
  <si>
    <t> M.Vrastak </t>
  </si>
  <si>
    <t>2448484.412 </t>
  </si>
  <si>
    <t> 15.08.1991 21:53 </t>
  </si>
  <si>
    <t>2448484.416 </t>
  </si>
  <si>
    <t> 15.08.1991 21:59 </t>
  </si>
  <si>
    <t> L.Lubena </t>
  </si>
  <si>
    <t>2448484.419 </t>
  </si>
  <si>
    <t> 15.08.1991 22:03 </t>
  </si>
  <si>
    <t>2448504.371 </t>
  </si>
  <si>
    <t> 04.09.1991 20:54 </t>
  </si>
  <si>
    <t> Z.Egyhazi </t>
  </si>
  <si>
    <t>2448536.393 </t>
  </si>
  <si>
    <t> 06.10.1991 21:25 </t>
  </si>
  <si>
    <t>2448651.3379 </t>
  </si>
  <si>
    <t> 29.01.1992 20:06 </t>
  </si>
  <si>
    <t> -0.0065 </t>
  </si>
  <si>
    <t> F.Agerer </t>
  </si>
  <si>
    <t>BAVM 60 </t>
  </si>
  <si>
    <t>2448651.3380 </t>
  </si>
  <si>
    <t> -0.0064 </t>
  </si>
  <si>
    <t>B;V</t>
  </si>
  <si>
    <t>2448695.4319 </t>
  </si>
  <si>
    <t> 13.03.1992 22:21 </t>
  </si>
  <si>
    <t> -0.0063 </t>
  </si>
  <si>
    <t> S.A.Bell et al. </t>
  </si>
  <si>
    <t> MN 260.479 </t>
  </si>
  <si>
    <t>2448794.644 </t>
  </si>
  <si>
    <t> 21.06.1992 03:27 </t>
  </si>
  <si>
    <t>2449067.6033 </t>
  </si>
  <si>
    <t> 21.03.1993 02:28 </t>
  </si>
  <si>
    <t> -0.0075 </t>
  </si>
  <si>
    <t>BAVM 62 </t>
  </si>
  <si>
    <t>2449067.6035 </t>
  </si>
  <si>
    <t> 21.03.1993 02:29 </t>
  </si>
  <si>
    <t> -0.0073 </t>
  </si>
  <si>
    <t>2449100.681 </t>
  </si>
  <si>
    <t> 23.04.1993 04:20 </t>
  </si>
  <si>
    <t>2449107.501 </t>
  </si>
  <si>
    <t> 30.04.1993 00:01 </t>
  </si>
  <si>
    <t>2449117.483 </t>
  </si>
  <si>
    <t> 09.05.1993 23:35 </t>
  </si>
  <si>
    <t>2449164.713 </t>
  </si>
  <si>
    <t> 26.06.1993 05:06 </t>
  </si>
  <si>
    <t>2449194.639 </t>
  </si>
  <si>
    <t> 26.07.1993 03:20 </t>
  </si>
  <si>
    <t>2449333.733 </t>
  </si>
  <si>
    <t> 12.12.1993 05:35 </t>
  </si>
  <si>
    <t>2449537.407 </t>
  </si>
  <si>
    <t> 03.07.1994 21:46 </t>
  </si>
  <si>
    <t> M.Stefanco </t>
  </si>
  <si>
    <t>2449537.412 </t>
  </si>
  <si>
    <t> 03.07.1994 21:53 </t>
  </si>
  <si>
    <t> M.Parada </t>
  </si>
  <si>
    <t>2449537.416 </t>
  </si>
  <si>
    <t> 03.07.1994 21:59 </t>
  </si>
  <si>
    <t> J.Rusinko </t>
  </si>
  <si>
    <t>2449569.432 </t>
  </si>
  <si>
    <t> 04.08.1994 22:22 </t>
  </si>
  <si>
    <t> P.Stepan </t>
  </si>
  <si>
    <t>2449569.436 </t>
  </si>
  <si>
    <t> 04.08.1994 22:27 </t>
  </si>
  <si>
    <t>2449569.437 </t>
  </si>
  <si>
    <t> 04.08.1994 22:29 </t>
  </si>
  <si>
    <t>2449569.438 </t>
  </si>
  <si>
    <t> 04.08.1994 22:30 </t>
  </si>
  <si>
    <t> P.Skalak </t>
  </si>
  <si>
    <t>2449569.441 </t>
  </si>
  <si>
    <t> 04.08.1994 22:35 </t>
  </si>
  <si>
    <t> P.Sobotka </t>
  </si>
  <si>
    <t>2449569.442 </t>
  </si>
  <si>
    <t> 04.08.1994 22:36 </t>
  </si>
  <si>
    <t> L.Brat </t>
  </si>
  <si>
    <t>2449570.473 </t>
  </si>
  <si>
    <t> 05.08.1994 23:21 </t>
  </si>
  <si>
    <t> K.Mokry </t>
  </si>
  <si>
    <t>2449570.488 </t>
  </si>
  <si>
    <t> 05.08.1994 23:42 </t>
  </si>
  <si>
    <t>2449570.489 </t>
  </si>
  <si>
    <t> 05.08.1994 23:44 </t>
  </si>
  <si>
    <t>2449570.490 </t>
  </si>
  <si>
    <t> 05.08.1994 23:45 </t>
  </si>
  <si>
    <t>2449570.491 </t>
  </si>
  <si>
    <t> 05.08.1994 23:47 </t>
  </si>
  <si>
    <t>2449635.574 </t>
  </si>
  <si>
    <t> 10.10.1994 01:46 </t>
  </si>
  <si>
    <t>2449783.081 </t>
  </si>
  <si>
    <t> 06.03.1995 13:56 </t>
  </si>
  <si>
    <t> Y.Sekino </t>
  </si>
  <si>
    <t>2449863.3967 </t>
  </si>
  <si>
    <t> 25.05.1995 21:31 </t>
  </si>
  <si>
    <t> -0.0022 </t>
  </si>
  <si>
    <t> BRNO 32 </t>
  </si>
  <si>
    <t>2449863.4009 </t>
  </si>
  <si>
    <t> 25.05.1995 21:37 </t>
  </si>
  <si>
    <t> 0.0020 </t>
  </si>
  <si>
    <t>2449947.3797 </t>
  </si>
  <si>
    <t> 17.08.1995 21:06 </t>
  </si>
  <si>
    <t> -0.0074 </t>
  </si>
  <si>
    <t>2449947.3942 </t>
  </si>
  <si>
    <t> 17.08.1995 21:27 </t>
  </si>
  <si>
    <t> 0.0071 </t>
  </si>
  <si>
    <t> J.Minar </t>
  </si>
  <si>
    <t>2450123.754 </t>
  </si>
  <si>
    <t> 10.02.1996 06:05 </t>
  </si>
  <si>
    <t>C </t>
  </si>
  <si>
    <t>ns</t>
  </si>
  <si>
    <t>2450165.753 </t>
  </si>
  <si>
    <t> 23.03.1996 06:04 </t>
  </si>
  <si>
    <t>2450313.787 </t>
  </si>
  <si>
    <t> 18.08.1996 06:53 </t>
  </si>
  <si>
    <t>2450523.750 </t>
  </si>
  <si>
    <t> 16.03.1997 06:00 </t>
  </si>
  <si>
    <t>2451088.575 </t>
  </si>
  <si>
    <t> 02.10.1998 01:48 </t>
  </si>
  <si>
    <t>2451109.572 </t>
  </si>
  <si>
    <t> 23.10.1998 01:43 </t>
  </si>
  <si>
    <t>2451130.561 </t>
  </si>
  <si>
    <t> 13.11.1998 01:27 </t>
  </si>
  <si>
    <t>2451248.669 </t>
  </si>
  <si>
    <t> 11.03.1999 04:03 </t>
  </si>
  <si>
    <t> R.Berg </t>
  </si>
  <si>
    <t>2451257.593 </t>
  </si>
  <si>
    <t> 20.03.1999 02:13 </t>
  </si>
  <si>
    <t> C.Stephan </t>
  </si>
  <si>
    <t>2451261.791 </t>
  </si>
  <si>
    <t> 24.03.1999 06:59 </t>
  </si>
  <si>
    <t>2451300.638 </t>
  </si>
  <si>
    <t> 02.05.1999 03:18 </t>
  </si>
  <si>
    <t>2451586.718 </t>
  </si>
  <si>
    <t> 12.02.2000 05:13 </t>
  </si>
  <si>
    <t>2451607.725 </t>
  </si>
  <si>
    <t> 04.03.2000 05:24 </t>
  </si>
  <si>
    <t>2451629.763 </t>
  </si>
  <si>
    <t> 26.03.2000 06:18 </t>
  </si>
  <si>
    <t>2451629.772 </t>
  </si>
  <si>
    <t> 26.03.2000 06:31 </t>
  </si>
  <si>
    <t>2451639.738 </t>
  </si>
  <si>
    <t> 05.04.2000 05:42 </t>
  </si>
  <si>
    <t>2451642.368 </t>
  </si>
  <si>
    <t> 07.04.2000 20:49 </t>
  </si>
  <si>
    <t> BBS 123 </t>
  </si>
  <si>
    <t>2451995.6398 </t>
  </si>
  <si>
    <t> 27.03.2001 03:21 </t>
  </si>
  <si>
    <t> -0.0093 </t>
  </si>
  <si>
    <t> J.A.Howell </t>
  </si>
  <si>
    <t> AOEB 8 </t>
  </si>
  <si>
    <t>2452000.366 </t>
  </si>
  <si>
    <t> 31.03.2001 20:47 </t>
  </si>
  <si>
    <t> BBS 125 </t>
  </si>
  <si>
    <t>2452006.6633 </t>
  </si>
  <si>
    <t> 07.04.2001 03:55 </t>
  </si>
  <si>
    <t> -0.0092 </t>
  </si>
  <si>
    <t> S.Dvorak </t>
  </si>
  <si>
    <t>2452027.6602 </t>
  </si>
  <si>
    <t> 28.04.2001 03:50 </t>
  </si>
  <si>
    <t>2452027.669 </t>
  </si>
  <si>
    <t> 28.04.2001 04:03 </t>
  </si>
  <si>
    <t>2452036.5842 </t>
  </si>
  <si>
    <t> 07.05.2001 02:01 </t>
  </si>
  <si>
    <t> -0.0091 </t>
  </si>
  <si>
    <t>2452047.6068 </t>
  </si>
  <si>
    <t> 18.05.2001 02:33 </t>
  </si>
  <si>
    <t> -0.0099 </t>
  </si>
  <si>
    <t>2452048.659 </t>
  </si>
  <si>
    <t> 19.05.2001 03:48 </t>
  </si>
  <si>
    <t>2452075.421 </t>
  </si>
  <si>
    <t> 14.06.2001 22:06 </t>
  </si>
  <si>
    <t> R.Meyer </t>
  </si>
  <si>
    <t>BAVM 154 </t>
  </si>
  <si>
    <t>2452225.566 </t>
  </si>
  <si>
    <t> 12.11.2001 01:35 </t>
  </si>
  <si>
    <t>2452299.566 </t>
  </si>
  <si>
    <t> 25.01.2002 01:35 </t>
  </si>
  <si>
    <t>2452311.647 </t>
  </si>
  <si>
    <t> 06.02.2002 03:31 </t>
  </si>
  <si>
    <t>2452314.799 </t>
  </si>
  <si>
    <t> 09.02.2002 07:10 </t>
  </si>
  <si>
    <t>2452342.621 </t>
  </si>
  <si>
    <t> 09.03.2002 02:54 </t>
  </si>
  <si>
    <t>2452383.5591 </t>
  </si>
  <si>
    <t> 19.04.2002 01:25 </t>
  </si>
  <si>
    <t> -0.0104 </t>
  </si>
  <si>
    <t>2452396.6825 </t>
  </si>
  <si>
    <t> 02.05.2002 04:22 </t>
  </si>
  <si>
    <t> -0.0102 </t>
  </si>
  <si>
    <t>2452656.5193 </t>
  </si>
  <si>
    <t> 17.01.2003 00:27 </t>
  </si>
  <si>
    <t> -0.0118 </t>
  </si>
  <si>
    <t> V.Bakis et al. </t>
  </si>
  <si>
    <t>IBVS 5399 </t>
  </si>
  <si>
    <t>2452723.712 </t>
  </si>
  <si>
    <t> 25.03.2003 05:05 </t>
  </si>
  <si>
    <t> AOEB 11 </t>
  </si>
  <si>
    <t>2452875.419 </t>
  </si>
  <si>
    <t> 23.08.2003 22:03 </t>
  </si>
  <si>
    <t> D.Motl </t>
  </si>
  <si>
    <t>OEJV 0074 </t>
  </si>
  <si>
    <t>2452920.5572 </t>
  </si>
  <si>
    <t> 08.10.2003 01:22 </t>
  </si>
  <si>
    <t>2453110.5843 </t>
  </si>
  <si>
    <t> 15.04.2004 02:01 </t>
  </si>
  <si>
    <t> -0.0080 </t>
  </si>
  <si>
    <t>-I</t>
  </si>
  <si>
    <t> v.Poschinger </t>
  </si>
  <si>
    <t>BAVM 172 </t>
  </si>
  <si>
    <t>2453195.6176 </t>
  </si>
  <si>
    <t> 09.07.2004 02:49 </t>
  </si>
  <si>
    <t>22097</t>
  </si>
  <si>
    <t> -0.0127 </t>
  </si>
  <si>
    <t>2453233.394 </t>
  </si>
  <si>
    <t> 15.08.2004 21:27 </t>
  </si>
  <si>
    <t>22169</t>
  </si>
  <si>
    <t> -0.031 </t>
  </si>
  <si>
    <t> O.Pejcha </t>
  </si>
  <si>
    <t>2453233.413 </t>
  </si>
  <si>
    <t> 15.08.2004 21:54 </t>
  </si>
  <si>
    <t> T.Tokár </t>
  </si>
  <si>
    <t>2453233.427 </t>
  </si>
  <si>
    <t> 15.08.2004 22:14 </t>
  </si>
  <si>
    <t> J.Cerný </t>
  </si>
  <si>
    <t>2453233.429 </t>
  </si>
  <si>
    <t> 15.08.2004 22:17 </t>
  </si>
  <si>
    <t> M.Klucár </t>
  </si>
  <si>
    <t>2453233.432 </t>
  </si>
  <si>
    <t> 15.08.2004 22:22 </t>
  </si>
  <si>
    <t> M.Zdvorák </t>
  </si>
  <si>
    <t>2453233.437 </t>
  </si>
  <si>
    <t> 15.08.2004 22:29 </t>
  </si>
  <si>
    <t>2453430.782 </t>
  </si>
  <si>
    <t> 01.03.2005 06:46 </t>
  </si>
  <si>
    <t>22545</t>
  </si>
  <si>
    <t>2453463.865 </t>
  </si>
  <si>
    <t> 03.04.2005 08:45 </t>
  </si>
  <si>
    <t>22608</t>
  </si>
  <si>
    <t>2453475.4045 </t>
  </si>
  <si>
    <t> 14.04.2005 21:42 </t>
  </si>
  <si>
    <t>22630</t>
  </si>
  <si>
    <t> -0.0115 </t>
  </si>
  <si>
    <t>BAVM 173 </t>
  </si>
  <si>
    <t>2453492.2019 </t>
  </si>
  <si>
    <t> 01.05.2005 16:50 </t>
  </si>
  <si>
    <t>22662</t>
  </si>
  <si>
    <t> -0.0117 </t>
  </si>
  <si>
    <t> C.-H.Kim et al. </t>
  </si>
  <si>
    <t>IBVS 5694 </t>
  </si>
  <si>
    <t>2453493.2515 </t>
  </si>
  <si>
    <t> 02.05.2005 18:02 </t>
  </si>
  <si>
    <t>22664</t>
  </si>
  <si>
    <t> -0.0119 </t>
  </si>
  <si>
    <t>2453498.763 </t>
  </si>
  <si>
    <t> 08.05.2005 06:18 </t>
  </si>
  <si>
    <t>22674.5</t>
  </si>
  <si>
    <t> R.Nelson </t>
  </si>
  <si>
    <t>IBVS 5672 </t>
  </si>
  <si>
    <t>2453525.7965 </t>
  </si>
  <si>
    <t> 04.06.2005 07:06 </t>
  </si>
  <si>
    <t>22726</t>
  </si>
  <si>
    <t> -0.0124 </t>
  </si>
  <si>
    <t>R</t>
  </si>
  <si>
    <t> J.M.Cook et al. </t>
  </si>
  <si>
    <t>IBVS 5636 </t>
  </si>
  <si>
    <t>2453544.693 </t>
  </si>
  <si>
    <t> 23.06.2005 04:37 </t>
  </si>
  <si>
    <t>22762</t>
  </si>
  <si>
    <t>2453555.7186 </t>
  </si>
  <si>
    <t> 04.07.2005 05:14 </t>
  </si>
  <si>
    <t>22783</t>
  </si>
  <si>
    <t> -0.0111 </t>
  </si>
  <si>
    <t>2453616.614 </t>
  </si>
  <si>
    <t> 03.09.2005 02:44 </t>
  </si>
  <si>
    <t>22899</t>
  </si>
  <si>
    <t> G.Chaple </t>
  </si>
  <si>
    <t>2453691.670 </t>
  </si>
  <si>
    <t> 17.11.2005 04:04 </t>
  </si>
  <si>
    <t>23042</t>
  </si>
  <si>
    <t> -0.016 </t>
  </si>
  <si>
    <t>2453765.6883 </t>
  </si>
  <si>
    <t> 30.01.2006 04:31 </t>
  </si>
  <si>
    <t>23183</t>
  </si>
  <si>
    <t> R.Poklar </t>
  </si>
  <si>
    <t>2453833.4039 </t>
  </si>
  <si>
    <t> 07.04.2006 21:41 </t>
  </si>
  <si>
    <t>23312</t>
  </si>
  <si>
    <t>o</t>
  </si>
  <si>
    <t> H.Jungbluth </t>
  </si>
  <si>
    <t>BAVM 178 </t>
  </si>
  <si>
    <t>2454124.7365 </t>
  </si>
  <si>
    <t> 24.01.2007 05:40 </t>
  </si>
  <si>
    <t>23867</t>
  </si>
  <si>
    <t> -0.0131 </t>
  </si>
  <si>
    <t> AOEB 12 </t>
  </si>
  <si>
    <t>2454173.554 </t>
  </si>
  <si>
    <t> 14.03.2007 01:17 </t>
  </si>
  <si>
    <t>23960</t>
  </si>
  <si>
    <t> G.Marino et al. </t>
  </si>
  <si>
    <t>IBVS 5917 </t>
  </si>
  <si>
    <t>2454282.7388 </t>
  </si>
  <si>
    <t> 01.07.2007 05:43 </t>
  </si>
  <si>
    <t>24168</t>
  </si>
  <si>
    <t> -0.0136 </t>
  </si>
  <si>
    <t> J.Bialozynski </t>
  </si>
  <si>
    <t>2454512.9199 </t>
  </si>
  <si>
    <t> 16.02.2008 10:04 </t>
  </si>
  <si>
    <t>24606.5</t>
  </si>
  <si>
    <t> -0.0126 </t>
  </si>
  <si>
    <t>IBVS 5875 </t>
  </si>
  <si>
    <t>2454596.6423 </t>
  </si>
  <si>
    <t> 10.05.2008 03:24 </t>
  </si>
  <si>
    <t>24766</t>
  </si>
  <si>
    <t> -0.0160 </t>
  </si>
  <si>
    <t>JAAVSO 36(2);186 </t>
  </si>
  <si>
    <t>2454769.8704 </t>
  </si>
  <si>
    <t> 30.10.2008 08:53 </t>
  </si>
  <si>
    <t>25096</t>
  </si>
  <si>
    <t> -0.0135 </t>
  </si>
  <si>
    <t>JAAVSO 37(1);44 </t>
  </si>
  <si>
    <t>2454857.5335 </t>
  </si>
  <si>
    <t> 26.01.2009 00:48 </t>
  </si>
  <si>
    <t>25263</t>
  </si>
  <si>
    <t>-U;-I</t>
  </si>
  <si>
    <t> M.Rätz &amp; K.Rätz </t>
  </si>
  <si>
    <t>BAVM 214 </t>
  </si>
  <si>
    <t>2454891.9122 </t>
  </si>
  <si>
    <t> 01.03.2009 09:53 </t>
  </si>
  <si>
    <t>25328.5</t>
  </si>
  <si>
    <t> -0.0171 </t>
  </si>
  <si>
    <t>IBVS 5894 </t>
  </si>
  <si>
    <t>2454912.6509 </t>
  </si>
  <si>
    <t> 22.03.2009 03:37 </t>
  </si>
  <si>
    <t>25368</t>
  </si>
  <si>
    <t> -0.0129 </t>
  </si>
  <si>
    <t> C.Hesseltine </t>
  </si>
  <si>
    <t> JAAVSO 38;85 </t>
  </si>
  <si>
    <t>2454913.7005 </t>
  </si>
  <si>
    <t> 23.03.2009 04:48 </t>
  </si>
  <si>
    <t>25370</t>
  </si>
  <si>
    <t> -0.0132 </t>
  </si>
  <si>
    <t>2454932.3332 </t>
  </si>
  <si>
    <t> 10.04.2009 19:59 </t>
  </si>
  <si>
    <t>25405.5</t>
  </si>
  <si>
    <t> -0.0154 </t>
  </si>
  <si>
    <t> R.Ehrenberger </t>
  </si>
  <si>
    <t>OEJV 0107 </t>
  </si>
  <si>
    <t>2454934.6974 </t>
  </si>
  <si>
    <t> 13.04.2009 04:44 </t>
  </si>
  <si>
    <t>25410</t>
  </si>
  <si>
    <t> -0.0133 </t>
  </si>
  <si>
    <t>2454943.3604 </t>
  </si>
  <si>
    <t> 21.04.2009 20:38 </t>
  </si>
  <si>
    <t>25426.5</t>
  </si>
  <si>
    <t> -0.0116 </t>
  </si>
  <si>
    <t>2455236.5289 </t>
  </si>
  <si>
    <t> 09.02.2010 00:41 </t>
  </si>
  <si>
    <t>25985</t>
  </si>
  <si>
    <t> -0.0144 </t>
  </si>
  <si>
    <t> M.&amp; K.Rätz </t>
  </si>
  <si>
    <t>BAVM 220 </t>
  </si>
  <si>
    <t>2455239.6792 </t>
  </si>
  <si>
    <t> 12.02.2010 04:18 </t>
  </si>
  <si>
    <t>25991</t>
  </si>
  <si>
    <t> JAAVSO 38;120 </t>
  </si>
  <si>
    <t>2455270.649 </t>
  </si>
  <si>
    <t> 15.03.2010 03:34 </t>
  </si>
  <si>
    <t>26050</t>
  </si>
  <si>
    <t>IBVS 5974 </t>
  </si>
  <si>
    <t>2455303.7201 </t>
  </si>
  <si>
    <t> 17.04.2010 05:16 </t>
  </si>
  <si>
    <t>26113</t>
  </si>
  <si>
    <t> -0.0137 </t>
  </si>
  <si>
    <t> JAAVSO 39;94 </t>
  </si>
  <si>
    <t>2455307.3947 </t>
  </si>
  <si>
    <t> 20.04.2010 21:28 </t>
  </si>
  <si>
    <t>26120</t>
  </si>
  <si>
    <t>2455315.5306 </t>
  </si>
  <si>
    <t> 29.04.2010 00:44 </t>
  </si>
  <si>
    <t>26135.5</t>
  </si>
  <si>
    <t> -0.0141 </t>
  </si>
  <si>
    <t>2455316.3180 </t>
  </si>
  <si>
    <t> 29.04.2010 19:37 </t>
  </si>
  <si>
    <t>26137</t>
  </si>
  <si>
    <t>m</t>
  </si>
  <si>
    <t> S.Dogru et al. </t>
  </si>
  <si>
    <t>IBVS 5988 </t>
  </si>
  <si>
    <t>2455352.8011 </t>
  </si>
  <si>
    <t> 05.06.2010 07:13 </t>
  </si>
  <si>
    <t>26206.5</t>
  </si>
  <si>
    <t>IBVS 5945 </t>
  </si>
  <si>
    <t>2455522.6142 </t>
  </si>
  <si>
    <t> 22.11.2010 02:44 </t>
  </si>
  <si>
    <t>26530</t>
  </si>
  <si>
    <t> -0.0139 </t>
  </si>
  <si>
    <t>2455580.3566 </t>
  </si>
  <si>
    <t> 18.01.2011 20:33 </t>
  </si>
  <si>
    <t>26640</t>
  </si>
  <si>
    <t>2455622.8756 </t>
  </si>
  <si>
    <t> 02.03.2011 09:00 </t>
  </si>
  <si>
    <t>26721</t>
  </si>
  <si>
    <t> -0.0134 </t>
  </si>
  <si>
    <t>IBVS 5992 </t>
  </si>
  <si>
    <t>2455694.7927 </t>
  </si>
  <si>
    <t> 13.05.2011 07:01 </t>
  </si>
  <si>
    <t>26858</t>
  </si>
  <si>
    <t>2455927.8576 </t>
  </si>
  <si>
    <t> 01.01.2012 08:34 </t>
  </si>
  <si>
    <t>27302</t>
  </si>
  <si>
    <t>IBVS 6050 </t>
  </si>
  <si>
    <t>2455961.1893 </t>
  </si>
  <si>
    <t> 03.02.2012 16:32 </t>
  </si>
  <si>
    <t>27365.5</t>
  </si>
  <si>
    <t> -0.0146 </t>
  </si>
  <si>
    <t> H.Itoh </t>
  </si>
  <si>
    <t>VSB 55 </t>
  </si>
  <si>
    <t>2455976.1513 </t>
  </si>
  <si>
    <t> 18.02.2012 15:37 </t>
  </si>
  <si>
    <t>27394</t>
  </si>
  <si>
    <t> -0.0130 </t>
  </si>
  <si>
    <t>2455990.8466 </t>
  </si>
  <si>
    <t> 04.03.2012 08:19 </t>
  </si>
  <si>
    <t>27422</t>
  </si>
  <si>
    <t> -0.0156 </t>
  </si>
  <si>
    <t>IBVS 6029 </t>
  </si>
  <si>
    <t>2456051.7421 </t>
  </si>
  <si>
    <t> 04.05.2012 05:48 </t>
  </si>
  <si>
    <t>27538</t>
  </si>
  <si>
    <t>2456400.5530 </t>
  </si>
  <si>
    <t> 18.04.2013 01:16 </t>
  </si>
  <si>
    <t>28202.5</t>
  </si>
  <si>
    <t>BAVM 232 </t>
  </si>
  <si>
    <t>2456407.3791 </t>
  </si>
  <si>
    <t> 24.04.2013 21:05 </t>
  </si>
  <si>
    <t>28215.5</t>
  </si>
  <si>
    <t> -0.0120 </t>
  </si>
  <si>
    <t>2456725.4827 </t>
  </si>
  <si>
    <t> 08.03.2014 23:35 </t>
  </si>
  <si>
    <t>28821.5</t>
  </si>
  <si>
    <t>BAVM 238 </t>
  </si>
  <si>
    <t>2456725.7450 </t>
  </si>
  <si>
    <t> 09.03.2014 05:52 </t>
  </si>
  <si>
    <t>28822</t>
  </si>
  <si>
    <t> JAAVSO 42;426 </t>
  </si>
  <si>
    <t>2456729.4199 </t>
  </si>
  <si>
    <t> 12.03.2014 22:04 </t>
  </si>
  <si>
    <t>28829</t>
  </si>
  <si>
    <t>2457091.3558 </t>
  </si>
  <si>
    <t> 09.03.2015 20:32 </t>
  </si>
  <si>
    <t>29518.5</t>
  </si>
  <si>
    <t>BAVM 241 (=IBVS 6157) </t>
  </si>
  <si>
    <t>2457091.6179 </t>
  </si>
  <si>
    <t> 10.03.2015 02:49 </t>
  </si>
  <si>
    <t>29519</t>
  </si>
  <si>
    <t> -0.0145 </t>
  </si>
  <si>
    <t>2457092.6677 </t>
  </si>
  <si>
    <t> 11.03.2015 04:01 </t>
  </si>
  <si>
    <t>29521</t>
  </si>
  <si>
    <t> N.Simmons </t>
  </si>
  <si>
    <t> JAAVSO 43-1 </t>
  </si>
  <si>
    <t>s6</t>
  </si>
  <si>
    <t>s7</t>
  </si>
  <si>
    <t>s5</t>
  </si>
  <si>
    <t>IBVS 0828</t>
  </si>
  <si>
    <t>IBVS 6195</t>
  </si>
  <si>
    <t>IBVS 6196</t>
  </si>
  <si>
    <t>RHN 2021</t>
  </si>
  <si>
    <t>2020JAVSO..48….1</t>
  </si>
  <si>
    <t>JAVSO..46..184</t>
  </si>
  <si>
    <t>JAVSO..47..263</t>
  </si>
  <si>
    <t>JAVSO..48..256</t>
  </si>
  <si>
    <t>VSB 069</t>
  </si>
  <si>
    <t>JAVSO 49, 108</t>
  </si>
  <si>
    <t>JAVSO 49, 256</t>
  </si>
  <si>
    <t>JBAV, 60</t>
  </si>
  <si>
    <t>JAAVSO, 50, 255</t>
  </si>
  <si>
    <t>JAAVSO 51, 134</t>
  </si>
  <si>
    <t>OEJV 226</t>
  </si>
  <si>
    <t>OEJV 234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</si>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</sst>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4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0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21" fillId="0" borderId="0"/>
    <xf numFmtId="0" fontId="5" fillId="0" borderId="0"/>
    <xf numFmtId="0" fontId="37" fillId="0" borderId="0"/>
    <xf numFmtId="0" fontId="21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5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13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>
      <alignment vertical="top"/>
    </xf>
    <xf numFmtId="0" fontId="6" fillId="0" borderId="0" xfId="0" applyFont="1">
      <alignment vertical="top"/>
    </xf>
    <xf numFmtId="0" fontId="11" fillId="0" borderId="0" xfId="0" applyFont="1">
      <alignment vertical="top"/>
    </xf>
    <xf numFmtId="0" fontId="12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0" fillId="0" borderId="0" xfId="0" applyFont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5" fillId="0" borderId="0" xfId="0" applyFont="1" applyAlignment="1"/>
    <xf numFmtId="0" fontId="7" fillId="0" borderId="0" xfId="0" applyFont="1" applyAlignment="1"/>
    <xf numFmtId="0" fontId="7" fillId="0" borderId="0" xfId="0" applyFont="1">
      <alignment vertical="top"/>
    </xf>
    <xf numFmtId="0" fontId="15" fillId="0" borderId="0" xfId="0" applyFont="1">
      <alignment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7" fillId="24" borderId="17" xfId="0" applyFont="1" applyFill="1" applyBorder="1" applyAlignment="1">
      <alignment horizontal="left" vertical="top" wrapText="1" indent="1"/>
    </xf>
    <xf numFmtId="0" fontId="7" fillId="24" borderId="17" xfId="0" applyFont="1" applyFill="1" applyBorder="1" applyAlignment="1">
      <alignment horizontal="center" vertical="top" wrapText="1"/>
    </xf>
    <xf numFmtId="0" fontId="7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38" fillId="0" borderId="0" xfId="43" applyFont="1" applyAlignment="1">
      <alignment horizontal="left" vertical="center"/>
    </xf>
    <xf numFmtId="0" fontId="38" fillId="0" borderId="0" xfId="43" applyFont="1" applyAlignment="1">
      <alignment horizontal="center" vertical="center"/>
    </xf>
    <xf numFmtId="0" fontId="38" fillId="0" borderId="0" xfId="44" applyFont="1" applyAlignment="1">
      <alignment horizontal="left" vertical="center" wrapText="1"/>
    </xf>
    <xf numFmtId="0" fontId="38" fillId="0" borderId="0" xfId="44" applyFont="1" applyAlignment="1">
      <alignment horizontal="center" vertical="center" wrapText="1"/>
    </xf>
    <xf numFmtId="0" fontId="38" fillId="0" borderId="0" xfId="44" applyFont="1" applyAlignment="1">
      <alignment horizontal="left" vertical="center"/>
    </xf>
    <xf numFmtId="0" fontId="38" fillId="0" borderId="0" xfId="44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0" xfId="42" applyFont="1" applyAlignment="1">
      <alignment vertical="center" wrapText="1"/>
    </xf>
    <xf numFmtId="0" fontId="36" fillId="0" borderId="0" xfId="42" applyFont="1" applyAlignment="1">
      <alignment horizontal="center" vertical="center" wrapText="1"/>
    </xf>
    <xf numFmtId="0" fontId="36" fillId="0" borderId="0" xfId="42" applyFont="1" applyAlignment="1">
      <alignment horizontal="left" vertical="center" wrapText="1"/>
    </xf>
    <xf numFmtId="0" fontId="35" fillId="0" borderId="0" xfId="44" applyFont="1" applyAlignment="1">
      <alignment horizontal="left" vertical="center"/>
    </xf>
    <xf numFmtId="0" fontId="35" fillId="0" borderId="0" xfId="44" applyFont="1" applyAlignment="1">
      <alignment horizontal="center" vertical="center" wrapText="1"/>
    </xf>
    <xf numFmtId="0" fontId="35" fillId="0" borderId="0" xfId="44" applyFont="1" applyAlignment="1">
      <alignment horizontal="left" vertical="center" wrapText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0" xfId="42" applyFont="1" applyAlignment="1">
      <alignment vertical="center"/>
    </xf>
    <xf numFmtId="0" fontId="35" fillId="0" borderId="0" xfId="42" applyFont="1" applyAlignment="1">
      <alignment horizontal="center" vertical="center"/>
    </xf>
    <xf numFmtId="0" fontId="35" fillId="0" borderId="0" xfId="42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166" fontId="39" fillId="0" borderId="0" xfId="0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165" fontId="39" fillId="0" borderId="0" xfId="0" applyNumberFormat="1" applyFont="1" applyAlignment="1">
      <alignment horizontal="left" vertical="center"/>
    </xf>
    <xf numFmtId="0" fontId="39" fillId="0" borderId="0" xfId="0" applyFont="1" applyAlignme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left" vertical="center" wrapText="1"/>
    </xf>
    <xf numFmtId="165" fontId="39" fillId="0" borderId="0" xfId="0" applyNumberFormat="1" applyFont="1" applyAlignment="1">
      <alignment horizontal="left" vertical="center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rmal_A_A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RU UMi - O-C Diagr.</a:t>
            </a:r>
          </a:p>
        </c:rich>
      </c:tx>
      <c:layout>
        <c:manualLayout>
          <c:xMode val="edge"/>
          <c:yMode val="edge"/>
          <c:x val="0.37952755905511809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3149606299212"/>
          <c:y val="0.14328358208955225"/>
          <c:w val="0.80314960629921262"/>
          <c:h val="0.6597014925373134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Active!$H$21:$H$982</c:f>
              <c:numCache>
                <c:formatCode>General</c:formatCode>
                <c:ptCount val="962"/>
                <c:pt idx="0">
                  <c:v>4.3611600030999398E-3</c:v>
                </c:pt>
                <c:pt idx="1">
                  <c:v>-7.9966799985413672E-3</c:v>
                </c:pt>
                <c:pt idx="2">
                  <c:v>-5.0796619996617665E-2</c:v>
                </c:pt>
                <c:pt idx="3">
                  <c:v>-2.2906379996129544E-2</c:v>
                </c:pt>
                <c:pt idx="4">
                  <c:v>-9.0115999410045333E-4</c:v>
                </c:pt>
                <c:pt idx="5">
                  <c:v>-1.780071999746724E-2</c:v>
                </c:pt>
                <c:pt idx="6">
                  <c:v>2.6306580006348668E-2</c:v>
                </c:pt>
                <c:pt idx="7">
                  <c:v>-1.8145659996662289E-2</c:v>
                </c:pt>
                <c:pt idx="8">
                  <c:v>-4.8650319997250335E-2</c:v>
                </c:pt>
                <c:pt idx="9">
                  <c:v>-2.8329239994491218E-2</c:v>
                </c:pt>
                <c:pt idx="10">
                  <c:v>-1.3915099996665958E-2</c:v>
                </c:pt>
                <c:pt idx="11">
                  <c:v>-4.7724359996209387E-2</c:v>
                </c:pt>
                <c:pt idx="12">
                  <c:v>8.8439800019841641E-3</c:v>
                </c:pt>
                <c:pt idx="13">
                  <c:v>-1.9988619998912327E-2</c:v>
                </c:pt>
                <c:pt idx="14">
                  <c:v>-2.6872999987972435E-3</c:v>
                </c:pt>
                <c:pt idx="15">
                  <c:v>2.2660700004053069E-2</c:v>
                </c:pt>
                <c:pt idx="16">
                  <c:v>-1.2591399972734507E-3</c:v>
                </c:pt>
                <c:pt idx="17">
                  <c:v>-5.4051399994932581E-2</c:v>
                </c:pt>
                <c:pt idx="18">
                  <c:v>-4.9342279995471472E-2</c:v>
                </c:pt>
                <c:pt idx="19">
                  <c:v>-2.2742099998140475E-2</c:v>
                </c:pt>
                <c:pt idx="20">
                  <c:v>-2.0326619996922091E-2</c:v>
                </c:pt>
                <c:pt idx="21">
                  <c:v>-3.2823599995026598E-2</c:v>
                </c:pt>
                <c:pt idx="22">
                  <c:v>3.6204550000547897E-2</c:v>
                </c:pt>
                <c:pt idx="23">
                  <c:v>-2.8641359996981919E-2</c:v>
                </c:pt>
                <c:pt idx="24">
                  <c:v>-2.9645459995663259E-2</c:v>
                </c:pt>
                <c:pt idx="25">
                  <c:v>6.0180000218679197E-4</c:v>
                </c:pt>
                <c:pt idx="26">
                  <c:v>1.1935780003113905E-2</c:v>
                </c:pt>
                <c:pt idx="27">
                  <c:v>-3.4052959996188292E-2</c:v>
                </c:pt>
                <c:pt idx="28">
                  <c:v>1.0959940002067015E-2</c:v>
                </c:pt>
                <c:pt idx="29">
                  <c:v>5.4731920004996937E-2</c:v>
                </c:pt>
                <c:pt idx="30">
                  <c:v>1.0650420004822081E-2</c:v>
                </c:pt>
                <c:pt idx="31">
                  <c:v>-4.0170319996832404E-2</c:v>
                </c:pt>
                <c:pt idx="32">
                  <c:v>-4.091537999920547E-2</c:v>
                </c:pt>
                <c:pt idx="33">
                  <c:v>1.4269320003222674E-2</c:v>
                </c:pt>
                <c:pt idx="34">
                  <c:v>1.1939740004891064E-2</c:v>
                </c:pt>
                <c:pt idx="35">
                  <c:v>3.9929800041136332E-3</c:v>
                </c:pt>
                <c:pt idx="36">
                  <c:v>-4.123779999645194E-2</c:v>
                </c:pt>
                <c:pt idx="37">
                  <c:v>-3.6479839996900409E-2</c:v>
                </c:pt>
                <c:pt idx="38">
                  <c:v>4.5201600041764323E-3</c:v>
                </c:pt>
                <c:pt idx="39">
                  <c:v>2.7520160001586191E-2</c:v>
                </c:pt>
                <c:pt idx="40">
                  <c:v>7.9828400012047496E-3</c:v>
                </c:pt>
                <c:pt idx="41">
                  <c:v>-1.2466939995647408E-2</c:v>
                </c:pt>
                <c:pt idx="42">
                  <c:v>1.1533060005604057E-2</c:v>
                </c:pt>
                <c:pt idx="43">
                  <c:v>-5.4540399978577625E-3</c:v>
                </c:pt>
                <c:pt idx="44">
                  <c:v>1.749876000394579E-2</c:v>
                </c:pt>
                <c:pt idx="45">
                  <c:v>2.8063000001566252E-2</c:v>
                </c:pt>
                <c:pt idx="46">
                  <c:v>-2.8296479995333357E-2</c:v>
                </c:pt>
                <c:pt idx="47">
                  <c:v>-2.4283579998154892E-2</c:v>
                </c:pt>
                <c:pt idx="48">
                  <c:v>1.800320000256761E-2</c:v>
                </c:pt>
                <c:pt idx="49">
                  <c:v>-1.8616439996549161E-2</c:v>
                </c:pt>
                <c:pt idx="50">
                  <c:v>1.5839380001125392E-2</c:v>
                </c:pt>
                <c:pt idx="51">
                  <c:v>6.9107400013308506E-3</c:v>
                </c:pt>
                <c:pt idx="52">
                  <c:v>2.4212060001445934E-2</c:v>
                </c:pt>
                <c:pt idx="53">
                  <c:v>2.5467000003118301E-2</c:v>
                </c:pt>
                <c:pt idx="54">
                  <c:v>-1.051405999896815E-2</c:v>
                </c:pt>
                <c:pt idx="55">
                  <c:v>-2.2561260000657057E-2</c:v>
                </c:pt>
                <c:pt idx="56">
                  <c:v>-7.3886399986804463E-3</c:v>
                </c:pt>
                <c:pt idx="57">
                  <c:v>4.4292220001807436E-2</c:v>
                </c:pt>
                <c:pt idx="58">
                  <c:v>-9.5944399981817696E-3</c:v>
                </c:pt>
                <c:pt idx="59">
                  <c:v>2.9408320002403343E-2</c:v>
                </c:pt>
                <c:pt idx="60">
                  <c:v>-3.4638879998965422E-2</c:v>
                </c:pt>
                <c:pt idx="61">
                  <c:v>2.5609200001781574E-2</c:v>
                </c:pt>
                <c:pt idx="62">
                  <c:v>3.0787860003329115E-2</c:v>
                </c:pt>
                <c:pt idx="63">
                  <c:v>-8.5949599961168133E-3</c:v>
                </c:pt>
                <c:pt idx="64">
                  <c:v>-8.8419999519828707E-4</c:v>
                </c:pt>
                <c:pt idx="65">
                  <c:v>3.6601820000214502E-2</c:v>
                </c:pt>
                <c:pt idx="66">
                  <c:v>-9.4385199990938418E-3</c:v>
                </c:pt>
                <c:pt idx="67">
                  <c:v>1.4124600002105581E-2</c:v>
                </c:pt>
                <c:pt idx="68">
                  <c:v>6.1084200024197344E-3</c:v>
                </c:pt>
                <c:pt idx="69">
                  <c:v>1.2098279999918304E-2</c:v>
                </c:pt>
                <c:pt idx="70">
                  <c:v>-1.139869999315124E-2</c:v>
                </c:pt>
                <c:pt idx="71">
                  <c:v>2.4671840004884871E-2</c:v>
                </c:pt>
                <c:pt idx="72">
                  <c:v>-3.1925579995004227E-2</c:v>
                </c:pt>
                <c:pt idx="73">
                  <c:v>1.5520100005232962E-2</c:v>
                </c:pt>
                <c:pt idx="74">
                  <c:v>3.320178000285523E-2</c:v>
                </c:pt>
                <c:pt idx="75">
                  <c:v>-4.2442839996510884E-2</c:v>
                </c:pt>
                <c:pt idx="76">
                  <c:v>2.0315120003942866E-2</c:v>
                </c:pt>
                <c:pt idx="77">
                  <c:v>4.4224200028111227E-3</c:v>
                </c:pt>
                <c:pt idx="78">
                  <c:v>-1.0651919994415948E-2</c:v>
                </c:pt>
                <c:pt idx="79">
                  <c:v>-1.2176339994766749E-2</c:v>
                </c:pt>
                <c:pt idx="80">
                  <c:v>2.9226240003481507E-2</c:v>
                </c:pt>
                <c:pt idx="81">
                  <c:v>3.2628820001264103E-2</c:v>
                </c:pt>
                <c:pt idx="82">
                  <c:v>-1.5051739996124525E-2</c:v>
                </c:pt>
                <c:pt idx="83">
                  <c:v>-5.5358199970214628E-3</c:v>
                </c:pt>
                <c:pt idx="84">
                  <c:v>-1.8036079993180465E-2</c:v>
                </c:pt>
                <c:pt idx="85">
                  <c:v>7.4095999989367556E-3</c:v>
                </c:pt>
                <c:pt idx="86">
                  <c:v>-2.2762419997889083E-2</c:v>
                </c:pt>
                <c:pt idx="117">
                  <c:v>0</c:v>
                </c:pt>
                <c:pt idx="158">
                  <c:v>1.2264600001799408E-2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69-4B85-BB18-44106839468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Active!$D$22:$D$36</c:f>
                <c:numCache>
                  <c:formatCode>General</c:formatCode>
                  <c:ptCount val="15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Active!$I$21:$I$982</c:f>
              <c:numCache>
                <c:formatCode>General</c:formatCode>
                <c:ptCount val="962"/>
                <c:pt idx="104">
                  <c:v>-3.5625420001451857E-2</c:v>
                </c:pt>
                <c:pt idx="105">
                  <c:v>1.011278000078164E-2</c:v>
                </c:pt>
                <c:pt idx="106">
                  <c:v>-7.3957999848062173E-4</c:v>
                </c:pt>
                <c:pt idx="107">
                  <c:v>-8.4846399986417964E-3</c:v>
                </c:pt>
                <c:pt idx="108">
                  <c:v>-3.9344199976767413E-3</c:v>
                </c:pt>
                <c:pt idx="109">
                  <c:v>2.1615800003928598E-2</c:v>
                </c:pt>
                <c:pt idx="110">
                  <c:v>5.3806200012331828E-3</c:v>
                </c:pt>
                <c:pt idx="111">
                  <c:v>7.3806200016406365E-3</c:v>
                </c:pt>
                <c:pt idx="112">
                  <c:v>-2.0691599929705262E-3</c:v>
                </c:pt>
                <c:pt idx="113">
                  <c:v>-1.0691599964047782E-3</c:v>
                </c:pt>
                <c:pt idx="115">
                  <c:v>6.0845199986943044E-3</c:v>
                </c:pt>
                <c:pt idx="120">
                  <c:v>2.1696000039810315E-3</c:v>
                </c:pt>
                <c:pt idx="125">
                  <c:v>-6.77521999750752E-3</c:v>
                </c:pt>
                <c:pt idx="127">
                  <c:v>-9.3726400009472854E-3</c:v>
                </c:pt>
                <c:pt idx="129">
                  <c:v>-4.8171999951591715E-3</c:v>
                </c:pt>
                <c:pt idx="130">
                  <c:v>1.2566200093715452E-3</c:v>
                </c:pt>
                <c:pt idx="131">
                  <c:v>-9.4146199990063906E-3</c:v>
                </c:pt>
                <c:pt idx="132">
                  <c:v>-4.5519991545006633E-5</c:v>
                </c:pt>
                <c:pt idx="133">
                  <c:v>4.692679998697713E-3</c:v>
                </c:pt>
                <c:pt idx="134">
                  <c:v>1.5242900000885129E-2</c:v>
                </c:pt>
                <c:pt idx="135">
                  <c:v>-8.9450800005579367E-3</c:v>
                </c:pt>
                <c:pt idx="136">
                  <c:v>-7.3545199993532151E-3</c:v>
                </c:pt>
                <c:pt idx="137">
                  <c:v>4.3098600071971305E-3</c:v>
                </c:pt>
                <c:pt idx="138">
                  <c:v>-4.2540799986454658E-3</c:v>
                </c:pt>
                <c:pt idx="139">
                  <c:v>1.2626600000658073E-3</c:v>
                </c:pt>
                <c:pt idx="140">
                  <c:v>9.2626600016956218E-3</c:v>
                </c:pt>
                <c:pt idx="141">
                  <c:v>2.9614000231958926E-4</c:v>
                </c:pt>
                <c:pt idx="142">
                  <c:v>2.4437800020677969E-3</c:v>
                </c:pt>
                <c:pt idx="143">
                  <c:v>5.7991599969682284E-3</c:v>
                </c:pt>
                <c:pt idx="144">
                  <c:v>-7.0531999954255298E-3</c:v>
                </c:pt>
                <c:pt idx="145">
                  <c:v>7.2017400016193278E-3</c:v>
                </c:pt>
                <c:pt idx="146">
                  <c:v>-4.1947999998228624E-3</c:v>
                </c:pt>
                <c:pt idx="147">
                  <c:v>9.3554200066137128E-3</c:v>
                </c:pt>
                <c:pt idx="148">
                  <c:v>-8.3255999925313517E-4</c:v>
                </c:pt>
                <c:pt idx="150">
                  <c:v>1.7777600005501881E-3</c:v>
                </c:pt>
                <c:pt idx="151">
                  <c:v>-5.7200399969588034E-3</c:v>
                </c:pt>
                <c:pt idx="152">
                  <c:v>4.9374000809621066E-4</c:v>
                </c:pt>
                <c:pt idx="153">
                  <c:v>6.7890200080000795E-3</c:v>
                </c:pt>
                <c:pt idx="155">
                  <c:v>1.2043959999573417E-2</c:v>
                </c:pt>
                <c:pt idx="156">
                  <c:v>3.1916000007186085E-3</c:v>
                </c:pt>
                <c:pt idx="157">
                  <c:v>4.0500000031897798E-3</c:v>
                </c:pt>
                <c:pt idx="159">
                  <c:v>5.2980800028308295E-3</c:v>
                </c:pt>
                <c:pt idx="161">
                  <c:v>-5.1988999985042028E-3</c:v>
                </c:pt>
                <c:pt idx="162">
                  <c:v>2.7539000002434477E-3</c:v>
                </c:pt>
                <c:pt idx="163">
                  <c:v>4.7539000006509013E-3</c:v>
                </c:pt>
                <c:pt idx="164">
                  <c:v>7.1564800018677488E-3</c:v>
                </c:pt>
                <c:pt idx="165">
                  <c:v>6.3642200038884766E-3</c:v>
                </c:pt>
                <c:pt idx="166">
                  <c:v>8.3642200042959303E-3</c:v>
                </c:pt>
                <c:pt idx="167">
                  <c:v>5.3162000403972343E-4</c:v>
                </c:pt>
                <c:pt idx="168">
                  <c:v>1.063892000092892E-2</c:v>
                </c:pt>
                <c:pt idx="169">
                  <c:v>-1.5224399976432323E-3</c:v>
                </c:pt>
                <c:pt idx="170">
                  <c:v>-3.756199948838912E-4</c:v>
                </c:pt>
                <c:pt idx="171">
                  <c:v>1.5368399981525727E-3</c:v>
                </c:pt>
                <c:pt idx="172">
                  <c:v>1.0012420003477018E-2</c:v>
                </c:pt>
                <c:pt idx="173">
                  <c:v>-1.8399399923509918E-3</c:v>
                </c:pt>
                <c:pt idx="175">
                  <c:v>1.8107200085069053E-3</c:v>
                </c:pt>
                <c:pt idx="176">
                  <c:v>5.421039997600019E-3</c:v>
                </c:pt>
                <c:pt idx="177">
                  <c:v>-1.5325799977290444E-3</c:v>
                </c:pt>
                <c:pt idx="178">
                  <c:v>1.3395400019362569E-3</c:v>
                </c:pt>
                <c:pt idx="179">
                  <c:v>5.787680005596485E-3</c:v>
                </c:pt>
                <c:pt idx="180">
                  <c:v>9.7404800035292283E-3</c:v>
                </c:pt>
                <c:pt idx="181">
                  <c:v>8.0357600018032826E-3</c:v>
                </c:pt>
                <c:pt idx="183">
                  <c:v>7.0615599979646504E-3</c:v>
                </c:pt>
                <c:pt idx="184">
                  <c:v>9.061559998372104E-3</c:v>
                </c:pt>
                <c:pt idx="185">
                  <c:v>-3.1752599970786832E-3</c:v>
                </c:pt>
                <c:pt idx="186">
                  <c:v>-8.9142799988621846E-3</c:v>
                </c:pt>
                <c:pt idx="187">
                  <c:v>-1.8901199946412817E-3</c:v>
                </c:pt>
                <c:pt idx="188">
                  <c:v>-8.9011999807553366E-4</c:v>
                </c:pt>
                <c:pt idx="189">
                  <c:v>7.5314000059734099E-3</c:v>
                </c:pt>
                <c:pt idx="190">
                  <c:v>2.0344200020190328E-3</c:v>
                </c:pt>
                <c:pt idx="191">
                  <c:v>-3.5000004572793841E-5</c:v>
                </c:pt>
                <c:pt idx="192">
                  <c:v>5.260279998765327E-3</c:v>
                </c:pt>
                <c:pt idx="193">
                  <c:v>8.2792199973482639E-3</c:v>
                </c:pt>
                <c:pt idx="194">
                  <c:v>-7.8083199987304397E-3</c:v>
                </c:pt>
                <c:pt idx="195">
                  <c:v>-5.8083199983229861E-3</c:v>
                </c:pt>
                <c:pt idx="196">
                  <c:v>-9.9711999791907147E-4</c:v>
                </c:pt>
                <c:pt idx="197">
                  <c:v>3.2441000003018416E-3</c:v>
                </c:pt>
                <c:pt idx="198">
                  <c:v>-2.7910200005862862E-3</c:v>
                </c:pt>
                <c:pt idx="199">
                  <c:v>1.0785820006276481E-2</c:v>
                </c:pt>
                <c:pt idx="200">
                  <c:v>1.1785820002842229E-2</c:v>
                </c:pt>
                <c:pt idx="201">
                  <c:v>5.0306200064369477E-3</c:v>
                </c:pt>
                <c:pt idx="202">
                  <c:v>-2.3803999647498131E-4</c:v>
                </c:pt>
                <c:pt idx="203">
                  <c:v>1.9697000025189482E-3</c:v>
                </c:pt>
                <c:pt idx="204">
                  <c:v>5.1371000008657575E-3</c:v>
                </c:pt>
                <c:pt idx="205">
                  <c:v>4.7534600089420564E-3</c:v>
                </c:pt>
                <c:pt idx="206">
                  <c:v>4.0951200062409043E-3</c:v>
                </c:pt>
                <c:pt idx="207">
                  <c:v>3.5646600008476526E-3</c:v>
                </c:pt>
                <c:pt idx="208">
                  <c:v>6.6376600007060915E-3</c:v>
                </c:pt>
                <c:pt idx="209">
                  <c:v>9.154400002444163E-3</c:v>
                </c:pt>
                <c:pt idx="210">
                  <c:v>6.5904599978239276E-3</c:v>
                </c:pt>
                <c:pt idx="211">
                  <c:v>-1.3829199961037375E-3</c:v>
                </c:pt>
                <c:pt idx="212">
                  <c:v>-4.1820399928838015E-3</c:v>
                </c:pt>
                <c:pt idx="213">
                  <c:v>3.5759200036409311E-3</c:v>
                </c:pt>
                <c:pt idx="214">
                  <c:v>5.5287200084421784E-3</c:v>
                </c:pt>
                <c:pt idx="215">
                  <c:v>-7.7536600001621991E-3</c:v>
                </c:pt>
                <c:pt idx="216">
                  <c:v>2.4856660005752929E-2</c:v>
                </c:pt>
                <c:pt idx="217">
                  <c:v>5.0043000010191463E-3</c:v>
                </c:pt>
                <c:pt idx="218">
                  <c:v>-6.0683999618049711E-4</c:v>
                </c:pt>
                <c:pt idx="219">
                  <c:v>-8.8235999282915145E-4</c:v>
                </c:pt>
                <c:pt idx="221">
                  <c:v>-1.7131259999587201E-2</c:v>
                </c:pt>
                <c:pt idx="222">
                  <c:v>4.9623200029600412E-3</c:v>
                </c:pt>
                <c:pt idx="223">
                  <c:v>-2.1389399989857338E-3</c:v>
                </c:pt>
                <c:pt idx="224">
                  <c:v>-8.9586399990366772E-3</c:v>
                </c:pt>
                <c:pt idx="225">
                  <c:v>-6.9586399986292236E-3</c:v>
                </c:pt>
                <c:pt idx="226">
                  <c:v>-6.9586399986292236E-3</c:v>
                </c:pt>
                <c:pt idx="227">
                  <c:v>-6.9586399986292236E-3</c:v>
                </c:pt>
                <c:pt idx="228">
                  <c:v>-4.9586399982217699E-3</c:v>
                </c:pt>
                <c:pt idx="229">
                  <c:v>-9.5863999740686268E-4</c:v>
                </c:pt>
                <c:pt idx="230">
                  <c:v>4.135999915888533E-5</c:v>
                </c:pt>
                <c:pt idx="231">
                  <c:v>1.041360003000591E-3</c:v>
                </c:pt>
                <c:pt idx="232">
                  <c:v>-6.8109999920125119E-3</c:v>
                </c:pt>
                <c:pt idx="233">
                  <c:v>-6.8109999920125119E-3</c:v>
                </c:pt>
                <c:pt idx="234">
                  <c:v>-5.8109999954467639E-3</c:v>
                </c:pt>
                <c:pt idx="235">
                  <c:v>2.1890000061830506E-3</c:v>
                </c:pt>
                <c:pt idx="236">
                  <c:v>2.1890000061830506E-3</c:v>
                </c:pt>
                <c:pt idx="237">
                  <c:v>1.1189000004378613E-2</c:v>
                </c:pt>
                <c:pt idx="238">
                  <c:v>1.3189000004786067E-2</c:v>
                </c:pt>
                <c:pt idx="239">
                  <c:v>1.3189000004786067E-2</c:v>
                </c:pt>
                <c:pt idx="240">
                  <c:v>-1.8049600039375946E-3</c:v>
                </c:pt>
                <c:pt idx="241">
                  <c:v>-1.1155120002513286E-2</c:v>
                </c:pt>
                <c:pt idx="242">
                  <c:v>-2.0074799977010116E-3</c:v>
                </c:pt>
                <c:pt idx="243">
                  <c:v>4.750480002257973E-3</c:v>
                </c:pt>
                <c:pt idx="244">
                  <c:v>4.8577800043858588E-3</c:v>
                </c:pt>
                <c:pt idx="245">
                  <c:v>-5.8469399955356494E-3</c:v>
                </c:pt>
                <c:pt idx="246">
                  <c:v>-9.6273999952245504E-4</c:v>
                </c:pt>
                <c:pt idx="247">
                  <c:v>-1.8219599951407872E-3</c:v>
                </c:pt>
                <c:pt idx="248">
                  <c:v>2.2244200008572079E-3</c:v>
                </c:pt>
                <c:pt idx="249">
                  <c:v>4.1901200020220131E-3</c:v>
                </c:pt>
                <c:pt idx="250">
                  <c:v>-1.170257999910973E-2</c:v>
                </c:pt>
                <c:pt idx="251">
                  <c:v>-3.3342999959131703E-3</c:v>
                </c:pt>
                <c:pt idx="252">
                  <c:v>-3.0793600017204881E-3</c:v>
                </c:pt>
                <c:pt idx="253">
                  <c:v>-3.2741999966674484E-3</c:v>
                </c:pt>
                <c:pt idx="254">
                  <c:v>-1.3140280003426597E-2</c:v>
                </c:pt>
                <c:pt idx="255">
                  <c:v>-6.3351199933094904E-3</c:v>
                </c:pt>
                <c:pt idx="256">
                  <c:v>-4.1874800008372404E-3</c:v>
                </c:pt>
                <c:pt idx="257">
                  <c:v>-6.6707400037557818E-3</c:v>
                </c:pt>
                <c:pt idx="258">
                  <c:v>-4.6707400033483282E-3</c:v>
                </c:pt>
                <c:pt idx="259">
                  <c:v>-6.7074000253342092E-4</c:v>
                </c:pt>
                <c:pt idx="260">
                  <c:v>1.0400199971627444E-3</c:v>
                </c:pt>
                <c:pt idx="261">
                  <c:v>-3.7752799980808049E-3</c:v>
                </c:pt>
                <c:pt idx="262">
                  <c:v>1.3479660003213212E-2</c:v>
                </c:pt>
                <c:pt idx="263">
                  <c:v>1.7749399994499981E-3</c:v>
                </c:pt>
                <c:pt idx="264">
                  <c:v>-5.5623199950787239E-3</c:v>
                </c:pt>
                <c:pt idx="269">
                  <c:v>8.3094000001437962E-4</c:v>
                </c:pt>
                <c:pt idx="282">
                  <c:v>-2.865800001018215E-3</c:v>
                </c:pt>
                <c:pt idx="283">
                  <c:v>-1.2833959997806232E-2</c:v>
                </c:pt>
                <c:pt idx="284">
                  <c:v>-7.8339599931496195E-3</c:v>
                </c:pt>
                <c:pt idx="285">
                  <c:v>-6.8339599965838715E-3</c:v>
                </c:pt>
                <c:pt idx="286">
                  <c:v>-5.8339600000181235E-3</c:v>
                </c:pt>
                <c:pt idx="287">
                  <c:v>-1.8339599992032163E-3</c:v>
                </c:pt>
                <c:pt idx="288">
                  <c:v>1.166040005045943E-3</c:v>
                </c:pt>
                <c:pt idx="289">
                  <c:v>5.9712000002036802E-3</c:v>
                </c:pt>
                <c:pt idx="290">
                  <c:v>7.4742200013133697E-3</c:v>
                </c:pt>
                <c:pt idx="291">
                  <c:v>-6.459199998062104E-3</c:v>
                </c:pt>
                <c:pt idx="292">
                  <c:v>-6.3591999933123589E-3</c:v>
                </c:pt>
                <c:pt idx="295">
                  <c:v>-5.2063399998587556E-3</c:v>
                </c:pt>
                <c:pt idx="296">
                  <c:v>-7.519939994381275E-3</c:v>
                </c:pt>
                <c:pt idx="297">
                  <c:v>-7.3199399994337E-3</c:v>
                </c:pt>
                <c:pt idx="298">
                  <c:v>-1.6927999968174845E-4</c:v>
                </c:pt>
                <c:pt idx="299">
                  <c:v>-4.2096199977095239E-3</c:v>
                </c:pt>
                <c:pt idx="300">
                  <c:v>4.1929600047296844E-3</c:v>
                </c:pt>
                <c:pt idx="301">
                  <c:v>-9.1632399926311336E-3</c:v>
                </c:pt>
                <c:pt idx="302">
                  <c:v>-3.9554999966640025E-3</c:v>
                </c:pt>
                <c:pt idx="303">
                  <c:v>-1.5393199995742179E-2</c:v>
                </c:pt>
                <c:pt idx="319">
                  <c:v>-6.9466999993892387E-3</c:v>
                </c:pt>
                <c:pt idx="325">
                  <c:v>-8.2941000000573695E-3</c:v>
                </c:pt>
                <c:pt idx="326">
                  <c:v>-3.3885000011650845E-3</c:v>
                </c:pt>
                <c:pt idx="327">
                  <c:v>1.4287399972090498E-3</c:v>
                </c:pt>
                <c:pt idx="328">
                  <c:v>-6.0432600002968684E-3</c:v>
                </c:pt>
                <c:pt idx="329">
                  <c:v>-1.6129400028148666E-3</c:v>
                </c:pt>
                <c:pt idx="330">
                  <c:v>-1.660139998421073E-3</c:v>
                </c:pt>
                <c:pt idx="331">
                  <c:v>-9.7073399956570938E-3</c:v>
                </c:pt>
                <c:pt idx="332">
                  <c:v>-1.0097839993250091E-2</c:v>
                </c:pt>
                <c:pt idx="333">
                  <c:v>-9.8428999990574084E-3</c:v>
                </c:pt>
                <c:pt idx="334">
                  <c:v>-1.1252340002101846E-2</c:v>
                </c:pt>
                <c:pt idx="335">
                  <c:v>-8.7896600016392767E-3</c:v>
                </c:pt>
                <c:pt idx="336">
                  <c:v>-1.3557759994000662E-2</c:v>
                </c:pt>
                <c:pt idx="337">
                  <c:v>-3.6049600021215156E-3</c:v>
                </c:pt>
                <c:pt idx="338">
                  <c:v>-1.250451999658253E-2</c:v>
                </c:pt>
                <c:pt idx="339">
                  <c:v>-3.5045199983869679E-3</c:v>
                </c:pt>
                <c:pt idx="340">
                  <c:v>-1.1101939999207389E-2</c:v>
                </c:pt>
                <c:pt idx="341">
                  <c:v>-5.7328399998368695E-3</c:v>
                </c:pt>
                <c:pt idx="343">
                  <c:v>-7.3875999951269478E-3</c:v>
                </c:pt>
                <c:pt idx="350">
                  <c:v>-1.6831339991767891E-2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69-4B85-BB18-44106839468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Active!$D$21:$D$36</c:f>
                <c:numCache>
                  <c:formatCode>General</c:formatCode>
                  <c:ptCount val="16"/>
                </c:numCache>
              </c:numRef>
            </c:plus>
            <c:minus>
              <c:numRef>
                <c:f>Active!$D$21:$D$36</c:f>
                <c:numCache>
                  <c:formatCode>General</c:formatCode>
                  <c:ptCount val="16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Active!$J$21:$J$982</c:f>
              <c:numCache>
                <c:formatCode>General</c:formatCode>
                <c:ptCount val="962"/>
                <c:pt idx="87">
                  <c:v>5.4436799982795492E-3</c:v>
                </c:pt>
                <c:pt idx="88">
                  <c:v>-6.4947199934977107E-3</c:v>
                </c:pt>
                <c:pt idx="89">
                  <c:v>-1.2347079995379318E-2</c:v>
                </c:pt>
                <c:pt idx="90">
                  <c:v>3.0162800001562573E-2</c:v>
                </c:pt>
                <c:pt idx="91">
                  <c:v>-8.4818199975416064E-3</c:v>
                </c:pt>
                <c:pt idx="92">
                  <c:v>-1.3341800004127435E-3</c:v>
                </c:pt>
                <c:pt idx="93">
                  <c:v>2.1206500023254193E-3</c:v>
                </c:pt>
                <c:pt idx="94">
                  <c:v>2.2790200091549195E-3</c:v>
                </c:pt>
                <c:pt idx="95">
                  <c:v>2.2198000006028451E-3</c:v>
                </c:pt>
                <c:pt idx="96">
                  <c:v>1.171049996628426E-3</c:v>
                </c:pt>
                <c:pt idx="97">
                  <c:v>-1.2772600020980462E-3</c:v>
                </c:pt>
                <c:pt idx="98">
                  <c:v>-1.0296199980075471E-3</c:v>
                </c:pt>
                <c:pt idx="99">
                  <c:v>-1.0296199980075471E-3</c:v>
                </c:pt>
                <c:pt idx="100">
                  <c:v>-1.9343399981153198E-3</c:v>
                </c:pt>
                <c:pt idx="101">
                  <c:v>-1.9343399981153198E-3</c:v>
                </c:pt>
                <c:pt idx="102">
                  <c:v>-1.8866999962483533E-3</c:v>
                </c:pt>
                <c:pt idx="103">
                  <c:v>-1.8866999962483533E-3</c:v>
                </c:pt>
                <c:pt idx="114">
                  <c:v>3.3694800004013814E-3</c:v>
                </c:pt>
                <c:pt idx="116">
                  <c:v>-2.8176199994049966E-3</c:v>
                </c:pt>
                <c:pt idx="118">
                  <c:v>1.6000000032363459E-3</c:v>
                </c:pt>
                <c:pt idx="119">
                  <c:v>2.9528000595746562E-4</c:v>
                </c:pt>
                <c:pt idx="121">
                  <c:v>4.9207000047317706E-3</c:v>
                </c:pt>
                <c:pt idx="122">
                  <c:v>1.8482000014046207E-3</c:v>
                </c:pt>
                <c:pt idx="123">
                  <c:v>-4.1730799930519424E-3</c:v>
                </c:pt>
                <c:pt idx="124">
                  <c:v>-2.4396000007982366E-3</c:v>
                </c:pt>
                <c:pt idx="126">
                  <c:v>-5.1846599963027984E-3</c:v>
                </c:pt>
                <c:pt idx="128">
                  <c:v>1.6204999992623925E-3</c:v>
                </c:pt>
                <c:pt idx="149">
                  <c:v>-6.6817999322665855E-4</c:v>
                </c:pt>
                <c:pt idx="154">
                  <c:v>1.0439600009704009E-3</c:v>
                </c:pt>
                <c:pt idx="160">
                  <c:v>7.1054000727599487E-4</c:v>
                </c:pt>
                <c:pt idx="174">
                  <c:v>5.0892599974758923E-3</c:v>
                </c:pt>
                <c:pt idx="182">
                  <c:v>5.2679799991892651E-3</c:v>
                </c:pt>
                <c:pt idx="220">
                  <c:v>-7.2788999968906865E-3</c:v>
                </c:pt>
                <c:pt idx="293">
                  <c:v>-6.3083200002438389E-3</c:v>
                </c:pt>
                <c:pt idx="294">
                  <c:v>-6.2583199978689663E-3</c:v>
                </c:pt>
                <c:pt idx="321">
                  <c:v>-2.2088199984864332E-3</c:v>
                </c:pt>
                <c:pt idx="322">
                  <c:v>1.9911800045520067E-3</c:v>
                </c:pt>
                <c:pt idx="323">
                  <c:v>-7.3976200001197867E-3</c:v>
                </c:pt>
                <c:pt idx="324">
                  <c:v>7.1023800046532415E-3</c:v>
                </c:pt>
                <c:pt idx="362">
                  <c:v>-7.9582999969716184E-3</c:v>
                </c:pt>
                <c:pt idx="372">
                  <c:v>-1.1453400002210401E-2</c:v>
                </c:pt>
                <c:pt idx="383">
                  <c:v>-1.1708159996487666E-2</c:v>
                </c:pt>
                <c:pt idx="390">
                  <c:v>-1.3085339996905532E-2</c:v>
                </c:pt>
                <c:pt idx="397">
                  <c:v>-1.4387299997906666E-2</c:v>
                </c:pt>
                <c:pt idx="401">
                  <c:v>-1.3621600002807099E-2</c:v>
                </c:pt>
                <c:pt idx="402">
                  <c:v>-1.4077389998419676E-2</c:v>
                </c:pt>
                <c:pt idx="414">
                  <c:v>-1.4091450000705663E-2</c:v>
                </c:pt>
                <c:pt idx="415">
                  <c:v>-1.203179000003729E-2</c:v>
                </c:pt>
                <c:pt idx="416">
                  <c:v>-1.3696869995328598E-2</c:v>
                </c:pt>
                <c:pt idx="418">
                  <c:v>-1.344321999931708E-2</c:v>
                </c:pt>
                <c:pt idx="419">
                  <c:v>-1.4144330001727212E-2</c:v>
                </c:pt>
                <c:pt idx="420">
                  <c:v>-1.4507419997244142E-2</c:v>
                </c:pt>
                <c:pt idx="421">
                  <c:v>-1.4559780000126921E-2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69-4B85-BB18-44106839468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Active!$K$21:$K$982</c:f>
              <c:numCache>
                <c:formatCode>General</c:formatCode>
                <c:ptCount val="962"/>
                <c:pt idx="265">
                  <c:v>-7.6833399944007397E-3</c:v>
                </c:pt>
                <c:pt idx="320">
                  <c:v>-4.2032799974549562E-3</c:v>
                </c:pt>
                <c:pt idx="342">
                  <c:v>-9.2519800018635578E-3</c:v>
                </c:pt>
                <c:pt idx="344">
                  <c:v>-9.2017599963583052E-3</c:v>
                </c:pt>
                <c:pt idx="345">
                  <c:v>-9.3489599967142567E-3</c:v>
                </c:pt>
                <c:pt idx="346">
                  <c:v>-5.4895999346626922E-4</c:v>
                </c:pt>
                <c:pt idx="347">
                  <c:v>-9.0940200025215745E-3</c:v>
                </c:pt>
                <c:pt idx="348">
                  <c:v>-9.9437999961082824E-3</c:v>
                </c:pt>
                <c:pt idx="349">
                  <c:v>-7.5961599941365421E-3</c:v>
                </c:pt>
                <c:pt idx="351">
                  <c:v>-7.1882000338518992E-4</c:v>
                </c:pt>
                <c:pt idx="352">
                  <c:v>-1.5310199996747542E-2</c:v>
                </c:pt>
                <c:pt idx="353">
                  <c:v>-7.6123399994685315E-3</c:v>
                </c:pt>
                <c:pt idx="354">
                  <c:v>-5.1694200010388158E-3</c:v>
                </c:pt>
                <c:pt idx="355">
                  <c:v>-4.2569599972921424E-3</c:v>
                </c:pt>
                <c:pt idx="356">
                  <c:v>-1.039899999886984E-2</c:v>
                </c:pt>
                <c:pt idx="357">
                  <c:v>-1.0153499992156867E-2</c:v>
                </c:pt>
                <c:pt idx="358">
                  <c:v>-1.1812600001576357E-2</c:v>
                </c:pt>
                <c:pt idx="359">
                  <c:v>-9.6636399975977838E-3</c:v>
                </c:pt>
                <c:pt idx="361">
                  <c:v>-1.1781139997765422E-2</c:v>
                </c:pt>
                <c:pt idx="363">
                  <c:v>-1.2699459999566898E-2</c:v>
                </c:pt>
                <c:pt idx="370">
                  <c:v>-1.5228099997329991E-2</c:v>
                </c:pt>
                <c:pt idx="371">
                  <c:v>-2.5774399982765317E-3</c:v>
                </c:pt>
                <c:pt idx="373">
                  <c:v>-1.1691159998008516E-2</c:v>
                </c:pt>
                <c:pt idx="374">
                  <c:v>-1.1943520003114827E-2</c:v>
                </c:pt>
                <c:pt idx="375">
                  <c:v>-1.1933519999729469E-2</c:v>
                </c:pt>
                <c:pt idx="376">
                  <c:v>-1.2168410001322627E-2</c:v>
                </c:pt>
                <c:pt idx="377">
                  <c:v>-1.2366679999104235E-2</c:v>
                </c:pt>
                <c:pt idx="378">
                  <c:v>-1.3209159995312802E-2</c:v>
                </c:pt>
                <c:pt idx="379">
                  <c:v>-1.1058939999202266E-2</c:v>
                </c:pt>
                <c:pt idx="380">
                  <c:v>-7.0958199939923361E-3</c:v>
                </c:pt>
                <c:pt idx="381">
                  <c:v>-1.5539560001343489E-2</c:v>
                </c:pt>
                <c:pt idx="382">
                  <c:v>-1.1830939998617396E-2</c:v>
                </c:pt>
                <c:pt idx="384">
                  <c:v>-1.3138059999619145E-2</c:v>
                </c:pt>
                <c:pt idx="385">
                  <c:v>-1.3772800004517194E-2</c:v>
                </c:pt>
                <c:pt idx="386">
                  <c:v>-1.36182399946847E-2</c:v>
                </c:pt>
                <c:pt idx="387">
                  <c:v>-1.2648169999010861E-2</c:v>
                </c:pt>
                <c:pt idx="388">
                  <c:v>-1.5973879999364726E-2</c:v>
                </c:pt>
                <c:pt idx="389">
                  <c:v>-1.3513279998733196E-2</c:v>
                </c:pt>
                <c:pt idx="391">
                  <c:v>-1.7050130001734942E-2</c:v>
                </c:pt>
                <c:pt idx="392">
                  <c:v>-1.2934239995956887E-2</c:v>
                </c:pt>
                <c:pt idx="393">
                  <c:v>-1.3186600001063198E-2</c:v>
                </c:pt>
                <c:pt idx="394">
                  <c:v>-1.5325989996199496E-2</c:v>
                </c:pt>
                <c:pt idx="395">
                  <c:v>-1.3333800001419149E-2</c:v>
                </c:pt>
                <c:pt idx="396">
                  <c:v>-1.1535769997863099E-2</c:v>
                </c:pt>
                <c:pt idx="398">
                  <c:v>-1.3644380000187084E-2</c:v>
                </c:pt>
                <c:pt idx="399">
                  <c:v>-1.4489000001049135E-2</c:v>
                </c:pt>
                <c:pt idx="400">
                  <c:v>-1.3738339999690652E-2</c:v>
                </c:pt>
                <c:pt idx="403">
                  <c:v>-1.4066659998206887E-2</c:v>
                </c:pt>
                <c:pt idx="404">
                  <c:v>-1.3336169999092817E-2</c:v>
                </c:pt>
                <c:pt idx="405">
                  <c:v>-1.3855399993190076E-2</c:v>
                </c:pt>
                <c:pt idx="406">
                  <c:v>-1.3335199997527525E-2</c:v>
                </c:pt>
                <c:pt idx="407">
                  <c:v>-1.3355779999983497E-2</c:v>
                </c:pt>
                <c:pt idx="408">
                  <c:v>-1.114244000200415E-2</c:v>
                </c:pt>
                <c:pt idx="409">
                  <c:v>-1.3466359996527899E-2</c:v>
                </c:pt>
                <c:pt idx="410">
                  <c:v>-1.4578789996448904E-2</c:v>
                </c:pt>
                <c:pt idx="411">
                  <c:v>-1.2974919998669066E-2</c:v>
                </c:pt>
                <c:pt idx="412">
                  <c:v>-1.5607960005581845E-2</c:v>
                </c:pt>
                <c:pt idx="413">
                  <c:v>-1.1544839995622169E-2</c:v>
                </c:pt>
                <c:pt idx="417">
                  <c:v>-1.3859959995897952E-2</c:v>
                </c:pt>
                <c:pt idx="422">
                  <c:v>-1.4559780000126921E-2</c:v>
                </c:pt>
                <c:pt idx="423">
                  <c:v>-1.4640019995567854E-2</c:v>
                </c:pt>
                <c:pt idx="424">
                  <c:v>-1.4297100002295338E-2</c:v>
                </c:pt>
                <c:pt idx="425">
                  <c:v>-1.5747580000606831E-2</c:v>
                </c:pt>
                <c:pt idx="426">
                  <c:v>-1.9010669995623175E-2</c:v>
                </c:pt>
                <c:pt idx="427">
                  <c:v>-1.4756139993551187E-2</c:v>
                </c:pt>
                <c:pt idx="428">
                  <c:v>-1.4302899995527696E-2</c:v>
                </c:pt>
                <c:pt idx="429">
                  <c:v>-1.4274460001615807E-2</c:v>
                </c:pt>
                <c:pt idx="430">
                  <c:v>-1.4752559996850323E-2</c:v>
                </c:pt>
                <c:pt idx="431">
                  <c:v>-1.4573579996067565E-2</c:v>
                </c:pt>
                <c:pt idx="432">
                  <c:v>-1.5225759998429567E-2</c:v>
                </c:pt>
                <c:pt idx="433">
                  <c:v>-1.4370639997650869E-2</c:v>
                </c:pt>
                <c:pt idx="434">
                  <c:v>-1.43225599967991E-2</c:v>
                </c:pt>
                <c:pt idx="435">
                  <c:v>-1.372797999647446E-2</c:v>
                </c:pt>
                <c:pt idx="436">
                  <c:v>-1.9225399999413639E-2</c:v>
                </c:pt>
                <c:pt idx="437">
                  <c:v>-1.3956179995147977E-2</c:v>
                </c:pt>
                <c:pt idx="439">
                  <c:v>-1.4147560003038961E-2</c:v>
                </c:pt>
                <c:pt idx="440">
                  <c:v>-1.2569869992148597E-2</c:v>
                </c:pt>
                <c:pt idx="441">
                  <c:v>-1.483295999787515E-2</c:v>
                </c:pt>
                <c:pt idx="442">
                  <c:v>-1.3724339994951151E-2</c:v>
                </c:pt>
                <c:pt idx="443">
                  <c:v>-1.5490709993173368E-2</c:v>
                </c:pt>
                <c:pt idx="444">
                  <c:v>-1.554133999889018E-2</c:v>
                </c:pt>
                <c:pt idx="445">
                  <c:v>-1.526053999987198E-2</c:v>
                </c:pt>
                <c:pt idx="446">
                  <c:v>-1.458061999437632E-2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169-4B85-BB18-44106839468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Active!$L$21:$L$982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169-4B85-BB18-44106839468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Active!$D$21:$D$711</c:f>
                <c:numCache>
                  <c:formatCode>General</c:formatCode>
                  <c:ptCount val="691"/>
                  <c:pt idx="124">
                    <c:v>7.0000000000000001E-3</c:v>
                  </c:pt>
                  <c:pt idx="126">
                    <c:v>7.0000000000000001E-3</c:v>
                  </c:pt>
                  <c:pt idx="128">
                    <c:v>7.0000000000000001E-3</c:v>
                  </c:pt>
                  <c:pt idx="358">
                    <c:v>5.9999999999999995E-4</c:v>
                  </c:pt>
                  <c:pt idx="362">
                    <c:v>2.5999999999999999E-3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2">
                    <c:v>2.0000000000000001E-4</c:v>
                  </c:pt>
                  <c:pt idx="373">
                    <c:v>1E-4</c:v>
                  </c:pt>
                  <c:pt idx="375">
                    <c:v>2.0000000000000002E-5</c:v>
                  </c:pt>
                  <c:pt idx="376">
                    <c:v>1E-3</c:v>
                  </c:pt>
                  <c:pt idx="377">
                    <c:v>5.9999999999999995E-4</c:v>
                  </c:pt>
                  <c:pt idx="379">
                    <c:v>1.6999999999999999E-3</c:v>
                  </c:pt>
                  <c:pt idx="383">
                    <c:v>8.9999999999999998E-4</c:v>
                  </c:pt>
                  <c:pt idx="385">
                    <c:v>6.9999999999999999E-4</c:v>
                  </c:pt>
                  <c:pt idx="387">
                    <c:v>2.9999999999999997E-4</c:v>
                  </c:pt>
                  <c:pt idx="388">
                    <c:v>2.0000000000000001E-4</c:v>
                  </c:pt>
                  <c:pt idx="389">
                    <c:v>1E-4</c:v>
                  </c:pt>
                  <c:pt idx="390">
                    <c:v>1E-4</c:v>
                  </c:pt>
                  <c:pt idx="391">
                    <c:v>1.1999999999999999E-3</c:v>
                  </c:pt>
                  <c:pt idx="392">
                    <c:v>1E-4</c:v>
                  </c:pt>
                  <c:pt idx="393">
                    <c:v>2.0000000000000001E-4</c:v>
                  </c:pt>
                  <c:pt idx="394">
                    <c:v>2.9999999999999997E-4</c:v>
                  </c:pt>
                  <c:pt idx="395">
                    <c:v>1E-4</c:v>
                  </c:pt>
                  <c:pt idx="396">
                    <c:v>2.9999999999999997E-4</c:v>
                  </c:pt>
                  <c:pt idx="397">
                    <c:v>1E-4</c:v>
                  </c:pt>
                  <c:pt idx="398">
                    <c:v>1E-4</c:v>
                  </c:pt>
                  <c:pt idx="399">
                    <c:v>1E-4</c:v>
                  </c:pt>
                  <c:pt idx="400">
                    <c:v>1E-4</c:v>
                  </c:pt>
                  <c:pt idx="401">
                    <c:v>2.9999999999999997E-4</c:v>
                  </c:pt>
                  <c:pt idx="402">
                    <c:v>2.0000000000000001E-4</c:v>
                  </c:pt>
                  <c:pt idx="403">
                    <c:v>4.0000000000000002E-4</c:v>
                  </c:pt>
                  <c:pt idx="404">
                    <c:v>8.0000000000000004E-4</c:v>
                  </c:pt>
                  <c:pt idx="405">
                    <c:v>1E-4</c:v>
                  </c:pt>
                  <c:pt idx="406">
                    <c:v>1E-4</c:v>
                  </c:pt>
                  <c:pt idx="407">
                    <c:v>4.0000000000000002E-4</c:v>
                  </c:pt>
                  <c:pt idx="408">
                    <c:v>4.0000000000000002E-4</c:v>
                  </c:pt>
                  <c:pt idx="409">
                    <c:v>1E-4</c:v>
                  </c:pt>
                  <c:pt idx="412">
                    <c:v>6.9999999999999999E-4</c:v>
                  </c:pt>
                  <c:pt idx="413">
                    <c:v>4.0000000000000002E-4</c:v>
                  </c:pt>
                  <c:pt idx="414">
                    <c:v>5.7999999999999996E-3</c:v>
                  </c:pt>
                  <c:pt idx="415">
                    <c:v>6.6E-3</c:v>
                  </c:pt>
                  <c:pt idx="416">
                    <c:v>6.4999999999999997E-3</c:v>
                  </c:pt>
                  <c:pt idx="417">
                    <c:v>1E-4</c:v>
                  </c:pt>
                  <c:pt idx="418">
                    <c:v>2E-3</c:v>
                  </c:pt>
                  <c:pt idx="419">
                    <c:v>7.0000000000000001E-3</c:v>
                  </c:pt>
                  <c:pt idx="420">
                    <c:v>1.6000000000000001E-3</c:v>
                  </c:pt>
                  <c:pt idx="422">
                    <c:v>1E-4</c:v>
                  </c:pt>
                  <c:pt idx="423">
                    <c:v>1E-4</c:v>
                  </c:pt>
                  <c:pt idx="424">
                    <c:v>1E-4</c:v>
                  </c:pt>
                  <c:pt idx="425">
                    <c:v>5.9999999999999995E-4</c:v>
                  </c:pt>
                  <c:pt idx="426">
                    <c:v>8.0000000000000002E-3</c:v>
                  </c:pt>
                  <c:pt idx="427">
                    <c:v>2.0000000000000001E-4</c:v>
                  </c:pt>
                  <c:pt idx="428">
                    <c:v>4.0000000000000002E-4</c:v>
                  </c:pt>
                  <c:pt idx="429">
                    <c:v>1E-4</c:v>
                  </c:pt>
                  <c:pt idx="430">
                    <c:v>5.0000000000000001E-4</c:v>
                  </c:pt>
                  <c:pt idx="431">
                    <c:v>1E-4</c:v>
                  </c:pt>
                  <c:pt idx="432">
                    <c:v>1E-4</c:v>
                  </c:pt>
                  <c:pt idx="433">
                    <c:v>1E-4</c:v>
                  </c:pt>
                  <c:pt idx="434">
                    <c:v>2.0000000000000001E-4</c:v>
                  </c:pt>
                  <c:pt idx="435">
                    <c:v>1E-4</c:v>
                  </c:pt>
                  <c:pt idx="436">
                    <c:v>0</c:v>
                  </c:pt>
                  <c:pt idx="437">
                    <c:v>1E-4</c:v>
                  </c:pt>
                  <c:pt idx="438">
                    <c:v>5.9999999999999995E-4</c:v>
                  </c:pt>
                  <c:pt idx="439">
                    <c:v>2.0000000000000001E-4</c:v>
                  </c:pt>
                  <c:pt idx="440">
                    <c:v>2.0999999999999999E-3</c:v>
                  </c:pt>
                  <c:pt idx="441">
                    <c:v>5.9999999999999995E-4</c:v>
                  </c:pt>
                  <c:pt idx="442">
                    <c:v>5.9999999999999995E-4</c:v>
                  </c:pt>
                  <c:pt idx="443">
                    <c:v>2.9999999999999997E-4</c:v>
                  </c:pt>
                  <c:pt idx="444">
                    <c:v>2.9999999999999997E-4</c:v>
                  </c:pt>
                  <c:pt idx="445">
                    <c:v>1E-4</c:v>
                  </c:pt>
                  <c:pt idx="446">
                    <c:v>1E-4</c:v>
                  </c:pt>
                </c:numCache>
              </c:numRef>
            </c:plus>
            <c:minus>
              <c:numRef>
                <c:f>Active!$D$21:$D$711</c:f>
                <c:numCache>
                  <c:formatCode>General</c:formatCode>
                  <c:ptCount val="691"/>
                  <c:pt idx="124">
                    <c:v>7.0000000000000001E-3</c:v>
                  </c:pt>
                  <c:pt idx="126">
                    <c:v>7.0000000000000001E-3</c:v>
                  </c:pt>
                  <c:pt idx="128">
                    <c:v>7.0000000000000001E-3</c:v>
                  </c:pt>
                  <c:pt idx="358">
                    <c:v>5.9999999999999995E-4</c:v>
                  </c:pt>
                  <c:pt idx="362">
                    <c:v>2.5999999999999999E-3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2">
                    <c:v>2.0000000000000001E-4</c:v>
                  </c:pt>
                  <c:pt idx="373">
                    <c:v>1E-4</c:v>
                  </c:pt>
                  <c:pt idx="375">
                    <c:v>2.0000000000000002E-5</c:v>
                  </c:pt>
                  <c:pt idx="376">
                    <c:v>1E-3</c:v>
                  </c:pt>
                  <c:pt idx="377">
                    <c:v>5.9999999999999995E-4</c:v>
                  </c:pt>
                  <c:pt idx="379">
                    <c:v>1.6999999999999999E-3</c:v>
                  </c:pt>
                  <c:pt idx="383">
                    <c:v>8.9999999999999998E-4</c:v>
                  </c:pt>
                  <c:pt idx="385">
                    <c:v>6.9999999999999999E-4</c:v>
                  </c:pt>
                  <c:pt idx="387">
                    <c:v>2.9999999999999997E-4</c:v>
                  </c:pt>
                  <c:pt idx="388">
                    <c:v>2.0000000000000001E-4</c:v>
                  </c:pt>
                  <c:pt idx="389">
                    <c:v>1E-4</c:v>
                  </c:pt>
                  <c:pt idx="390">
                    <c:v>1E-4</c:v>
                  </c:pt>
                  <c:pt idx="391">
                    <c:v>1.1999999999999999E-3</c:v>
                  </c:pt>
                  <c:pt idx="392">
                    <c:v>1E-4</c:v>
                  </c:pt>
                  <c:pt idx="393">
                    <c:v>2.0000000000000001E-4</c:v>
                  </c:pt>
                  <c:pt idx="394">
                    <c:v>2.9999999999999997E-4</c:v>
                  </c:pt>
                  <c:pt idx="395">
                    <c:v>1E-4</c:v>
                  </c:pt>
                  <c:pt idx="396">
                    <c:v>2.9999999999999997E-4</c:v>
                  </c:pt>
                  <c:pt idx="397">
                    <c:v>1E-4</c:v>
                  </c:pt>
                  <c:pt idx="398">
                    <c:v>1E-4</c:v>
                  </c:pt>
                  <c:pt idx="399">
                    <c:v>1E-4</c:v>
                  </c:pt>
                  <c:pt idx="400">
                    <c:v>1E-4</c:v>
                  </c:pt>
                  <c:pt idx="401">
                    <c:v>2.9999999999999997E-4</c:v>
                  </c:pt>
                  <c:pt idx="402">
                    <c:v>2.0000000000000001E-4</c:v>
                  </c:pt>
                  <c:pt idx="403">
                    <c:v>4.0000000000000002E-4</c:v>
                  </c:pt>
                  <c:pt idx="404">
                    <c:v>8.0000000000000004E-4</c:v>
                  </c:pt>
                  <c:pt idx="405">
                    <c:v>1E-4</c:v>
                  </c:pt>
                  <c:pt idx="406">
                    <c:v>1E-4</c:v>
                  </c:pt>
                  <c:pt idx="407">
                    <c:v>4.0000000000000002E-4</c:v>
                  </c:pt>
                  <c:pt idx="408">
                    <c:v>4.0000000000000002E-4</c:v>
                  </c:pt>
                  <c:pt idx="409">
                    <c:v>1E-4</c:v>
                  </c:pt>
                  <c:pt idx="412">
                    <c:v>6.9999999999999999E-4</c:v>
                  </c:pt>
                  <c:pt idx="413">
                    <c:v>4.0000000000000002E-4</c:v>
                  </c:pt>
                  <c:pt idx="414">
                    <c:v>5.7999999999999996E-3</c:v>
                  </c:pt>
                  <c:pt idx="415">
                    <c:v>6.6E-3</c:v>
                  </c:pt>
                  <c:pt idx="416">
                    <c:v>6.4999999999999997E-3</c:v>
                  </c:pt>
                  <c:pt idx="417">
                    <c:v>1E-4</c:v>
                  </c:pt>
                  <c:pt idx="418">
                    <c:v>2E-3</c:v>
                  </c:pt>
                  <c:pt idx="419">
                    <c:v>7.0000000000000001E-3</c:v>
                  </c:pt>
                  <c:pt idx="420">
                    <c:v>1.6000000000000001E-3</c:v>
                  </c:pt>
                  <c:pt idx="422">
                    <c:v>1E-4</c:v>
                  </c:pt>
                  <c:pt idx="423">
                    <c:v>1E-4</c:v>
                  </c:pt>
                  <c:pt idx="424">
                    <c:v>1E-4</c:v>
                  </c:pt>
                  <c:pt idx="425">
                    <c:v>5.9999999999999995E-4</c:v>
                  </c:pt>
                  <c:pt idx="426">
                    <c:v>8.0000000000000002E-3</c:v>
                  </c:pt>
                  <c:pt idx="427">
                    <c:v>2.0000000000000001E-4</c:v>
                  </c:pt>
                  <c:pt idx="428">
                    <c:v>4.0000000000000002E-4</c:v>
                  </c:pt>
                  <c:pt idx="429">
                    <c:v>1E-4</c:v>
                  </c:pt>
                  <c:pt idx="430">
                    <c:v>5.0000000000000001E-4</c:v>
                  </c:pt>
                  <c:pt idx="431">
                    <c:v>1E-4</c:v>
                  </c:pt>
                  <c:pt idx="432">
                    <c:v>1E-4</c:v>
                  </c:pt>
                  <c:pt idx="433">
                    <c:v>1E-4</c:v>
                  </c:pt>
                  <c:pt idx="434">
                    <c:v>2.0000000000000001E-4</c:v>
                  </c:pt>
                  <c:pt idx="435">
                    <c:v>1E-4</c:v>
                  </c:pt>
                  <c:pt idx="436">
                    <c:v>0</c:v>
                  </c:pt>
                  <c:pt idx="437">
                    <c:v>1E-4</c:v>
                  </c:pt>
                  <c:pt idx="438">
                    <c:v>5.9999999999999995E-4</c:v>
                  </c:pt>
                  <c:pt idx="439">
                    <c:v>2.0000000000000001E-4</c:v>
                  </c:pt>
                  <c:pt idx="440">
                    <c:v>2.0999999999999999E-3</c:v>
                  </c:pt>
                  <c:pt idx="441">
                    <c:v>5.9999999999999995E-4</c:v>
                  </c:pt>
                  <c:pt idx="442">
                    <c:v>5.9999999999999995E-4</c:v>
                  </c:pt>
                  <c:pt idx="443">
                    <c:v>2.9999999999999997E-4</c:v>
                  </c:pt>
                  <c:pt idx="444">
                    <c:v>2.9999999999999997E-4</c:v>
                  </c:pt>
                  <c:pt idx="445">
                    <c:v>1E-4</c:v>
                  </c:pt>
                  <c:pt idx="44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Active!$M$21:$M$982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169-4B85-BB18-44106839468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Active!$N$21:$N$982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169-4B85-BB18-44106839468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Active!$O$21:$O$982</c:f>
              <c:numCache>
                <c:formatCode>General</c:formatCode>
                <c:ptCount val="962"/>
                <c:pt idx="0">
                  <c:v>-2.169783624543398E-2</c:v>
                </c:pt>
                <c:pt idx="1">
                  <c:v>-2.1651315849441785E-2</c:v>
                </c:pt>
                <c:pt idx="2">
                  <c:v>-2.1623379632260905E-2</c:v>
                </c:pt>
                <c:pt idx="3">
                  <c:v>-2.1571583727444853E-2</c:v>
                </c:pt>
                <c:pt idx="4">
                  <c:v>-2.1539091389007003E-2</c:v>
                </c:pt>
                <c:pt idx="5">
                  <c:v>-2.1534055676038777E-2</c:v>
                </c:pt>
                <c:pt idx="6">
                  <c:v>-2.1532257207121552E-2</c:v>
                </c:pt>
                <c:pt idx="7">
                  <c:v>-2.1476144976904161E-2</c:v>
                </c:pt>
                <c:pt idx="8">
                  <c:v>-2.144772916801202E-2</c:v>
                </c:pt>
                <c:pt idx="9">
                  <c:v>-2.1424468970015924E-2</c:v>
                </c:pt>
                <c:pt idx="10">
                  <c:v>-2.1235389937851765E-2</c:v>
                </c:pt>
                <c:pt idx="11">
                  <c:v>-2.1150622102886603E-2</c:v>
                </c:pt>
                <c:pt idx="12">
                  <c:v>-2.1104221604822223E-2</c:v>
                </c:pt>
                <c:pt idx="13">
                  <c:v>-2.109582874987518E-2</c:v>
                </c:pt>
                <c:pt idx="14">
                  <c:v>-2.1080721610970497E-2</c:v>
                </c:pt>
                <c:pt idx="15">
                  <c:v>-2.0912864512029582E-2</c:v>
                </c:pt>
                <c:pt idx="16">
                  <c:v>-2.0758435981003943E-2</c:v>
                </c:pt>
                <c:pt idx="17">
                  <c:v>-2.0751601799118492E-2</c:v>
                </c:pt>
                <c:pt idx="18">
                  <c:v>-2.0701724261147476E-2</c:v>
                </c:pt>
                <c:pt idx="19">
                  <c:v>-2.0617915609604836E-2</c:v>
                </c:pt>
                <c:pt idx="20">
                  <c:v>-2.0604247245833936E-2</c:v>
                </c:pt>
                <c:pt idx="21">
                  <c:v>-2.0596933472237223E-2</c:v>
                </c:pt>
                <c:pt idx="22">
                  <c:v>-2.0479133758159046E-2</c:v>
                </c:pt>
                <c:pt idx="23">
                  <c:v>-2.0473198810732209E-2</c:v>
                </c:pt>
                <c:pt idx="24">
                  <c:v>-2.0383874854510077E-2</c:v>
                </c:pt>
                <c:pt idx="25">
                  <c:v>-2.0360734554441796E-2</c:v>
                </c:pt>
                <c:pt idx="26">
                  <c:v>-2.032608405330328E-2</c:v>
                </c:pt>
                <c:pt idx="27">
                  <c:v>-2.0278964167672008E-2</c:v>
                </c:pt>
                <c:pt idx="28">
                  <c:v>-2.0267573864529591E-2</c:v>
                </c:pt>
                <c:pt idx="29">
                  <c:v>-2.0125015228357628E-2</c:v>
                </c:pt>
                <c:pt idx="30">
                  <c:v>-2.0104033090990014E-2</c:v>
                </c:pt>
                <c:pt idx="31">
                  <c:v>-1.9769158178602891E-2</c:v>
                </c:pt>
                <c:pt idx="32">
                  <c:v>-1.9767119913830039E-2</c:v>
                </c:pt>
                <c:pt idx="33">
                  <c:v>-1.9696979626058299E-2</c:v>
                </c:pt>
                <c:pt idx="34">
                  <c:v>-1.9681272997514543E-2</c:v>
                </c:pt>
                <c:pt idx="35">
                  <c:v>-1.967144136743372E-2</c:v>
                </c:pt>
                <c:pt idx="36">
                  <c:v>-1.9614969443432884E-2</c:v>
                </c:pt>
                <c:pt idx="37">
                  <c:v>-1.9605617405063318E-2</c:v>
                </c:pt>
                <c:pt idx="38">
                  <c:v>-1.9605617405063318E-2</c:v>
                </c:pt>
                <c:pt idx="39">
                  <c:v>-1.9605617405063318E-2</c:v>
                </c:pt>
                <c:pt idx="40">
                  <c:v>-1.9596744958405011E-2</c:v>
                </c:pt>
                <c:pt idx="41">
                  <c:v>-1.9594227101920898E-2</c:v>
                </c:pt>
                <c:pt idx="42">
                  <c:v>-1.9594227101920898E-2</c:v>
                </c:pt>
                <c:pt idx="43">
                  <c:v>-1.958283679877848E-2</c:v>
                </c:pt>
                <c:pt idx="44">
                  <c:v>-1.9578040881665881E-2</c:v>
                </c:pt>
                <c:pt idx="45">
                  <c:v>-1.9442316427379373E-2</c:v>
                </c:pt>
                <c:pt idx="46">
                  <c:v>-1.9360066448898323E-2</c:v>
                </c:pt>
                <c:pt idx="47">
                  <c:v>-1.9348676145755906E-2</c:v>
                </c:pt>
                <c:pt idx="48">
                  <c:v>-1.930922972750479E-2</c:v>
                </c:pt>
                <c:pt idx="49">
                  <c:v>-1.9261510352234446E-2</c:v>
                </c:pt>
                <c:pt idx="50">
                  <c:v>-1.9249400661525137E-2</c:v>
                </c:pt>
                <c:pt idx="51">
                  <c:v>-1.9195686389864047E-2</c:v>
                </c:pt>
                <c:pt idx="52">
                  <c:v>-1.9180579250959364E-2</c:v>
                </c:pt>
                <c:pt idx="53">
                  <c:v>-1.9178540986186508E-2</c:v>
                </c:pt>
                <c:pt idx="54">
                  <c:v>-1.9152523135850669E-2</c:v>
                </c:pt>
                <c:pt idx="55">
                  <c:v>-1.9147727218738069E-2</c:v>
                </c:pt>
                <c:pt idx="56">
                  <c:v>-1.9106842025353177E-2</c:v>
                </c:pt>
                <c:pt idx="57">
                  <c:v>-1.9026150719933722E-2</c:v>
                </c:pt>
                <c:pt idx="58">
                  <c:v>-1.9009724703823078E-2</c:v>
                </c:pt>
                <c:pt idx="59">
                  <c:v>-1.8923637991651952E-2</c:v>
                </c:pt>
                <c:pt idx="60">
                  <c:v>-1.8918842074539356E-2</c:v>
                </c:pt>
                <c:pt idx="61">
                  <c:v>-1.8913566565715498E-2</c:v>
                </c:pt>
                <c:pt idx="62">
                  <c:v>-1.885805382513718E-2</c:v>
                </c:pt>
                <c:pt idx="63">
                  <c:v>-1.8852178826674247E-2</c:v>
                </c:pt>
                <c:pt idx="64">
                  <c:v>-1.8838030871192086E-2</c:v>
                </c:pt>
                <c:pt idx="65">
                  <c:v>-1.8752783444515666E-2</c:v>
                </c:pt>
                <c:pt idx="66">
                  <c:v>-1.8751224771454071E-2</c:v>
                </c:pt>
                <c:pt idx="67">
                  <c:v>-1.8737316611827537E-2</c:v>
                </c:pt>
                <c:pt idx="68">
                  <c:v>-1.8677247749992257E-2</c:v>
                </c:pt>
                <c:pt idx="69">
                  <c:v>-1.8602551340963547E-2</c:v>
                </c:pt>
                <c:pt idx="70">
                  <c:v>-1.8595237567366838E-2</c:v>
                </c:pt>
                <c:pt idx="71">
                  <c:v>-1.8523658504461318E-2</c:v>
                </c:pt>
                <c:pt idx="72">
                  <c:v>-1.8521380443832836E-2</c:v>
                </c:pt>
                <c:pt idx="73">
                  <c:v>-1.8434574344094821E-2</c:v>
                </c:pt>
                <c:pt idx="74">
                  <c:v>-1.8371747829919793E-2</c:v>
                </c:pt>
                <c:pt idx="75">
                  <c:v>-1.8364673852178711E-2</c:v>
                </c:pt>
                <c:pt idx="76">
                  <c:v>-1.8355321813809146E-2</c:v>
                </c:pt>
                <c:pt idx="77">
                  <c:v>-1.8353523344891924E-2</c:v>
                </c:pt>
                <c:pt idx="78">
                  <c:v>-1.8196097365670912E-2</c:v>
                </c:pt>
                <c:pt idx="79">
                  <c:v>-1.8175834615870187E-2</c:v>
                </c:pt>
                <c:pt idx="80">
                  <c:v>-1.81735565552417E-2</c:v>
                </c:pt>
                <c:pt idx="81">
                  <c:v>-1.8171278494613217E-2</c:v>
                </c:pt>
                <c:pt idx="82">
                  <c:v>-1.8112288714128268E-2</c:v>
                </c:pt>
                <c:pt idx="83">
                  <c:v>-1.8093584637389137E-2</c:v>
                </c:pt>
                <c:pt idx="84">
                  <c:v>-1.8014811698814723E-2</c:v>
                </c:pt>
                <c:pt idx="85">
                  <c:v>-1.7928005599076709E-2</c:v>
                </c:pt>
                <c:pt idx="86">
                  <c:v>-1.7689528620652799E-2</c:v>
                </c:pt>
                <c:pt idx="87">
                  <c:v>-1.7646964856278494E-2</c:v>
                </c:pt>
                <c:pt idx="88">
                  <c:v>-1.6941965040726661E-2</c:v>
                </c:pt>
                <c:pt idx="89">
                  <c:v>-1.6941725244871031E-2</c:v>
                </c:pt>
                <c:pt idx="90">
                  <c:v>-1.6937648715325323E-2</c:v>
                </c:pt>
                <c:pt idx="91">
                  <c:v>-1.6930574737584241E-2</c:v>
                </c:pt>
                <c:pt idx="92">
                  <c:v>-1.6930334941728614E-2</c:v>
                </c:pt>
                <c:pt idx="93">
                  <c:v>-1.6180193556354455E-2</c:v>
                </c:pt>
                <c:pt idx="94">
                  <c:v>-1.6179773913607101E-2</c:v>
                </c:pt>
                <c:pt idx="95">
                  <c:v>-1.6176296873700469E-2</c:v>
                </c:pt>
                <c:pt idx="96">
                  <c:v>-1.6093867048327701E-2</c:v>
                </c:pt>
                <c:pt idx="97">
                  <c:v>-1.6006401509986702E-2</c:v>
                </c:pt>
                <c:pt idx="98">
                  <c:v>-1.6006161714131072E-2</c:v>
                </c:pt>
                <c:pt idx="99">
                  <c:v>-1.6006161714131072E-2</c:v>
                </c:pt>
                <c:pt idx="100">
                  <c:v>-1.6005682122419814E-2</c:v>
                </c:pt>
                <c:pt idx="101">
                  <c:v>-1.6005682122419814E-2</c:v>
                </c:pt>
                <c:pt idx="102">
                  <c:v>-1.6005442326564184E-2</c:v>
                </c:pt>
                <c:pt idx="103">
                  <c:v>-1.6005442326564184E-2</c:v>
                </c:pt>
                <c:pt idx="104">
                  <c:v>-1.5849095428693505E-2</c:v>
                </c:pt>
                <c:pt idx="105">
                  <c:v>-1.5847896449415356E-2</c:v>
                </c:pt>
                <c:pt idx="106">
                  <c:v>-1.5847656653559725E-2</c:v>
                </c:pt>
                <c:pt idx="107">
                  <c:v>-1.584561838878687E-2</c:v>
                </c:pt>
                <c:pt idx="108">
                  <c:v>-1.5843100532302756E-2</c:v>
                </c:pt>
                <c:pt idx="109">
                  <c:v>-1.5840582675818643E-2</c:v>
                </c:pt>
                <c:pt idx="110">
                  <c:v>-1.5834467881500083E-2</c:v>
                </c:pt>
                <c:pt idx="111">
                  <c:v>-1.5834467881500083E-2</c:v>
                </c:pt>
                <c:pt idx="112">
                  <c:v>-1.5831950025015969E-2</c:v>
                </c:pt>
                <c:pt idx="113">
                  <c:v>-1.5831950025015969E-2</c:v>
                </c:pt>
                <c:pt idx="114">
                  <c:v>-1.582571533276959E-2</c:v>
                </c:pt>
                <c:pt idx="115">
                  <c:v>-1.5817082681966917E-2</c:v>
                </c:pt>
                <c:pt idx="116">
                  <c:v>-1.5814325029627173E-2</c:v>
                </c:pt>
                <c:pt idx="117">
                  <c:v>-1.5803414318196013E-2</c:v>
                </c:pt>
                <c:pt idx="118">
                  <c:v>-1.5803414318196013E-2</c:v>
                </c:pt>
                <c:pt idx="119">
                  <c:v>-1.5802934726484752E-2</c:v>
                </c:pt>
                <c:pt idx="120">
                  <c:v>-1.576984289840783E-2</c:v>
                </c:pt>
                <c:pt idx="121">
                  <c:v>-1.5757253615987264E-2</c:v>
                </c:pt>
                <c:pt idx="122">
                  <c:v>-1.5742266375010396E-2</c:v>
                </c:pt>
                <c:pt idx="123">
                  <c:v>-1.5658817417251197E-2</c:v>
                </c:pt>
                <c:pt idx="124">
                  <c:v>-1.5657138846261787E-2</c:v>
                </c:pt>
                <c:pt idx="125">
                  <c:v>-1.5656059764911454E-2</c:v>
                </c:pt>
                <c:pt idx="126">
                  <c:v>-1.5655100581488935E-2</c:v>
                </c:pt>
                <c:pt idx="127">
                  <c:v>-1.5653781704282971E-2</c:v>
                </c:pt>
                <c:pt idx="128">
                  <c:v>-1.5650544460231966E-2</c:v>
                </c:pt>
                <c:pt idx="129">
                  <c:v>-1.5618771509361008E-2</c:v>
                </c:pt>
                <c:pt idx="130">
                  <c:v>-1.5618651611433195E-2</c:v>
                </c:pt>
                <c:pt idx="131">
                  <c:v>-1.5616493448732525E-2</c:v>
                </c:pt>
                <c:pt idx="132">
                  <c:v>-1.5615893959093451E-2</c:v>
                </c:pt>
                <c:pt idx="133">
                  <c:v>-1.56146949798153E-2</c:v>
                </c:pt>
                <c:pt idx="134">
                  <c:v>-1.5612177123331187E-2</c:v>
                </c:pt>
                <c:pt idx="135">
                  <c:v>-1.5610858246125223E-2</c:v>
                </c:pt>
                <c:pt idx="136">
                  <c:v>-1.5609899062702704E-2</c:v>
                </c:pt>
                <c:pt idx="137">
                  <c:v>-1.5608819981352369E-2</c:v>
                </c:pt>
                <c:pt idx="138">
                  <c:v>-1.5604863349734476E-2</c:v>
                </c:pt>
                <c:pt idx="139">
                  <c:v>-1.5604024064239771E-2</c:v>
                </c:pt>
                <c:pt idx="140">
                  <c:v>-1.5604024064239771E-2</c:v>
                </c:pt>
                <c:pt idx="141">
                  <c:v>-1.5602345493250363E-2</c:v>
                </c:pt>
                <c:pt idx="142">
                  <c:v>-1.5602105697394732E-2</c:v>
                </c:pt>
                <c:pt idx="143">
                  <c:v>-1.5595031719653651E-2</c:v>
                </c:pt>
                <c:pt idx="144">
                  <c:v>-1.5594791923798021E-2</c:v>
                </c:pt>
                <c:pt idx="145">
                  <c:v>-1.5592753659025167E-2</c:v>
                </c:pt>
                <c:pt idx="146">
                  <c:v>-1.5580404172460229E-2</c:v>
                </c:pt>
                <c:pt idx="147">
                  <c:v>-1.5577886315976116E-2</c:v>
                </c:pt>
                <c:pt idx="148">
                  <c:v>-1.5576567438770152E-2</c:v>
                </c:pt>
                <c:pt idx="149">
                  <c:v>-1.5575488357419816E-2</c:v>
                </c:pt>
                <c:pt idx="150">
                  <c:v>-1.5567455196256215E-2</c:v>
                </c:pt>
                <c:pt idx="151">
                  <c:v>-1.5542276631415079E-2</c:v>
                </c:pt>
                <c:pt idx="152">
                  <c:v>-1.5520814902336205E-2</c:v>
                </c:pt>
                <c:pt idx="153">
                  <c:v>-1.5520335310624946E-2</c:v>
                </c:pt>
                <c:pt idx="154">
                  <c:v>-1.5518297045852092E-2</c:v>
                </c:pt>
                <c:pt idx="155">
                  <c:v>-1.5518297045852092E-2</c:v>
                </c:pt>
                <c:pt idx="156">
                  <c:v>-1.5518057249996461E-2</c:v>
                </c:pt>
                <c:pt idx="157">
                  <c:v>-1.5503669498658669E-2</c:v>
                </c:pt>
                <c:pt idx="158">
                  <c:v>-1.5500072560824221E-2</c:v>
                </c:pt>
                <c:pt idx="159">
                  <c:v>-1.5498393989834811E-2</c:v>
                </c:pt>
                <c:pt idx="160">
                  <c:v>-1.549203939966062E-2</c:v>
                </c:pt>
                <c:pt idx="161">
                  <c:v>-1.5491080216238099E-2</c:v>
                </c:pt>
                <c:pt idx="162">
                  <c:v>-1.5486284299125503E-2</c:v>
                </c:pt>
                <c:pt idx="163">
                  <c:v>-1.5486284299125503E-2</c:v>
                </c:pt>
                <c:pt idx="164">
                  <c:v>-1.5484006238497019E-2</c:v>
                </c:pt>
                <c:pt idx="165">
                  <c:v>-1.5477172056611567E-2</c:v>
                </c:pt>
                <c:pt idx="166">
                  <c:v>-1.5477172056611567E-2</c:v>
                </c:pt>
                <c:pt idx="167">
                  <c:v>-1.5468779201664522E-2</c:v>
                </c:pt>
                <c:pt idx="168">
                  <c:v>-1.5466980732747299E-2</c:v>
                </c:pt>
                <c:pt idx="169">
                  <c:v>-1.5460746040500921E-2</c:v>
                </c:pt>
                <c:pt idx="170">
                  <c:v>-1.5442641453400865E-2</c:v>
                </c:pt>
                <c:pt idx="171">
                  <c:v>-1.5436286863226673E-2</c:v>
                </c:pt>
                <c:pt idx="172">
                  <c:v>-1.541602411342595E-2</c:v>
                </c:pt>
                <c:pt idx="173">
                  <c:v>-1.5415784317570319E-2</c:v>
                </c:pt>
                <c:pt idx="174">
                  <c:v>-1.5408590441901423E-2</c:v>
                </c:pt>
                <c:pt idx="175">
                  <c:v>-1.5408230748117977E-2</c:v>
                </c:pt>
                <c:pt idx="176">
                  <c:v>-1.5399118505604043E-2</c:v>
                </c:pt>
                <c:pt idx="177">
                  <c:v>-1.5386049631472215E-2</c:v>
                </c:pt>
                <c:pt idx="178">
                  <c:v>-1.5378136368236428E-2</c:v>
                </c:pt>
                <c:pt idx="179">
                  <c:v>-1.5344924642231691E-2</c:v>
                </c:pt>
                <c:pt idx="180">
                  <c:v>-1.5340128725119093E-2</c:v>
                </c:pt>
                <c:pt idx="181">
                  <c:v>-1.5339649133407834E-2</c:v>
                </c:pt>
                <c:pt idx="182">
                  <c:v>-1.5325141484142227E-2</c:v>
                </c:pt>
                <c:pt idx="183">
                  <c:v>-1.5316868527122995E-2</c:v>
                </c:pt>
                <c:pt idx="184">
                  <c:v>-1.5316868527122995E-2</c:v>
                </c:pt>
                <c:pt idx="185">
                  <c:v>-1.5275024150315583E-2</c:v>
                </c:pt>
                <c:pt idx="186">
                  <c:v>-1.5258358338349307E-2</c:v>
                </c:pt>
                <c:pt idx="187">
                  <c:v>-1.5199848149575616E-2</c:v>
                </c:pt>
                <c:pt idx="188">
                  <c:v>-1.5199848149575616E-2</c:v>
                </c:pt>
                <c:pt idx="189">
                  <c:v>-1.5171552238611292E-2</c:v>
                </c:pt>
                <c:pt idx="190">
                  <c:v>-1.5164238465014581E-2</c:v>
                </c:pt>
                <c:pt idx="191">
                  <c:v>-1.5114001233260121E-2</c:v>
                </c:pt>
                <c:pt idx="192">
                  <c:v>-1.511352164154886E-2</c:v>
                </c:pt>
                <c:pt idx="193">
                  <c:v>-1.5087503791213019E-2</c:v>
                </c:pt>
                <c:pt idx="194">
                  <c:v>-1.5081149201038828E-2</c:v>
                </c:pt>
                <c:pt idx="195">
                  <c:v>-1.5081149201038828E-2</c:v>
                </c:pt>
                <c:pt idx="196">
                  <c:v>-1.5061965532588439E-2</c:v>
                </c:pt>
                <c:pt idx="197">
                  <c:v>-1.5053452779713577E-2</c:v>
                </c:pt>
                <c:pt idx="198">
                  <c:v>-1.5019401768214135E-2</c:v>
                </c:pt>
                <c:pt idx="199">
                  <c:v>-1.5011968096689608E-2</c:v>
                </c:pt>
                <c:pt idx="200">
                  <c:v>-1.5011968096689608E-2</c:v>
                </c:pt>
                <c:pt idx="201">
                  <c:v>-1.4935233422888048E-2</c:v>
                </c:pt>
                <c:pt idx="202">
                  <c:v>-1.4930797199558896E-2</c:v>
                </c:pt>
                <c:pt idx="203">
                  <c:v>-1.4923963017673444E-2</c:v>
                </c:pt>
                <c:pt idx="204">
                  <c:v>-1.49155701627264E-2</c:v>
                </c:pt>
                <c:pt idx="205">
                  <c:v>-1.4891830373019041E-2</c:v>
                </c:pt>
                <c:pt idx="206">
                  <c:v>-1.4878281907175954E-2</c:v>
                </c:pt>
                <c:pt idx="207">
                  <c:v>-1.4872646704568651E-2</c:v>
                </c:pt>
                <c:pt idx="208">
                  <c:v>-1.4854662015396411E-2</c:v>
                </c:pt>
                <c:pt idx="209">
                  <c:v>-1.4853822729901706E-2</c:v>
                </c:pt>
                <c:pt idx="210">
                  <c:v>-1.4849866098283813E-2</c:v>
                </c:pt>
                <c:pt idx="211">
                  <c:v>-1.48449502832434E-2</c:v>
                </c:pt>
                <c:pt idx="212">
                  <c:v>-1.4834878857306947E-2</c:v>
                </c:pt>
                <c:pt idx="213">
                  <c:v>-1.4825526818937382E-2</c:v>
                </c:pt>
                <c:pt idx="214">
                  <c:v>-1.4820730901824784E-2</c:v>
                </c:pt>
                <c:pt idx="215">
                  <c:v>-1.4809820190393624E-2</c:v>
                </c:pt>
                <c:pt idx="216">
                  <c:v>-1.4800707947879689E-2</c:v>
                </c:pt>
                <c:pt idx="217">
                  <c:v>-1.4800468152024059E-2</c:v>
                </c:pt>
                <c:pt idx="218">
                  <c:v>-1.4791715603293568E-2</c:v>
                </c:pt>
                <c:pt idx="219">
                  <c:v>-1.4784042135913413E-2</c:v>
                </c:pt>
                <c:pt idx="220">
                  <c:v>-1.4771692649348474E-2</c:v>
                </c:pt>
                <c:pt idx="221">
                  <c:v>-1.4771452853492843E-2</c:v>
                </c:pt>
                <c:pt idx="222">
                  <c:v>-1.4763179896473614E-2</c:v>
                </c:pt>
                <c:pt idx="223">
                  <c:v>-1.4750350818197415E-2</c:v>
                </c:pt>
                <c:pt idx="224">
                  <c:v>-1.4730567660107951E-2</c:v>
                </c:pt>
                <c:pt idx="225">
                  <c:v>-1.4730567660107951E-2</c:v>
                </c:pt>
                <c:pt idx="226">
                  <c:v>-1.4730567660107951E-2</c:v>
                </c:pt>
                <c:pt idx="227">
                  <c:v>-1.4730567660107951E-2</c:v>
                </c:pt>
                <c:pt idx="228">
                  <c:v>-1.4730567660107951E-2</c:v>
                </c:pt>
                <c:pt idx="229">
                  <c:v>-1.4730567660107951E-2</c:v>
                </c:pt>
                <c:pt idx="230">
                  <c:v>-1.4730567660107951E-2</c:v>
                </c:pt>
                <c:pt idx="231">
                  <c:v>-1.4730567660107951E-2</c:v>
                </c:pt>
                <c:pt idx="232">
                  <c:v>-1.473032786425232E-2</c:v>
                </c:pt>
                <c:pt idx="233">
                  <c:v>-1.473032786425232E-2</c:v>
                </c:pt>
                <c:pt idx="234">
                  <c:v>-1.473032786425232E-2</c:v>
                </c:pt>
                <c:pt idx="235">
                  <c:v>-1.473032786425232E-2</c:v>
                </c:pt>
                <c:pt idx="236">
                  <c:v>-1.473032786425232E-2</c:v>
                </c:pt>
                <c:pt idx="237">
                  <c:v>-1.473032786425232E-2</c:v>
                </c:pt>
                <c:pt idx="238">
                  <c:v>-1.473032786425232E-2</c:v>
                </c:pt>
                <c:pt idx="239">
                  <c:v>-1.473032786425232E-2</c:v>
                </c:pt>
                <c:pt idx="240">
                  <c:v>-1.4715700317058898E-2</c:v>
                </c:pt>
                <c:pt idx="241">
                  <c:v>-1.4690281956362131E-2</c:v>
                </c:pt>
                <c:pt idx="242">
                  <c:v>-1.4690042160506501E-2</c:v>
                </c:pt>
                <c:pt idx="243">
                  <c:v>-1.4680690122136936E-2</c:v>
                </c:pt>
                <c:pt idx="244">
                  <c:v>-1.4678891653219712E-2</c:v>
                </c:pt>
                <c:pt idx="245">
                  <c:v>-1.4678412061508453E-2</c:v>
                </c:pt>
                <c:pt idx="246">
                  <c:v>-1.4641243703885821E-2</c:v>
                </c:pt>
                <c:pt idx="247">
                  <c:v>-1.4637766663979188E-2</c:v>
                </c:pt>
                <c:pt idx="248">
                  <c:v>-1.462469778984736E-2</c:v>
                </c:pt>
                <c:pt idx="249">
                  <c:v>-1.4608511569592343E-2</c:v>
                </c:pt>
                <c:pt idx="250">
                  <c:v>-1.460671310067512E-2</c:v>
                </c:pt>
                <c:pt idx="251">
                  <c:v>-1.458824881979162E-2</c:v>
                </c:pt>
                <c:pt idx="252">
                  <c:v>-1.4586210555018766E-2</c:v>
                </c:pt>
                <c:pt idx="253">
                  <c:v>-1.4581654433761797E-2</c:v>
                </c:pt>
                <c:pt idx="254">
                  <c:v>-1.4574940149804162E-2</c:v>
                </c:pt>
                <c:pt idx="255">
                  <c:v>-1.4570384028547193E-2</c:v>
                </c:pt>
                <c:pt idx="256">
                  <c:v>-1.4570144232691564E-2</c:v>
                </c:pt>
                <c:pt idx="257">
                  <c:v>-1.4569304947196859E-2</c:v>
                </c:pt>
                <c:pt idx="258">
                  <c:v>-1.4569304947196859E-2</c:v>
                </c:pt>
                <c:pt idx="259">
                  <c:v>-1.4569304947196859E-2</c:v>
                </c:pt>
                <c:pt idx="260">
                  <c:v>-1.4555156991714696E-2</c:v>
                </c:pt>
                <c:pt idx="261">
                  <c:v>-1.4485016703942958E-2</c:v>
                </c:pt>
                <c:pt idx="262">
                  <c:v>-1.4482978439170104E-2</c:v>
                </c:pt>
                <c:pt idx="263">
                  <c:v>-1.4482498847458844E-2</c:v>
                </c:pt>
                <c:pt idx="264">
                  <c:v>-1.4445690183619658E-2</c:v>
                </c:pt>
                <c:pt idx="265">
                  <c:v>-1.4441014164434876E-2</c:v>
                </c:pt>
                <c:pt idx="266">
                  <c:v>-1.4400728460689056E-2</c:v>
                </c:pt>
                <c:pt idx="267">
                  <c:v>-1.4400728460689056E-2</c:v>
                </c:pt>
                <c:pt idx="268">
                  <c:v>-1.4400728460689056E-2</c:v>
                </c:pt>
                <c:pt idx="269">
                  <c:v>-1.4386580505206893E-2</c:v>
                </c:pt>
                <c:pt idx="270">
                  <c:v>-1.4314401952662301E-2</c:v>
                </c:pt>
                <c:pt idx="271">
                  <c:v>-1.4314401952662301E-2</c:v>
                </c:pt>
                <c:pt idx="272">
                  <c:v>-1.4314401952662301E-2</c:v>
                </c:pt>
                <c:pt idx="273">
                  <c:v>-1.4314401952662301E-2</c:v>
                </c:pt>
                <c:pt idx="274">
                  <c:v>-1.4314162156806672E-2</c:v>
                </c:pt>
                <c:pt idx="275">
                  <c:v>-1.4314162156806672E-2</c:v>
                </c:pt>
                <c:pt idx="276">
                  <c:v>-1.4314162156806672E-2</c:v>
                </c:pt>
                <c:pt idx="277">
                  <c:v>-1.4311644300322559E-2</c:v>
                </c:pt>
                <c:pt idx="278">
                  <c:v>-1.4311644300322559E-2</c:v>
                </c:pt>
                <c:pt idx="279">
                  <c:v>-1.4311644300322559E-2</c:v>
                </c:pt>
                <c:pt idx="280">
                  <c:v>-1.4311644300322559E-2</c:v>
                </c:pt>
                <c:pt idx="281">
                  <c:v>-1.4311644300322559E-2</c:v>
                </c:pt>
                <c:pt idx="282">
                  <c:v>-1.4267521862886661E-2</c:v>
                </c:pt>
                <c:pt idx="283">
                  <c:v>-1.4230113709408401E-2</c:v>
                </c:pt>
                <c:pt idx="284">
                  <c:v>-1.4230113709408401E-2</c:v>
                </c:pt>
                <c:pt idx="285">
                  <c:v>-1.4230113709408401E-2</c:v>
                </c:pt>
                <c:pt idx="286">
                  <c:v>-1.4230113709408401E-2</c:v>
                </c:pt>
                <c:pt idx="287">
                  <c:v>-1.4230113709408401E-2</c:v>
                </c:pt>
                <c:pt idx="288">
                  <c:v>-1.4230113709408401E-2</c:v>
                </c:pt>
                <c:pt idx="289">
                  <c:v>-1.4225557588151434E-2</c:v>
                </c:pt>
                <c:pt idx="290">
                  <c:v>-1.4218243814554721E-2</c:v>
                </c:pt>
                <c:pt idx="291">
                  <c:v>-1.4191986168363251E-2</c:v>
                </c:pt>
                <c:pt idx="292">
                  <c:v>-1.4191986168363251E-2</c:v>
                </c:pt>
                <c:pt idx="293">
                  <c:v>-1.4181914742426796E-2</c:v>
                </c:pt>
                <c:pt idx="294">
                  <c:v>-1.4181914742426796E-2</c:v>
                </c:pt>
                <c:pt idx="295">
                  <c:v>-1.4159254034069773E-2</c:v>
                </c:pt>
                <c:pt idx="296">
                  <c:v>-1.4096907111606004E-2</c:v>
                </c:pt>
                <c:pt idx="297">
                  <c:v>-1.4096907111606004E-2</c:v>
                </c:pt>
                <c:pt idx="298">
                  <c:v>-1.4089353542153663E-2</c:v>
                </c:pt>
                <c:pt idx="299">
                  <c:v>-1.408779486909207E-2</c:v>
                </c:pt>
                <c:pt idx="300">
                  <c:v>-1.4085516808463585E-2</c:v>
                </c:pt>
                <c:pt idx="301">
                  <c:v>-1.4074725994960241E-2</c:v>
                </c:pt>
                <c:pt idx="302">
                  <c:v>-1.4067891813074791E-2</c:v>
                </c:pt>
                <c:pt idx="303">
                  <c:v>-1.4036118862203831E-2</c:v>
                </c:pt>
                <c:pt idx="304">
                  <c:v>-1.3989598466211636E-2</c:v>
                </c:pt>
                <c:pt idx="305">
                  <c:v>-1.3989598466211636E-2</c:v>
                </c:pt>
                <c:pt idx="306">
                  <c:v>-1.3989598466211636E-2</c:v>
                </c:pt>
                <c:pt idx="307">
                  <c:v>-1.3982284692614925E-2</c:v>
                </c:pt>
                <c:pt idx="308">
                  <c:v>-1.3982284692614925E-2</c:v>
                </c:pt>
                <c:pt idx="309">
                  <c:v>-1.3982284692614925E-2</c:v>
                </c:pt>
                <c:pt idx="310">
                  <c:v>-1.3982284692614925E-2</c:v>
                </c:pt>
                <c:pt idx="311">
                  <c:v>-1.3982284692614925E-2</c:v>
                </c:pt>
                <c:pt idx="312">
                  <c:v>-1.3982284692614925E-2</c:v>
                </c:pt>
                <c:pt idx="313">
                  <c:v>-1.3982284692614925E-2</c:v>
                </c:pt>
                <c:pt idx="314">
                  <c:v>-1.3982044896759294E-2</c:v>
                </c:pt>
                <c:pt idx="315">
                  <c:v>-1.3982044896759294E-2</c:v>
                </c:pt>
                <c:pt idx="316">
                  <c:v>-1.3982044896759294E-2</c:v>
                </c:pt>
                <c:pt idx="317">
                  <c:v>-1.3982044896759294E-2</c:v>
                </c:pt>
                <c:pt idx="318">
                  <c:v>-1.3982044896759294E-2</c:v>
                </c:pt>
                <c:pt idx="319">
                  <c:v>-1.3967177553710242E-2</c:v>
                </c:pt>
                <c:pt idx="320">
                  <c:v>-1.3933486235994245E-2</c:v>
                </c:pt>
                <c:pt idx="321">
                  <c:v>-1.3915141853038559E-2</c:v>
                </c:pt>
                <c:pt idx="322">
                  <c:v>-1.3915141853038559E-2</c:v>
                </c:pt>
                <c:pt idx="323">
                  <c:v>-1.3895958184588169E-2</c:v>
                </c:pt>
                <c:pt idx="324">
                  <c:v>-1.3895958184588169E-2</c:v>
                </c:pt>
                <c:pt idx="325">
                  <c:v>-1.385567248084235E-2</c:v>
                </c:pt>
                <c:pt idx="326">
                  <c:v>-1.3846080646617156E-2</c:v>
                </c:pt>
                <c:pt idx="327">
                  <c:v>-1.3812269430973342E-2</c:v>
                </c:pt>
                <c:pt idx="328">
                  <c:v>-1.3764310259847368E-2</c:v>
                </c:pt>
                <c:pt idx="329">
                  <c:v>-1.3635300089518495E-2</c:v>
                </c:pt>
                <c:pt idx="330">
                  <c:v>-1.3630504172405897E-2</c:v>
                </c:pt>
                <c:pt idx="331">
                  <c:v>-1.3625708255293299E-2</c:v>
                </c:pt>
                <c:pt idx="332">
                  <c:v>-1.3598731221534939E-2</c:v>
                </c:pt>
                <c:pt idx="333">
                  <c:v>-1.3596692956762085E-2</c:v>
                </c:pt>
                <c:pt idx="334">
                  <c:v>-1.3595733773339565E-2</c:v>
                </c:pt>
                <c:pt idx="335">
                  <c:v>-1.3586861326681259E-2</c:v>
                </c:pt>
                <c:pt idx="336">
                  <c:v>-1.3521516956022118E-2</c:v>
                </c:pt>
                <c:pt idx="337">
                  <c:v>-1.351672103890952E-2</c:v>
                </c:pt>
                <c:pt idx="338">
                  <c:v>-1.3511685325941294E-2</c:v>
                </c:pt>
                <c:pt idx="339">
                  <c:v>-1.3511685325941294E-2</c:v>
                </c:pt>
                <c:pt idx="340">
                  <c:v>-1.3509407265312809E-2</c:v>
                </c:pt>
                <c:pt idx="341">
                  <c:v>-1.3508807775673735E-2</c:v>
                </c:pt>
                <c:pt idx="342">
                  <c:v>-1.3428116470254282E-2</c:v>
                </c:pt>
                <c:pt idx="343">
                  <c:v>-1.3427037388903947E-2</c:v>
                </c:pt>
                <c:pt idx="344">
                  <c:v>-1.3425598613770169E-2</c:v>
                </c:pt>
                <c:pt idx="345">
                  <c:v>-1.3420802696657571E-2</c:v>
                </c:pt>
                <c:pt idx="346">
                  <c:v>-1.3420802696657571E-2</c:v>
                </c:pt>
                <c:pt idx="347">
                  <c:v>-1.3418764431884717E-2</c:v>
                </c:pt>
                <c:pt idx="348">
                  <c:v>-1.3416246575400604E-2</c:v>
                </c:pt>
                <c:pt idx="349">
                  <c:v>-1.3416006779544973E-2</c:v>
                </c:pt>
                <c:pt idx="350">
                  <c:v>-1.3409891985226411E-2</c:v>
                </c:pt>
                <c:pt idx="351">
                  <c:v>-1.337560117787134E-2</c:v>
                </c:pt>
                <c:pt idx="352">
                  <c:v>-1.3358695570049433E-2</c:v>
                </c:pt>
                <c:pt idx="353">
                  <c:v>-1.335593791770969E-2</c:v>
                </c:pt>
                <c:pt idx="354">
                  <c:v>-1.33552185301428E-2</c:v>
                </c:pt>
                <c:pt idx="355">
                  <c:v>-1.3348863939968609E-2</c:v>
                </c:pt>
                <c:pt idx="356">
                  <c:v>-1.3339511901599044E-2</c:v>
                </c:pt>
                <c:pt idx="357">
                  <c:v>-1.3336514453403669E-2</c:v>
                </c:pt>
                <c:pt idx="358">
                  <c:v>-1.3277164979135276E-2</c:v>
                </c:pt>
                <c:pt idx="359">
                  <c:v>-1.3261818044374964E-2</c:v>
                </c:pt>
                <c:pt idx="360">
                  <c:v>-1.3227167543236447E-2</c:v>
                </c:pt>
                <c:pt idx="361">
                  <c:v>-1.3216856321444361E-2</c:v>
                </c:pt>
                <c:pt idx="362">
                  <c:v>-1.3173453271575354E-2</c:v>
                </c:pt>
                <c:pt idx="363">
                  <c:v>-1.3154029807269334E-2</c:v>
                </c:pt>
                <c:pt idx="364">
                  <c:v>-1.3145397156466659E-2</c:v>
                </c:pt>
                <c:pt idx="365">
                  <c:v>-1.3145397156466659E-2</c:v>
                </c:pt>
                <c:pt idx="366">
                  <c:v>-1.3145397156466659E-2</c:v>
                </c:pt>
                <c:pt idx="367">
                  <c:v>-1.3145397156466659E-2</c:v>
                </c:pt>
                <c:pt idx="368">
                  <c:v>-1.3145397156466659E-2</c:v>
                </c:pt>
                <c:pt idx="369">
                  <c:v>-1.3145397156466659E-2</c:v>
                </c:pt>
                <c:pt idx="370">
                  <c:v>-1.3100315535608243E-2</c:v>
                </c:pt>
                <c:pt idx="371">
                  <c:v>-1.3092761966155901E-2</c:v>
                </c:pt>
                <c:pt idx="372">
                  <c:v>-1.3090124211743973E-2</c:v>
                </c:pt>
                <c:pt idx="373">
                  <c:v>-1.3086287478053894E-2</c:v>
                </c:pt>
                <c:pt idx="374">
                  <c:v>-1.3086047682198265E-2</c:v>
                </c:pt>
                <c:pt idx="375">
                  <c:v>-1.3086047682198265E-2</c:v>
                </c:pt>
                <c:pt idx="376">
                  <c:v>-1.3084788753956208E-2</c:v>
                </c:pt>
                <c:pt idx="377">
                  <c:v>-1.3078614010673738E-2</c:v>
                </c:pt>
                <c:pt idx="378">
                  <c:v>-1.30742976852724E-2</c:v>
                </c:pt>
                <c:pt idx="379">
                  <c:v>-1.3071779828788287E-2</c:v>
                </c:pt>
                <c:pt idx="380">
                  <c:v>-1.3057871669161754E-2</c:v>
                </c:pt>
                <c:pt idx="381">
                  <c:v>-1.3040726265484219E-2</c:v>
                </c:pt>
                <c:pt idx="382">
                  <c:v>-1.3023820657662312E-2</c:v>
                </c:pt>
                <c:pt idx="383">
                  <c:v>-1.3008353824974185E-2</c:v>
                </c:pt>
                <c:pt idx="384">
                  <c:v>-1.2941810475036895E-2</c:v>
                </c:pt>
                <c:pt idx="385">
                  <c:v>-1.2930659967750106E-2</c:v>
                </c:pt>
                <c:pt idx="386">
                  <c:v>-1.2905721198764599E-2</c:v>
                </c:pt>
                <c:pt idx="387">
                  <c:v>-1.2853145957417749E-2</c:v>
                </c:pt>
                <c:pt idx="388">
                  <c:v>-1.2834022237931265E-2</c:v>
                </c:pt>
                <c:pt idx="389">
                  <c:v>-1.2794455921752336E-2</c:v>
                </c:pt>
                <c:pt idx="390">
                  <c:v>-1.2774432967807241E-2</c:v>
                </c:pt>
                <c:pt idx="391">
                  <c:v>-1.2766579653535363E-2</c:v>
                </c:pt>
                <c:pt idx="392">
                  <c:v>-1.2761843685386673E-2</c:v>
                </c:pt>
                <c:pt idx="393">
                  <c:v>-1.2761603889531042E-2</c:v>
                </c:pt>
                <c:pt idx="394">
                  <c:v>-1.2757347513093613E-2</c:v>
                </c:pt>
                <c:pt idx="395">
                  <c:v>-1.2756807972418446E-2</c:v>
                </c:pt>
                <c:pt idx="396">
                  <c:v>-1.2754829656609498E-2</c:v>
                </c:pt>
                <c:pt idx="397">
                  <c:v>-1.2687866663924857E-2</c:v>
                </c:pt>
                <c:pt idx="398">
                  <c:v>-1.2687147276357967E-2</c:v>
                </c:pt>
                <c:pt idx="399">
                  <c:v>-1.2680073298616885E-2</c:v>
                </c:pt>
                <c:pt idx="400">
                  <c:v>-1.2672519729164545E-2</c:v>
                </c:pt>
                <c:pt idx="401">
                  <c:v>-1.267168044366984E-2</c:v>
                </c:pt>
                <c:pt idx="402">
                  <c:v>-1.2669822025788709E-2</c:v>
                </c:pt>
                <c:pt idx="403">
                  <c:v>-1.2669642178896986E-2</c:v>
                </c:pt>
                <c:pt idx="404">
                  <c:v>-1.2661309272913847E-2</c:v>
                </c:pt>
                <c:pt idx="405">
                  <c:v>-1.2622522293265716E-2</c:v>
                </c:pt>
                <c:pt idx="406">
                  <c:v>-1.2609333521206072E-2</c:v>
                </c:pt>
                <c:pt idx="407">
                  <c:v>-1.2599621789053063E-2</c:v>
                </c:pt>
                <c:pt idx="408">
                  <c:v>-1.2583195772942417E-2</c:v>
                </c:pt>
                <c:pt idx="409">
                  <c:v>-1.2529961092992583E-2</c:v>
                </c:pt>
                <c:pt idx="410">
                  <c:v>-1.2522347574576334E-2</c:v>
                </c:pt>
                <c:pt idx="411">
                  <c:v>-1.251893048363361E-2</c:v>
                </c:pt>
                <c:pt idx="412">
                  <c:v>-1.2515573341654792E-2</c:v>
                </c:pt>
                <c:pt idx="413">
                  <c:v>-1.2501665182028259E-2</c:v>
                </c:pt>
                <c:pt idx="414">
                  <c:v>-1.2421993008995233E-2</c:v>
                </c:pt>
                <c:pt idx="415">
                  <c:v>-1.2420434335933638E-2</c:v>
                </c:pt>
                <c:pt idx="416">
                  <c:v>-1.2347776191677786E-2</c:v>
                </c:pt>
                <c:pt idx="417">
                  <c:v>-1.2347716242713878E-2</c:v>
                </c:pt>
                <c:pt idx="418">
                  <c:v>-1.2346876957219173E-2</c:v>
                </c:pt>
                <c:pt idx="419">
                  <c:v>-1.2264207335990774E-2</c:v>
                </c:pt>
                <c:pt idx="420">
                  <c:v>-1.2264147387026867E-2</c:v>
                </c:pt>
                <c:pt idx="421">
                  <c:v>-1.2263907591171236E-2</c:v>
                </c:pt>
                <c:pt idx="422">
                  <c:v>-1.2263907591171236E-2</c:v>
                </c:pt>
                <c:pt idx="423">
                  <c:v>-1.2255754532079822E-2</c:v>
                </c:pt>
                <c:pt idx="424">
                  <c:v>-1.2255035144512932E-2</c:v>
                </c:pt>
                <c:pt idx="425">
                  <c:v>-1.2178780062422631E-2</c:v>
                </c:pt>
                <c:pt idx="426">
                  <c:v>-1.2178720113458724E-2</c:v>
                </c:pt>
                <c:pt idx="427">
                  <c:v>-1.2167749453063656E-2</c:v>
                </c:pt>
                <c:pt idx="428">
                  <c:v>-1.2157917822982832E-2</c:v>
                </c:pt>
                <c:pt idx="429">
                  <c:v>-1.2104922938888629E-2</c:v>
                </c:pt>
                <c:pt idx="430">
                  <c:v>-1.2099527532136957E-2</c:v>
                </c:pt>
                <c:pt idx="431">
                  <c:v>-1.2094851512952174E-2</c:v>
                </c:pt>
                <c:pt idx="432">
                  <c:v>-1.2010803065553903E-2</c:v>
                </c:pt>
                <c:pt idx="433">
                  <c:v>-1.1924956149238409E-2</c:v>
                </c:pt>
                <c:pt idx="434">
                  <c:v>-1.191968064041455E-2</c:v>
                </c:pt>
                <c:pt idx="435">
                  <c:v>-1.1845463823097105E-2</c:v>
                </c:pt>
                <c:pt idx="436">
                  <c:v>-1.184318576246862E-2</c:v>
                </c:pt>
                <c:pt idx="437">
                  <c:v>-1.1786713838467786E-2</c:v>
                </c:pt>
                <c:pt idx="438">
                  <c:v>-1.1770287822357138E-2</c:v>
                </c:pt>
                <c:pt idx="439">
                  <c:v>-1.1769808230645879E-2</c:v>
                </c:pt>
                <c:pt idx="440">
                  <c:v>-1.1766271241775338E-2</c:v>
                </c:pt>
                <c:pt idx="441">
                  <c:v>-1.176621129281143E-2</c:v>
                </c:pt>
                <c:pt idx="442">
                  <c:v>-1.1749305684989525E-2</c:v>
                </c:pt>
                <c:pt idx="443">
                  <c:v>-1.1677786571047913E-2</c:v>
                </c:pt>
                <c:pt idx="444">
                  <c:v>-1.1671372031909814E-2</c:v>
                </c:pt>
                <c:pt idx="445">
                  <c:v>-1.1618616943671242E-2</c:v>
                </c:pt>
                <c:pt idx="446">
                  <c:v>-1.1575933281369124E-2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169-4B85-BB18-441068394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009824"/>
        <c:axId val="1"/>
      </c:scatterChart>
      <c:valAx>
        <c:axId val="713009824"/>
        <c:scaling>
          <c:orientation val="minMax"/>
          <c:max val="40000"/>
          <c:min val="2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385826771653544"/>
              <c:y val="0.862686567164179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393700787401574E-2"/>
              <c:y val="0.38208955223880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0098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992125984251968"/>
          <c:y val="0.92238805970149251"/>
          <c:w val="0.6393700787401575"/>
          <c:h val="5.97014925373133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RU UMi - O-C Diagr.</a:t>
            </a:r>
          </a:p>
        </c:rich>
      </c:tx>
      <c:layout>
        <c:manualLayout>
          <c:xMode val="edge"/>
          <c:yMode val="edge"/>
          <c:x val="0.37893147790488452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36499233028746"/>
          <c:y val="0.14285755806349418"/>
          <c:w val="0.80974967102384132"/>
          <c:h val="0.6607162060436606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Active!$H$21:$H$982</c:f>
              <c:numCache>
                <c:formatCode>General</c:formatCode>
                <c:ptCount val="962"/>
                <c:pt idx="0">
                  <c:v>4.3611600030999398E-3</c:v>
                </c:pt>
                <c:pt idx="1">
                  <c:v>-7.9966799985413672E-3</c:v>
                </c:pt>
                <c:pt idx="2">
                  <c:v>-5.0796619996617665E-2</c:v>
                </c:pt>
                <c:pt idx="3">
                  <c:v>-2.2906379996129544E-2</c:v>
                </c:pt>
                <c:pt idx="4">
                  <c:v>-9.0115999410045333E-4</c:v>
                </c:pt>
                <c:pt idx="5">
                  <c:v>-1.780071999746724E-2</c:v>
                </c:pt>
                <c:pt idx="6">
                  <c:v>2.6306580006348668E-2</c:v>
                </c:pt>
                <c:pt idx="7">
                  <c:v>-1.8145659996662289E-2</c:v>
                </c:pt>
                <c:pt idx="8">
                  <c:v>-4.8650319997250335E-2</c:v>
                </c:pt>
                <c:pt idx="9">
                  <c:v>-2.8329239994491218E-2</c:v>
                </c:pt>
                <c:pt idx="10">
                  <c:v>-1.3915099996665958E-2</c:v>
                </c:pt>
                <c:pt idx="11">
                  <c:v>-4.7724359996209387E-2</c:v>
                </c:pt>
                <c:pt idx="12">
                  <c:v>8.8439800019841641E-3</c:v>
                </c:pt>
                <c:pt idx="13">
                  <c:v>-1.9988619998912327E-2</c:v>
                </c:pt>
                <c:pt idx="14">
                  <c:v>-2.6872999987972435E-3</c:v>
                </c:pt>
                <c:pt idx="15">
                  <c:v>2.2660700004053069E-2</c:v>
                </c:pt>
                <c:pt idx="16">
                  <c:v>-1.2591399972734507E-3</c:v>
                </c:pt>
                <c:pt idx="17">
                  <c:v>-5.4051399994932581E-2</c:v>
                </c:pt>
                <c:pt idx="18">
                  <c:v>-4.9342279995471472E-2</c:v>
                </c:pt>
                <c:pt idx="19">
                  <c:v>-2.2742099998140475E-2</c:v>
                </c:pt>
                <c:pt idx="20">
                  <c:v>-2.0326619996922091E-2</c:v>
                </c:pt>
                <c:pt idx="21">
                  <c:v>-3.2823599995026598E-2</c:v>
                </c:pt>
                <c:pt idx="22">
                  <c:v>3.6204550000547897E-2</c:v>
                </c:pt>
                <c:pt idx="23">
                  <c:v>-2.8641359996981919E-2</c:v>
                </c:pt>
                <c:pt idx="24">
                  <c:v>-2.9645459995663259E-2</c:v>
                </c:pt>
                <c:pt idx="25">
                  <c:v>6.0180000218679197E-4</c:v>
                </c:pt>
                <c:pt idx="26">
                  <c:v>1.1935780003113905E-2</c:v>
                </c:pt>
                <c:pt idx="27">
                  <c:v>-3.4052959996188292E-2</c:v>
                </c:pt>
                <c:pt idx="28">
                  <c:v>1.0959940002067015E-2</c:v>
                </c:pt>
                <c:pt idx="29">
                  <c:v>5.4731920004996937E-2</c:v>
                </c:pt>
                <c:pt idx="30">
                  <c:v>1.0650420004822081E-2</c:v>
                </c:pt>
                <c:pt idx="31">
                  <c:v>-4.0170319996832404E-2</c:v>
                </c:pt>
                <c:pt idx="32">
                  <c:v>-4.091537999920547E-2</c:v>
                </c:pt>
                <c:pt idx="33">
                  <c:v>1.4269320003222674E-2</c:v>
                </c:pt>
                <c:pt idx="34">
                  <c:v>1.1939740004891064E-2</c:v>
                </c:pt>
                <c:pt idx="35">
                  <c:v>3.9929800041136332E-3</c:v>
                </c:pt>
                <c:pt idx="36">
                  <c:v>-4.123779999645194E-2</c:v>
                </c:pt>
                <c:pt idx="37">
                  <c:v>-3.6479839996900409E-2</c:v>
                </c:pt>
                <c:pt idx="38">
                  <c:v>4.5201600041764323E-3</c:v>
                </c:pt>
                <c:pt idx="39">
                  <c:v>2.7520160001586191E-2</c:v>
                </c:pt>
                <c:pt idx="40">
                  <c:v>7.9828400012047496E-3</c:v>
                </c:pt>
                <c:pt idx="41">
                  <c:v>-1.2466939995647408E-2</c:v>
                </c:pt>
                <c:pt idx="42">
                  <c:v>1.1533060005604057E-2</c:v>
                </c:pt>
                <c:pt idx="43">
                  <c:v>-5.4540399978577625E-3</c:v>
                </c:pt>
                <c:pt idx="44">
                  <c:v>1.749876000394579E-2</c:v>
                </c:pt>
                <c:pt idx="45">
                  <c:v>2.8063000001566252E-2</c:v>
                </c:pt>
                <c:pt idx="46">
                  <c:v>-2.8296479995333357E-2</c:v>
                </c:pt>
                <c:pt idx="47">
                  <c:v>-2.4283579998154892E-2</c:v>
                </c:pt>
                <c:pt idx="48">
                  <c:v>1.800320000256761E-2</c:v>
                </c:pt>
                <c:pt idx="49">
                  <c:v>-1.8616439996549161E-2</c:v>
                </c:pt>
                <c:pt idx="50">
                  <c:v>1.5839380001125392E-2</c:v>
                </c:pt>
                <c:pt idx="51">
                  <c:v>6.9107400013308506E-3</c:v>
                </c:pt>
                <c:pt idx="52">
                  <c:v>2.4212060001445934E-2</c:v>
                </c:pt>
                <c:pt idx="53">
                  <c:v>2.5467000003118301E-2</c:v>
                </c:pt>
                <c:pt idx="54">
                  <c:v>-1.051405999896815E-2</c:v>
                </c:pt>
                <c:pt idx="55">
                  <c:v>-2.2561260000657057E-2</c:v>
                </c:pt>
                <c:pt idx="56">
                  <c:v>-7.3886399986804463E-3</c:v>
                </c:pt>
                <c:pt idx="57">
                  <c:v>4.4292220001807436E-2</c:v>
                </c:pt>
                <c:pt idx="58">
                  <c:v>-9.5944399981817696E-3</c:v>
                </c:pt>
                <c:pt idx="59">
                  <c:v>2.9408320002403343E-2</c:v>
                </c:pt>
                <c:pt idx="60">
                  <c:v>-3.4638879998965422E-2</c:v>
                </c:pt>
                <c:pt idx="61">
                  <c:v>2.5609200001781574E-2</c:v>
                </c:pt>
                <c:pt idx="62">
                  <c:v>3.0787860003329115E-2</c:v>
                </c:pt>
                <c:pt idx="63">
                  <c:v>-8.5949599961168133E-3</c:v>
                </c:pt>
                <c:pt idx="64">
                  <c:v>-8.8419999519828707E-4</c:v>
                </c:pt>
                <c:pt idx="65">
                  <c:v>3.6601820000214502E-2</c:v>
                </c:pt>
                <c:pt idx="66">
                  <c:v>-9.4385199990938418E-3</c:v>
                </c:pt>
                <c:pt idx="67">
                  <c:v>1.4124600002105581E-2</c:v>
                </c:pt>
                <c:pt idx="68">
                  <c:v>6.1084200024197344E-3</c:v>
                </c:pt>
                <c:pt idx="69">
                  <c:v>1.2098279999918304E-2</c:v>
                </c:pt>
                <c:pt idx="70">
                  <c:v>-1.139869999315124E-2</c:v>
                </c:pt>
                <c:pt idx="71">
                  <c:v>2.4671840004884871E-2</c:v>
                </c:pt>
                <c:pt idx="72">
                  <c:v>-3.1925579995004227E-2</c:v>
                </c:pt>
                <c:pt idx="73">
                  <c:v>1.5520100005232962E-2</c:v>
                </c:pt>
                <c:pt idx="74">
                  <c:v>3.320178000285523E-2</c:v>
                </c:pt>
                <c:pt idx="75">
                  <c:v>-4.2442839996510884E-2</c:v>
                </c:pt>
                <c:pt idx="76">
                  <c:v>2.0315120003942866E-2</c:v>
                </c:pt>
                <c:pt idx="77">
                  <c:v>4.4224200028111227E-3</c:v>
                </c:pt>
                <c:pt idx="78">
                  <c:v>-1.0651919994415948E-2</c:v>
                </c:pt>
                <c:pt idx="79">
                  <c:v>-1.2176339994766749E-2</c:v>
                </c:pt>
                <c:pt idx="80">
                  <c:v>2.9226240003481507E-2</c:v>
                </c:pt>
                <c:pt idx="81">
                  <c:v>3.2628820001264103E-2</c:v>
                </c:pt>
                <c:pt idx="82">
                  <c:v>-1.5051739996124525E-2</c:v>
                </c:pt>
                <c:pt idx="83">
                  <c:v>-5.5358199970214628E-3</c:v>
                </c:pt>
                <c:pt idx="84">
                  <c:v>-1.8036079993180465E-2</c:v>
                </c:pt>
                <c:pt idx="85">
                  <c:v>7.4095999989367556E-3</c:v>
                </c:pt>
                <c:pt idx="86">
                  <c:v>-2.2762419997889083E-2</c:v>
                </c:pt>
                <c:pt idx="117">
                  <c:v>0</c:v>
                </c:pt>
                <c:pt idx="158">
                  <c:v>1.2264600001799408E-2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93-4847-B41F-2F34BD58C19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Active!$D$22:$D$36</c:f>
                <c:numCache>
                  <c:formatCode>General</c:formatCode>
                  <c:ptCount val="15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Active!$I$21:$I$982</c:f>
              <c:numCache>
                <c:formatCode>General</c:formatCode>
                <c:ptCount val="962"/>
                <c:pt idx="104">
                  <c:v>-3.5625420001451857E-2</c:v>
                </c:pt>
                <c:pt idx="105">
                  <c:v>1.011278000078164E-2</c:v>
                </c:pt>
                <c:pt idx="106">
                  <c:v>-7.3957999848062173E-4</c:v>
                </c:pt>
                <c:pt idx="107">
                  <c:v>-8.4846399986417964E-3</c:v>
                </c:pt>
                <c:pt idx="108">
                  <c:v>-3.9344199976767413E-3</c:v>
                </c:pt>
                <c:pt idx="109">
                  <c:v>2.1615800003928598E-2</c:v>
                </c:pt>
                <c:pt idx="110">
                  <c:v>5.3806200012331828E-3</c:v>
                </c:pt>
                <c:pt idx="111">
                  <c:v>7.3806200016406365E-3</c:v>
                </c:pt>
                <c:pt idx="112">
                  <c:v>-2.0691599929705262E-3</c:v>
                </c:pt>
                <c:pt idx="113">
                  <c:v>-1.0691599964047782E-3</c:v>
                </c:pt>
                <c:pt idx="115">
                  <c:v>6.0845199986943044E-3</c:v>
                </c:pt>
                <c:pt idx="120">
                  <c:v>2.1696000039810315E-3</c:v>
                </c:pt>
                <c:pt idx="125">
                  <c:v>-6.77521999750752E-3</c:v>
                </c:pt>
                <c:pt idx="127">
                  <c:v>-9.3726400009472854E-3</c:v>
                </c:pt>
                <c:pt idx="129">
                  <c:v>-4.8171999951591715E-3</c:v>
                </c:pt>
                <c:pt idx="130">
                  <c:v>1.2566200093715452E-3</c:v>
                </c:pt>
                <c:pt idx="131">
                  <c:v>-9.4146199990063906E-3</c:v>
                </c:pt>
                <c:pt idx="132">
                  <c:v>-4.5519991545006633E-5</c:v>
                </c:pt>
                <c:pt idx="133">
                  <c:v>4.692679998697713E-3</c:v>
                </c:pt>
                <c:pt idx="134">
                  <c:v>1.5242900000885129E-2</c:v>
                </c:pt>
                <c:pt idx="135">
                  <c:v>-8.9450800005579367E-3</c:v>
                </c:pt>
                <c:pt idx="136">
                  <c:v>-7.3545199993532151E-3</c:v>
                </c:pt>
                <c:pt idx="137">
                  <c:v>4.3098600071971305E-3</c:v>
                </c:pt>
                <c:pt idx="138">
                  <c:v>-4.2540799986454658E-3</c:v>
                </c:pt>
                <c:pt idx="139">
                  <c:v>1.2626600000658073E-3</c:v>
                </c:pt>
                <c:pt idx="140">
                  <c:v>9.2626600016956218E-3</c:v>
                </c:pt>
                <c:pt idx="141">
                  <c:v>2.9614000231958926E-4</c:v>
                </c:pt>
                <c:pt idx="142">
                  <c:v>2.4437800020677969E-3</c:v>
                </c:pt>
                <c:pt idx="143">
                  <c:v>5.7991599969682284E-3</c:v>
                </c:pt>
                <c:pt idx="144">
                  <c:v>-7.0531999954255298E-3</c:v>
                </c:pt>
                <c:pt idx="145">
                  <c:v>7.2017400016193278E-3</c:v>
                </c:pt>
                <c:pt idx="146">
                  <c:v>-4.1947999998228624E-3</c:v>
                </c:pt>
                <c:pt idx="147">
                  <c:v>9.3554200066137128E-3</c:v>
                </c:pt>
                <c:pt idx="148">
                  <c:v>-8.3255999925313517E-4</c:v>
                </c:pt>
                <c:pt idx="150">
                  <c:v>1.7777600005501881E-3</c:v>
                </c:pt>
                <c:pt idx="151">
                  <c:v>-5.7200399969588034E-3</c:v>
                </c:pt>
                <c:pt idx="152">
                  <c:v>4.9374000809621066E-4</c:v>
                </c:pt>
                <c:pt idx="153">
                  <c:v>6.7890200080000795E-3</c:v>
                </c:pt>
                <c:pt idx="155">
                  <c:v>1.2043959999573417E-2</c:v>
                </c:pt>
                <c:pt idx="156">
                  <c:v>3.1916000007186085E-3</c:v>
                </c:pt>
                <c:pt idx="157">
                  <c:v>4.0500000031897798E-3</c:v>
                </c:pt>
                <c:pt idx="159">
                  <c:v>5.2980800028308295E-3</c:v>
                </c:pt>
                <c:pt idx="161">
                  <c:v>-5.1988999985042028E-3</c:v>
                </c:pt>
                <c:pt idx="162">
                  <c:v>2.7539000002434477E-3</c:v>
                </c:pt>
                <c:pt idx="163">
                  <c:v>4.7539000006509013E-3</c:v>
                </c:pt>
                <c:pt idx="164">
                  <c:v>7.1564800018677488E-3</c:v>
                </c:pt>
                <c:pt idx="165">
                  <c:v>6.3642200038884766E-3</c:v>
                </c:pt>
                <c:pt idx="166">
                  <c:v>8.3642200042959303E-3</c:v>
                </c:pt>
                <c:pt idx="167">
                  <c:v>5.3162000403972343E-4</c:v>
                </c:pt>
                <c:pt idx="168">
                  <c:v>1.063892000092892E-2</c:v>
                </c:pt>
                <c:pt idx="169">
                  <c:v>-1.5224399976432323E-3</c:v>
                </c:pt>
                <c:pt idx="170">
                  <c:v>-3.756199948838912E-4</c:v>
                </c:pt>
                <c:pt idx="171">
                  <c:v>1.5368399981525727E-3</c:v>
                </c:pt>
                <c:pt idx="172">
                  <c:v>1.0012420003477018E-2</c:v>
                </c:pt>
                <c:pt idx="173">
                  <c:v>-1.8399399923509918E-3</c:v>
                </c:pt>
                <c:pt idx="175">
                  <c:v>1.8107200085069053E-3</c:v>
                </c:pt>
                <c:pt idx="176">
                  <c:v>5.421039997600019E-3</c:v>
                </c:pt>
                <c:pt idx="177">
                  <c:v>-1.5325799977290444E-3</c:v>
                </c:pt>
                <c:pt idx="178">
                  <c:v>1.3395400019362569E-3</c:v>
                </c:pt>
                <c:pt idx="179">
                  <c:v>5.787680005596485E-3</c:v>
                </c:pt>
                <c:pt idx="180">
                  <c:v>9.7404800035292283E-3</c:v>
                </c:pt>
                <c:pt idx="181">
                  <c:v>8.0357600018032826E-3</c:v>
                </c:pt>
                <c:pt idx="183">
                  <c:v>7.0615599979646504E-3</c:v>
                </c:pt>
                <c:pt idx="184">
                  <c:v>9.061559998372104E-3</c:v>
                </c:pt>
                <c:pt idx="185">
                  <c:v>-3.1752599970786832E-3</c:v>
                </c:pt>
                <c:pt idx="186">
                  <c:v>-8.9142799988621846E-3</c:v>
                </c:pt>
                <c:pt idx="187">
                  <c:v>-1.8901199946412817E-3</c:v>
                </c:pt>
                <c:pt idx="188">
                  <c:v>-8.9011999807553366E-4</c:v>
                </c:pt>
                <c:pt idx="189">
                  <c:v>7.5314000059734099E-3</c:v>
                </c:pt>
                <c:pt idx="190">
                  <c:v>2.0344200020190328E-3</c:v>
                </c:pt>
                <c:pt idx="191">
                  <c:v>-3.5000004572793841E-5</c:v>
                </c:pt>
                <c:pt idx="192">
                  <c:v>5.260279998765327E-3</c:v>
                </c:pt>
                <c:pt idx="193">
                  <c:v>8.2792199973482639E-3</c:v>
                </c:pt>
                <c:pt idx="194">
                  <c:v>-7.8083199987304397E-3</c:v>
                </c:pt>
                <c:pt idx="195">
                  <c:v>-5.8083199983229861E-3</c:v>
                </c:pt>
                <c:pt idx="196">
                  <c:v>-9.9711999791907147E-4</c:v>
                </c:pt>
                <c:pt idx="197">
                  <c:v>3.2441000003018416E-3</c:v>
                </c:pt>
                <c:pt idx="198">
                  <c:v>-2.7910200005862862E-3</c:v>
                </c:pt>
                <c:pt idx="199">
                  <c:v>1.0785820006276481E-2</c:v>
                </c:pt>
                <c:pt idx="200">
                  <c:v>1.1785820002842229E-2</c:v>
                </c:pt>
                <c:pt idx="201">
                  <c:v>5.0306200064369477E-3</c:v>
                </c:pt>
                <c:pt idx="202">
                  <c:v>-2.3803999647498131E-4</c:v>
                </c:pt>
                <c:pt idx="203">
                  <c:v>1.9697000025189482E-3</c:v>
                </c:pt>
                <c:pt idx="204">
                  <c:v>5.1371000008657575E-3</c:v>
                </c:pt>
                <c:pt idx="205">
                  <c:v>4.7534600089420564E-3</c:v>
                </c:pt>
                <c:pt idx="206">
                  <c:v>4.0951200062409043E-3</c:v>
                </c:pt>
                <c:pt idx="207">
                  <c:v>3.5646600008476526E-3</c:v>
                </c:pt>
                <c:pt idx="208">
                  <c:v>6.6376600007060915E-3</c:v>
                </c:pt>
                <c:pt idx="209">
                  <c:v>9.154400002444163E-3</c:v>
                </c:pt>
                <c:pt idx="210">
                  <c:v>6.5904599978239276E-3</c:v>
                </c:pt>
                <c:pt idx="211">
                  <c:v>-1.3829199961037375E-3</c:v>
                </c:pt>
                <c:pt idx="212">
                  <c:v>-4.1820399928838015E-3</c:v>
                </c:pt>
                <c:pt idx="213">
                  <c:v>3.5759200036409311E-3</c:v>
                </c:pt>
                <c:pt idx="214">
                  <c:v>5.5287200084421784E-3</c:v>
                </c:pt>
                <c:pt idx="215">
                  <c:v>-7.7536600001621991E-3</c:v>
                </c:pt>
                <c:pt idx="216">
                  <c:v>2.4856660005752929E-2</c:v>
                </c:pt>
                <c:pt idx="217">
                  <c:v>5.0043000010191463E-3</c:v>
                </c:pt>
                <c:pt idx="218">
                  <c:v>-6.0683999618049711E-4</c:v>
                </c:pt>
                <c:pt idx="219">
                  <c:v>-8.8235999282915145E-4</c:v>
                </c:pt>
                <c:pt idx="221">
                  <c:v>-1.7131259999587201E-2</c:v>
                </c:pt>
                <c:pt idx="222">
                  <c:v>4.9623200029600412E-3</c:v>
                </c:pt>
                <c:pt idx="223">
                  <c:v>-2.1389399989857338E-3</c:v>
                </c:pt>
                <c:pt idx="224">
                  <c:v>-8.9586399990366772E-3</c:v>
                </c:pt>
                <c:pt idx="225">
                  <c:v>-6.9586399986292236E-3</c:v>
                </c:pt>
                <c:pt idx="226">
                  <c:v>-6.9586399986292236E-3</c:v>
                </c:pt>
                <c:pt idx="227">
                  <c:v>-6.9586399986292236E-3</c:v>
                </c:pt>
                <c:pt idx="228">
                  <c:v>-4.9586399982217699E-3</c:v>
                </c:pt>
                <c:pt idx="229">
                  <c:v>-9.5863999740686268E-4</c:v>
                </c:pt>
                <c:pt idx="230">
                  <c:v>4.135999915888533E-5</c:v>
                </c:pt>
                <c:pt idx="231">
                  <c:v>1.041360003000591E-3</c:v>
                </c:pt>
                <c:pt idx="232">
                  <c:v>-6.8109999920125119E-3</c:v>
                </c:pt>
                <c:pt idx="233">
                  <c:v>-6.8109999920125119E-3</c:v>
                </c:pt>
                <c:pt idx="234">
                  <c:v>-5.8109999954467639E-3</c:v>
                </c:pt>
                <c:pt idx="235">
                  <c:v>2.1890000061830506E-3</c:v>
                </c:pt>
                <c:pt idx="236">
                  <c:v>2.1890000061830506E-3</c:v>
                </c:pt>
                <c:pt idx="237">
                  <c:v>1.1189000004378613E-2</c:v>
                </c:pt>
                <c:pt idx="238">
                  <c:v>1.3189000004786067E-2</c:v>
                </c:pt>
                <c:pt idx="239">
                  <c:v>1.3189000004786067E-2</c:v>
                </c:pt>
                <c:pt idx="240">
                  <c:v>-1.8049600039375946E-3</c:v>
                </c:pt>
                <c:pt idx="241">
                  <c:v>-1.1155120002513286E-2</c:v>
                </c:pt>
                <c:pt idx="242">
                  <c:v>-2.0074799977010116E-3</c:v>
                </c:pt>
                <c:pt idx="243">
                  <c:v>4.750480002257973E-3</c:v>
                </c:pt>
                <c:pt idx="244">
                  <c:v>4.8577800043858588E-3</c:v>
                </c:pt>
                <c:pt idx="245">
                  <c:v>-5.8469399955356494E-3</c:v>
                </c:pt>
                <c:pt idx="246">
                  <c:v>-9.6273999952245504E-4</c:v>
                </c:pt>
                <c:pt idx="247">
                  <c:v>-1.8219599951407872E-3</c:v>
                </c:pt>
                <c:pt idx="248">
                  <c:v>2.2244200008572079E-3</c:v>
                </c:pt>
                <c:pt idx="249">
                  <c:v>4.1901200020220131E-3</c:v>
                </c:pt>
                <c:pt idx="250">
                  <c:v>-1.170257999910973E-2</c:v>
                </c:pt>
                <c:pt idx="251">
                  <c:v>-3.3342999959131703E-3</c:v>
                </c:pt>
                <c:pt idx="252">
                  <c:v>-3.0793600017204881E-3</c:v>
                </c:pt>
                <c:pt idx="253">
                  <c:v>-3.2741999966674484E-3</c:v>
                </c:pt>
                <c:pt idx="254">
                  <c:v>-1.3140280003426597E-2</c:v>
                </c:pt>
                <c:pt idx="255">
                  <c:v>-6.3351199933094904E-3</c:v>
                </c:pt>
                <c:pt idx="256">
                  <c:v>-4.1874800008372404E-3</c:v>
                </c:pt>
                <c:pt idx="257">
                  <c:v>-6.6707400037557818E-3</c:v>
                </c:pt>
                <c:pt idx="258">
                  <c:v>-4.6707400033483282E-3</c:v>
                </c:pt>
                <c:pt idx="259">
                  <c:v>-6.7074000253342092E-4</c:v>
                </c:pt>
                <c:pt idx="260">
                  <c:v>1.0400199971627444E-3</c:v>
                </c:pt>
                <c:pt idx="261">
                  <c:v>-3.7752799980808049E-3</c:v>
                </c:pt>
                <c:pt idx="262">
                  <c:v>1.3479660003213212E-2</c:v>
                </c:pt>
                <c:pt idx="263">
                  <c:v>1.7749399994499981E-3</c:v>
                </c:pt>
                <c:pt idx="264">
                  <c:v>-5.5623199950787239E-3</c:v>
                </c:pt>
                <c:pt idx="269">
                  <c:v>8.3094000001437962E-4</c:v>
                </c:pt>
                <c:pt idx="282">
                  <c:v>-2.865800001018215E-3</c:v>
                </c:pt>
                <c:pt idx="283">
                  <c:v>-1.2833959997806232E-2</c:v>
                </c:pt>
                <c:pt idx="284">
                  <c:v>-7.8339599931496195E-3</c:v>
                </c:pt>
                <c:pt idx="285">
                  <c:v>-6.8339599965838715E-3</c:v>
                </c:pt>
                <c:pt idx="286">
                  <c:v>-5.8339600000181235E-3</c:v>
                </c:pt>
                <c:pt idx="287">
                  <c:v>-1.8339599992032163E-3</c:v>
                </c:pt>
                <c:pt idx="288">
                  <c:v>1.166040005045943E-3</c:v>
                </c:pt>
                <c:pt idx="289">
                  <c:v>5.9712000002036802E-3</c:v>
                </c:pt>
                <c:pt idx="290">
                  <c:v>7.4742200013133697E-3</c:v>
                </c:pt>
                <c:pt idx="291">
                  <c:v>-6.459199998062104E-3</c:v>
                </c:pt>
                <c:pt idx="292">
                  <c:v>-6.3591999933123589E-3</c:v>
                </c:pt>
                <c:pt idx="295">
                  <c:v>-5.2063399998587556E-3</c:v>
                </c:pt>
                <c:pt idx="296">
                  <c:v>-7.519939994381275E-3</c:v>
                </c:pt>
                <c:pt idx="297">
                  <c:v>-7.3199399994337E-3</c:v>
                </c:pt>
                <c:pt idx="298">
                  <c:v>-1.6927999968174845E-4</c:v>
                </c:pt>
                <c:pt idx="299">
                  <c:v>-4.2096199977095239E-3</c:v>
                </c:pt>
                <c:pt idx="300">
                  <c:v>4.1929600047296844E-3</c:v>
                </c:pt>
                <c:pt idx="301">
                  <c:v>-9.1632399926311336E-3</c:v>
                </c:pt>
                <c:pt idx="302">
                  <c:v>-3.9554999966640025E-3</c:v>
                </c:pt>
                <c:pt idx="303">
                  <c:v>-1.5393199995742179E-2</c:v>
                </c:pt>
                <c:pt idx="319">
                  <c:v>-6.9466999993892387E-3</c:v>
                </c:pt>
                <c:pt idx="325">
                  <c:v>-8.2941000000573695E-3</c:v>
                </c:pt>
                <c:pt idx="326">
                  <c:v>-3.3885000011650845E-3</c:v>
                </c:pt>
                <c:pt idx="327">
                  <c:v>1.4287399972090498E-3</c:v>
                </c:pt>
                <c:pt idx="328">
                  <c:v>-6.0432600002968684E-3</c:v>
                </c:pt>
                <c:pt idx="329">
                  <c:v>-1.6129400028148666E-3</c:v>
                </c:pt>
                <c:pt idx="330">
                  <c:v>-1.660139998421073E-3</c:v>
                </c:pt>
                <c:pt idx="331">
                  <c:v>-9.7073399956570938E-3</c:v>
                </c:pt>
                <c:pt idx="332">
                  <c:v>-1.0097839993250091E-2</c:v>
                </c:pt>
                <c:pt idx="333">
                  <c:v>-9.8428999990574084E-3</c:v>
                </c:pt>
                <c:pt idx="334">
                  <c:v>-1.1252340002101846E-2</c:v>
                </c:pt>
                <c:pt idx="335">
                  <c:v>-8.7896600016392767E-3</c:v>
                </c:pt>
                <c:pt idx="336">
                  <c:v>-1.3557759994000662E-2</c:v>
                </c:pt>
                <c:pt idx="337">
                  <c:v>-3.6049600021215156E-3</c:v>
                </c:pt>
                <c:pt idx="338">
                  <c:v>-1.250451999658253E-2</c:v>
                </c:pt>
                <c:pt idx="339">
                  <c:v>-3.5045199983869679E-3</c:v>
                </c:pt>
                <c:pt idx="340">
                  <c:v>-1.1101939999207389E-2</c:v>
                </c:pt>
                <c:pt idx="341">
                  <c:v>-5.7328399998368695E-3</c:v>
                </c:pt>
                <c:pt idx="343">
                  <c:v>-7.3875999951269478E-3</c:v>
                </c:pt>
                <c:pt idx="350">
                  <c:v>-1.6831339991767891E-2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93-4847-B41F-2F34BD58C19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Active!$D$21:$D$36</c:f>
                <c:numCache>
                  <c:formatCode>General</c:formatCode>
                  <c:ptCount val="16"/>
                </c:numCache>
              </c:numRef>
            </c:plus>
            <c:minus>
              <c:numRef>
                <c:f>Active!$D$21:$D$36</c:f>
                <c:numCache>
                  <c:formatCode>General</c:formatCode>
                  <c:ptCount val="16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Active!$J$21:$J$982</c:f>
              <c:numCache>
                <c:formatCode>General</c:formatCode>
                <c:ptCount val="962"/>
                <c:pt idx="87">
                  <c:v>5.4436799982795492E-3</c:v>
                </c:pt>
                <c:pt idx="88">
                  <c:v>-6.4947199934977107E-3</c:v>
                </c:pt>
                <c:pt idx="89">
                  <c:v>-1.2347079995379318E-2</c:v>
                </c:pt>
                <c:pt idx="90">
                  <c:v>3.0162800001562573E-2</c:v>
                </c:pt>
                <c:pt idx="91">
                  <c:v>-8.4818199975416064E-3</c:v>
                </c:pt>
                <c:pt idx="92">
                  <c:v>-1.3341800004127435E-3</c:v>
                </c:pt>
                <c:pt idx="93">
                  <c:v>2.1206500023254193E-3</c:v>
                </c:pt>
                <c:pt idx="94">
                  <c:v>2.2790200091549195E-3</c:v>
                </c:pt>
                <c:pt idx="95">
                  <c:v>2.2198000006028451E-3</c:v>
                </c:pt>
                <c:pt idx="96">
                  <c:v>1.171049996628426E-3</c:v>
                </c:pt>
                <c:pt idx="97">
                  <c:v>-1.2772600020980462E-3</c:v>
                </c:pt>
                <c:pt idx="98">
                  <c:v>-1.0296199980075471E-3</c:v>
                </c:pt>
                <c:pt idx="99">
                  <c:v>-1.0296199980075471E-3</c:v>
                </c:pt>
                <c:pt idx="100">
                  <c:v>-1.9343399981153198E-3</c:v>
                </c:pt>
                <c:pt idx="101">
                  <c:v>-1.9343399981153198E-3</c:v>
                </c:pt>
                <c:pt idx="102">
                  <c:v>-1.8866999962483533E-3</c:v>
                </c:pt>
                <c:pt idx="103">
                  <c:v>-1.8866999962483533E-3</c:v>
                </c:pt>
                <c:pt idx="114">
                  <c:v>3.3694800004013814E-3</c:v>
                </c:pt>
                <c:pt idx="116">
                  <c:v>-2.8176199994049966E-3</c:v>
                </c:pt>
                <c:pt idx="118">
                  <c:v>1.6000000032363459E-3</c:v>
                </c:pt>
                <c:pt idx="119">
                  <c:v>2.9528000595746562E-4</c:v>
                </c:pt>
                <c:pt idx="121">
                  <c:v>4.9207000047317706E-3</c:v>
                </c:pt>
                <c:pt idx="122">
                  <c:v>1.8482000014046207E-3</c:v>
                </c:pt>
                <c:pt idx="123">
                  <c:v>-4.1730799930519424E-3</c:v>
                </c:pt>
                <c:pt idx="124">
                  <c:v>-2.4396000007982366E-3</c:v>
                </c:pt>
                <c:pt idx="126">
                  <c:v>-5.1846599963027984E-3</c:v>
                </c:pt>
                <c:pt idx="128">
                  <c:v>1.6204999992623925E-3</c:v>
                </c:pt>
                <c:pt idx="149">
                  <c:v>-6.6817999322665855E-4</c:v>
                </c:pt>
                <c:pt idx="154">
                  <c:v>1.0439600009704009E-3</c:v>
                </c:pt>
                <c:pt idx="160">
                  <c:v>7.1054000727599487E-4</c:v>
                </c:pt>
                <c:pt idx="174">
                  <c:v>5.0892599974758923E-3</c:v>
                </c:pt>
                <c:pt idx="182">
                  <c:v>5.2679799991892651E-3</c:v>
                </c:pt>
                <c:pt idx="220">
                  <c:v>-7.2788999968906865E-3</c:v>
                </c:pt>
                <c:pt idx="293">
                  <c:v>-6.3083200002438389E-3</c:v>
                </c:pt>
                <c:pt idx="294">
                  <c:v>-6.2583199978689663E-3</c:v>
                </c:pt>
                <c:pt idx="321">
                  <c:v>-2.2088199984864332E-3</c:v>
                </c:pt>
                <c:pt idx="322">
                  <c:v>1.9911800045520067E-3</c:v>
                </c:pt>
                <c:pt idx="323">
                  <c:v>-7.3976200001197867E-3</c:v>
                </c:pt>
                <c:pt idx="324">
                  <c:v>7.1023800046532415E-3</c:v>
                </c:pt>
                <c:pt idx="362">
                  <c:v>-7.9582999969716184E-3</c:v>
                </c:pt>
                <c:pt idx="372">
                  <c:v>-1.1453400002210401E-2</c:v>
                </c:pt>
                <c:pt idx="383">
                  <c:v>-1.1708159996487666E-2</c:v>
                </c:pt>
                <c:pt idx="390">
                  <c:v>-1.3085339996905532E-2</c:v>
                </c:pt>
                <c:pt idx="397">
                  <c:v>-1.4387299997906666E-2</c:v>
                </c:pt>
                <c:pt idx="401">
                  <c:v>-1.3621600002807099E-2</c:v>
                </c:pt>
                <c:pt idx="402">
                  <c:v>-1.4077389998419676E-2</c:v>
                </c:pt>
                <c:pt idx="414">
                  <c:v>-1.4091450000705663E-2</c:v>
                </c:pt>
                <c:pt idx="415">
                  <c:v>-1.203179000003729E-2</c:v>
                </c:pt>
                <c:pt idx="416">
                  <c:v>-1.3696869995328598E-2</c:v>
                </c:pt>
                <c:pt idx="418">
                  <c:v>-1.344321999931708E-2</c:v>
                </c:pt>
                <c:pt idx="419">
                  <c:v>-1.4144330001727212E-2</c:v>
                </c:pt>
                <c:pt idx="420">
                  <c:v>-1.4507419997244142E-2</c:v>
                </c:pt>
                <c:pt idx="421">
                  <c:v>-1.4559780000126921E-2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93-4847-B41F-2F34BD58C19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Active!$K$21:$K$982</c:f>
              <c:numCache>
                <c:formatCode>General</c:formatCode>
                <c:ptCount val="962"/>
                <c:pt idx="265">
                  <c:v>-7.6833399944007397E-3</c:v>
                </c:pt>
                <c:pt idx="320">
                  <c:v>-4.2032799974549562E-3</c:v>
                </c:pt>
                <c:pt idx="342">
                  <c:v>-9.2519800018635578E-3</c:v>
                </c:pt>
                <c:pt idx="344">
                  <c:v>-9.2017599963583052E-3</c:v>
                </c:pt>
                <c:pt idx="345">
                  <c:v>-9.3489599967142567E-3</c:v>
                </c:pt>
                <c:pt idx="346">
                  <c:v>-5.4895999346626922E-4</c:v>
                </c:pt>
                <c:pt idx="347">
                  <c:v>-9.0940200025215745E-3</c:v>
                </c:pt>
                <c:pt idx="348">
                  <c:v>-9.9437999961082824E-3</c:v>
                </c:pt>
                <c:pt idx="349">
                  <c:v>-7.5961599941365421E-3</c:v>
                </c:pt>
                <c:pt idx="351">
                  <c:v>-7.1882000338518992E-4</c:v>
                </c:pt>
                <c:pt idx="352">
                  <c:v>-1.5310199996747542E-2</c:v>
                </c:pt>
                <c:pt idx="353">
                  <c:v>-7.6123399994685315E-3</c:v>
                </c:pt>
                <c:pt idx="354">
                  <c:v>-5.1694200010388158E-3</c:v>
                </c:pt>
                <c:pt idx="355">
                  <c:v>-4.2569599972921424E-3</c:v>
                </c:pt>
                <c:pt idx="356">
                  <c:v>-1.039899999886984E-2</c:v>
                </c:pt>
                <c:pt idx="357">
                  <c:v>-1.0153499992156867E-2</c:v>
                </c:pt>
                <c:pt idx="358">
                  <c:v>-1.1812600001576357E-2</c:v>
                </c:pt>
                <c:pt idx="359">
                  <c:v>-9.6636399975977838E-3</c:v>
                </c:pt>
                <c:pt idx="361">
                  <c:v>-1.1781139997765422E-2</c:v>
                </c:pt>
                <c:pt idx="363">
                  <c:v>-1.2699459999566898E-2</c:v>
                </c:pt>
                <c:pt idx="370">
                  <c:v>-1.5228099997329991E-2</c:v>
                </c:pt>
                <c:pt idx="371">
                  <c:v>-2.5774399982765317E-3</c:v>
                </c:pt>
                <c:pt idx="373">
                  <c:v>-1.1691159998008516E-2</c:v>
                </c:pt>
                <c:pt idx="374">
                  <c:v>-1.1943520003114827E-2</c:v>
                </c:pt>
                <c:pt idx="375">
                  <c:v>-1.1933519999729469E-2</c:v>
                </c:pt>
                <c:pt idx="376">
                  <c:v>-1.2168410001322627E-2</c:v>
                </c:pt>
                <c:pt idx="377">
                  <c:v>-1.2366679999104235E-2</c:v>
                </c:pt>
                <c:pt idx="378">
                  <c:v>-1.3209159995312802E-2</c:v>
                </c:pt>
                <c:pt idx="379">
                  <c:v>-1.1058939999202266E-2</c:v>
                </c:pt>
                <c:pt idx="380">
                  <c:v>-7.0958199939923361E-3</c:v>
                </c:pt>
                <c:pt idx="381">
                  <c:v>-1.5539560001343489E-2</c:v>
                </c:pt>
                <c:pt idx="382">
                  <c:v>-1.1830939998617396E-2</c:v>
                </c:pt>
                <c:pt idx="384">
                  <c:v>-1.3138059999619145E-2</c:v>
                </c:pt>
                <c:pt idx="385">
                  <c:v>-1.3772800004517194E-2</c:v>
                </c:pt>
                <c:pt idx="386">
                  <c:v>-1.36182399946847E-2</c:v>
                </c:pt>
                <c:pt idx="387">
                  <c:v>-1.2648169999010861E-2</c:v>
                </c:pt>
                <c:pt idx="388">
                  <c:v>-1.5973879999364726E-2</c:v>
                </c:pt>
                <c:pt idx="389">
                  <c:v>-1.3513279998733196E-2</c:v>
                </c:pt>
                <c:pt idx="391">
                  <c:v>-1.7050130001734942E-2</c:v>
                </c:pt>
                <c:pt idx="392">
                  <c:v>-1.2934239995956887E-2</c:v>
                </c:pt>
                <c:pt idx="393">
                  <c:v>-1.3186600001063198E-2</c:v>
                </c:pt>
                <c:pt idx="394">
                  <c:v>-1.5325989996199496E-2</c:v>
                </c:pt>
                <c:pt idx="395">
                  <c:v>-1.3333800001419149E-2</c:v>
                </c:pt>
                <c:pt idx="396">
                  <c:v>-1.1535769997863099E-2</c:v>
                </c:pt>
                <c:pt idx="398">
                  <c:v>-1.3644380000187084E-2</c:v>
                </c:pt>
                <c:pt idx="399">
                  <c:v>-1.4489000001049135E-2</c:v>
                </c:pt>
                <c:pt idx="400">
                  <c:v>-1.3738339999690652E-2</c:v>
                </c:pt>
                <c:pt idx="403">
                  <c:v>-1.4066659998206887E-2</c:v>
                </c:pt>
                <c:pt idx="404">
                  <c:v>-1.3336169999092817E-2</c:v>
                </c:pt>
                <c:pt idx="405">
                  <c:v>-1.3855399993190076E-2</c:v>
                </c:pt>
                <c:pt idx="406">
                  <c:v>-1.3335199997527525E-2</c:v>
                </c:pt>
                <c:pt idx="407">
                  <c:v>-1.3355779999983497E-2</c:v>
                </c:pt>
                <c:pt idx="408">
                  <c:v>-1.114244000200415E-2</c:v>
                </c:pt>
                <c:pt idx="409">
                  <c:v>-1.3466359996527899E-2</c:v>
                </c:pt>
                <c:pt idx="410">
                  <c:v>-1.4578789996448904E-2</c:v>
                </c:pt>
                <c:pt idx="411">
                  <c:v>-1.2974919998669066E-2</c:v>
                </c:pt>
                <c:pt idx="412">
                  <c:v>-1.5607960005581845E-2</c:v>
                </c:pt>
                <c:pt idx="413">
                  <c:v>-1.1544839995622169E-2</c:v>
                </c:pt>
                <c:pt idx="417">
                  <c:v>-1.3859959995897952E-2</c:v>
                </c:pt>
                <c:pt idx="422">
                  <c:v>-1.4559780000126921E-2</c:v>
                </c:pt>
                <c:pt idx="423">
                  <c:v>-1.4640019995567854E-2</c:v>
                </c:pt>
                <c:pt idx="424">
                  <c:v>-1.4297100002295338E-2</c:v>
                </c:pt>
                <c:pt idx="425">
                  <c:v>-1.5747580000606831E-2</c:v>
                </c:pt>
                <c:pt idx="426">
                  <c:v>-1.9010669995623175E-2</c:v>
                </c:pt>
                <c:pt idx="427">
                  <c:v>-1.4756139993551187E-2</c:v>
                </c:pt>
                <c:pt idx="428">
                  <c:v>-1.4302899995527696E-2</c:v>
                </c:pt>
                <c:pt idx="429">
                  <c:v>-1.4274460001615807E-2</c:v>
                </c:pt>
                <c:pt idx="430">
                  <c:v>-1.4752559996850323E-2</c:v>
                </c:pt>
                <c:pt idx="431">
                  <c:v>-1.4573579996067565E-2</c:v>
                </c:pt>
                <c:pt idx="432">
                  <c:v>-1.5225759998429567E-2</c:v>
                </c:pt>
                <c:pt idx="433">
                  <c:v>-1.4370639997650869E-2</c:v>
                </c:pt>
                <c:pt idx="434">
                  <c:v>-1.43225599967991E-2</c:v>
                </c:pt>
                <c:pt idx="435">
                  <c:v>-1.372797999647446E-2</c:v>
                </c:pt>
                <c:pt idx="436">
                  <c:v>-1.9225399999413639E-2</c:v>
                </c:pt>
                <c:pt idx="437">
                  <c:v>-1.3956179995147977E-2</c:v>
                </c:pt>
                <c:pt idx="439">
                  <c:v>-1.4147560003038961E-2</c:v>
                </c:pt>
                <c:pt idx="440">
                  <c:v>-1.2569869992148597E-2</c:v>
                </c:pt>
                <c:pt idx="441">
                  <c:v>-1.483295999787515E-2</c:v>
                </c:pt>
                <c:pt idx="442">
                  <c:v>-1.3724339994951151E-2</c:v>
                </c:pt>
                <c:pt idx="443">
                  <c:v>-1.5490709993173368E-2</c:v>
                </c:pt>
                <c:pt idx="444">
                  <c:v>-1.554133999889018E-2</c:v>
                </c:pt>
                <c:pt idx="445">
                  <c:v>-1.526053999987198E-2</c:v>
                </c:pt>
                <c:pt idx="446">
                  <c:v>-1.458061999437632E-2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93-4847-B41F-2F34BD58C19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Active!$L$21:$L$982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B93-4847-B41F-2F34BD58C19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Active!$D$21:$D$711</c:f>
                <c:numCache>
                  <c:formatCode>General</c:formatCode>
                  <c:ptCount val="691"/>
                  <c:pt idx="124">
                    <c:v>7.0000000000000001E-3</c:v>
                  </c:pt>
                  <c:pt idx="126">
                    <c:v>7.0000000000000001E-3</c:v>
                  </c:pt>
                  <c:pt idx="128">
                    <c:v>7.0000000000000001E-3</c:v>
                  </c:pt>
                  <c:pt idx="358">
                    <c:v>5.9999999999999995E-4</c:v>
                  </c:pt>
                  <c:pt idx="362">
                    <c:v>2.5999999999999999E-3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2">
                    <c:v>2.0000000000000001E-4</c:v>
                  </c:pt>
                  <c:pt idx="373">
                    <c:v>1E-4</c:v>
                  </c:pt>
                  <c:pt idx="375">
                    <c:v>2.0000000000000002E-5</c:v>
                  </c:pt>
                  <c:pt idx="376">
                    <c:v>1E-3</c:v>
                  </c:pt>
                  <c:pt idx="377">
                    <c:v>5.9999999999999995E-4</c:v>
                  </c:pt>
                  <c:pt idx="379">
                    <c:v>1.6999999999999999E-3</c:v>
                  </c:pt>
                  <c:pt idx="383">
                    <c:v>8.9999999999999998E-4</c:v>
                  </c:pt>
                  <c:pt idx="385">
                    <c:v>6.9999999999999999E-4</c:v>
                  </c:pt>
                  <c:pt idx="387">
                    <c:v>2.9999999999999997E-4</c:v>
                  </c:pt>
                  <c:pt idx="388">
                    <c:v>2.0000000000000001E-4</c:v>
                  </c:pt>
                  <c:pt idx="389">
                    <c:v>1E-4</c:v>
                  </c:pt>
                  <c:pt idx="390">
                    <c:v>1E-4</c:v>
                  </c:pt>
                  <c:pt idx="391">
                    <c:v>1.1999999999999999E-3</c:v>
                  </c:pt>
                  <c:pt idx="392">
                    <c:v>1E-4</c:v>
                  </c:pt>
                  <c:pt idx="393">
                    <c:v>2.0000000000000001E-4</c:v>
                  </c:pt>
                  <c:pt idx="394">
                    <c:v>2.9999999999999997E-4</c:v>
                  </c:pt>
                  <c:pt idx="395">
                    <c:v>1E-4</c:v>
                  </c:pt>
                  <c:pt idx="396">
                    <c:v>2.9999999999999997E-4</c:v>
                  </c:pt>
                  <c:pt idx="397">
                    <c:v>1E-4</c:v>
                  </c:pt>
                  <c:pt idx="398">
                    <c:v>1E-4</c:v>
                  </c:pt>
                  <c:pt idx="399">
                    <c:v>1E-4</c:v>
                  </c:pt>
                  <c:pt idx="400">
                    <c:v>1E-4</c:v>
                  </c:pt>
                  <c:pt idx="401">
                    <c:v>2.9999999999999997E-4</c:v>
                  </c:pt>
                  <c:pt idx="402">
                    <c:v>2.0000000000000001E-4</c:v>
                  </c:pt>
                  <c:pt idx="403">
                    <c:v>4.0000000000000002E-4</c:v>
                  </c:pt>
                  <c:pt idx="404">
                    <c:v>8.0000000000000004E-4</c:v>
                  </c:pt>
                  <c:pt idx="405">
                    <c:v>1E-4</c:v>
                  </c:pt>
                  <c:pt idx="406">
                    <c:v>1E-4</c:v>
                  </c:pt>
                  <c:pt idx="407">
                    <c:v>4.0000000000000002E-4</c:v>
                  </c:pt>
                  <c:pt idx="408">
                    <c:v>4.0000000000000002E-4</c:v>
                  </c:pt>
                  <c:pt idx="409">
                    <c:v>1E-4</c:v>
                  </c:pt>
                  <c:pt idx="412">
                    <c:v>6.9999999999999999E-4</c:v>
                  </c:pt>
                  <c:pt idx="413">
                    <c:v>4.0000000000000002E-4</c:v>
                  </c:pt>
                  <c:pt idx="414">
                    <c:v>5.7999999999999996E-3</c:v>
                  </c:pt>
                  <c:pt idx="415">
                    <c:v>6.6E-3</c:v>
                  </c:pt>
                  <c:pt idx="416">
                    <c:v>6.4999999999999997E-3</c:v>
                  </c:pt>
                  <c:pt idx="417">
                    <c:v>1E-4</c:v>
                  </c:pt>
                  <c:pt idx="418">
                    <c:v>2E-3</c:v>
                  </c:pt>
                  <c:pt idx="419">
                    <c:v>7.0000000000000001E-3</c:v>
                  </c:pt>
                  <c:pt idx="420">
                    <c:v>1.6000000000000001E-3</c:v>
                  </c:pt>
                  <c:pt idx="422">
                    <c:v>1E-4</c:v>
                  </c:pt>
                  <c:pt idx="423">
                    <c:v>1E-4</c:v>
                  </c:pt>
                  <c:pt idx="424">
                    <c:v>1E-4</c:v>
                  </c:pt>
                  <c:pt idx="425">
                    <c:v>5.9999999999999995E-4</c:v>
                  </c:pt>
                  <c:pt idx="426">
                    <c:v>8.0000000000000002E-3</c:v>
                  </c:pt>
                  <c:pt idx="427">
                    <c:v>2.0000000000000001E-4</c:v>
                  </c:pt>
                  <c:pt idx="428">
                    <c:v>4.0000000000000002E-4</c:v>
                  </c:pt>
                  <c:pt idx="429">
                    <c:v>1E-4</c:v>
                  </c:pt>
                  <c:pt idx="430">
                    <c:v>5.0000000000000001E-4</c:v>
                  </c:pt>
                  <c:pt idx="431">
                    <c:v>1E-4</c:v>
                  </c:pt>
                  <c:pt idx="432">
                    <c:v>1E-4</c:v>
                  </c:pt>
                  <c:pt idx="433">
                    <c:v>1E-4</c:v>
                  </c:pt>
                  <c:pt idx="434">
                    <c:v>2.0000000000000001E-4</c:v>
                  </c:pt>
                  <c:pt idx="435">
                    <c:v>1E-4</c:v>
                  </c:pt>
                  <c:pt idx="436">
                    <c:v>0</c:v>
                  </c:pt>
                  <c:pt idx="437">
                    <c:v>1E-4</c:v>
                  </c:pt>
                  <c:pt idx="438">
                    <c:v>5.9999999999999995E-4</c:v>
                  </c:pt>
                  <c:pt idx="439">
                    <c:v>2.0000000000000001E-4</c:v>
                  </c:pt>
                  <c:pt idx="440">
                    <c:v>2.0999999999999999E-3</c:v>
                  </c:pt>
                  <c:pt idx="441">
                    <c:v>5.9999999999999995E-4</c:v>
                  </c:pt>
                  <c:pt idx="442">
                    <c:v>5.9999999999999995E-4</c:v>
                  </c:pt>
                  <c:pt idx="443">
                    <c:v>2.9999999999999997E-4</c:v>
                  </c:pt>
                  <c:pt idx="444">
                    <c:v>2.9999999999999997E-4</c:v>
                  </c:pt>
                  <c:pt idx="445">
                    <c:v>1E-4</c:v>
                  </c:pt>
                  <c:pt idx="446">
                    <c:v>1E-4</c:v>
                  </c:pt>
                </c:numCache>
              </c:numRef>
            </c:plus>
            <c:minus>
              <c:numRef>
                <c:f>Active!$D$21:$D$711</c:f>
                <c:numCache>
                  <c:formatCode>General</c:formatCode>
                  <c:ptCount val="691"/>
                  <c:pt idx="124">
                    <c:v>7.0000000000000001E-3</c:v>
                  </c:pt>
                  <c:pt idx="126">
                    <c:v>7.0000000000000001E-3</c:v>
                  </c:pt>
                  <c:pt idx="128">
                    <c:v>7.0000000000000001E-3</c:v>
                  </c:pt>
                  <c:pt idx="358">
                    <c:v>5.9999999999999995E-4</c:v>
                  </c:pt>
                  <c:pt idx="362">
                    <c:v>2.5999999999999999E-3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2">
                    <c:v>2.0000000000000001E-4</c:v>
                  </c:pt>
                  <c:pt idx="373">
                    <c:v>1E-4</c:v>
                  </c:pt>
                  <c:pt idx="375">
                    <c:v>2.0000000000000002E-5</c:v>
                  </c:pt>
                  <c:pt idx="376">
                    <c:v>1E-3</c:v>
                  </c:pt>
                  <c:pt idx="377">
                    <c:v>5.9999999999999995E-4</c:v>
                  </c:pt>
                  <c:pt idx="379">
                    <c:v>1.6999999999999999E-3</c:v>
                  </c:pt>
                  <c:pt idx="383">
                    <c:v>8.9999999999999998E-4</c:v>
                  </c:pt>
                  <c:pt idx="385">
                    <c:v>6.9999999999999999E-4</c:v>
                  </c:pt>
                  <c:pt idx="387">
                    <c:v>2.9999999999999997E-4</c:v>
                  </c:pt>
                  <c:pt idx="388">
                    <c:v>2.0000000000000001E-4</c:v>
                  </c:pt>
                  <c:pt idx="389">
                    <c:v>1E-4</c:v>
                  </c:pt>
                  <c:pt idx="390">
                    <c:v>1E-4</c:v>
                  </c:pt>
                  <c:pt idx="391">
                    <c:v>1.1999999999999999E-3</c:v>
                  </c:pt>
                  <c:pt idx="392">
                    <c:v>1E-4</c:v>
                  </c:pt>
                  <c:pt idx="393">
                    <c:v>2.0000000000000001E-4</c:v>
                  </c:pt>
                  <c:pt idx="394">
                    <c:v>2.9999999999999997E-4</c:v>
                  </c:pt>
                  <c:pt idx="395">
                    <c:v>1E-4</c:v>
                  </c:pt>
                  <c:pt idx="396">
                    <c:v>2.9999999999999997E-4</c:v>
                  </c:pt>
                  <c:pt idx="397">
                    <c:v>1E-4</c:v>
                  </c:pt>
                  <c:pt idx="398">
                    <c:v>1E-4</c:v>
                  </c:pt>
                  <c:pt idx="399">
                    <c:v>1E-4</c:v>
                  </c:pt>
                  <c:pt idx="400">
                    <c:v>1E-4</c:v>
                  </c:pt>
                  <c:pt idx="401">
                    <c:v>2.9999999999999997E-4</c:v>
                  </c:pt>
                  <c:pt idx="402">
                    <c:v>2.0000000000000001E-4</c:v>
                  </c:pt>
                  <c:pt idx="403">
                    <c:v>4.0000000000000002E-4</c:v>
                  </c:pt>
                  <c:pt idx="404">
                    <c:v>8.0000000000000004E-4</c:v>
                  </c:pt>
                  <c:pt idx="405">
                    <c:v>1E-4</c:v>
                  </c:pt>
                  <c:pt idx="406">
                    <c:v>1E-4</c:v>
                  </c:pt>
                  <c:pt idx="407">
                    <c:v>4.0000000000000002E-4</c:v>
                  </c:pt>
                  <c:pt idx="408">
                    <c:v>4.0000000000000002E-4</c:v>
                  </c:pt>
                  <c:pt idx="409">
                    <c:v>1E-4</c:v>
                  </c:pt>
                  <c:pt idx="412">
                    <c:v>6.9999999999999999E-4</c:v>
                  </c:pt>
                  <c:pt idx="413">
                    <c:v>4.0000000000000002E-4</c:v>
                  </c:pt>
                  <c:pt idx="414">
                    <c:v>5.7999999999999996E-3</c:v>
                  </c:pt>
                  <c:pt idx="415">
                    <c:v>6.6E-3</c:v>
                  </c:pt>
                  <c:pt idx="416">
                    <c:v>6.4999999999999997E-3</c:v>
                  </c:pt>
                  <c:pt idx="417">
                    <c:v>1E-4</c:v>
                  </c:pt>
                  <c:pt idx="418">
                    <c:v>2E-3</c:v>
                  </c:pt>
                  <c:pt idx="419">
                    <c:v>7.0000000000000001E-3</c:v>
                  </c:pt>
                  <c:pt idx="420">
                    <c:v>1.6000000000000001E-3</c:v>
                  </c:pt>
                  <c:pt idx="422">
                    <c:v>1E-4</c:v>
                  </c:pt>
                  <c:pt idx="423">
                    <c:v>1E-4</c:v>
                  </c:pt>
                  <c:pt idx="424">
                    <c:v>1E-4</c:v>
                  </c:pt>
                  <c:pt idx="425">
                    <c:v>5.9999999999999995E-4</c:v>
                  </c:pt>
                  <c:pt idx="426">
                    <c:v>8.0000000000000002E-3</c:v>
                  </c:pt>
                  <c:pt idx="427">
                    <c:v>2.0000000000000001E-4</c:v>
                  </c:pt>
                  <c:pt idx="428">
                    <c:v>4.0000000000000002E-4</c:v>
                  </c:pt>
                  <c:pt idx="429">
                    <c:v>1E-4</c:v>
                  </c:pt>
                  <c:pt idx="430">
                    <c:v>5.0000000000000001E-4</c:v>
                  </c:pt>
                  <c:pt idx="431">
                    <c:v>1E-4</c:v>
                  </c:pt>
                  <c:pt idx="432">
                    <c:v>1E-4</c:v>
                  </c:pt>
                  <c:pt idx="433">
                    <c:v>1E-4</c:v>
                  </c:pt>
                  <c:pt idx="434">
                    <c:v>2.0000000000000001E-4</c:v>
                  </c:pt>
                  <c:pt idx="435">
                    <c:v>1E-4</c:v>
                  </c:pt>
                  <c:pt idx="436">
                    <c:v>0</c:v>
                  </c:pt>
                  <c:pt idx="437">
                    <c:v>1E-4</c:v>
                  </c:pt>
                  <c:pt idx="438">
                    <c:v>5.9999999999999995E-4</c:v>
                  </c:pt>
                  <c:pt idx="439">
                    <c:v>2.0000000000000001E-4</c:v>
                  </c:pt>
                  <c:pt idx="440">
                    <c:v>2.0999999999999999E-3</c:v>
                  </c:pt>
                  <c:pt idx="441">
                    <c:v>5.9999999999999995E-4</c:v>
                  </c:pt>
                  <c:pt idx="442">
                    <c:v>5.9999999999999995E-4</c:v>
                  </c:pt>
                  <c:pt idx="443">
                    <c:v>2.9999999999999997E-4</c:v>
                  </c:pt>
                  <c:pt idx="444">
                    <c:v>2.9999999999999997E-4</c:v>
                  </c:pt>
                  <c:pt idx="445">
                    <c:v>1E-4</c:v>
                  </c:pt>
                  <c:pt idx="44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Active!$M$21:$M$982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B93-4847-B41F-2F34BD58C19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Active!$N$21:$N$982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B93-4847-B41F-2F34BD58C19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-49162</c:v>
                </c:pt>
                <c:pt idx="1">
                  <c:v>-48774</c:v>
                </c:pt>
                <c:pt idx="2">
                  <c:v>-48541</c:v>
                </c:pt>
                <c:pt idx="3">
                  <c:v>-48109</c:v>
                </c:pt>
                <c:pt idx="4">
                  <c:v>-47838</c:v>
                </c:pt>
                <c:pt idx="5">
                  <c:v>-47796</c:v>
                </c:pt>
                <c:pt idx="6">
                  <c:v>-47781</c:v>
                </c:pt>
                <c:pt idx="7">
                  <c:v>-47313</c:v>
                </c:pt>
                <c:pt idx="8">
                  <c:v>-47076</c:v>
                </c:pt>
                <c:pt idx="9">
                  <c:v>-46882</c:v>
                </c:pt>
                <c:pt idx="10">
                  <c:v>-45305</c:v>
                </c:pt>
                <c:pt idx="11">
                  <c:v>-44598</c:v>
                </c:pt>
                <c:pt idx="12">
                  <c:v>-44211</c:v>
                </c:pt>
                <c:pt idx="13">
                  <c:v>-44141</c:v>
                </c:pt>
                <c:pt idx="14">
                  <c:v>-44015</c:v>
                </c:pt>
                <c:pt idx="15">
                  <c:v>-42615</c:v>
                </c:pt>
                <c:pt idx="16">
                  <c:v>-41327</c:v>
                </c:pt>
                <c:pt idx="17">
                  <c:v>-41270</c:v>
                </c:pt>
                <c:pt idx="18">
                  <c:v>-40854</c:v>
                </c:pt>
                <c:pt idx="19">
                  <c:v>-40155</c:v>
                </c:pt>
                <c:pt idx="20">
                  <c:v>-40041</c:v>
                </c:pt>
                <c:pt idx="21">
                  <c:v>-39980</c:v>
                </c:pt>
                <c:pt idx="22">
                  <c:v>-38997.5</c:v>
                </c:pt>
                <c:pt idx="23">
                  <c:v>-38948</c:v>
                </c:pt>
                <c:pt idx="24">
                  <c:v>-38203</c:v>
                </c:pt>
                <c:pt idx="25">
                  <c:v>-38010</c:v>
                </c:pt>
                <c:pt idx="26">
                  <c:v>-37721</c:v>
                </c:pt>
                <c:pt idx="27">
                  <c:v>-37328</c:v>
                </c:pt>
                <c:pt idx="28">
                  <c:v>-37233</c:v>
                </c:pt>
                <c:pt idx="29">
                  <c:v>-36044</c:v>
                </c:pt>
                <c:pt idx="30">
                  <c:v>-35869</c:v>
                </c:pt>
                <c:pt idx="31">
                  <c:v>-33076</c:v>
                </c:pt>
                <c:pt idx="32">
                  <c:v>-33059</c:v>
                </c:pt>
                <c:pt idx="33">
                  <c:v>-32474</c:v>
                </c:pt>
                <c:pt idx="34">
                  <c:v>-32343</c:v>
                </c:pt>
                <c:pt idx="35">
                  <c:v>-32261</c:v>
                </c:pt>
                <c:pt idx="36">
                  <c:v>-31790</c:v>
                </c:pt>
                <c:pt idx="37">
                  <c:v>-31712</c:v>
                </c:pt>
                <c:pt idx="38">
                  <c:v>-31712</c:v>
                </c:pt>
                <c:pt idx="39">
                  <c:v>-31712</c:v>
                </c:pt>
                <c:pt idx="40">
                  <c:v>-31638</c:v>
                </c:pt>
                <c:pt idx="41">
                  <c:v>-31617</c:v>
                </c:pt>
                <c:pt idx="42">
                  <c:v>-31617</c:v>
                </c:pt>
                <c:pt idx="43">
                  <c:v>-31522</c:v>
                </c:pt>
                <c:pt idx="44">
                  <c:v>-31482</c:v>
                </c:pt>
                <c:pt idx="45">
                  <c:v>-30350</c:v>
                </c:pt>
                <c:pt idx="46">
                  <c:v>-29664</c:v>
                </c:pt>
                <c:pt idx="47">
                  <c:v>-29569</c:v>
                </c:pt>
                <c:pt idx="48">
                  <c:v>-29240</c:v>
                </c:pt>
                <c:pt idx="49">
                  <c:v>-28842</c:v>
                </c:pt>
                <c:pt idx="50">
                  <c:v>-28741</c:v>
                </c:pt>
                <c:pt idx="51">
                  <c:v>-28293</c:v>
                </c:pt>
                <c:pt idx="52">
                  <c:v>-28167</c:v>
                </c:pt>
                <c:pt idx="53">
                  <c:v>-28150</c:v>
                </c:pt>
                <c:pt idx="54">
                  <c:v>-27933</c:v>
                </c:pt>
                <c:pt idx="55">
                  <c:v>-27893</c:v>
                </c:pt>
                <c:pt idx="56">
                  <c:v>-27552</c:v>
                </c:pt>
                <c:pt idx="57">
                  <c:v>-26879</c:v>
                </c:pt>
                <c:pt idx="58">
                  <c:v>-26742</c:v>
                </c:pt>
                <c:pt idx="59">
                  <c:v>-26024</c:v>
                </c:pt>
                <c:pt idx="60">
                  <c:v>-25984</c:v>
                </c:pt>
                <c:pt idx="61">
                  <c:v>-25940</c:v>
                </c:pt>
                <c:pt idx="62">
                  <c:v>-25477</c:v>
                </c:pt>
                <c:pt idx="63">
                  <c:v>-25428</c:v>
                </c:pt>
                <c:pt idx="64">
                  <c:v>-25310</c:v>
                </c:pt>
                <c:pt idx="65">
                  <c:v>-24599</c:v>
                </c:pt>
                <c:pt idx="66">
                  <c:v>-24586</c:v>
                </c:pt>
                <c:pt idx="67">
                  <c:v>-24470</c:v>
                </c:pt>
                <c:pt idx="68">
                  <c:v>-23969</c:v>
                </c:pt>
                <c:pt idx="69">
                  <c:v>-23346</c:v>
                </c:pt>
                <c:pt idx="70">
                  <c:v>-23285</c:v>
                </c:pt>
                <c:pt idx="71">
                  <c:v>-22688</c:v>
                </c:pt>
                <c:pt idx="72">
                  <c:v>-22669</c:v>
                </c:pt>
                <c:pt idx="73">
                  <c:v>-21945</c:v>
                </c:pt>
                <c:pt idx="74">
                  <c:v>-21421</c:v>
                </c:pt>
                <c:pt idx="75">
                  <c:v>-21362</c:v>
                </c:pt>
                <c:pt idx="76">
                  <c:v>-21284</c:v>
                </c:pt>
                <c:pt idx="77">
                  <c:v>-21269</c:v>
                </c:pt>
                <c:pt idx="78">
                  <c:v>-19956</c:v>
                </c:pt>
                <c:pt idx="79">
                  <c:v>-19787</c:v>
                </c:pt>
                <c:pt idx="80">
                  <c:v>-19768</c:v>
                </c:pt>
                <c:pt idx="81">
                  <c:v>-19749</c:v>
                </c:pt>
                <c:pt idx="82">
                  <c:v>-19257</c:v>
                </c:pt>
                <c:pt idx="83">
                  <c:v>-19101</c:v>
                </c:pt>
                <c:pt idx="84">
                  <c:v>-18444</c:v>
                </c:pt>
                <c:pt idx="85">
                  <c:v>-17720</c:v>
                </c:pt>
                <c:pt idx="86">
                  <c:v>-15731</c:v>
                </c:pt>
                <c:pt idx="87">
                  <c:v>-15376</c:v>
                </c:pt>
                <c:pt idx="88">
                  <c:v>-9496</c:v>
                </c:pt>
                <c:pt idx="89">
                  <c:v>-9494</c:v>
                </c:pt>
                <c:pt idx="90">
                  <c:v>-9460</c:v>
                </c:pt>
                <c:pt idx="91">
                  <c:v>-9401</c:v>
                </c:pt>
                <c:pt idx="92">
                  <c:v>-9399</c:v>
                </c:pt>
                <c:pt idx="93">
                  <c:v>-3142.5</c:v>
                </c:pt>
                <c:pt idx="94">
                  <c:v>-3139</c:v>
                </c:pt>
                <c:pt idx="95">
                  <c:v>-3110</c:v>
                </c:pt>
                <c:pt idx="96">
                  <c:v>-2422.5</c:v>
                </c:pt>
                <c:pt idx="97">
                  <c:v>-1693</c:v>
                </c:pt>
                <c:pt idx="98">
                  <c:v>-1691</c:v>
                </c:pt>
                <c:pt idx="99">
                  <c:v>-1691</c:v>
                </c:pt>
                <c:pt idx="100">
                  <c:v>-1687</c:v>
                </c:pt>
                <c:pt idx="101">
                  <c:v>-1687</c:v>
                </c:pt>
                <c:pt idx="102">
                  <c:v>-1685</c:v>
                </c:pt>
                <c:pt idx="103">
                  <c:v>-1685</c:v>
                </c:pt>
                <c:pt idx="104">
                  <c:v>-381</c:v>
                </c:pt>
                <c:pt idx="105">
                  <c:v>-371</c:v>
                </c:pt>
                <c:pt idx="106">
                  <c:v>-369</c:v>
                </c:pt>
                <c:pt idx="107">
                  <c:v>-352</c:v>
                </c:pt>
                <c:pt idx="108">
                  <c:v>-331</c:v>
                </c:pt>
                <c:pt idx="109">
                  <c:v>-310</c:v>
                </c:pt>
                <c:pt idx="110">
                  <c:v>-259</c:v>
                </c:pt>
                <c:pt idx="111">
                  <c:v>-259</c:v>
                </c:pt>
                <c:pt idx="112">
                  <c:v>-238</c:v>
                </c:pt>
                <c:pt idx="113">
                  <c:v>-238</c:v>
                </c:pt>
                <c:pt idx="114">
                  <c:v>-186</c:v>
                </c:pt>
                <c:pt idx="115">
                  <c:v>-114</c:v>
                </c:pt>
                <c:pt idx="116">
                  <c:v>-91</c:v>
                </c:pt>
                <c:pt idx="117">
                  <c:v>0</c:v>
                </c:pt>
                <c:pt idx="118">
                  <c:v>0</c:v>
                </c:pt>
                <c:pt idx="119">
                  <c:v>4</c:v>
                </c:pt>
                <c:pt idx="120">
                  <c:v>280</c:v>
                </c:pt>
                <c:pt idx="121">
                  <c:v>385</c:v>
                </c:pt>
                <c:pt idx="122">
                  <c:v>510</c:v>
                </c:pt>
                <c:pt idx="123">
                  <c:v>1206</c:v>
                </c:pt>
                <c:pt idx="124">
                  <c:v>1220</c:v>
                </c:pt>
                <c:pt idx="125">
                  <c:v>1229</c:v>
                </c:pt>
                <c:pt idx="126">
                  <c:v>1237</c:v>
                </c:pt>
                <c:pt idx="127">
                  <c:v>1248</c:v>
                </c:pt>
                <c:pt idx="128">
                  <c:v>1275</c:v>
                </c:pt>
                <c:pt idx="129">
                  <c:v>1540</c:v>
                </c:pt>
                <c:pt idx="130">
                  <c:v>1541</c:v>
                </c:pt>
                <c:pt idx="131">
                  <c:v>1559</c:v>
                </c:pt>
                <c:pt idx="132">
                  <c:v>1564</c:v>
                </c:pt>
                <c:pt idx="133">
                  <c:v>1574</c:v>
                </c:pt>
                <c:pt idx="134">
                  <c:v>1595</c:v>
                </c:pt>
                <c:pt idx="135">
                  <c:v>1606</c:v>
                </c:pt>
                <c:pt idx="136">
                  <c:v>1614</c:v>
                </c:pt>
                <c:pt idx="137">
                  <c:v>1623</c:v>
                </c:pt>
                <c:pt idx="138">
                  <c:v>1656</c:v>
                </c:pt>
                <c:pt idx="139">
                  <c:v>1663</c:v>
                </c:pt>
                <c:pt idx="140">
                  <c:v>1663</c:v>
                </c:pt>
                <c:pt idx="141">
                  <c:v>1677</c:v>
                </c:pt>
                <c:pt idx="142">
                  <c:v>1679</c:v>
                </c:pt>
                <c:pt idx="143">
                  <c:v>1738</c:v>
                </c:pt>
                <c:pt idx="144">
                  <c:v>1740</c:v>
                </c:pt>
                <c:pt idx="145">
                  <c:v>1757</c:v>
                </c:pt>
                <c:pt idx="146">
                  <c:v>1860</c:v>
                </c:pt>
                <c:pt idx="147">
                  <c:v>1881</c:v>
                </c:pt>
                <c:pt idx="148">
                  <c:v>1892</c:v>
                </c:pt>
                <c:pt idx="149">
                  <c:v>1901</c:v>
                </c:pt>
                <c:pt idx="150">
                  <c:v>1968</c:v>
                </c:pt>
                <c:pt idx="151">
                  <c:v>2178</c:v>
                </c:pt>
                <c:pt idx="152">
                  <c:v>2357</c:v>
                </c:pt>
                <c:pt idx="153">
                  <c:v>2361</c:v>
                </c:pt>
                <c:pt idx="154">
                  <c:v>2378</c:v>
                </c:pt>
                <c:pt idx="155">
                  <c:v>2378</c:v>
                </c:pt>
                <c:pt idx="156">
                  <c:v>2380</c:v>
                </c:pt>
                <c:pt idx="157">
                  <c:v>2500</c:v>
                </c:pt>
                <c:pt idx="158">
                  <c:v>2530</c:v>
                </c:pt>
                <c:pt idx="159">
                  <c:v>2544</c:v>
                </c:pt>
                <c:pt idx="160">
                  <c:v>2597</c:v>
                </c:pt>
                <c:pt idx="161">
                  <c:v>2605</c:v>
                </c:pt>
                <c:pt idx="162">
                  <c:v>2645</c:v>
                </c:pt>
                <c:pt idx="163">
                  <c:v>2645</c:v>
                </c:pt>
                <c:pt idx="164">
                  <c:v>2664</c:v>
                </c:pt>
                <c:pt idx="165">
                  <c:v>2721</c:v>
                </c:pt>
                <c:pt idx="166">
                  <c:v>2721</c:v>
                </c:pt>
                <c:pt idx="167">
                  <c:v>2791</c:v>
                </c:pt>
                <c:pt idx="168">
                  <c:v>2806</c:v>
                </c:pt>
                <c:pt idx="169">
                  <c:v>2858</c:v>
                </c:pt>
                <c:pt idx="170">
                  <c:v>3009</c:v>
                </c:pt>
                <c:pt idx="171">
                  <c:v>3062</c:v>
                </c:pt>
                <c:pt idx="172">
                  <c:v>3231</c:v>
                </c:pt>
                <c:pt idx="173">
                  <c:v>3233</c:v>
                </c:pt>
                <c:pt idx="174">
                  <c:v>3293</c:v>
                </c:pt>
                <c:pt idx="175">
                  <c:v>3296</c:v>
                </c:pt>
                <c:pt idx="176">
                  <c:v>3372</c:v>
                </c:pt>
                <c:pt idx="177">
                  <c:v>3481</c:v>
                </c:pt>
                <c:pt idx="178">
                  <c:v>3547</c:v>
                </c:pt>
                <c:pt idx="179">
                  <c:v>3824</c:v>
                </c:pt>
                <c:pt idx="180">
                  <c:v>3864</c:v>
                </c:pt>
                <c:pt idx="181">
                  <c:v>3868</c:v>
                </c:pt>
                <c:pt idx="182">
                  <c:v>3989</c:v>
                </c:pt>
                <c:pt idx="183">
                  <c:v>4058</c:v>
                </c:pt>
                <c:pt idx="184">
                  <c:v>4058</c:v>
                </c:pt>
                <c:pt idx="185">
                  <c:v>4407</c:v>
                </c:pt>
                <c:pt idx="186">
                  <c:v>4546</c:v>
                </c:pt>
                <c:pt idx="187">
                  <c:v>5034</c:v>
                </c:pt>
                <c:pt idx="188">
                  <c:v>5034</c:v>
                </c:pt>
                <c:pt idx="189">
                  <c:v>5270</c:v>
                </c:pt>
                <c:pt idx="190">
                  <c:v>5331</c:v>
                </c:pt>
                <c:pt idx="191">
                  <c:v>5750</c:v>
                </c:pt>
                <c:pt idx="192">
                  <c:v>5754</c:v>
                </c:pt>
                <c:pt idx="193">
                  <c:v>5971</c:v>
                </c:pt>
                <c:pt idx="194">
                  <c:v>6024</c:v>
                </c:pt>
                <c:pt idx="195">
                  <c:v>6024</c:v>
                </c:pt>
                <c:pt idx="196">
                  <c:v>6184</c:v>
                </c:pt>
                <c:pt idx="197">
                  <c:v>6255</c:v>
                </c:pt>
                <c:pt idx="198">
                  <c:v>6539</c:v>
                </c:pt>
                <c:pt idx="199">
                  <c:v>6601</c:v>
                </c:pt>
                <c:pt idx="200">
                  <c:v>6601</c:v>
                </c:pt>
                <c:pt idx="201">
                  <c:v>7241</c:v>
                </c:pt>
                <c:pt idx="202">
                  <c:v>7278</c:v>
                </c:pt>
                <c:pt idx="203">
                  <c:v>7335</c:v>
                </c:pt>
                <c:pt idx="204">
                  <c:v>7405</c:v>
                </c:pt>
                <c:pt idx="205">
                  <c:v>7603</c:v>
                </c:pt>
                <c:pt idx="206">
                  <c:v>7716</c:v>
                </c:pt>
                <c:pt idx="207">
                  <c:v>7763</c:v>
                </c:pt>
                <c:pt idx="208">
                  <c:v>7913</c:v>
                </c:pt>
                <c:pt idx="209">
                  <c:v>7920</c:v>
                </c:pt>
                <c:pt idx="210">
                  <c:v>7953</c:v>
                </c:pt>
                <c:pt idx="211">
                  <c:v>7994</c:v>
                </c:pt>
                <c:pt idx="212">
                  <c:v>8078</c:v>
                </c:pt>
                <c:pt idx="213">
                  <c:v>8156</c:v>
                </c:pt>
                <c:pt idx="214">
                  <c:v>8196</c:v>
                </c:pt>
                <c:pt idx="215">
                  <c:v>8287</c:v>
                </c:pt>
                <c:pt idx="216">
                  <c:v>8363</c:v>
                </c:pt>
                <c:pt idx="217">
                  <c:v>8365</c:v>
                </c:pt>
                <c:pt idx="218">
                  <c:v>8438</c:v>
                </c:pt>
                <c:pt idx="219">
                  <c:v>8502</c:v>
                </c:pt>
                <c:pt idx="220">
                  <c:v>8605</c:v>
                </c:pt>
                <c:pt idx="221">
                  <c:v>8607</c:v>
                </c:pt>
                <c:pt idx="222">
                  <c:v>8676</c:v>
                </c:pt>
                <c:pt idx="223">
                  <c:v>8783</c:v>
                </c:pt>
                <c:pt idx="224">
                  <c:v>8948</c:v>
                </c:pt>
                <c:pt idx="225">
                  <c:v>8948</c:v>
                </c:pt>
                <c:pt idx="226">
                  <c:v>8948</c:v>
                </c:pt>
                <c:pt idx="227">
                  <c:v>8948</c:v>
                </c:pt>
                <c:pt idx="228">
                  <c:v>8948</c:v>
                </c:pt>
                <c:pt idx="229">
                  <c:v>8948</c:v>
                </c:pt>
                <c:pt idx="230">
                  <c:v>8948</c:v>
                </c:pt>
                <c:pt idx="231">
                  <c:v>8948</c:v>
                </c:pt>
                <c:pt idx="232">
                  <c:v>8950</c:v>
                </c:pt>
                <c:pt idx="233">
                  <c:v>8950</c:v>
                </c:pt>
                <c:pt idx="234">
                  <c:v>8950</c:v>
                </c:pt>
                <c:pt idx="235">
                  <c:v>8950</c:v>
                </c:pt>
                <c:pt idx="236">
                  <c:v>8950</c:v>
                </c:pt>
                <c:pt idx="237">
                  <c:v>8950</c:v>
                </c:pt>
                <c:pt idx="238">
                  <c:v>8950</c:v>
                </c:pt>
                <c:pt idx="239">
                  <c:v>8950</c:v>
                </c:pt>
                <c:pt idx="240">
                  <c:v>9072</c:v>
                </c:pt>
                <c:pt idx="241">
                  <c:v>9284</c:v>
                </c:pt>
                <c:pt idx="242">
                  <c:v>9286</c:v>
                </c:pt>
                <c:pt idx="243">
                  <c:v>9364</c:v>
                </c:pt>
                <c:pt idx="244">
                  <c:v>9379</c:v>
                </c:pt>
                <c:pt idx="245">
                  <c:v>9383</c:v>
                </c:pt>
                <c:pt idx="246">
                  <c:v>9693</c:v>
                </c:pt>
                <c:pt idx="247">
                  <c:v>9722</c:v>
                </c:pt>
                <c:pt idx="248">
                  <c:v>9831</c:v>
                </c:pt>
                <c:pt idx="249">
                  <c:v>9966</c:v>
                </c:pt>
                <c:pt idx="250">
                  <c:v>9981</c:v>
                </c:pt>
                <c:pt idx="251">
                  <c:v>10135</c:v>
                </c:pt>
                <c:pt idx="252">
                  <c:v>10152</c:v>
                </c:pt>
                <c:pt idx="253">
                  <c:v>10190</c:v>
                </c:pt>
                <c:pt idx="254">
                  <c:v>10246</c:v>
                </c:pt>
                <c:pt idx="255">
                  <c:v>10284</c:v>
                </c:pt>
                <c:pt idx="256">
                  <c:v>10286</c:v>
                </c:pt>
                <c:pt idx="257">
                  <c:v>10293</c:v>
                </c:pt>
                <c:pt idx="258">
                  <c:v>10293</c:v>
                </c:pt>
                <c:pt idx="259">
                  <c:v>10293</c:v>
                </c:pt>
                <c:pt idx="260">
                  <c:v>10411</c:v>
                </c:pt>
                <c:pt idx="261">
                  <c:v>10996</c:v>
                </c:pt>
                <c:pt idx="262">
                  <c:v>11013</c:v>
                </c:pt>
                <c:pt idx="263">
                  <c:v>11017</c:v>
                </c:pt>
                <c:pt idx="264">
                  <c:v>11324</c:v>
                </c:pt>
                <c:pt idx="265">
                  <c:v>11363</c:v>
                </c:pt>
                <c:pt idx="266">
                  <c:v>11699</c:v>
                </c:pt>
                <c:pt idx="267">
                  <c:v>11699</c:v>
                </c:pt>
                <c:pt idx="268">
                  <c:v>11699</c:v>
                </c:pt>
                <c:pt idx="269">
                  <c:v>11817</c:v>
                </c:pt>
                <c:pt idx="270">
                  <c:v>12419</c:v>
                </c:pt>
                <c:pt idx="271">
                  <c:v>12419</c:v>
                </c:pt>
                <c:pt idx="272">
                  <c:v>12419</c:v>
                </c:pt>
                <c:pt idx="273">
                  <c:v>12419</c:v>
                </c:pt>
                <c:pt idx="274">
                  <c:v>12421</c:v>
                </c:pt>
                <c:pt idx="275">
                  <c:v>12421</c:v>
                </c:pt>
                <c:pt idx="276">
                  <c:v>12421</c:v>
                </c:pt>
                <c:pt idx="277">
                  <c:v>12442</c:v>
                </c:pt>
                <c:pt idx="278">
                  <c:v>12442</c:v>
                </c:pt>
                <c:pt idx="279">
                  <c:v>12442</c:v>
                </c:pt>
                <c:pt idx="280">
                  <c:v>12442</c:v>
                </c:pt>
                <c:pt idx="281">
                  <c:v>12442</c:v>
                </c:pt>
                <c:pt idx="282">
                  <c:v>12810</c:v>
                </c:pt>
                <c:pt idx="283">
                  <c:v>13122</c:v>
                </c:pt>
                <c:pt idx="284">
                  <c:v>13122</c:v>
                </c:pt>
                <c:pt idx="285">
                  <c:v>13122</c:v>
                </c:pt>
                <c:pt idx="286">
                  <c:v>13122</c:v>
                </c:pt>
                <c:pt idx="287">
                  <c:v>13122</c:v>
                </c:pt>
                <c:pt idx="288">
                  <c:v>13122</c:v>
                </c:pt>
                <c:pt idx="289">
                  <c:v>13160</c:v>
                </c:pt>
                <c:pt idx="290">
                  <c:v>13221</c:v>
                </c:pt>
                <c:pt idx="291">
                  <c:v>13440</c:v>
                </c:pt>
                <c:pt idx="292">
                  <c:v>13440</c:v>
                </c:pt>
                <c:pt idx="293">
                  <c:v>13524</c:v>
                </c:pt>
                <c:pt idx="294">
                  <c:v>13524</c:v>
                </c:pt>
                <c:pt idx="295">
                  <c:v>13713</c:v>
                </c:pt>
                <c:pt idx="296">
                  <c:v>14233</c:v>
                </c:pt>
                <c:pt idx="297">
                  <c:v>14233</c:v>
                </c:pt>
                <c:pt idx="298">
                  <c:v>14296</c:v>
                </c:pt>
                <c:pt idx="299">
                  <c:v>14309</c:v>
                </c:pt>
                <c:pt idx="300">
                  <c:v>14328</c:v>
                </c:pt>
                <c:pt idx="301">
                  <c:v>14418</c:v>
                </c:pt>
                <c:pt idx="302">
                  <c:v>14475</c:v>
                </c:pt>
                <c:pt idx="303">
                  <c:v>14740</c:v>
                </c:pt>
                <c:pt idx="304">
                  <c:v>15128</c:v>
                </c:pt>
                <c:pt idx="305">
                  <c:v>15128</c:v>
                </c:pt>
                <c:pt idx="306">
                  <c:v>15128</c:v>
                </c:pt>
                <c:pt idx="307">
                  <c:v>15189</c:v>
                </c:pt>
                <c:pt idx="308">
                  <c:v>15189</c:v>
                </c:pt>
                <c:pt idx="309">
                  <c:v>15189</c:v>
                </c:pt>
                <c:pt idx="310">
                  <c:v>15189</c:v>
                </c:pt>
                <c:pt idx="311">
                  <c:v>15189</c:v>
                </c:pt>
                <c:pt idx="312">
                  <c:v>15189</c:v>
                </c:pt>
                <c:pt idx="313">
                  <c:v>15189</c:v>
                </c:pt>
                <c:pt idx="314">
                  <c:v>15191</c:v>
                </c:pt>
                <c:pt idx="315">
                  <c:v>15191</c:v>
                </c:pt>
                <c:pt idx="316">
                  <c:v>15191</c:v>
                </c:pt>
                <c:pt idx="317">
                  <c:v>15191</c:v>
                </c:pt>
                <c:pt idx="318">
                  <c:v>15191</c:v>
                </c:pt>
                <c:pt idx="319">
                  <c:v>15315</c:v>
                </c:pt>
                <c:pt idx="320">
                  <c:v>15596</c:v>
                </c:pt>
                <c:pt idx="321">
                  <c:v>15749</c:v>
                </c:pt>
                <c:pt idx="322">
                  <c:v>15749</c:v>
                </c:pt>
                <c:pt idx="323">
                  <c:v>15909</c:v>
                </c:pt>
                <c:pt idx="324">
                  <c:v>15909</c:v>
                </c:pt>
                <c:pt idx="325">
                  <c:v>16245</c:v>
                </c:pt>
                <c:pt idx="326">
                  <c:v>16325</c:v>
                </c:pt>
                <c:pt idx="327">
                  <c:v>16607</c:v>
                </c:pt>
                <c:pt idx="328">
                  <c:v>17007</c:v>
                </c:pt>
                <c:pt idx="329">
                  <c:v>18083</c:v>
                </c:pt>
                <c:pt idx="330">
                  <c:v>18123</c:v>
                </c:pt>
                <c:pt idx="331">
                  <c:v>18163</c:v>
                </c:pt>
                <c:pt idx="332">
                  <c:v>18388</c:v>
                </c:pt>
                <c:pt idx="333">
                  <c:v>18405</c:v>
                </c:pt>
                <c:pt idx="334">
                  <c:v>18413</c:v>
                </c:pt>
                <c:pt idx="335">
                  <c:v>18487</c:v>
                </c:pt>
                <c:pt idx="336">
                  <c:v>19032</c:v>
                </c:pt>
                <c:pt idx="337">
                  <c:v>19072</c:v>
                </c:pt>
                <c:pt idx="338">
                  <c:v>19114</c:v>
                </c:pt>
                <c:pt idx="339">
                  <c:v>19114</c:v>
                </c:pt>
                <c:pt idx="340">
                  <c:v>19133</c:v>
                </c:pt>
                <c:pt idx="341">
                  <c:v>19138</c:v>
                </c:pt>
                <c:pt idx="342">
                  <c:v>19811</c:v>
                </c:pt>
                <c:pt idx="343">
                  <c:v>19820</c:v>
                </c:pt>
                <c:pt idx="344">
                  <c:v>19832</c:v>
                </c:pt>
                <c:pt idx="345">
                  <c:v>19872</c:v>
                </c:pt>
                <c:pt idx="346">
                  <c:v>19872</c:v>
                </c:pt>
                <c:pt idx="347">
                  <c:v>19889</c:v>
                </c:pt>
                <c:pt idx="348">
                  <c:v>19910</c:v>
                </c:pt>
                <c:pt idx="349">
                  <c:v>19912</c:v>
                </c:pt>
                <c:pt idx="350">
                  <c:v>19963</c:v>
                </c:pt>
                <c:pt idx="351">
                  <c:v>20249</c:v>
                </c:pt>
                <c:pt idx="352">
                  <c:v>20390</c:v>
                </c:pt>
                <c:pt idx="353">
                  <c:v>20413</c:v>
                </c:pt>
                <c:pt idx="354">
                  <c:v>20419</c:v>
                </c:pt>
                <c:pt idx="355">
                  <c:v>20472</c:v>
                </c:pt>
                <c:pt idx="356">
                  <c:v>20550</c:v>
                </c:pt>
                <c:pt idx="357">
                  <c:v>20575</c:v>
                </c:pt>
                <c:pt idx="358">
                  <c:v>21070</c:v>
                </c:pt>
                <c:pt idx="359">
                  <c:v>21198</c:v>
                </c:pt>
                <c:pt idx="360">
                  <c:v>21487</c:v>
                </c:pt>
                <c:pt idx="361">
                  <c:v>21573</c:v>
                </c:pt>
                <c:pt idx="362">
                  <c:v>21935</c:v>
                </c:pt>
                <c:pt idx="363">
                  <c:v>22097</c:v>
                </c:pt>
                <c:pt idx="364">
                  <c:v>22169</c:v>
                </c:pt>
                <c:pt idx="365">
                  <c:v>22169</c:v>
                </c:pt>
                <c:pt idx="366">
                  <c:v>22169</c:v>
                </c:pt>
                <c:pt idx="367">
                  <c:v>22169</c:v>
                </c:pt>
                <c:pt idx="368">
                  <c:v>22169</c:v>
                </c:pt>
                <c:pt idx="369">
                  <c:v>22169</c:v>
                </c:pt>
                <c:pt idx="370">
                  <c:v>22545</c:v>
                </c:pt>
                <c:pt idx="371">
                  <c:v>22608</c:v>
                </c:pt>
                <c:pt idx="372">
                  <c:v>22630</c:v>
                </c:pt>
                <c:pt idx="373">
                  <c:v>22662</c:v>
                </c:pt>
                <c:pt idx="374">
                  <c:v>22664</c:v>
                </c:pt>
                <c:pt idx="375">
                  <c:v>22664</c:v>
                </c:pt>
                <c:pt idx="376">
                  <c:v>22674.5</c:v>
                </c:pt>
                <c:pt idx="377">
                  <c:v>22726</c:v>
                </c:pt>
                <c:pt idx="378">
                  <c:v>22762</c:v>
                </c:pt>
                <c:pt idx="379">
                  <c:v>22783</c:v>
                </c:pt>
                <c:pt idx="380">
                  <c:v>22899</c:v>
                </c:pt>
                <c:pt idx="381">
                  <c:v>23042</c:v>
                </c:pt>
                <c:pt idx="382">
                  <c:v>23183</c:v>
                </c:pt>
                <c:pt idx="383">
                  <c:v>23312</c:v>
                </c:pt>
                <c:pt idx="384">
                  <c:v>23867</c:v>
                </c:pt>
                <c:pt idx="385">
                  <c:v>23960</c:v>
                </c:pt>
                <c:pt idx="386">
                  <c:v>24168</c:v>
                </c:pt>
                <c:pt idx="387">
                  <c:v>24606.5</c:v>
                </c:pt>
                <c:pt idx="388">
                  <c:v>24766</c:v>
                </c:pt>
                <c:pt idx="389">
                  <c:v>25096</c:v>
                </c:pt>
                <c:pt idx="390">
                  <c:v>25263</c:v>
                </c:pt>
                <c:pt idx="391">
                  <c:v>25328.5</c:v>
                </c:pt>
                <c:pt idx="392">
                  <c:v>25368</c:v>
                </c:pt>
                <c:pt idx="393">
                  <c:v>25370</c:v>
                </c:pt>
                <c:pt idx="394">
                  <c:v>25405.5</c:v>
                </c:pt>
                <c:pt idx="395">
                  <c:v>25410</c:v>
                </c:pt>
                <c:pt idx="396">
                  <c:v>25426.5</c:v>
                </c:pt>
                <c:pt idx="397">
                  <c:v>25985</c:v>
                </c:pt>
                <c:pt idx="398">
                  <c:v>25991</c:v>
                </c:pt>
                <c:pt idx="399">
                  <c:v>26050</c:v>
                </c:pt>
                <c:pt idx="400">
                  <c:v>26113</c:v>
                </c:pt>
                <c:pt idx="401">
                  <c:v>26120</c:v>
                </c:pt>
                <c:pt idx="402">
                  <c:v>26135.5</c:v>
                </c:pt>
                <c:pt idx="403">
                  <c:v>26137</c:v>
                </c:pt>
                <c:pt idx="404">
                  <c:v>26206.5</c:v>
                </c:pt>
                <c:pt idx="405">
                  <c:v>26530</c:v>
                </c:pt>
                <c:pt idx="406">
                  <c:v>26640</c:v>
                </c:pt>
                <c:pt idx="407">
                  <c:v>26721</c:v>
                </c:pt>
                <c:pt idx="408">
                  <c:v>26858</c:v>
                </c:pt>
                <c:pt idx="409">
                  <c:v>27302</c:v>
                </c:pt>
                <c:pt idx="410">
                  <c:v>27365.5</c:v>
                </c:pt>
                <c:pt idx="411">
                  <c:v>27394</c:v>
                </c:pt>
                <c:pt idx="412">
                  <c:v>27422</c:v>
                </c:pt>
                <c:pt idx="413">
                  <c:v>27538</c:v>
                </c:pt>
                <c:pt idx="414">
                  <c:v>28202.5</c:v>
                </c:pt>
                <c:pt idx="415">
                  <c:v>28215.5</c:v>
                </c:pt>
                <c:pt idx="416">
                  <c:v>28821.5</c:v>
                </c:pt>
                <c:pt idx="417">
                  <c:v>28822</c:v>
                </c:pt>
                <c:pt idx="418">
                  <c:v>28829</c:v>
                </c:pt>
                <c:pt idx="419">
                  <c:v>29518.5</c:v>
                </c:pt>
                <c:pt idx="420">
                  <c:v>29519</c:v>
                </c:pt>
                <c:pt idx="421">
                  <c:v>29521</c:v>
                </c:pt>
                <c:pt idx="422">
                  <c:v>29521</c:v>
                </c:pt>
                <c:pt idx="423">
                  <c:v>29589</c:v>
                </c:pt>
                <c:pt idx="424">
                  <c:v>29595</c:v>
                </c:pt>
                <c:pt idx="425">
                  <c:v>30231</c:v>
                </c:pt>
                <c:pt idx="426">
                  <c:v>30231.5</c:v>
                </c:pt>
                <c:pt idx="427">
                  <c:v>30323</c:v>
                </c:pt>
                <c:pt idx="428">
                  <c:v>30405</c:v>
                </c:pt>
                <c:pt idx="429">
                  <c:v>30847</c:v>
                </c:pt>
                <c:pt idx="430">
                  <c:v>30892</c:v>
                </c:pt>
                <c:pt idx="431">
                  <c:v>30931</c:v>
                </c:pt>
                <c:pt idx="432">
                  <c:v>31632</c:v>
                </c:pt>
                <c:pt idx="433">
                  <c:v>32348</c:v>
                </c:pt>
                <c:pt idx="434">
                  <c:v>32392</c:v>
                </c:pt>
                <c:pt idx="435">
                  <c:v>33011</c:v>
                </c:pt>
                <c:pt idx="436">
                  <c:v>33030</c:v>
                </c:pt>
                <c:pt idx="437">
                  <c:v>33501</c:v>
                </c:pt>
                <c:pt idx="438">
                  <c:v>33638</c:v>
                </c:pt>
                <c:pt idx="439">
                  <c:v>33642</c:v>
                </c:pt>
                <c:pt idx="440">
                  <c:v>33671.5</c:v>
                </c:pt>
                <c:pt idx="441">
                  <c:v>33672</c:v>
                </c:pt>
                <c:pt idx="442">
                  <c:v>33813</c:v>
                </c:pt>
                <c:pt idx="443">
                  <c:v>34409.5</c:v>
                </c:pt>
                <c:pt idx="444">
                  <c:v>34463</c:v>
                </c:pt>
                <c:pt idx="445">
                  <c:v>34903</c:v>
                </c:pt>
                <c:pt idx="446">
                  <c:v>35259</c:v>
                </c:pt>
              </c:numCache>
            </c:numRef>
          </c:xVal>
          <c:yVal>
            <c:numRef>
              <c:f>Active!$O$21:$O$982</c:f>
              <c:numCache>
                <c:formatCode>General</c:formatCode>
                <c:ptCount val="962"/>
                <c:pt idx="0">
                  <c:v>-2.169783624543398E-2</c:v>
                </c:pt>
                <c:pt idx="1">
                  <c:v>-2.1651315849441785E-2</c:v>
                </c:pt>
                <c:pt idx="2">
                  <c:v>-2.1623379632260905E-2</c:v>
                </c:pt>
                <c:pt idx="3">
                  <c:v>-2.1571583727444853E-2</c:v>
                </c:pt>
                <c:pt idx="4">
                  <c:v>-2.1539091389007003E-2</c:v>
                </c:pt>
                <c:pt idx="5">
                  <c:v>-2.1534055676038777E-2</c:v>
                </c:pt>
                <c:pt idx="6">
                  <c:v>-2.1532257207121552E-2</c:v>
                </c:pt>
                <c:pt idx="7">
                  <c:v>-2.1476144976904161E-2</c:v>
                </c:pt>
                <c:pt idx="8">
                  <c:v>-2.144772916801202E-2</c:v>
                </c:pt>
                <c:pt idx="9">
                  <c:v>-2.1424468970015924E-2</c:v>
                </c:pt>
                <c:pt idx="10">
                  <c:v>-2.1235389937851765E-2</c:v>
                </c:pt>
                <c:pt idx="11">
                  <c:v>-2.1150622102886603E-2</c:v>
                </c:pt>
                <c:pt idx="12">
                  <c:v>-2.1104221604822223E-2</c:v>
                </c:pt>
                <c:pt idx="13">
                  <c:v>-2.109582874987518E-2</c:v>
                </c:pt>
                <c:pt idx="14">
                  <c:v>-2.1080721610970497E-2</c:v>
                </c:pt>
                <c:pt idx="15">
                  <c:v>-2.0912864512029582E-2</c:v>
                </c:pt>
                <c:pt idx="16">
                  <c:v>-2.0758435981003943E-2</c:v>
                </c:pt>
                <c:pt idx="17">
                  <c:v>-2.0751601799118492E-2</c:v>
                </c:pt>
                <c:pt idx="18">
                  <c:v>-2.0701724261147476E-2</c:v>
                </c:pt>
                <c:pt idx="19">
                  <c:v>-2.0617915609604836E-2</c:v>
                </c:pt>
                <c:pt idx="20">
                  <c:v>-2.0604247245833936E-2</c:v>
                </c:pt>
                <c:pt idx="21">
                  <c:v>-2.0596933472237223E-2</c:v>
                </c:pt>
                <c:pt idx="22">
                  <c:v>-2.0479133758159046E-2</c:v>
                </c:pt>
                <c:pt idx="23">
                  <c:v>-2.0473198810732209E-2</c:v>
                </c:pt>
                <c:pt idx="24">
                  <c:v>-2.0383874854510077E-2</c:v>
                </c:pt>
                <c:pt idx="25">
                  <c:v>-2.0360734554441796E-2</c:v>
                </c:pt>
                <c:pt idx="26">
                  <c:v>-2.032608405330328E-2</c:v>
                </c:pt>
                <c:pt idx="27">
                  <c:v>-2.0278964167672008E-2</c:v>
                </c:pt>
                <c:pt idx="28">
                  <c:v>-2.0267573864529591E-2</c:v>
                </c:pt>
                <c:pt idx="29">
                  <c:v>-2.0125015228357628E-2</c:v>
                </c:pt>
                <c:pt idx="30">
                  <c:v>-2.0104033090990014E-2</c:v>
                </c:pt>
                <c:pt idx="31">
                  <c:v>-1.9769158178602891E-2</c:v>
                </c:pt>
                <c:pt idx="32">
                  <c:v>-1.9767119913830039E-2</c:v>
                </c:pt>
                <c:pt idx="33">
                  <c:v>-1.9696979626058299E-2</c:v>
                </c:pt>
                <c:pt idx="34">
                  <c:v>-1.9681272997514543E-2</c:v>
                </c:pt>
                <c:pt idx="35">
                  <c:v>-1.967144136743372E-2</c:v>
                </c:pt>
                <c:pt idx="36">
                  <c:v>-1.9614969443432884E-2</c:v>
                </c:pt>
                <c:pt idx="37">
                  <c:v>-1.9605617405063318E-2</c:v>
                </c:pt>
                <c:pt idx="38">
                  <c:v>-1.9605617405063318E-2</c:v>
                </c:pt>
                <c:pt idx="39">
                  <c:v>-1.9605617405063318E-2</c:v>
                </c:pt>
                <c:pt idx="40">
                  <c:v>-1.9596744958405011E-2</c:v>
                </c:pt>
                <c:pt idx="41">
                  <c:v>-1.9594227101920898E-2</c:v>
                </c:pt>
                <c:pt idx="42">
                  <c:v>-1.9594227101920898E-2</c:v>
                </c:pt>
                <c:pt idx="43">
                  <c:v>-1.958283679877848E-2</c:v>
                </c:pt>
                <c:pt idx="44">
                  <c:v>-1.9578040881665881E-2</c:v>
                </c:pt>
                <c:pt idx="45">
                  <c:v>-1.9442316427379373E-2</c:v>
                </c:pt>
                <c:pt idx="46">
                  <c:v>-1.9360066448898323E-2</c:v>
                </c:pt>
                <c:pt idx="47">
                  <c:v>-1.9348676145755906E-2</c:v>
                </c:pt>
                <c:pt idx="48">
                  <c:v>-1.930922972750479E-2</c:v>
                </c:pt>
                <c:pt idx="49">
                  <c:v>-1.9261510352234446E-2</c:v>
                </c:pt>
                <c:pt idx="50">
                  <c:v>-1.9249400661525137E-2</c:v>
                </c:pt>
                <c:pt idx="51">
                  <c:v>-1.9195686389864047E-2</c:v>
                </c:pt>
                <c:pt idx="52">
                  <c:v>-1.9180579250959364E-2</c:v>
                </c:pt>
                <c:pt idx="53">
                  <c:v>-1.9178540986186508E-2</c:v>
                </c:pt>
                <c:pt idx="54">
                  <c:v>-1.9152523135850669E-2</c:v>
                </c:pt>
                <c:pt idx="55">
                  <c:v>-1.9147727218738069E-2</c:v>
                </c:pt>
                <c:pt idx="56">
                  <c:v>-1.9106842025353177E-2</c:v>
                </c:pt>
                <c:pt idx="57">
                  <c:v>-1.9026150719933722E-2</c:v>
                </c:pt>
                <c:pt idx="58">
                  <c:v>-1.9009724703823078E-2</c:v>
                </c:pt>
                <c:pt idx="59">
                  <c:v>-1.8923637991651952E-2</c:v>
                </c:pt>
                <c:pt idx="60">
                  <c:v>-1.8918842074539356E-2</c:v>
                </c:pt>
                <c:pt idx="61">
                  <c:v>-1.8913566565715498E-2</c:v>
                </c:pt>
                <c:pt idx="62">
                  <c:v>-1.885805382513718E-2</c:v>
                </c:pt>
                <c:pt idx="63">
                  <c:v>-1.8852178826674247E-2</c:v>
                </c:pt>
                <c:pt idx="64">
                  <c:v>-1.8838030871192086E-2</c:v>
                </c:pt>
                <c:pt idx="65">
                  <c:v>-1.8752783444515666E-2</c:v>
                </c:pt>
                <c:pt idx="66">
                  <c:v>-1.8751224771454071E-2</c:v>
                </c:pt>
                <c:pt idx="67">
                  <c:v>-1.8737316611827537E-2</c:v>
                </c:pt>
                <c:pt idx="68">
                  <c:v>-1.8677247749992257E-2</c:v>
                </c:pt>
                <c:pt idx="69">
                  <c:v>-1.8602551340963547E-2</c:v>
                </c:pt>
                <c:pt idx="70">
                  <c:v>-1.8595237567366838E-2</c:v>
                </c:pt>
                <c:pt idx="71">
                  <c:v>-1.8523658504461318E-2</c:v>
                </c:pt>
                <c:pt idx="72">
                  <c:v>-1.8521380443832836E-2</c:v>
                </c:pt>
                <c:pt idx="73">
                  <c:v>-1.8434574344094821E-2</c:v>
                </c:pt>
                <c:pt idx="74">
                  <c:v>-1.8371747829919793E-2</c:v>
                </c:pt>
                <c:pt idx="75">
                  <c:v>-1.8364673852178711E-2</c:v>
                </c:pt>
                <c:pt idx="76">
                  <c:v>-1.8355321813809146E-2</c:v>
                </c:pt>
                <c:pt idx="77">
                  <c:v>-1.8353523344891924E-2</c:v>
                </c:pt>
                <c:pt idx="78">
                  <c:v>-1.8196097365670912E-2</c:v>
                </c:pt>
                <c:pt idx="79">
                  <c:v>-1.8175834615870187E-2</c:v>
                </c:pt>
                <c:pt idx="80">
                  <c:v>-1.81735565552417E-2</c:v>
                </c:pt>
                <c:pt idx="81">
                  <c:v>-1.8171278494613217E-2</c:v>
                </c:pt>
                <c:pt idx="82">
                  <c:v>-1.8112288714128268E-2</c:v>
                </c:pt>
                <c:pt idx="83">
                  <c:v>-1.8093584637389137E-2</c:v>
                </c:pt>
                <c:pt idx="84">
                  <c:v>-1.8014811698814723E-2</c:v>
                </c:pt>
                <c:pt idx="85">
                  <c:v>-1.7928005599076709E-2</c:v>
                </c:pt>
                <c:pt idx="86">
                  <c:v>-1.7689528620652799E-2</c:v>
                </c:pt>
                <c:pt idx="87">
                  <c:v>-1.7646964856278494E-2</c:v>
                </c:pt>
                <c:pt idx="88">
                  <c:v>-1.6941965040726661E-2</c:v>
                </c:pt>
                <c:pt idx="89">
                  <c:v>-1.6941725244871031E-2</c:v>
                </c:pt>
                <c:pt idx="90">
                  <c:v>-1.6937648715325323E-2</c:v>
                </c:pt>
                <c:pt idx="91">
                  <c:v>-1.6930574737584241E-2</c:v>
                </c:pt>
                <c:pt idx="92">
                  <c:v>-1.6930334941728614E-2</c:v>
                </c:pt>
                <c:pt idx="93">
                  <c:v>-1.6180193556354455E-2</c:v>
                </c:pt>
                <c:pt idx="94">
                  <c:v>-1.6179773913607101E-2</c:v>
                </c:pt>
                <c:pt idx="95">
                  <c:v>-1.6176296873700469E-2</c:v>
                </c:pt>
                <c:pt idx="96">
                  <c:v>-1.6093867048327701E-2</c:v>
                </c:pt>
                <c:pt idx="97">
                  <c:v>-1.6006401509986702E-2</c:v>
                </c:pt>
                <c:pt idx="98">
                  <c:v>-1.6006161714131072E-2</c:v>
                </c:pt>
                <c:pt idx="99">
                  <c:v>-1.6006161714131072E-2</c:v>
                </c:pt>
                <c:pt idx="100">
                  <c:v>-1.6005682122419814E-2</c:v>
                </c:pt>
                <c:pt idx="101">
                  <c:v>-1.6005682122419814E-2</c:v>
                </c:pt>
                <c:pt idx="102">
                  <c:v>-1.6005442326564184E-2</c:v>
                </c:pt>
                <c:pt idx="103">
                  <c:v>-1.6005442326564184E-2</c:v>
                </c:pt>
                <c:pt idx="104">
                  <c:v>-1.5849095428693505E-2</c:v>
                </c:pt>
                <c:pt idx="105">
                  <c:v>-1.5847896449415356E-2</c:v>
                </c:pt>
                <c:pt idx="106">
                  <c:v>-1.5847656653559725E-2</c:v>
                </c:pt>
                <c:pt idx="107">
                  <c:v>-1.584561838878687E-2</c:v>
                </c:pt>
                <c:pt idx="108">
                  <c:v>-1.5843100532302756E-2</c:v>
                </c:pt>
                <c:pt idx="109">
                  <c:v>-1.5840582675818643E-2</c:v>
                </c:pt>
                <c:pt idx="110">
                  <c:v>-1.5834467881500083E-2</c:v>
                </c:pt>
                <c:pt idx="111">
                  <c:v>-1.5834467881500083E-2</c:v>
                </c:pt>
                <c:pt idx="112">
                  <c:v>-1.5831950025015969E-2</c:v>
                </c:pt>
                <c:pt idx="113">
                  <c:v>-1.5831950025015969E-2</c:v>
                </c:pt>
                <c:pt idx="114">
                  <c:v>-1.582571533276959E-2</c:v>
                </c:pt>
                <c:pt idx="115">
                  <c:v>-1.5817082681966917E-2</c:v>
                </c:pt>
                <c:pt idx="116">
                  <c:v>-1.5814325029627173E-2</c:v>
                </c:pt>
                <c:pt idx="117">
                  <c:v>-1.5803414318196013E-2</c:v>
                </c:pt>
                <c:pt idx="118">
                  <c:v>-1.5803414318196013E-2</c:v>
                </c:pt>
                <c:pt idx="119">
                  <c:v>-1.5802934726484752E-2</c:v>
                </c:pt>
                <c:pt idx="120">
                  <c:v>-1.576984289840783E-2</c:v>
                </c:pt>
                <c:pt idx="121">
                  <c:v>-1.5757253615987264E-2</c:v>
                </c:pt>
                <c:pt idx="122">
                  <c:v>-1.5742266375010396E-2</c:v>
                </c:pt>
                <c:pt idx="123">
                  <c:v>-1.5658817417251197E-2</c:v>
                </c:pt>
                <c:pt idx="124">
                  <c:v>-1.5657138846261787E-2</c:v>
                </c:pt>
                <c:pt idx="125">
                  <c:v>-1.5656059764911454E-2</c:v>
                </c:pt>
                <c:pt idx="126">
                  <c:v>-1.5655100581488935E-2</c:v>
                </c:pt>
                <c:pt idx="127">
                  <c:v>-1.5653781704282971E-2</c:v>
                </c:pt>
                <c:pt idx="128">
                  <c:v>-1.5650544460231966E-2</c:v>
                </c:pt>
                <c:pt idx="129">
                  <c:v>-1.5618771509361008E-2</c:v>
                </c:pt>
                <c:pt idx="130">
                  <c:v>-1.5618651611433195E-2</c:v>
                </c:pt>
                <c:pt idx="131">
                  <c:v>-1.5616493448732525E-2</c:v>
                </c:pt>
                <c:pt idx="132">
                  <c:v>-1.5615893959093451E-2</c:v>
                </c:pt>
                <c:pt idx="133">
                  <c:v>-1.56146949798153E-2</c:v>
                </c:pt>
                <c:pt idx="134">
                  <c:v>-1.5612177123331187E-2</c:v>
                </c:pt>
                <c:pt idx="135">
                  <c:v>-1.5610858246125223E-2</c:v>
                </c:pt>
                <c:pt idx="136">
                  <c:v>-1.5609899062702704E-2</c:v>
                </c:pt>
                <c:pt idx="137">
                  <c:v>-1.5608819981352369E-2</c:v>
                </c:pt>
                <c:pt idx="138">
                  <c:v>-1.5604863349734476E-2</c:v>
                </c:pt>
                <c:pt idx="139">
                  <c:v>-1.5604024064239771E-2</c:v>
                </c:pt>
                <c:pt idx="140">
                  <c:v>-1.5604024064239771E-2</c:v>
                </c:pt>
                <c:pt idx="141">
                  <c:v>-1.5602345493250363E-2</c:v>
                </c:pt>
                <c:pt idx="142">
                  <c:v>-1.5602105697394732E-2</c:v>
                </c:pt>
                <c:pt idx="143">
                  <c:v>-1.5595031719653651E-2</c:v>
                </c:pt>
                <c:pt idx="144">
                  <c:v>-1.5594791923798021E-2</c:v>
                </c:pt>
                <c:pt idx="145">
                  <c:v>-1.5592753659025167E-2</c:v>
                </c:pt>
                <c:pt idx="146">
                  <c:v>-1.5580404172460229E-2</c:v>
                </c:pt>
                <c:pt idx="147">
                  <c:v>-1.5577886315976116E-2</c:v>
                </c:pt>
                <c:pt idx="148">
                  <c:v>-1.5576567438770152E-2</c:v>
                </c:pt>
                <c:pt idx="149">
                  <c:v>-1.5575488357419816E-2</c:v>
                </c:pt>
                <c:pt idx="150">
                  <c:v>-1.5567455196256215E-2</c:v>
                </c:pt>
                <c:pt idx="151">
                  <c:v>-1.5542276631415079E-2</c:v>
                </c:pt>
                <c:pt idx="152">
                  <c:v>-1.5520814902336205E-2</c:v>
                </c:pt>
                <c:pt idx="153">
                  <c:v>-1.5520335310624946E-2</c:v>
                </c:pt>
                <c:pt idx="154">
                  <c:v>-1.5518297045852092E-2</c:v>
                </c:pt>
                <c:pt idx="155">
                  <c:v>-1.5518297045852092E-2</c:v>
                </c:pt>
                <c:pt idx="156">
                  <c:v>-1.5518057249996461E-2</c:v>
                </c:pt>
                <c:pt idx="157">
                  <c:v>-1.5503669498658669E-2</c:v>
                </c:pt>
                <c:pt idx="158">
                  <c:v>-1.5500072560824221E-2</c:v>
                </c:pt>
                <c:pt idx="159">
                  <c:v>-1.5498393989834811E-2</c:v>
                </c:pt>
                <c:pt idx="160">
                  <c:v>-1.549203939966062E-2</c:v>
                </c:pt>
                <c:pt idx="161">
                  <c:v>-1.5491080216238099E-2</c:v>
                </c:pt>
                <c:pt idx="162">
                  <c:v>-1.5486284299125503E-2</c:v>
                </c:pt>
                <c:pt idx="163">
                  <c:v>-1.5486284299125503E-2</c:v>
                </c:pt>
                <c:pt idx="164">
                  <c:v>-1.5484006238497019E-2</c:v>
                </c:pt>
                <c:pt idx="165">
                  <c:v>-1.5477172056611567E-2</c:v>
                </c:pt>
                <c:pt idx="166">
                  <c:v>-1.5477172056611567E-2</c:v>
                </c:pt>
                <c:pt idx="167">
                  <c:v>-1.5468779201664522E-2</c:v>
                </c:pt>
                <c:pt idx="168">
                  <c:v>-1.5466980732747299E-2</c:v>
                </c:pt>
                <c:pt idx="169">
                  <c:v>-1.5460746040500921E-2</c:v>
                </c:pt>
                <c:pt idx="170">
                  <c:v>-1.5442641453400865E-2</c:v>
                </c:pt>
                <c:pt idx="171">
                  <c:v>-1.5436286863226673E-2</c:v>
                </c:pt>
                <c:pt idx="172">
                  <c:v>-1.541602411342595E-2</c:v>
                </c:pt>
                <c:pt idx="173">
                  <c:v>-1.5415784317570319E-2</c:v>
                </c:pt>
                <c:pt idx="174">
                  <c:v>-1.5408590441901423E-2</c:v>
                </c:pt>
                <c:pt idx="175">
                  <c:v>-1.5408230748117977E-2</c:v>
                </c:pt>
                <c:pt idx="176">
                  <c:v>-1.5399118505604043E-2</c:v>
                </c:pt>
                <c:pt idx="177">
                  <c:v>-1.5386049631472215E-2</c:v>
                </c:pt>
                <c:pt idx="178">
                  <c:v>-1.5378136368236428E-2</c:v>
                </c:pt>
                <c:pt idx="179">
                  <c:v>-1.5344924642231691E-2</c:v>
                </c:pt>
                <c:pt idx="180">
                  <c:v>-1.5340128725119093E-2</c:v>
                </c:pt>
                <c:pt idx="181">
                  <c:v>-1.5339649133407834E-2</c:v>
                </c:pt>
                <c:pt idx="182">
                  <c:v>-1.5325141484142227E-2</c:v>
                </c:pt>
                <c:pt idx="183">
                  <c:v>-1.5316868527122995E-2</c:v>
                </c:pt>
                <c:pt idx="184">
                  <c:v>-1.5316868527122995E-2</c:v>
                </c:pt>
                <c:pt idx="185">
                  <c:v>-1.5275024150315583E-2</c:v>
                </c:pt>
                <c:pt idx="186">
                  <c:v>-1.5258358338349307E-2</c:v>
                </c:pt>
                <c:pt idx="187">
                  <c:v>-1.5199848149575616E-2</c:v>
                </c:pt>
                <c:pt idx="188">
                  <c:v>-1.5199848149575616E-2</c:v>
                </c:pt>
                <c:pt idx="189">
                  <c:v>-1.5171552238611292E-2</c:v>
                </c:pt>
                <c:pt idx="190">
                  <c:v>-1.5164238465014581E-2</c:v>
                </c:pt>
                <c:pt idx="191">
                  <c:v>-1.5114001233260121E-2</c:v>
                </c:pt>
                <c:pt idx="192">
                  <c:v>-1.511352164154886E-2</c:v>
                </c:pt>
                <c:pt idx="193">
                  <c:v>-1.5087503791213019E-2</c:v>
                </c:pt>
                <c:pt idx="194">
                  <c:v>-1.5081149201038828E-2</c:v>
                </c:pt>
                <c:pt idx="195">
                  <c:v>-1.5081149201038828E-2</c:v>
                </c:pt>
                <c:pt idx="196">
                  <c:v>-1.5061965532588439E-2</c:v>
                </c:pt>
                <c:pt idx="197">
                  <c:v>-1.5053452779713577E-2</c:v>
                </c:pt>
                <c:pt idx="198">
                  <c:v>-1.5019401768214135E-2</c:v>
                </c:pt>
                <c:pt idx="199">
                  <c:v>-1.5011968096689608E-2</c:v>
                </c:pt>
                <c:pt idx="200">
                  <c:v>-1.5011968096689608E-2</c:v>
                </c:pt>
                <c:pt idx="201">
                  <c:v>-1.4935233422888048E-2</c:v>
                </c:pt>
                <c:pt idx="202">
                  <c:v>-1.4930797199558896E-2</c:v>
                </c:pt>
                <c:pt idx="203">
                  <c:v>-1.4923963017673444E-2</c:v>
                </c:pt>
                <c:pt idx="204">
                  <c:v>-1.49155701627264E-2</c:v>
                </c:pt>
                <c:pt idx="205">
                  <c:v>-1.4891830373019041E-2</c:v>
                </c:pt>
                <c:pt idx="206">
                  <c:v>-1.4878281907175954E-2</c:v>
                </c:pt>
                <c:pt idx="207">
                  <c:v>-1.4872646704568651E-2</c:v>
                </c:pt>
                <c:pt idx="208">
                  <c:v>-1.4854662015396411E-2</c:v>
                </c:pt>
                <c:pt idx="209">
                  <c:v>-1.4853822729901706E-2</c:v>
                </c:pt>
                <c:pt idx="210">
                  <c:v>-1.4849866098283813E-2</c:v>
                </c:pt>
                <c:pt idx="211">
                  <c:v>-1.48449502832434E-2</c:v>
                </c:pt>
                <c:pt idx="212">
                  <c:v>-1.4834878857306947E-2</c:v>
                </c:pt>
                <c:pt idx="213">
                  <c:v>-1.4825526818937382E-2</c:v>
                </c:pt>
                <c:pt idx="214">
                  <c:v>-1.4820730901824784E-2</c:v>
                </c:pt>
                <c:pt idx="215">
                  <c:v>-1.4809820190393624E-2</c:v>
                </c:pt>
                <c:pt idx="216">
                  <c:v>-1.4800707947879689E-2</c:v>
                </c:pt>
                <c:pt idx="217">
                  <c:v>-1.4800468152024059E-2</c:v>
                </c:pt>
                <c:pt idx="218">
                  <c:v>-1.4791715603293568E-2</c:v>
                </c:pt>
                <c:pt idx="219">
                  <c:v>-1.4784042135913413E-2</c:v>
                </c:pt>
                <c:pt idx="220">
                  <c:v>-1.4771692649348474E-2</c:v>
                </c:pt>
                <c:pt idx="221">
                  <c:v>-1.4771452853492843E-2</c:v>
                </c:pt>
                <c:pt idx="222">
                  <c:v>-1.4763179896473614E-2</c:v>
                </c:pt>
                <c:pt idx="223">
                  <c:v>-1.4750350818197415E-2</c:v>
                </c:pt>
                <c:pt idx="224">
                  <c:v>-1.4730567660107951E-2</c:v>
                </c:pt>
                <c:pt idx="225">
                  <c:v>-1.4730567660107951E-2</c:v>
                </c:pt>
                <c:pt idx="226">
                  <c:v>-1.4730567660107951E-2</c:v>
                </c:pt>
                <c:pt idx="227">
                  <c:v>-1.4730567660107951E-2</c:v>
                </c:pt>
                <c:pt idx="228">
                  <c:v>-1.4730567660107951E-2</c:v>
                </c:pt>
                <c:pt idx="229">
                  <c:v>-1.4730567660107951E-2</c:v>
                </c:pt>
                <c:pt idx="230">
                  <c:v>-1.4730567660107951E-2</c:v>
                </c:pt>
                <c:pt idx="231">
                  <c:v>-1.4730567660107951E-2</c:v>
                </c:pt>
                <c:pt idx="232">
                  <c:v>-1.473032786425232E-2</c:v>
                </c:pt>
                <c:pt idx="233">
                  <c:v>-1.473032786425232E-2</c:v>
                </c:pt>
                <c:pt idx="234">
                  <c:v>-1.473032786425232E-2</c:v>
                </c:pt>
                <c:pt idx="235">
                  <c:v>-1.473032786425232E-2</c:v>
                </c:pt>
                <c:pt idx="236">
                  <c:v>-1.473032786425232E-2</c:v>
                </c:pt>
                <c:pt idx="237">
                  <c:v>-1.473032786425232E-2</c:v>
                </c:pt>
                <c:pt idx="238">
                  <c:v>-1.473032786425232E-2</c:v>
                </c:pt>
                <c:pt idx="239">
                  <c:v>-1.473032786425232E-2</c:v>
                </c:pt>
                <c:pt idx="240">
                  <c:v>-1.4715700317058898E-2</c:v>
                </c:pt>
                <c:pt idx="241">
                  <c:v>-1.4690281956362131E-2</c:v>
                </c:pt>
                <c:pt idx="242">
                  <c:v>-1.4690042160506501E-2</c:v>
                </c:pt>
                <c:pt idx="243">
                  <c:v>-1.4680690122136936E-2</c:v>
                </c:pt>
                <c:pt idx="244">
                  <c:v>-1.4678891653219712E-2</c:v>
                </c:pt>
                <c:pt idx="245">
                  <c:v>-1.4678412061508453E-2</c:v>
                </c:pt>
                <c:pt idx="246">
                  <c:v>-1.4641243703885821E-2</c:v>
                </c:pt>
                <c:pt idx="247">
                  <c:v>-1.4637766663979188E-2</c:v>
                </c:pt>
                <c:pt idx="248">
                  <c:v>-1.462469778984736E-2</c:v>
                </c:pt>
                <c:pt idx="249">
                  <c:v>-1.4608511569592343E-2</c:v>
                </c:pt>
                <c:pt idx="250">
                  <c:v>-1.460671310067512E-2</c:v>
                </c:pt>
                <c:pt idx="251">
                  <c:v>-1.458824881979162E-2</c:v>
                </c:pt>
                <c:pt idx="252">
                  <c:v>-1.4586210555018766E-2</c:v>
                </c:pt>
                <c:pt idx="253">
                  <c:v>-1.4581654433761797E-2</c:v>
                </c:pt>
                <c:pt idx="254">
                  <c:v>-1.4574940149804162E-2</c:v>
                </c:pt>
                <c:pt idx="255">
                  <c:v>-1.4570384028547193E-2</c:v>
                </c:pt>
                <c:pt idx="256">
                  <c:v>-1.4570144232691564E-2</c:v>
                </c:pt>
                <c:pt idx="257">
                  <c:v>-1.4569304947196859E-2</c:v>
                </c:pt>
                <c:pt idx="258">
                  <c:v>-1.4569304947196859E-2</c:v>
                </c:pt>
                <c:pt idx="259">
                  <c:v>-1.4569304947196859E-2</c:v>
                </c:pt>
                <c:pt idx="260">
                  <c:v>-1.4555156991714696E-2</c:v>
                </c:pt>
                <c:pt idx="261">
                  <c:v>-1.4485016703942958E-2</c:v>
                </c:pt>
                <c:pt idx="262">
                  <c:v>-1.4482978439170104E-2</c:v>
                </c:pt>
                <c:pt idx="263">
                  <c:v>-1.4482498847458844E-2</c:v>
                </c:pt>
                <c:pt idx="264">
                  <c:v>-1.4445690183619658E-2</c:v>
                </c:pt>
                <c:pt idx="265">
                  <c:v>-1.4441014164434876E-2</c:v>
                </c:pt>
                <c:pt idx="266">
                  <c:v>-1.4400728460689056E-2</c:v>
                </c:pt>
                <c:pt idx="267">
                  <c:v>-1.4400728460689056E-2</c:v>
                </c:pt>
                <c:pt idx="268">
                  <c:v>-1.4400728460689056E-2</c:v>
                </c:pt>
                <c:pt idx="269">
                  <c:v>-1.4386580505206893E-2</c:v>
                </c:pt>
                <c:pt idx="270">
                  <c:v>-1.4314401952662301E-2</c:v>
                </c:pt>
                <c:pt idx="271">
                  <c:v>-1.4314401952662301E-2</c:v>
                </c:pt>
                <c:pt idx="272">
                  <c:v>-1.4314401952662301E-2</c:v>
                </c:pt>
                <c:pt idx="273">
                  <c:v>-1.4314401952662301E-2</c:v>
                </c:pt>
                <c:pt idx="274">
                  <c:v>-1.4314162156806672E-2</c:v>
                </c:pt>
                <c:pt idx="275">
                  <c:v>-1.4314162156806672E-2</c:v>
                </c:pt>
                <c:pt idx="276">
                  <c:v>-1.4314162156806672E-2</c:v>
                </c:pt>
                <c:pt idx="277">
                  <c:v>-1.4311644300322559E-2</c:v>
                </c:pt>
                <c:pt idx="278">
                  <c:v>-1.4311644300322559E-2</c:v>
                </c:pt>
                <c:pt idx="279">
                  <c:v>-1.4311644300322559E-2</c:v>
                </c:pt>
                <c:pt idx="280">
                  <c:v>-1.4311644300322559E-2</c:v>
                </c:pt>
                <c:pt idx="281">
                  <c:v>-1.4311644300322559E-2</c:v>
                </c:pt>
                <c:pt idx="282">
                  <c:v>-1.4267521862886661E-2</c:v>
                </c:pt>
                <c:pt idx="283">
                  <c:v>-1.4230113709408401E-2</c:v>
                </c:pt>
                <c:pt idx="284">
                  <c:v>-1.4230113709408401E-2</c:v>
                </c:pt>
                <c:pt idx="285">
                  <c:v>-1.4230113709408401E-2</c:v>
                </c:pt>
                <c:pt idx="286">
                  <c:v>-1.4230113709408401E-2</c:v>
                </c:pt>
                <c:pt idx="287">
                  <c:v>-1.4230113709408401E-2</c:v>
                </c:pt>
                <c:pt idx="288">
                  <c:v>-1.4230113709408401E-2</c:v>
                </c:pt>
                <c:pt idx="289">
                  <c:v>-1.4225557588151434E-2</c:v>
                </c:pt>
                <c:pt idx="290">
                  <c:v>-1.4218243814554721E-2</c:v>
                </c:pt>
                <c:pt idx="291">
                  <c:v>-1.4191986168363251E-2</c:v>
                </c:pt>
                <c:pt idx="292">
                  <c:v>-1.4191986168363251E-2</c:v>
                </c:pt>
                <c:pt idx="293">
                  <c:v>-1.4181914742426796E-2</c:v>
                </c:pt>
                <c:pt idx="294">
                  <c:v>-1.4181914742426796E-2</c:v>
                </c:pt>
                <c:pt idx="295">
                  <c:v>-1.4159254034069773E-2</c:v>
                </c:pt>
                <c:pt idx="296">
                  <c:v>-1.4096907111606004E-2</c:v>
                </c:pt>
                <c:pt idx="297">
                  <c:v>-1.4096907111606004E-2</c:v>
                </c:pt>
                <c:pt idx="298">
                  <c:v>-1.4089353542153663E-2</c:v>
                </c:pt>
                <c:pt idx="299">
                  <c:v>-1.408779486909207E-2</c:v>
                </c:pt>
                <c:pt idx="300">
                  <c:v>-1.4085516808463585E-2</c:v>
                </c:pt>
                <c:pt idx="301">
                  <c:v>-1.4074725994960241E-2</c:v>
                </c:pt>
                <c:pt idx="302">
                  <c:v>-1.4067891813074791E-2</c:v>
                </c:pt>
                <c:pt idx="303">
                  <c:v>-1.4036118862203831E-2</c:v>
                </c:pt>
                <c:pt idx="304">
                  <c:v>-1.3989598466211636E-2</c:v>
                </c:pt>
                <c:pt idx="305">
                  <c:v>-1.3989598466211636E-2</c:v>
                </c:pt>
                <c:pt idx="306">
                  <c:v>-1.3989598466211636E-2</c:v>
                </c:pt>
                <c:pt idx="307">
                  <c:v>-1.3982284692614925E-2</c:v>
                </c:pt>
                <c:pt idx="308">
                  <c:v>-1.3982284692614925E-2</c:v>
                </c:pt>
                <c:pt idx="309">
                  <c:v>-1.3982284692614925E-2</c:v>
                </c:pt>
                <c:pt idx="310">
                  <c:v>-1.3982284692614925E-2</c:v>
                </c:pt>
                <c:pt idx="311">
                  <c:v>-1.3982284692614925E-2</c:v>
                </c:pt>
                <c:pt idx="312">
                  <c:v>-1.3982284692614925E-2</c:v>
                </c:pt>
                <c:pt idx="313">
                  <c:v>-1.3982284692614925E-2</c:v>
                </c:pt>
                <c:pt idx="314">
                  <c:v>-1.3982044896759294E-2</c:v>
                </c:pt>
                <c:pt idx="315">
                  <c:v>-1.3982044896759294E-2</c:v>
                </c:pt>
                <c:pt idx="316">
                  <c:v>-1.3982044896759294E-2</c:v>
                </c:pt>
                <c:pt idx="317">
                  <c:v>-1.3982044896759294E-2</c:v>
                </c:pt>
                <c:pt idx="318">
                  <c:v>-1.3982044896759294E-2</c:v>
                </c:pt>
                <c:pt idx="319">
                  <c:v>-1.3967177553710242E-2</c:v>
                </c:pt>
                <c:pt idx="320">
                  <c:v>-1.3933486235994245E-2</c:v>
                </c:pt>
                <c:pt idx="321">
                  <c:v>-1.3915141853038559E-2</c:v>
                </c:pt>
                <c:pt idx="322">
                  <c:v>-1.3915141853038559E-2</c:v>
                </c:pt>
                <c:pt idx="323">
                  <c:v>-1.3895958184588169E-2</c:v>
                </c:pt>
                <c:pt idx="324">
                  <c:v>-1.3895958184588169E-2</c:v>
                </c:pt>
                <c:pt idx="325">
                  <c:v>-1.385567248084235E-2</c:v>
                </c:pt>
                <c:pt idx="326">
                  <c:v>-1.3846080646617156E-2</c:v>
                </c:pt>
                <c:pt idx="327">
                  <c:v>-1.3812269430973342E-2</c:v>
                </c:pt>
                <c:pt idx="328">
                  <c:v>-1.3764310259847368E-2</c:v>
                </c:pt>
                <c:pt idx="329">
                  <c:v>-1.3635300089518495E-2</c:v>
                </c:pt>
                <c:pt idx="330">
                  <c:v>-1.3630504172405897E-2</c:v>
                </c:pt>
                <c:pt idx="331">
                  <c:v>-1.3625708255293299E-2</c:v>
                </c:pt>
                <c:pt idx="332">
                  <c:v>-1.3598731221534939E-2</c:v>
                </c:pt>
                <c:pt idx="333">
                  <c:v>-1.3596692956762085E-2</c:v>
                </c:pt>
                <c:pt idx="334">
                  <c:v>-1.3595733773339565E-2</c:v>
                </c:pt>
                <c:pt idx="335">
                  <c:v>-1.3586861326681259E-2</c:v>
                </c:pt>
                <c:pt idx="336">
                  <c:v>-1.3521516956022118E-2</c:v>
                </c:pt>
                <c:pt idx="337">
                  <c:v>-1.351672103890952E-2</c:v>
                </c:pt>
                <c:pt idx="338">
                  <c:v>-1.3511685325941294E-2</c:v>
                </c:pt>
                <c:pt idx="339">
                  <c:v>-1.3511685325941294E-2</c:v>
                </c:pt>
                <c:pt idx="340">
                  <c:v>-1.3509407265312809E-2</c:v>
                </c:pt>
                <c:pt idx="341">
                  <c:v>-1.3508807775673735E-2</c:v>
                </c:pt>
                <c:pt idx="342">
                  <c:v>-1.3428116470254282E-2</c:v>
                </c:pt>
                <c:pt idx="343">
                  <c:v>-1.3427037388903947E-2</c:v>
                </c:pt>
                <c:pt idx="344">
                  <c:v>-1.3425598613770169E-2</c:v>
                </c:pt>
                <c:pt idx="345">
                  <c:v>-1.3420802696657571E-2</c:v>
                </c:pt>
                <c:pt idx="346">
                  <c:v>-1.3420802696657571E-2</c:v>
                </c:pt>
                <c:pt idx="347">
                  <c:v>-1.3418764431884717E-2</c:v>
                </c:pt>
                <c:pt idx="348">
                  <c:v>-1.3416246575400604E-2</c:v>
                </c:pt>
                <c:pt idx="349">
                  <c:v>-1.3416006779544973E-2</c:v>
                </c:pt>
                <c:pt idx="350">
                  <c:v>-1.3409891985226411E-2</c:v>
                </c:pt>
                <c:pt idx="351">
                  <c:v>-1.337560117787134E-2</c:v>
                </c:pt>
                <c:pt idx="352">
                  <c:v>-1.3358695570049433E-2</c:v>
                </c:pt>
                <c:pt idx="353">
                  <c:v>-1.335593791770969E-2</c:v>
                </c:pt>
                <c:pt idx="354">
                  <c:v>-1.33552185301428E-2</c:v>
                </c:pt>
                <c:pt idx="355">
                  <c:v>-1.3348863939968609E-2</c:v>
                </c:pt>
                <c:pt idx="356">
                  <c:v>-1.3339511901599044E-2</c:v>
                </c:pt>
                <c:pt idx="357">
                  <c:v>-1.3336514453403669E-2</c:v>
                </c:pt>
                <c:pt idx="358">
                  <c:v>-1.3277164979135276E-2</c:v>
                </c:pt>
                <c:pt idx="359">
                  <c:v>-1.3261818044374964E-2</c:v>
                </c:pt>
                <c:pt idx="360">
                  <c:v>-1.3227167543236447E-2</c:v>
                </c:pt>
                <c:pt idx="361">
                  <c:v>-1.3216856321444361E-2</c:v>
                </c:pt>
                <c:pt idx="362">
                  <c:v>-1.3173453271575354E-2</c:v>
                </c:pt>
                <c:pt idx="363">
                  <c:v>-1.3154029807269334E-2</c:v>
                </c:pt>
                <c:pt idx="364">
                  <c:v>-1.3145397156466659E-2</c:v>
                </c:pt>
                <c:pt idx="365">
                  <c:v>-1.3145397156466659E-2</c:v>
                </c:pt>
                <c:pt idx="366">
                  <c:v>-1.3145397156466659E-2</c:v>
                </c:pt>
                <c:pt idx="367">
                  <c:v>-1.3145397156466659E-2</c:v>
                </c:pt>
                <c:pt idx="368">
                  <c:v>-1.3145397156466659E-2</c:v>
                </c:pt>
                <c:pt idx="369">
                  <c:v>-1.3145397156466659E-2</c:v>
                </c:pt>
                <c:pt idx="370">
                  <c:v>-1.3100315535608243E-2</c:v>
                </c:pt>
                <c:pt idx="371">
                  <c:v>-1.3092761966155901E-2</c:v>
                </c:pt>
                <c:pt idx="372">
                  <c:v>-1.3090124211743973E-2</c:v>
                </c:pt>
                <c:pt idx="373">
                  <c:v>-1.3086287478053894E-2</c:v>
                </c:pt>
                <c:pt idx="374">
                  <c:v>-1.3086047682198265E-2</c:v>
                </c:pt>
                <c:pt idx="375">
                  <c:v>-1.3086047682198265E-2</c:v>
                </c:pt>
                <c:pt idx="376">
                  <c:v>-1.3084788753956208E-2</c:v>
                </c:pt>
                <c:pt idx="377">
                  <c:v>-1.3078614010673738E-2</c:v>
                </c:pt>
                <c:pt idx="378">
                  <c:v>-1.30742976852724E-2</c:v>
                </c:pt>
                <c:pt idx="379">
                  <c:v>-1.3071779828788287E-2</c:v>
                </c:pt>
                <c:pt idx="380">
                  <c:v>-1.3057871669161754E-2</c:v>
                </c:pt>
                <c:pt idx="381">
                  <c:v>-1.3040726265484219E-2</c:v>
                </c:pt>
                <c:pt idx="382">
                  <c:v>-1.3023820657662312E-2</c:v>
                </c:pt>
                <c:pt idx="383">
                  <c:v>-1.3008353824974185E-2</c:v>
                </c:pt>
                <c:pt idx="384">
                  <c:v>-1.2941810475036895E-2</c:v>
                </c:pt>
                <c:pt idx="385">
                  <c:v>-1.2930659967750106E-2</c:v>
                </c:pt>
                <c:pt idx="386">
                  <c:v>-1.2905721198764599E-2</c:v>
                </c:pt>
                <c:pt idx="387">
                  <c:v>-1.2853145957417749E-2</c:v>
                </c:pt>
                <c:pt idx="388">
                  <c:v>-1.2834022237931265E-2</c:v>
                </c:pt>
                <c:pt idx="389">
                  <c:v>-1.2794455921752336E-2</c:v>
                </c:pt>
                <c:pt idx="390">
                  <c:v>-1.2774432967807241E-2</c:v>
                </c:pt>
                <c:pt idx="391">
                  <c:v>-1.2766579653535363E-2</c:v>
                </c:pt>
                <c:pt idx="392">
                  <c:v>-1.2761843685386673E-2</c:v>
                </c:pt>
                <c:pt idx="393">
                  <c:v>-1.2761603889531042E-2</c:v>
                </c:pt>
                <c:pt idx="394">
                  <c:v>-1.2757347513093613E-2</c:v>
                </c:pt>
                <c:pt idx="395">
                  <c:v>-1.2756807972418446E-2</c:v>
                </c:pt>
                <c:pt idx="396">
                  <c:v>-1.2754829656609498E-2</c:v>
                </c:pt>
                <c:pt idx="397">
                  <c:v>-1.2687866663924857E-2</c:v>
                </c:pt>
                <c:pt idx="398">
                  <c:v>-1.2687147276357967E-2</c:v>
                </c:pt>
                <c:pt idx="399">
                  <c:v>-1.2680073298616885E-2</c:v>
                </c:pt>
                <c:pt idx="400">
                  <c:v>-1.2672519729164545E-2</c:v>
                </c:pt>
                <c:pt idx="401">
                  <c:v>-1.267168044366984E-2</c:v>
                </c:pt>
                <c:pt idx="402">
                  <c:v>-1.2669822025788709E-2</c:v>
                </c:pt>
                <c:pt idx="403">
                  <c:v>-1.2669642178896986E-2</c:v>
                </c:pt>
                <c:pt idx="404">
                  <c:v>-1.2661309272913847E-2</c:v>
                </c:pt>
                <c:pt idx="405">
                  <c:v>-1.2622522293265716E-2</c:v>
                </c:pt>
                <c:pt idx="406">
                  <c:v>-1.2609333521206072E-2</c:v>
                </c:pt>
                <c:pt idx="407">
                  <c:v>-1.2599621789053063E-2</c:v>
                </c:pt>
                <c:pt idx="408">
                  <c:v>-1.2583195772942417E-2</c:v>
                </c:pt>
                <c:pt idx="409">
                  <c:v>-1.2529961092992583E-2</c:v>
                </c:pt>
                <c:pt idx="410">
                  <c:v>-1.2522347574576334E-2</c:v>
                </c:pt>
                <c:pt idx="411">
                  <c:v>-1.251893048363361E-2</c:v>
                </c:pt>
                <c:pt idx="412">
                  <c:v>-1.2515573341654792E-2</c:v>
                </c:pt>
                <c:pt idx="413">
                  <c:v>-1.2501665182028259E-2</c:v>
                </c:pt>
                <c:pt idx="414">
                  <c:v>-1.2421993008995233E-2</c:v>
                </c:pt>
                <c:pt idx="415">
                  <c:v>-1.2420434335933638E-2</c:v>
                </c:pt>
                <c:pt idx="416">
                  <c:v>-1.2347776191677786E-2</c:v>
                </c:pt>
                <c:pt idx="417">
                  <c:v>-1.2347716242713878E-2</c:v>
                </c:pt>
                <c:pt idx="418">
                  <c:v>-1.2346876957219173E-2</c:v>
                </c:pt>
                <c:pt idx="419">
                  <c:v>-1.2264207335990774E-2</c:v>
                </c:pt>
                <c:pt idx="420">
                  <c:v>-1.2264147387026867E-2</c:v>
                </c:pt>
                <c:pt idx="421">
                  <c:v>-1.2263907591171236E-2</c:v>
                </c:pt>
                <c:pt idx="422">
                  <c:v>-1.2263907591171236E-2</c:v>
                </c:pt>
                <c:pt idx="423">
                  <c:v>-1.2255754532079822E-2</c:v>
                </c:pt>
                <c:pt idx="424">
                  <c:v>-1.2255035144512932E-2</c:v>
                </c:pt>
                <c:pt idx="425">
                  <c:v>-1.2178780062422631E-2</c:v>
                </c:pt>
                <c:pt idx="426">
                  <c:v>-1.2178720113458724E-2</c:v>
                </c:pt>
                <c:pt idx="427">
                  <c:v>-1.2167749453063656E-2</c:v>
                </c:pt>
                <c:pt idx="428">
                  <c:v>-1.2157917822982832E-2</c:v>
                </c:pt>
                <c:pt idx="429">
                  <c:v>-1.2104922938888629E-2</c:v>
                </c:pt>
                <c:pt idx="430">
                  <c:v>-1.2099527532136957E-2</c:v>
                </c:pt>
                <c:pt idx="431">
                  <c:v>-1.2094851512952174E-2</c:v>
                </c:pt>
                <c:pt idx="432">
                  <c:v>-1.2010803065553903E-2</c:v>
                </c:pt>
                <c:pt idx="433">
                  <c:v>-1.1924956149238409E-2</c:v>
                </c:pt>
                <c:pt idx="434">
                  <c:v>-1.191968064041455E-2</c:v>
                </c:pt>
                <c:pt idx="435">
                  <c:v>-1.1845463823097105E-2</c:v>
                </c:pt>
                <c:pt idx="436">
                  <c:v>-1.184318576246862E-2</c:v>
                </c:pt>
                <c:pt idx="437">
                  <c:v>-1.1786713838467786E-2</c:v>
                </c:pt>
                <c:pt idx="438">
                  <c:v>-1.1770287822357138E-2</c:v>
                </c:pt>
                <c:pt idx="439">
                  <c:v>-1.1769808230645879E-2</c:v>
                </c:pt>
                <c:pt idx="440">
                  <c:v>-1.1766271241775338E-2</c:v>
                </c:pt>
                <c:pt idx="441">
                  <c:v>-1.176621129281143E-2</c:v>
                </c:pt>
                <c:pt idx="442">
                  <c:v>-1.1749305684989525E-2</c:v>
                </c:pt>
                <c:pt idx="443">
                  <c:v>-1.1677786571047913E-2</c:v>
                </c:pt>
                <c:pt idx="444">
                  <c:v>-1.1671372031909814E-2</c:v>
                </c:pt>
                <c:pt idx="445">
                  <c:v>-1.1618616943671242E-2</c:v>
                </c:pt>
                <c:pt idx="446">
                  <c:v>-1.1575933281369124E-2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B93-4847-B41F-2F34BD58C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994408"/>
        <c:axId val="1"/>
      </c:scatterChart>
      <c:valAx>
        <c:axId val="712994408"/>
        <c:scaling>
          <c:orientation val="minMax"/>
          <c:max val="40000"/>
          <c:min val="-5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73038511695469"/>
              <c:y val="0.86012154730658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314465408805034E-2"/>
              <c:y val="0.383929821272340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9944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27044025157233"/>
          <c:y val="0.92261904761904767"/>
          <c:w val="0.63993710691823891"/>
          <c:h val="5.95238095238095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RU UMi - O-C Diagr.</a:t>
            </a:r>
          </a:p>
        </c:rich>
      </c:tx>
      <c:layout>
        <c:manualLayout>
          <c:xMode val="edge"/>
          <c:yMode val="edge"/>
          <c:x val="0.39622669807783462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7278488301313"/>
          <c:y val="0.1458966565349544"/>
          <c:w val="0.82749380599691369"/>
          <c:h val="0.653495440729483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(old)'!$H$21:$H$993</c:f>
              <c:numCache>
                <c:formatCode>General</c:formatCode>
                <c:ptCount val="973"/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7D-443E-94EE-573C1ACA2DE1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AAVSO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(old)'!$D$22:$D$36</c:f>
                <c:numCache>
                  <c:formatCode>General</c:formatCode>
                  <c:ptCount val="15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(old)'!$I$21:$I$993</c:f>
              <c:numCache>
                <c:formatCode>General</c:formatCode>
                <c:ptCount val="973"/>
                <c:pt idx="57">
                  <c:v>6.7890200080000795E-3</c:v>
                </c:pt>
                <c:pt idx="59">
                  <c:v>1.2043959999573417E-2</c:v>
                </c:pt>
                <c:pt idx="60">
                  <c:v>3.1916000007186085E-3</c:v>
                </c:pt>
                <c:pt idx="61">
                  <c:v>4.0500000031897798E-3</c:v>
                </c:pt>
                <c:pt idx="63">
                  <c:v>5.2980800028308295E-3</c:v>
                </c:pt>
                <c:pt idx="65">
                  <c:v>-5.1988999985042028E-3</c:v>
                </c:pt>
                <c:pt idx="66">
                  <c:v>2.7539000002434477E-3</c:v>
                </c:pt>
                <c:pt idx="67">
                  <c:v>4.7539000006509013E-3</c:v>
                </c:pt>
                <c:pt idx="68">
                  <c:v>7.1564800018677488E-3</c:v>
                </c:pt>
                <c:pt idx="69">
                  <c:v>6.3642200038884766E-3</c:v>
                </c:pt>
                <c:pt idx="70">
                  <c:v>8.3642200042959303E-3</c:v>
                </c:pt>
                <c:pt idx="73">
                  <c:v>-1.5224399976432323E-3</c:v>
                </c:pt>
                <c:pt idx="74">
                  <c:v>-3.756199948838912E-4</c:v>
                </c:pt>
                <c:pt idx="75">
                  <c:v>1.5368399981525727E-3</c:v>
                </c:pt>
                <c:pt idx="81">
                  <c:v>-1.5325799977290444E-3</c:v>
                </c:pt>
                <c:pt idx="83">
                  <c:v>5.787680005596485E-3</c:v>
                </c:pt>
                <c:pt idx="84">
                  <c:v>9.7404800035292283E-3</c:v>
                </c:pt>
                <c:pt idx="85">
                  <c:v>8.0357600018032826E-3</c:v>
                </c:pt>
                <c:pt idx="89">
                  <c:v>-3.1752599970786832E-3</c:v>
                </c:pt>
                <c:pt idx="90">
                  <c:v>-8.9142799988621846E-3</c:v>
                </c:pt>
                <c:pt idx="91">
                  <c:v>-1.8901199946412817E-3</c:v>
                </c:pt>
                <c:pt idx="92">
                  <c:v>-8.9011999807553366E-4</c:v>
                </c:pt>
                <c:pt idx="93">
                  <c:v>7.5314000059734099E-3</c:v>
                </c:pt>
                <c:pt idx="94">
                  <c:v>2.0344200020190328E-3</c:v>
                </c:pt>
                <c:pt idx="95">
                  <c:v>-3.5000004572793841E-5</c:v>
                </c:pt>
                <c:pt idx="96">
                  <c:v>5.260279998765327E-3</c:v>
                </c:pt>
                <c:pt idx="97">
                  <c:v>8.2792199973482639E-3</c:v>
                </c:pt>
                <c:pt idx="100">
                  <c:v>3.2441000003018416E-3</c:v>
                </c:pt>
                <c:pt idx="101">
                  <c:v>-2.7910200005862862E-3</c:v>
                </c:pt>
                <c:pt idx="105">
                  <c:v>-2.3803999647498131E-4</c:v>
                </c:pt>
                <c:pt idx="106">
                  <c:v>1.9697000025189482E-3</c:v>
                </c:pt>
                <c:pt idx="112">
                  <c:v>9.154400002444163E-3</c:v>
                </c:pt>
                <c:pt idx="115">
                  <c:v>-4.1820399928838015E-3</c:v>
                </c:pt>
                <c:pt idx="116">
                  <c:v>3.5759200036409311E-3</c:v>
                </c:pt>
                <c:pt idx="121">
                  <c:v>-6.0683999618049711E-4</c:v>
                </c:pt>
                <c:pt idx="123">
                  <c:v>4.9623200029600412E-3</c:v>
                </c:pt>
                <c:pt idx="124">
                  <c:v>-2.1389399989857338E-3</c:v>
                </c:pt>
                <c:pt idx="142">
                  <c:v>-1.1155120002513286E-2</c:v>
                </c:pt>
                <c:pt idx="143">
                  <c:v>-2.0074799977010116E-3</c:v>
                </c:pt>
                <c:pt idx="144">
                  <c:v>4.750480002257973E-3</c:v>
                </c:pt>
                <c:pt idx="145">
                  <c:v>4.8577800043858588E-3</c:v>
                </c:pt>
                <c:pt idx="146">
                  <c:v>-5.8469399955356494E-3</c:v>
                </c:pt>
                <c:pt idx="147">
                  <c:v>-1.8219599951407872E-3</c:v>
                </c:pt>
                <c:pt idx="148">
                  <c:v>2.2244200008572079E-3</c:v>
                </c:pt>
                <c:pt idx="149">
                  <c:v>4.1901200020220131E-3</c:v>
                </c:pt>
                <c:pt idx="150">
                  <c:v>-1.170257999910973E-2</c:v>
                </c:pt>
                <c:pt idx="154">
                  <c:v>-1.3140280003426597E-2</c:v>
                </c:pt>
                <c:pt idx="155">
                  <c:v>-6.3351199933094904E-3</c:v>
                </c:pt>
                <c:pt idx="156">
                  <c:v>-4.1874800008372404E-3</c:v>
                </c:pt>
                <c:pt idx="163">
                  <c:v>-5.5623199950787239E-3</c:v>
                </c:pt>
                <c:pt idx="179">
                  <c:v>12810</c:v>
                </c:pt>
                <c:pt idx="191">
                  <c:v>13713</c:v>
                </c:pt>
                <c:pt idx="194">
                  <c:v>14296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7D-443E-94EE-573C1ACA2DE1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(old)'!$D$21:$D$36</c:f>
                <c:numCache>
                  <c:formatCode>General</c:formatCode>
                  <c:ptCount val="16"/>
                </c:numCache>
              </c:numRef>
            </c:plus>
            <c:minus>
              <c:numRef>
                <c:f>'A (old)'!$D$21:$D$36</c:f>
                <c:numCache>
                  <c:formatCode>General</c:formatCode>
                  <c:ptCount val="16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(old)'!$J$21:$J$993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7D-443E-94EE-573C1ACA2DE1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(old)'!$K$21:$K$993</c:f>
              <c:numCache>
                <c:formatCode>General</c:formatCode>
                <c:ptCount val="973"/>
                <c:pt idx="37">
                  <c:v>4.9207000047317706E-3</c:v>
                </c:pt>
                <c:pt idx="40">
                  <c:v>-2.4396000007982366E-3</c:v>
                </c:pt>
                <c:pt idx="42">
                  <c:v>-5.1846599963027984E-3</c:v>
                </c:pt>
                <c:pt idx="44">
                  <c:v>1.6204999992623925E-3</c:v>
                </c:pt>
                <c:pt idx="58">
                  <c:v>1.0439600009704009E-3</c:v>
                </c:pt>
                <c:pt idx="62">
                  <c:v>1.2264600001799408E-2</c:v>
                </c:pt>
                <c:pt idx="232">
                  <c:v>-1.1812600001576357E-2</c:v>
                </c:pt>
                <c:pt idx="234">
                  <c:v>-7.9582999969716184E-3</c:v>
                </c:pt>
                <c:pt idx="241">
                  <c:v>0</c:v>
                </c:pt>
                <c:pt idx="242">
                  <c:v>-1.1691159998008516E-2</c:v>
                </c:pt>
                <c:pt idx="243">
                  <c:v>-1.1933519999729469E-2</c:v>
                </c:pt>
                <c:pt idx="245">
                  <c:v>-1.2366679999104235E-2</c:v>
                </c:pt>
                <c:pt idx="246">
                  <c:v>-1.1058939999202266E-2</c:v>
                </c:pt>
                <c:pt idx="247">
                  <c:v>-1.1708159996487666E-2</c:v>
                </c:pt>
                <c:pt idx="248">
                  <c:v>-1.3772800004517194E-2</c:v>
                </c:pt>
                <c:pt idx="250">
                  <c:v>-1.7050130001734942E-2</c:v>
                </c:pt>
                <c:pt idx="253">
                  <c:v>-1.4489000001049135E-2</c:v>
                </c:pt>
                <c:pt idx="254">
                  <c:v>-1.4066659998206887E-2</c:v>
                </c:pt>
                <c:pt idx="255">
                  <c:v>-1.3336169999092817E-2</c:v>
                </c:pt>
                <c:pt idx="256">
                  <c:v>-1.3855399993190076E-2</c:v>
                </c:pt>
                <c:pt idx="257">
                  <c:v>-1.3335199997527525E-2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7D-443E-94EE-573C1ACA2DE1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(old)'!$L$21:$L$993</c:f>
              <c:numCache>
                <c:formatCode>General</c:formatCode>
                <c:ptCount val="973"/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4">
                  <c:v>-114</c:v>
                </c:pt>
                <c:pt idx="36">
                  <c:v>280</c:v>
                </c:pt>
                <c:pt idx="41">
                  <c:v>1229</c:v>
                </c:pt>
                <c:pt idx="43">
                  <c:v>1248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5">
                  <c:v>1968</c:v>
                </c:pt>
                <c:pt idx="56">
                  <c:v>2357</c:v>
                </c:pt>
                <c:pt idx="71">
                  <c:v>2791</c:v>
                </c:pt>
                <c:pt idx="72">
                  <c:v>2806</c:v>
                </c:pt>
                <c:pt idx="76">
                  <c:v>3231</c:v>
                </c:pt>
                <c:pt idx="77">
                  <c:v>3233</c:v>
                </c:pt>
                <c:pt idx="79">
                  <c:v>3296</c:v>
                </c:pt>
                <c:pt idx="80">
                  <c:v>3372</c:v>
                </c:pt>
                <c:pt idx="82">
                  <c:v>3547</c:v>
                </c:pt>
                <c:pt idx="87">
                  <c:v>4058</c:v>
                </c:pt>
                <c:pt idx="88">
                  <c:v>4058</c:v>
                </c:pt>
                <c:pt idx="114">
                  <c:v>7994</c:v>
                </c:pt>
                <c:pt idx="117">
                  <c:v>8196</c:v>
                </c:pt>
                <c:pt idx="152">
                  <c:v>10152</c:v>
                </c:pt>
                <c:pt idx="153">
                  <c:v>10190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251">
                  <c:v>-1.5325989996199496E-2</c:v>
                </c:pt>
                <c:pt idx="252">
                  <c:v>-1.1535769997863099E-2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F7D-443E-94EE-573C1ACA2DE1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(old)'!$D$21:$D$722</c:f>
                <c:numCache>
                  <c:formatCode>General</c:formatCode>
                  <c:ptCount val="702"/>
                  <c:pt idx="33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7.0000000000000001E-3</c:v>
                  </c:pt>
                  <c:pt idx="42">
                    <c:v>7.0000000000000001E-3</c:v>
                  </c:pt>
                  <c:pt idx="44">
                    <c:v>7.0000000000000001E-3</c:v>
                  </c:pt>
                  <c:pt idx="190">
                    <c:v>0</c:v>
                  </c:pt>
                  <c:pt idx="232">
                    <c:v>5.9999999999999995E-4</c:v>
                  </c:pt>
                  <c:pt idx="233">
                    <c:v>0</c:v>
                  </c:pt>
                  <c:pt idx="234">
                    <c:v>2.5999999999999999E-3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2.0000000000000001E-4</c:v>
                  </c:pt>
                  <c:pt idx="242">
                    <c:v>1E-4</c:v>
                  </c:pt>
                  <c:pt idx="243">
                    <c:v>2.0000000000000002E-5</c:v>
                  </c:pt>
                  <c:pt idx="244">
                    <c:v>1E-3</c:v>
                  </c:pt>
                  <c:pt idx="245">
                    <c:v>5.9999999999999995E-4</c:v>
                  </c:pt>
                  <c:pt idx="246">
                    <c:v>1.6999999999999999E-3</c:v>
                  </c:pt>
                  <c:pt idx="247">
                    <c:v>8.9999999999999998E-4</c:v>
                  </c:pt>
                  <c:pt idx="248">
                    <c:v>6.9999999999999999E-4</c:v>
                  </c:pt>
                  <c:pt idx="249">
                    <c:v>2.9999999999999997E-4</c:v>
                  </c:pt>
                  <c:pt idx="250">
                    <c:v>1.1999999999999999E-3</c:v>
                  </c:pt>
                  <c:pt idx="251">
                    <c:v>2.9999999999999997E-4</c:v>
                  </c:pt>
                  <c:pt idx="252">
                    <c:v>2.9999999999999997E-4</c:v>
                  </c:pt>
                  <c:pt idx="253">
                    <c:v>1E-4</c:v>
                  </c:pt>
                  <c:pt idx="254">
                    <c:v>4.0000000000000002E-4</c:v>
                  </c:pt>
                  <c:pt idx="255">
                    <c:v>8.0000000000000004E-4</c:v>
                  </c:pt>
                  <c:pt idx="256">
                    <c:v>1E-4</c:v>
                  </c:pt>
                  <c:pt idx="257">
                    <c:v>1E-4</c:v>
                  </c:pt>
                  <c:pt idx="258">
                    <c:v>1E-4</c:v>
                  </c:pt>
                </c:numCache>
              </c:numRef>
            </c:plus>
            <c:minus>
              <c:numRef>
                <c:f>'A (old)'!$D$21:$D$722</c:f>
                <c:numCache>
                  <c:formatCode>General</c:formatCode>
                  <c:ptCount val="702"/>
                  <c:pt idx="33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7.0000000000000001E-3</c:v>
                  </c:pt>
                  <c:pt idx="42">
                    <c:v>7.0000000000000001E-3</c:v>
                  </c:pt>
                  <c:pt idx="44">
                    <c:v>7.0000000000000001E-3</c:v>
                  </c:pt>
                  <c:pt idx="190">
                    <c:v>0</c:v>
                  </c:pt>
                  <c:pt idx="232">
                    <c:v>5.9999999999999995E-4</c:v>
                  </c:pt>
                  <c:pt idx="233">
                    <c:v>0</c:v>
                  </c:pt>
                  <c:pt idx="234">
                    <c:v>2.5999999999999999E-3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2.0000000000000001E-4</c:v>
                  </c:pt>
                  <c:pt idx="242">
                    <c:v>1E-4</c:v>
                  </c:pt>
                  <c:pt idx="243">
                    <c:v>2.0000000000000002E-5</c:v>
                  </c:pt>
                  <c:pt idx="244">
                    <c:v>1E-3</c:v>
                  </c:pt>
                  <c:pt idx="245">
                    <c:v>5.9999999999999995E-4</c:v>
                  </c:pt>
                  <c:pt idx="246">
                    <c:v>1.6999999999999999E-3</c:v>
                  </c:pt>
                  <c:pt idx="247">
                    <c:v>8.9999999999999998E-4</c:v>
                  </c:pt>
                  <c:pt idx="248">
                    <c:v>6.9999999999999999E-4</c:v>
                  </c:pt>
                  <c:pt idx="249">
                    <c:v>2.9999999999999997E-4</c:v>
                  </c:pt>
                  <c:pt idx="250">
                    <c:v>1.1999999999999999E-3</c:v>
                  </c:pt>
                  <c:pt idx="251">
                    <c:v>2.9999999999999997E-4</c:v>
                  </c:pt>
                  <c:pt idx="252">
                    <c:v>2.9999999999999997E-4</c:v>
                  </c:pt>
                  <c:pt idx="253">
                    <c:v>1E-4</c:v>
                  </c:pt>
                  <c:pt idx="254">
                    <c:v>4.0000000000000002E-4</c:v>
                  </c:pt>
                  <c:pt idx="255">
                    <c:v>8.0000000000000004E-4</c:v>
                  </c:pt>
                  <c:pt idx="256">
                    <c:v>1E-4</c:v>
                  </c:pt>
                  <c:pt idx="257">
                    <c:v>1E-4</c:v>
                  </c:pt>
                  <c:pt idx="25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(old)'!$M$21:$M$993</c:f>
              <c:numCache>
                <c:formatCode>General</c:formatCode>
                <c:ptCount val="973"/>
                <c:pt idx="244">
                  <c:v>-1.2168410001322627E-2</c:v>
                </c:pt>
                <c:pt idx="249">
                  <c:v>-1.2648169999010861E-2</c:v>
                </c:pt>
                <c:pt idx="258">
                  <c:v>-1.3566360001277644E-2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F7D-443E-94EE-573C1ACA2DE1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(old)'!$N$21:$N$993</c:f>
              <c:numCache>
                <c:formatCode>General</c:formatCode>
                <c:ptCount val="973"/>
                <c:pt idx="0">
                  <c:v>-1.8616439996549161E-2</c:v>
                </c:pt>
                <c:pt idx="1">
                  <c:v>1.5839380001125392E-2</c:v>
                </c:pt>
                <c:pt idx="2">
                  <c:v>6.9107400013308506E-3</c:v>
                </c:pt>
                <c:pt idx="3">
                  <c:v>-7.3886399986804463E-3</c:v>
                </c:pt>
                <c:pt idx="4">
                  <c:v>-8.5949599961168133E-3</c:v>
                </c:pt>
                <c:pt idx="5">
                  <c:v>-8.8419999519828707E-4</c:v>
                </c:pt>
                <c:pt idx="6">
                  <c:v>-9.4385199990938418E-3</c:v>
                </c:pt>
                <c:pt idx="7">
                  <c:v>1.4124600002105581E-2</c:v>
                </c:pt>
                <c:pt idx="8">
                  <c:v>6.1084200024197344E-3</c:v>
                </c:pt>
                <c:pt idx="9">
                  <c:v>1.2098279999918304E-2</c:v>
                </c:pt>
                <c:pt idx="10">
                  <c:v>-1.139869999315124E-2</c:v>
                </c:pt>
                <c:pt idx="11">
                  <c:v>5.4436799982795492E-3</c:v>
                </c:pt>
                <c:pt idx="12">
                  <c:v>-6.4947199934977107E-3</c:v>
                </c:pt>
                <c:pt idx="13">
                  <c:v>-1.2347079995379318E-2</c:v>
                </c:pt>
                <c:pt idx="14">
                  <c:v>3.0162800001562573E-2</c:v>
                </c:pt>
                <c:pt idx="15">
                  <c:v>-8.4818199975416064E-3</c:v>
                </c:pt>
                <c:pt idx="16">
                  <c:v>-1.3341800004127435E-3</c:v>
                </c:pt>
                <c:pt idx="17">
                  <c:v>2.1206500023254193E-3</c:v>
                </c:pt>
                <c:pt idx="18">
                  <c:v>2.2790200091549195E-3</c:v>
                </c:pt>
                <c:pt idx="19">
                  <c:v>2.2198000006028451E-3</c:v>
                </c:pt>
                <c:pt idx="20">
                  <c:v>1.171049996628426E-3</c:v>
                </c:pt>
                <c:pt idx="21">
                  <c:v>-1.2772600020980462E-3</c:v>
                </c:pt>
                <c:pt idx="22">
                  <c:v>-1.0296199980075471E-3</c:v>
                </c:pt>
                <c:pt idx="23">
                  <c:v>-1.0296199980075471E-3</c:v>
                </c:pt>
                <c:pt idx="24">
                  <c:v>-1.9343399981153198E-3</c:v>
                </c:pt>
                <c:pt idx="25">
                  <c:v>-1.9343399981153198E-3</c:v>
                </c:pt>
                <c:pt idx="26">
                  <c:v>-1.8866999962483533E-3</c:v>
                </c:pt>
                <c:pt idx="27">
                  <c:v>-1.8866999962483533E-3</c:v>
                </c:pt>
                <c:pt idx="28">
                  <c:v>-3.5625420001451857E-2</c:v>
                </c:pt>
                <c:pt idx="33">
                  <c:v>3.3694800004013814E-3</c:v>
                </c:pt>
                <c:pt idx="38">
                  <c:v>1.8482000014046207E-3</c:v>
                </c:pt>
                <c:pt idx="39">
                  <c:v>-4.1730799930519424E-3</c:v>
                </c:pt>
                <c:pt idx="54">
                  <c:v>-6.6817999322665855E-4</c:v>
                </c:pt>
                <c:pt idx="64">
                  <c:v>7.1054000727599487E-4</c:v>
                </c:pt>
                <c:pt idx="78">
                  <c:v>5.0892599974758923E-3</c:v>
                </c:pt>
                <c:pt idx="86">
                  <c:v>5.2679799991892651E-3</c:v>
                </c:pt>
                <c:pt idx="98">
                  <c:v>-7.8083199987304397E-3</c:v>
                </c:pt>
                <c:pt idx="99">
                  <c:v>-9.9711999791907147E-4</c:v>
                </c:pt>
                <c:pt idx="102">
                  <c:v>1.0785820006276481E-2</c:v>
                </c:pt>
                <c:pt idx="103">
                  <c:v>1.1785820002842229E-2</c:v>
                </c:pt>
                <c:pt idx="104">
                  <c:v>5.0306200064369477E-3</c:v>
                </c:pt>
                <c:pt idx="107">
                  <c:v>5.1371000008657575E-3</c:v>
                </c:pt>
                <c:pt idx="108">
                  <c:v>4.7534600089420564E-3</c:v>
                </c:pt>
                <c:pt idx="109">
                  <c:v>4.0951200062409043E-3</c:v>
                </c:pt>
                <c:pt idx="110">
                  <c:v>3.5646600008476526E-3</c:v>
                </c:pt>
                <c:pt idx="111">
                  <c:v>6.6376600007060915E-3</c:v>
                </c:pt>
                <c:pt idx="113">
                  <c:v>6.5904599978239276E-3</c:v>
                </c:pt>
                <c:pt idx="118">
                  <c:v>-7.7536600001621991E-3</c:v>
                </c:pt>
                <c:pt idx="119">
                  <c:v>2.4856660005752929E-2</c:v>
                </c:pt>
                <c:pt idx="120">
                  <c:v>5.0043000010191463E-3</c:v>
                </c:pt>
                <c:pt idx="122">
                  <c:v>-8.8235999282915145E-4</c:v>
                </c:pt>
                <c:pt idx="125">
                  <c:v>-8.9586399990366772E-3</c:v>
                </c:pt>
                <c:pt idx="126">
                  <c:v>-6.9586399986292236E-3</c:v>
                </c:pt>
                <c:pt idx="127">
                  <c:v>-6.9586399986292236E-3</c:v>
                </c:pt>
                <c:pt idx="128">
                  <c:v>-6.9586399986292236E-3</c:v>
                </c:pt>
                <c:pt idx="129">
                  <c:v>-4.9586399982217699E-3</c:v>
                </c:pt>
                <c:pt idx="130">
                  <c:v>-9.5863999740686268E-4</c:v>
                </c:pt>
                <c:pt idx="131">
                  <c:v>4.135999915888533E-5</c:v>
                </c:pt>
                <c:pt idx="132">
                  <c:v>1.041360003000591E-3</c:v>
                </c:pt>
                <c:pt idx="133">
                  <c:v>-6.8109999920125119E-3</c:v>
                </c:pt>
                <c:pt idx="134">
                  <c:v>-6.8109999920125119E-3</c:v>
                </c:pt>
                <c:pt idx="135">
                  <c:v>-5.8109999954467639E-3</c:v>
                </c:pt>
                <c:pt idx="136">
                  <c:v>2.1890000061830506E-3</c:v>
                </c:pt>
                <c:pt idx="137">
                  <c:v>2.1890000061830506E-3</c:v>
                </c:pt>
                <c:pt idx="138">
                  <c:v>1.1189000004378613E-2</c:v>
                </c:pt>
                <c:pt idx="139">
                  <c:v>1.3189000004786067E-2</c:v>
                </c:pt>
                <c:pt idx="140">
                  <c:v>1.3189000004786067E-2</c:v>
                </c:pt>
                <c:pt idx="141">
                  <c:v>-1.8049600039375946E-3</c:v>
                </c:pt>
                <c:pt idx="151">
                  <c:v>-3.3342999959131703E-3</c:v>
                </c:pt>
                <c:pt idx="157">
                  <c:v>-6.6707400037557818E-3</c:v>
                </c:pt>
                <c:pt idx="158">
                  <c:v>-4.6707400033483282E-3</c:v>
                </c:pt>
                <c:pt idx="159">
                  <c:v>-6.7074000253342092E-4</c:v>
                </c:pt>
                <c:pt idx="180">
                  <c:v>-1.2833959997806232E-2</c:v>
                </c:pt>
                <c:pt idx="181">
                  <c:v>-7.8339599931496195E-3</c:v>
                </c:pt>
                <c:pt idx="182">
                  <c:v>-6.8339599965838715E-3</c:v>
                </c:pt>
                <c:pt idx="183">
                  <c:v>-5.8339600000181235E-3</c:v>
                </c:pt>
                <c:pt idx="184">
                  <c:v>-1.8339599992032163E-3</c:v>
                </c:pt>
                <c:pt idx="185">
                  <c:v>1.166040005045943E-3</c:v>
                </c:pt>
                <c:pt idx="186">
                  <c:v>5.9712000002036802E-3</c:v>
                </c:pt>
                <c:pt idx="187">
                  <c:v>7.4742200013133697E-3</c:v>
                </c:pt>
                <c:pt idx="188">
                  <c:v>-6.459199998062104E-3</c:v>
                </c:pt>
                <c:pt idx="189">
                  <c:v>-6.3591999933123589E-3</c:v>
                </c:pt>
                <c:pt idx="190">
                  <c:v>-6.3083200002438389E-3</c:v>
                </c:pt>
                <c:pt idx="192">
                  <c:v>-7.519939994381275E-3</c:v>
                </c:pt>
                <c:pt idx="193">
                  <c:v>-7.3199399994337E-3</c:v>
                </c:pt>
                <c:pt idx="195">
                  <c:v>-4.2096199977095239E-3</c:v>
                </c:pt>
                <c:pt idx="196">
                  <c:v>4.1929600047296844E-3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7D-443E-94EE-573C1ACA2DE1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(old)'!$O$21:$O$993</c:f>
              <c:numCache>
                <c:formatCode>General</c:formatCode>
                <c:ptCount val="973"/>
                <c:pt idx="36">
                  <c:v>5.5167202421180887E-3</c:v>
                </c:pt>
                <c:pt idx="37">
                  <c:v>5.4381756560108116E-3</c:v>
                </c:pt>
                <c:pt idx="38">
                  <c:v>5.3446701963592918E-3</c:v>
                </c:pt>
                <c:pt idx="39">
                  <c:v>4.8240317970196277E-3</c:v>
                </c:pt>
                <c:pt idx="40">
                  <c:v>4.8135591855386576E-3</c:v>
                </c:pt>
                <c:pt idx="41">
                  <c:v>4.8068267924437479E-3</c:v>
                </c:pt>
                <c:pt idx="42">
                  <c:v>4.8008424430260512E-3</c:v>
                </c:pt>
                <c:pt idx="43">
                  <c:v>4.7926139625767174E-3</c:v>
                </c:pt>
                <c:pt idx="44">
                  <c:v>4.7724167832919884E-3</c:v>
                </c:pt>
                <c:pt idx="45">
                  <c:v>4.5741852088307658E-3</c:v>
                </c:pt>
                <c:pt idx="46">
                  <c:v>4.5734371651535537E-3</c:v>
                </c:pt>
                <c:pt idx="47">
                  <c:v>4.5562321605776739E-3</c:v>
                </c:pt>
                <c:pt idx="48">
                  <c:v>4.5248143261347636E-3</c:v>
                </c:pt>
                <c:pt idx="49">
                  <c:v>4.518829976717066E-3</c:v>
                </c:pt>
                <c:pt idx="50">
                  <c:v>4.5120975836221572E-3</c:v>
                </c:pt>
                <c:pt idx="51">
                  <c:v>4.4821758365336702E-3</c:v>
                </c:pt>
                <c:pt idx="52">
                  <c:v>4.4821758365336702E-3</c:v>
                </c:pt>
                <c:pt idx="53">
                  <c:v>4.3108738344520853E-3</c:v>
                </c:pt>
                <c:pt idx="54">
                  <c:v>4.3041414413571757E-3</c:v>
                </c:pt>
                <c:pt idx="55">
                  <c:v>4.2540225149839614E-3</c:v>
                </c:pt>
                <c:pt idx="56">
                  <c:v>3.9630335245484311E-3</c:v>
                </c:pt>
                <c:pt idx="57">
                  <c:v>3.9600413498395819E-3</c:v>
                </c:pt>
                <c:pt idx="58">
                  <c:v>3.9473246073269755E-3</c:v>
                </c:pt>
                <c:pt idx="59">
                  <c:v>3.9473246073269755E-3</c:v>
                </c:pt>
                <c:pt idx="60">
                  <c:v>3.9458285199725513E-3</c:v>
                </c:pt>
                <c:pt idx="61">
                  <c:v>3.856063278707092E-3</c:v>
                </c:pt>
                <c:pt idx="62">
                  <c:v>3.8336219683907267E-3</c:v>
                </c:pt>
                <c:pt idx="63">
                  <c:v>3.8231493569097566E-3</c:v>
                </c:pt>
                <c:pt idx="64">
                  <c:v>3.7835030420175124E-3</c:v>
                </c:pt>
                <c:pt idx="65">
                  <c:v>3.7775186925998148E-3</c:v>
                </c:pt>
                <c:pt idx="66">
                  <c:v>3.7475969455113287E-3</c:v>
                </c:pt>
                <c:pt idx="67">
                  <c:v>3.7475969455113287E-3</c:v>
                </c:pt>
                <c:pt idx="68">
                  <c:v>3.7333841156442973E-3</c:v>
                </c:pt>
                <c:pt idx="69">
                  <c:v>3.6907456260432043E-3</c:v>
                </c:pt>
                <c:pt idx="70">
                  <c:v>3.6907456260432043E-3</c:v>
                </c:pt>
                <c:pt idx="71">
                  <c:v>3.6383825686383529E-3</c:v>
                </c:pt>
                <c:pt idx="72">
                  <c:v>3.6271619134801707E-3</c:v>
                </c:pt>
                <c:pt idx="73">
                  <c:v>3.5882636422651382E-3</c:v>
                </c:pt>
                <c:pt idx="74">
                  <c:v>3.4753090470061019E-3</c:v>
                </c:pt>
                <c:pt idx="75">
                  <c:v>3.4356627321138573E-3</c:v>
                </c:pt>
                <c:pt idx="76">
                  <c:v>3.3092433506650022E-3</c:v>
                </c:pt>
                <c:pt idx="77">
                  <c:v>3.307747263310578E-3</c:v>
                </c:pt>
                <c:pt idx="78">
                  <c:v>3.2628646426778483E-3</c:v>
                </c:pt>
                <c:pt idx="79">
                  <c:v>3.260620511646212E-3</c:v>
                </c:pt>
                <c:pt idx="80">
                  <c:v>3.2037691921780877E-3</c:v>
                </c:pt>
                <c:pt idx="81">
                  <c:v>3.1222324313619622E-3</c:v>
                </c:pt>
                <c:pt idx="82">
                  <c:v>3.0728615486659595E-3</c:v>
                </c:pt>
                <c:pt idx="83">
                  <c:v>2.865653450078191E-3</c:v>
                </c:pt>
                <c:pt idx="84">
                  <c:v>2.8357317029897044E-3</c:v>
                </c:pt>
                <c:pt idx="85">
                  <c:v>2.832739528280856E-3</c:v>
                </c:pt>
                <c:pt idx="86">
                  <c:v>2.7422262433381846E-3</c:v>
                </c:pt>
                <c:pt idx="87">
                  <c:v>2.6906112296105453E-3</c:v>
                </c:pt>
                <c:pt idx="88">
                  <c:v>2.6906112296105453E-3</c:v>
                </c:pt>
                <c:pt idx="89">
                  <c:v>2.4295439862635011E-3</c:v>
                </c:pt>
                <c:pt idx="90">
                  <c:v>2.3255659151310108E-3</c:v>
                </c:pt>
                <c:pt idx="91">
                  <c:v>1.9605206006514768E-3</c:v>
                </c:pt>
                <c:pt idx="92">
                  <c:v>1.9605206006514768E-3</c:v>
                </c:pt>
                <c:pt idx="93">
                  <c:v>1.7839822928294065E-3</c:v>
                </c:pt>
                <c:pt idx="94">
                  <c:v>1.7383516285194647E-3</c:v>
                </c:pt>
                <c:pt idx="95">
                  <c:v>1.4249213277675692E-3</c:v>
                </c:pt>
                <c:pt idx="96">
                  <c:v>1.4219291530587208E-3</c:v>
                </c:pt>
                <c:pt idx="97">
                  <c:v>1.2596036751036819E-3</c:v>
                </c:pt>
                <c:pt idx="98">
                  <c:v>1.2199573602114377E-3</c:v>
                </c:pt>
                <c:pt idx="99">
                  <c:v>1.1002703718574914E-3</c:v>
                </c:pt>
                <c:pt idx="100">
                  <c:v>1.0471592707754288E-3</c:v>
                </c:pt>
                <c:pt idx="101">
                  <c:v>8.3471486644717471E-4</c:v>
                </c:pt>
                <c:pt idx="102">
                  <c:v>7.8833615846002087E-4</c:v>
                </c:pt>
                <c:pt idx="103">
                  <c:v>7.8833615846002087E-4</c:v>
                </c:pt>
                <c:pt idx="104">
                  <c:v>3.0958820504423806E-4</c:v>
                </c:pt>
                <c:pt idx="105">
                  <c:v>2.8191058898738817E-4</c:v>
                </c:pt>
                <c:pt idx="106">
                  <c:v>2.3927209938629478E-4</c:v>
                </c:pt>
                <c:pt idx="107">
                  <c:v>1.8690904198144336E-4</c:v>
                </c:pt>
                <c:pt idx="108">
                  <c:v>3.8796393893435893E-5</c:v>
                </c:pt>
                <c:pt idx="109">
                  <c:v>-4.5732541631538816E-5</c:v>
                </c:pt>
                <c:pt idx="110">
                  <c:v>-8.0890594460509592E-5</c:v>
                </c:pt>
                <c:pt idx="111">
                  <c:v>-1.9309714604233419E-4</c:v>
                </c:pt>
                <c:pt idx="112">
                  <c:v>-1.9833345178281881E-4</c:v>
                </c:pt>
                <c:pt idx="113">
                  <c:v>-2.2301889313082034E-4</c:v>
                </c:pt>
                <c:pt idx="114">
                  <c:v>-2.5368868389651945E-4</c:v>
                </c:pt>
                <c:pt idx="115">
                  <c:v>-3.1652435278234099E-4</c:v>
                </c:pt>
                <c:pt idx="116">
                  <c:v>-3.7487175960488912E-4</c:v>
                </c:pt>
                <c:pt idx="117">
                  <c:v>-4.0479350669337527E-4</c:v>
                </c:pt>
                <c:pt idx="118">
                  <c:v>-4.7286548131968229E-4</c:v>
                </c:pt>
                <c:pt idx="119">
                  <c:v>-5.2971680078780625E-4</c:v>
                </c:pt>
                <c:pt idx="120">
                  <c:v>-5.3121288814223042E-4</c:v>
                </c:pt>
                <c:pt idx="121">
                  <c:v>-5.8582007657871811E-4</c:v>
                </c:pt>
                <c:pt idx="122">
                  <c:v>-6.33694871920297E-4</c:v>
                </c:pt>
                <c:pt idx="123">
                  <c:v>-7.6385447175521259E-4</c:v>
                </c:pt>
                <c:pt idx="124">
                  <c:v>-8.438951452169139E-4</c:v>
                </c:pt>
                <c:pt idx="125">
                  <c:v>-9.673223519569207E-4</c:v>
                </c:pt>
                <c:pt idx="126">
                  <c:v>-9.673223519569207E-4</c:v>
                </c:pt>
                <c:pt idx="127">
                  <c:v>-9.673223519569207E-4</c:v>
                </c:pt>
                <c:pt idx="128">
                  <c:v>-9.673223519569207E-4</c:v>
                </c:pt>
                <c:pt idx="129">
                  <c:v>-9.673223519569207E-4</c:v>
                </c:pt>
                <c:pt idx="130">
                  <c:v>-9.673223519569207E-4</c:v>
                </c:pt>
                <c:pt idx="131">
                  <c:v>-9.673223519569207E-4</c:v>
                </c:pt>
                <c:pt idx="132">
                  <c:v>-9.673223519569207E-4</c:v>
                </c:pt>
                <c:pt idx="133">
                  <c:v>-9.6881843931134488E-4</c:v>
                </c:pt>
                <c:pt idx="134">
                  <c:v>-9.6881843931134488E-4</c:v>
                </c:pt>
                <c:pt idx="135">
                  <c:v>-9.6881843931134488E-4</c:v>
                </c:pt>
                <c:pt idx="136">
                  <c:v>-9.6881843931134488E-4</c:v>
                </c:pt>
                <c:pt idx="137">
                  <c:v>-9.6881843931134488E-4</c:v>
                </c:pt>
                <c:pt idx="138">
                  <c:v>-9.6881843931134488E-4</c:v>
                </c:pt>
                <c:pt idx="139">
                  <c:v>-9.6881843931134488E-4</c:v>
                </c:pt>
                <c:pt idx="140">
                  <c:v>-9.6881843931134488E-4</c:v>
                </c:pt>
                <c:pt idx="141">
                  <c:v>-1.0600797679312284E-3</c:v>
                </c:pt>
                <c:pt idx="142">
                  <c:v>-1.2186650275002068E-3</c:v>
                </c:pt>
                <c:pt idx="143">
                  <c:v>-1.220161114854631E-3</c:v>
                </c:pt>
                <c:pt idx="144">
                  <c:v>-1.2785085216771791E-3</c:v>
                </c:pt>
                <c:pt idx="145">
                  <c:v>-1.2897291768353613E-3</c:v>
                </c:pt>
                <c:pt idx="146">
                  <c:v>-1.2927213515442106E-3</c:v>
                </c:pt>
                <c:pt idx="147">
                  <c:v>-1.5463081581191329E-3</c:v>
                </c:pt>
                <c:pt idx="148">
                  <c:v>-1.6278449189352584E-3</c:v>
                </c:pt>
                <c:pt idx="149">
                  <c:v>-1.7288308153589E-3</c:v>
                </c:pt>
                <c:pt idx="150">
                  <c:v>-1.7400514705170822E-3</c:v>
                </c:pt>
                <c:pt idx="151">
                  <c:v>-1.8552501968077551E-3</c:v>
                </c:pt>
                <c:pt idx="152">
                  <c:v>-1.8679669393203615E-3</c:v>
                </c:pt>
                <c:pt idx="153">
                  <c:v>-1.8963925990544243E-3</c:v>
                </c:pt>
                <c:pt idx="154">
                  <c:v>-1.9382830449783048E-3</c:v>
                </c:pt>
                <c:pt idx="155">
                  <c:v>-1.9667087047123668E-3</c:v>
                </c:pt>
                <c:pt idx="156">
                  <c:v>-1.9682047920667918E-3</c:v>
                </c:pt>
                <c:pt idx="157">
                  <c:v>-1.9734410978072764E-3</c:v>
                </c:pt>
                <c:pt idx="158">
                  <c:v>-1.9734410978072764E-3</c:v>
                </c:pt>
                <c:pt idx="159">
                  <c:v>-1.9734410978072764E-3</c:v>
                </c:pt>
                <c:pt idx="160">
                  <c:v>-2.499315802887426E-3</c:v>
                </c:pt>
                <c:pt idx="161">
                  <c:v>-2.5120325454000324E-3</c:v>
                </c:pt>
                <c:pt idx="162">
                  <c:v>-2.5150247201088808E-3</c:v>
                </c:pt>
                <c:pt idx="163">
                  <c:v>-2.7446741290130137E-3</c:v>
                </c:pt>
                <c:pt idx="164">
                  <c:v>-3.0251905079675739E-3</c:v>
                </c:pt>
                <c:pt idx="165">
                  <c:v>-3.0251905079675739E-3</c:v>
                </c:pt>
                <c:pt idx="166">
                  <c:v>-3.0251905079675739E-3</c:v>
                </c:pt>
                <c:pt idx="167">
                  <c:v>-3.5637819555603299E-3</c:v>
                </c:pt>
                <c:pt idx="168">
                  <c:v>-3.5637819555603299E-3</c:v>
                </c:pt>
                <c:pt idx="169">
                  <c:v>-3.5637819555603299E-3</c:v>
                </c:pt>
                <c:pt idx="170">
                  <c:v>-3.5637819555603299E-3</c:v>
                </c:pt>
                <c:pt idx="171">
                  <c:v>-3.5652780429147541E-3</c:v>
                </c:pt>
                <c:pt idx="172">
                  <c:v>-3.5652780429147541E-3</c:v>
                </c:pt>
                <c:pt idx="173">
                  <c:v>-3.5652780429147541E-3</c:v>
                </c:pt>
                <c:pt idx="174">
                  <c:v>-3.5809869601362105E-3</c:v>
                </c:pt>
                <c:pt idx="175">
                  <c:v>-3.5809869601362105E-3</c:v>
                </c:pt>
                <c:pt idx="176">
                  <c:v>-3.5809869601362105E-3</c:v>
                </c:pt>
                <c:pt idx="177">
                  <c:v>-3.5809869601362105E-3</c:v>
                </c:pt>
                <c:pt idx="178">
                  <c:v>-3.5809869601362105E-3</c:v>
                </c:pt>
                <c:pt idx="179">
                  <c:v>-3.8562670333502852E-3</c:v>
                </c:pt>
                <c:pt idx="180">
                  <c:v>-4.0896566606404795E-3</c:v>
                </c:pt>
                <c:pt idx="181">
                  <c:v>-4.0896566606404795E-3</c:v>
                </c:pt>
                <c:pt idx="182">
                  <c:v>-4.0896566606404795E-3</c:v>
                </c:pt>
                <c:pt idx="183">
                  <c:v>-4.0896566606404795E-3</c:v>
                </c:pt>
                <c:pt idx="184">
                  <c:v>-4.0896566606404795E-3</c:v>
                </c:pt>
                <c:pt idx="185">
                  <c:v>-4.0896566606404795E-3</c:v>
                </c:pt>
                <c:pt idx="186">
                  <c:v>-4.1180823203745406E-3</c:v>
                </c:pt>
                <c:pt idx="187">
                  <c:v>-4.1637129846844824E-3</c:v>
                </c:pt>
                <c:pt idx="188">
                  <c:v>-4.3275345499939463E-3</c:v>
                </c:pt>
                <c:pt idx="189">
                  <c:v>-4.3275345499939463E-3</c:v>
                </c:pt>
                <c:pt idx="190">
                  <c:v>-4.390370218879767E-3</c:v>
                </c:pt>
                <c:pt idx="191">
                  <c:v>-4.5317504738728665E-3</c:v>
                </c:pt>
                <c:pt idx="192">
                  <c:v>-4.9207331860231891E-3</c:v>
                </c:pt>
                <c:pt idx="193">
                  <c:v>-4.9207331860231891E-3</c:v>
                </c:pt>
                <c:pt idx="194">
                  <c:v>-4.967859937687555E-3</c:v>
                </c:pt>
                <c:pt idx="195">
                  <c:v>-4.9775845054913148E-3</c:v>
                </c:pt>
                <c:pt idx="196">
                  <c:v>-4.9917973353583453E-3</c:v>
                </c:pt>
                <c:pt idx="197">
                  <c:v>-5.0591212663074403E-3</c:v>
                </c:pt>
                <c:pt idx="198">
                  <c:v>-5.1017597559085319E-3</c:v>
                </c:pt>
                <c:pt idx="199">
                  <c:v>-5.2999913303697554E-3</c:v>
                </c:pt>
                <c:pt idx="200">
                  <c:v>-5.5902322771280736E-3</c:v>
                </c:pt>
                <c:pt idx="201">
                  <c:v>-5.5902322771280736E-3</c:v>
                </c:pt>
                <c:pt idx="202">
                  <c:v>-5.5902322771280736E-3</c:v>
                </c:pt>
                <c:pt idx="203">
                  <c:v>-5.6358629414380154E-3</c:v>
                </c:pt>
                <c:pt idx="204">
                  <c:v>-5.6358629414380154E-3</c:v>
                </c:pt>
                <c:pt idx="205">
                  <c:v>-5.6358629414380154E-3</c:v>
                </c:pt>
                <c:pt idx="206">
                  <c:v>-5.6358629414380154E-3</c:v>
                </c:pt>
                <c:pt idx="207">
                  <c:v>-5.6358629414380154E-3</c:v>
                </c:pt>
                <c:pt idx="208">
                  <c:v>-5.6358629414380154E-3</c:v>
                </c:pt>
                <c:pt idx="209">
                  <c:v>-5.6358629414380154E-3</c:v>
                </c:pt>
                <c:pt idx="210">
                  <c:v>-5.6373590287924396E-3</c:v>
                </c:pt>
                <c:pt idx="211">
                  <c:v>-5.6373590287924396E-3</c:v>
                </c:pt>
                <c:pt idx="212">
                  <c:v>-5.6373590287924396E-3</c:v>
                </c:pt>
                <c:pt idx="213">
                  <c:v>-5.6373590287924396E-3</c:v>
                </c:pt>
                <c:pt idx="214">
                  <c:v>-5.6373590287924396E-3</c:v>
                </c:pt>
                <c:pt idx="215">
                  <c:v>-5.7301164447667472E-3</c:v>
                </c:pt>
                <c:pt idx="216">
                  <c:v>-6.4257970645740575E-3</c:v>
                </c:pt>
                <c:pt idx="217">
                  <c:v>-6.4856405587510298E-3</c:v>
                </c:pt>
                <c:pt idx="218">
                  <c:v>-6.6965888757248597E-3</c:v>
                </c:pt>
                <c:pt idx="219">
                  <c:v>-6.9958063466097229E-3</c:v>
                </c:pt>
                <c:pt idx="220">
                  <c:v>-7.8007013432900086E-3</c:v>
                </c:pt>
                <c:pt idx="221">
                  <c:v>-7.8306230903784947E-3</c:v>
                </c:pt>
                <c:pt idx="222">
                  <c:v>-7.8605448374669817E-3</c:v>
                </c:pt>
                <c:pt idx="223">
                  <c:v>-8.0288546648397165E-3</c:v>
                </c:pt>
                <c:pt idx="224">
                  <c:v>-8.0415714073523228E-3</c:v>
                </c:pt>
                <c:pt idx="225">
                  <c:v>-8.047555756770023E-3</c:v>
                </c:pt>
                <c:pt idx="226">
                  <c:v>-8.1029109888837228E-3</c:v>
                </c:pt>
                <c:pt idx="227">
                  <c:v>-8.5105947929643502E-3</c:v>
                </c:pt>
                <c:pt idx="228">
                  <c:v>-8.5405165400528338E-3</c:v>
                </c:pt>
                <c:pt idx="229">
                  <c:v>-8.5719343744957467E-3</c:v>
                </c:pt>
                <c:pt idx="230">
                  <c:v>-8.5719343744957467E-3</c:v>
                </c:pt>
                <c:pt idx="231">
                  <c:v>-8.5861472043627755E-3</c:v>
                </c:pt>
                <c:pt idx="232">
                  <c:v>-1.0035107807122731E-2</c:v>
                </c:pt>
                <c:pt idx="233">
                  <c:v>-1.0347042020520201E-2</c:v>
                </c:pt>
                <c:pt idx="234">
                  <c:v>-1.0682165587911251E-2</c:v>
                </c:pt>
                <c:pt idx="235">
                  <c:v>-1.0857207808378896E-2</c:v>
                </c:pt>
                <c:pt idx="236">
                  <c:v>-1.0857207808378896E-2</c:v>
                </c:pt>
                <c:pt idx="237">
                  <c:v>-1.0857207808378896E-2</c:v>
                </c:pt>
                <c:pt idx="238">
                  <c:v>-1.0857207808378896E-2</c:v>
                </c:pt>
                <c:pt idx="239">
                  <c:v>-1.0857207808378896E-2</c:v>
                </c:pt>
                <c:pt idx="240">
                  <c:v>-1.0857207808378896E-2</c:v>
                </c:pt>
                <c:pt idx="241">
                  <c:v>-1.1202055943573701E-2</c:v>
                </c:pt>
                <c:pt idx="242">
                  <c:v>-1.1225993341244491E-2</c:v>
                </c:pt>
                <c:pt idx="243">
                  <c:v>-1.1227489428598917E-2</c:v>
                </c:pt>
                <c:pt idx="244">
                  <c:v>-1.1235343887209644E-2</c:v>
                </c:pt>
                <c:pt idx="245">
                  <c:v>-1.1273868136586068E-2</c:v>
                </c:pt>
                <c:pt idx="246">
                  <c:v>-1.1316506626187162E-2</c:v>
                </c:pt>
                <c:pt idx="247">
                  <c:v>-1.1712221731432396E-2</c:v>
                </c:pt>
                <c:pt idx="248">
                  <c:v>-1.2196954034265874E-2</c:v>
                </c:pt>
                <c:pt idx="249">
                  <c:v>-1.2680564271583539E-2</c:v>
                </c:pt>
                <c:pt idx="250">
                  <c:v>-1.3220651806530717E-2</c:v>
                </c:pt>
                <c:pt idx="251">
                  <c:v>-1.3278251169676056E-2</c:v>
                </c:pt>
                <c:pt idx="252">
                  <c:v>-1.3293960086897511E-2</c:v>
                </c:pt>
                <c:pt idx="253">
                  <c:v>-1.3760365319639291E-2</c:v>
                </c:pt>
                <c:pt idx="254">
                  <c:v>-1.3825445119556749E-2</c:v>
                </c:pt>
                <c:pt idx="255">
                  <c:v>-1.3877434155122995E-2</c:v>
                </c:pt>
                <c:pt idx="256">
                  <c:v>-1.4119426284701128E-2</c:v>
                </c:pt>
                <c:pt idx="257">
                  <c:v>-1.4201711089194467E-2</c:v>
                </c:pt>
                <c:pt idx="258">
                  <c:v>-1.4696916003508916E-2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7D-443E-94EE-573C1ACA2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990472"/>
        <c:axId val="1"/>
      </c:scatterChart>
      <c:valAx>
        <c:axId val="712990472"/>
        <c:scaling>
          <c:orientation val="minMax"/>
          <c:max val="30000"/>
          <c:min val="2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234529646058393"/>
              <c:y val="0.8601823708206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16981132075472E-2"/>
              <c:y val="0.37993920972644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9904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8463626009013023"/>
          <c:y val="0.92097264437689974"/>
          <c:w val="0.90161781664084439"/>
          <c:h val="0.981762917933130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RU UMi - O-C Diagr.</a:t>
            </a:r>
          </a:p>
        </c:rich>
      </c:tx>
      <c:layout>
        <c:manualLayout>
          <c:xMode val="edge"/>
          <c:yMode val="edge"/>
          <c:x val="0.39703903095558546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5181695827725"/>
          <c:y val="0.14545497589659059"/>
          <c:w val="0.82503364737550466"/>
          <c:h val="0.654547391534657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(old)'!$H$21:$H$993</c:f>
              <c:numCache>
                <c:formatCode>General</c:formatCode>
                <c:ptCount val="973"/>
                <c:pt idx="3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F3-498B-953C-09C5C800AA3D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AAVSO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(old)'!$D$22:$D$36</c:f>
                <c:numCache>
                  <c:formatCode>General</c:formatCode>
                  <c:ptCount val="15"/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(old)'!$I$21:$I$993</c:f>
              <c:numCache>
                <c:formatCode>General</c:formatCode>
                <c:ptCount val="973"/>
                <c:pt idx="57">
                  <c:v>6.7890200080000795E-3</c:v>
                </c:pt>
                <c:pt idx="59">
                  <c:v>1.2043959999573417E-2</c:v>
                </c:pt>
                <c:pt idx="60">
                  <c:v>3.1916000007186085E-3</c:v>
                </c:pt>
                <c:pt idx="61">
                  <c:v>4.0500000031897798E-3</c:v>
                </c:pt>
                <c:pt idx="63">
                  <c:v>5.2980800028308295E-3</c:v>
                </c:pt>
                <c:pt idx="65">
                  <c:v>-5.1988999985042028E-3</c:v>
                </c:pt>
                <c:pt idx="66">
                  <c:v>2.7539000002434477E-3</c:v>
                </c:pt>
                <c:pt idx="67">
                  <c:v>4.7539000006509013E-3</c:v>
                </c:pt>
                <c:pt idx="68">
                  <c:v>7.1564800018677488E-3</c:v>
                </c:pt>
                <c:pt idx="69">
                  <c:v>6.3642200038884766E-3</c:v>
                </c:pt>
                <c:pt idx="70">
                  <c:v>8.3642200042959303E-3</c:v>
                </c:pt>
                <c:pt idx="73">
                  <c:v>-1.5224399976432323E-3</c:v>
                </c:pt>
                <c:pt idx="74">
                  <c:v>-3.756199948838912E-4</c:v>
                </c:pt>
                <c:pt idx="75">
                  <c:v>1.5368399981525727E-3</c:v>
                </c:pt>
                <c:pt idx="81">
                  <c:v>-1.5325799977290444E-3</c:v>
                </c:pt>
                <c:pt idx="83">
                  <c:v>5.787680005596485E-3</c:v>
                </c:pt>
                <c:pt idx="84">
                  <c:v>9.7404800035292283E-3</c:v>
                </c:pt>
                <c:pt idx="85">
                  <c:v>8.0357600018032826E-3</c:v>
                </c:pt>
                <c:pt idx="89">
                  <c:v>-3.1752599970786832E-3</c:v>
                </c:pt>
                <c:pt idx="90">
                  <c:v>-8.9142799988621846E-3</c:v>
                </c:pt>
                <c:pt idx="91">
                  <c:v>-1.8901199946412817E-3</c:v>
                </c:pt>
                <c:pt idx="92">
                  <c:v>-8.9011999807553366E-4</c:v>
                </c:pt>
                <c:pt idx="93">
                  <c:v>7.5314000059734099E-3</c:v>
                </c:pt>
                <c:pt idx="94">
                  <c:v>2.0344200020190328E-3</c:v>
                </c:pt>
                <c:pt idx="95">
                  <c:v>-3.5000004572793841E-5</c:v>
                </c:pt>
                <c:pt idx="96">
                  <c:v>5.260279998765327E-3</c:v>
                </c:pt>
                <c:pt idx="97">
                  <c:v>8.2792199973482639E-3</c:v>
                </c:pt>
                <c:pt idx="100">
                  <c:v>3.2441000003018416E-3</c:v>
                </c:pt>
                <c:pt idx="101">
                  <c:v>-2.7910200005862862E-3</c:v>
                </c:pt>
                <c:pt idx="105">
                  <c:v>-2.3803999647498131E-4</c:v>
                </c:pt>
                <c:pt idx="106">
                  <c:v>1.9697000025189482E-3</c:v>
                </c:pt>
                <c:pt idx="112">
                  <c:v>9.154400002444163E-3</c:v>
                </c:pt>
                <c:pt idx="115">
                  <c:v>-4.1820399928838015E-3</c:v>
                </c:pt>
                <c:pt idx="116">
                  <c:v>3.5759200036409311E-3</c:v>
                </c:pt>
                <c:pt idx="121">
                  <c:v>-6.0683999618049711E-4</c:v>
                </c:pt>
                <c:pt idx="123">
                  <c:v>4.9623200029600412E-3</c:v>
                </c:pt>
                <c:pt idx="124">
                  <c:v>-2.1389399989857338E-3</c:v>
                </c:pt>
                <c:pt idx="142">
                  <c:v>-1.1155120002513286E-2</c:v>
                </c:pt>
                <c:pt idx="143">
                  <c:v>-2.0074799977010116E-3</c:v>
                </c:pt>
                <c:pt idx="144">
                  <c:v>4.750480002257973E-3</c:v>
                </c:pt>
                <c:pt idx="145">
                  <c:v>4.8577800043858588E-3</c:v>
                </c:pt>
                <c:pt idx="146">
                  <c:v>-5.8469399955356494E-3</c:v>
                </c:pt>
                <c:pt idx="147">
                  <c:v>-1.8219599951407872E-3</c:v>
                </c:pt>
                <c:pt idx="148">
                  <c:v>2.2244200008572079E-3</c:v>
                </c:pt>
                <c:pt idx="149">
                  <c:v>4.1901200020220131E-3</c:v>
                </c:pt>
                <c:pt idx="150">
                  <c:v>-1.170257999910973E-2</c:v>
                </c:pt>
                <c:pt idx="154">
                  <c:v>-1.3140280003426597E-2</c:v>
                </c:pt>
                <c:pt idx="155">
                  <c:v>-6.3351199933094904E-3</c:v>
                </c:pt>
                <c:pt idx="156">
                  <c:v>-4.1874800008372404E-3</c:v>
                </c:pt>
                <c:pt idx="163">
                  <c:v>-5.5623199950787239E-3</c:v>
                </c:pt>
                <c:pt idx="179">
                  <c:v>12810</c:v>
                </c:pt>
                <c:pt idx="191">
                  <c:v>13713</c:v>
                </c:pt>
                <c:pt idx="194">
                  <c:v>14296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F3-498B-953C-09C5C800AA3D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(old)'!$D$21:$D$36</c:f>
                <c:numCache>
                  <c:formatCode>General</c:formatCode>
                  <c:ptCount val="16"/>
                </c:numCache>
              </c:numRef>
            </c:plus>
            <c:minus>
              <c:numRef>
                <c:f>'A (old)'!$D$21:$D$36</c:f>
                <c:numCache>
                  <c:formatCode>General</c:formatCode>
                  <c:ptCount val="16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(old)'!$J$21:$J$993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F3-498B-953C-09C5C800AA3D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(old)'!$K$21:$K$993</c:f>
              <c:numCache>
                <c:formatCode>General</c:formatCode>
                <c:ptCount val="973"/>
                <c:pt idx="37">
                  <c:v>4.9207000047317706E-3</c:v>
                </c:pt>
                <c:pt idx="40">
                  <c:v>-2.4396000007982366E-3</c:v>
                </c:pt>
                <c:pt idx="42">
                  <c:v>-5.1846599963027984E-3</c:v>
                </c:pt>
                <c:pt idx="44">
                  <c:v>1.6204999992623925E-3</c:v>
                </c:pt>
                <c:pt idx="58">
                  <c:v>1.0439600009704009E-3</c:v>
                </c:pt>
                <c:pt idx="62">
                  <c:v>1.2264600001799408E-2</c:v>
                </c:pt>
                <c:pt idx="232">
                  <c:v>-1.1812600001576357E-2</c:v>
                </c:pt>
                <c:pt idx="234">
                  <c:v>-7.9582999969716184E-3</c:v>
                </c:pt>
                <c:pt idx="241">
                  <c:v>0</c:v>
                </c:pt>
                <c:pt idx="242">
                  <c:v>-1.1691159998008516E-2</c:v>
                </c:pt>
                <c:pt idx="243">
                  <c:v>-1.1933519999729469E-2</c:v>
                </c:pt>
                <c:pt idx="245">
                  <c:v>-1.2366679999104235E-2</c:v>
                </c:pt>
                <c:pt idx="246">
                  <c:v>-1.1058939999202266E-2</c:v>
                </c:pt>
                <c:pt idx="247">
                  <c:v>-1.1708159996487666E-2</c:v>
                </c:pt>
                <c:pt idx="248">
                  <c:v>-1.3772800004517194E-2</c:v>
                </c:pt>
                <c:pt idx="250">
                  <c:v>-1.7050130001734942E-2</c:v>
                </c:pt>
                <c:pt idx="253">
                  <c:v>-1.4489000001049135E-2</c:v>
                </c:pt>
                <c:pt idx="254">
                  <c:v>-1.4066659998206887E-2</c:v>
                </c:pt>
                <c:pt idx="255">
                  <c:v>-1.3336169999092817E-2</c:v>
                </c:pt>
                <c:pt idx="256">
                  <c:v>-1.3855399993190076E-2</c:v>
                </c:pt>
                <c:pt idx="257">
                  <c:v>-1.3335199997527525E-2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F3-498B-953C-09C5C800AA3D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(old)'!$L$21:$L$993</c:f>
              <c:numCache>
                <c:formatCode>General</c:formatCode>
                <c:ptCount val="973"/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4">
                  <c:v>-114</c:v>
                </c:pt>
                <c:pt idx="36">
                  <c:v>280</c:v>
                </c:pt>
                <c:pt idx="41">
                  <c:v>1229</c:v>
                </c:pt>
                <c:pt idx="43">
                  <c:v>1248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5">
                  <c:v>1968</c:v>
                </c:pt>
                <c:pt idx="56">
                  <c:v>2357</c:v>
                </c:pt>
                <c:pt idx="71">
                  <c:v>2791</c:v>
                </c:pt>
                <c:pt idx="72">
                  <c:v>2806</c:v>
                </c:pt>
                <c:pt idx="76">
                  <c:v>3231</c:v>
                </c:pt>
                <c:pt idx="77">
                  <c:v>3233</c:v>
                </c:pt>
                <c:pt idx="79">
                  <c:v>3296</c:v>
                </c:pt>
                <c:pt idx="80">
                  <c:v>3372</c:v>
                </c:pt>
                <c:pt idx="82">
                  <c:v>3547</c:v>
                </c:pt>
                <c:pt idx="87">
                  <c:v>4058</c:v>
                </c:pt>
                <c:pt idx="88">
                  <c:v>4058</c:v>
                </c:pt>
                <c:pt idx="114">
                  <c:v>7994</c:v>
                </c:pt>
                <c:pt idx="117">
                  <c:v>8196</c:v>
                </c:pt>
                <c:pt idx="152">
                  <c:v>10152</c:v>
                </c:pt>
                <c:pt idx="153">
                  <c:v>10190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251">
                  <c:v>-1.5325989996199496E-2</c:v>
                </c:pt>
                <c:pt idx="252">
                  <c:v>-1.1535769997863099E-2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4F3-498B-953C-09C5C800AA3D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(old)'!$D$21:$D$722</c:f>
                <c:numCache>
                  <c:formatCode>General</c:formatCode>
                  <c:ptCount val="702"/>
                  <c:pt idx="33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7.0000000000000001E-3</c:v>
                  </c:pt>
                  <c:pt idx="42">
                    <c:v>7.0000000000000001E-3</c:v>
                  </c:pt>
                  <c:pt idx="44">
                    <c:v>7.0000000000000001E-3</c:v>
                  </c:pt>
                  <c:pt idx="190">
                    <c:v>0</c:v>
                  </c:pt>
                  <c:pt idx="232">
                    <c:v>5.9999999999999995E-4</c:v>
                  </c:pt>
                  <c:pt idx="233">
                    <c:v>0</c:v>
                  </c:pt>
                  <c:pt idx="234">
                    <c:v>2.5999999999999999E-3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2.0000000000000001E-4</c:v>
                  </c:pt>
                  <c:pt idx="242">
                    <c:v>1E-4</c:v>
                  </c:pt>
                  <c:pt idx="243">
                    <c:v>2.0000000000000002E-5</c:v>
                  </c:pt>
                  <c:pt idx="244">
                    <c:v>1E-3</c:v>
                  </c:pt>
                  <c:pt idx="245">
                    <c:v>5.9999999999999995E-4</c:v>
                  </c:pt>
                  <c:pt idx="246">
                    <c:v>1.6999999999999999E-3</c:v>
                  </c:pt>
                  <c:pt idx="247">
                    <c:v>8.9999999999999998E-4</c:v>
                  </c:pt>
                  <c:pt idx="248">
                    <c:v>6.9999999999999999E-4</c:v>
                  </c:pt>
                  <c:pt idx="249">
                    <c:v>2.9999999999999997E-4</c:v>
                  </c:pt>
                  <c:pt idx="250">
                    <c:v>1.1999999999999999E-3</c:v>
                  </c:pt>
                  <c:pt idx="251">
                    <c:v>2.9999999999999997E-4</c:v>
                  </c:pt>
                  <c:pt idx="252">
                    <c:v>2.9999999999999997E-4</c:v>
                  </c:pt>
                  <c:pt idx="253">
                    <c:v>1E-4</c:v>
                  </c:pt>
                  <c:pt idx="254">
                    <c:v>4.0000000000000002E-4</c:v>
                  </c:pt>
                  <c:pt idx="255">
                    <c:v>8.0000000000000004E-4</c:v>
                  </c:pt>
                  <c:pt idx="256">
                    <c:v>1E-4</c:v>
                  </c:pt>
                  <c:pt idx="257">
                    <c:v>1E-4</c:v>
                  </c:pt>
                  <c:pt idx="258">
                    <c:v>1E-4</c:v>
                  </c:pt>
                </c:numCache>
              </c:numRef>
            </c:plus>
            <c:minus>
              <c:numRef>
                <c:f>'A (old)'!$D$21:$D$722</c:f>
                <c:numCache>
                  <c:formatCode>General</c:formatCode>
                  <c:ptCount val="702"/>
                  <c:pt idx="33">
                    <c:v>0</c:v>
                  </c:pt>
                  <c:pt idx="35">
                    <c:v>0</c:v>
                  </c:pt>
                  <c:pt idx="38">
                    <c:v>0</c:v>
                  </c:pt>
                  <c:pt idx="40">
                    <c:v>7.0000000000000001E-3</c:v>
                  </c:pt>
                  <c:pt idx="42">
                    <c:v>7.0000000000000001E-3</c:v>
                  </c:pt>
                  <c:pt idx="44">
                    <c:v>7.0000000000000001E-3</c:v>
                  </c:pt>
                  <c:pt idx="190">
                    <c:v>0</c:v>
                  </c:pt>
                  <c:pt idx="232">
                    <c:v>5.9999999999999995E-4</c:v>
                  </c:pt>
                  <c:pt idx="233">
                    <c:v>0</c:v>
                  </c:pt>
                  <c:pt idx="234">
                    <c:v>2.5999999999999999E-3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2.0000000000000001E-4</c:v>
                  </c:pt>
                  <c:pt idx="242">
                    <c:v>1E-4</c:v>
                  </c:pt>
                  <c:pt idx="243">
                    <c:v>2.0000000000000002E-5</c:v>
                  </c:pt>
                  <c:pt idx="244">
                    <c:v>1E-3</c:v>
                  </c:pt>
                  <c:pt idx="245">
                    <c:v>5.9999999999999995E-4</c:v>
                  </c:pt>
                  <c:pt idx="246">
                    <c:v>1.6999999999999999E-3</c:v>
                  </c:pt>
                  <c:pt idx="247">
                    <c:v>8.9999999999999998E-4</c:v>
                  </c:pt>
                  <c:pt idx="248">
                    <c:v>6.9999999999999999E-4</c:v>
                  </c:pt>
                  <c:pt idx="249">
                    <c:v>2.9999999999999997E-4</c:v>
                  </c:pt>
                  <c:pt idx="250">
                    <c:v>1.1999999999999999E-3</c:v>
                  </c:pt>
                  <c:pt idx="251">
                    <c:v>2.9999999999999997E-4</c:v>
                  </c:pt>
                  <c:pt idx="252">
                    <c:v>2.9999999999999997E-4</c:v>
                  </c:pt>
                  <c:pt idx="253">
                    <c:v>1E-4</c:v>
                  </c:pt>
                  <c:pt idx="254">
                    <c:v>4.0000000000000002E-4</c:v>
                  </c:pt>
                  <c:pt idx="255">
                    <c:v>8.0000000000000004E-4</c:v>
                  </c:pt>
                  <c:pt idx="256">
                    <c:v>1E-4</c:v>
                  </c:pt>
                  <c:pt idx="257">
                    <c:v>1E-4</c:v>
                  </c:pt>
                  <c:pt idx="25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(old)'!$M$21:$M$993</c:f>
              <c:numCache>
                <c:formatCode>General</c:formatCode>
                <c:ptCount val="973"/>
                <c:pt idx="244">
                  <c:v>-1.2168410001322627E-2</c:v>
                </c:pt>
                <c:pt idx="249">
                  <c:v>-1.2648169999010861E-2</c:v>
                </c:pt>
                <c:pt idx="258">
                  <c:v>-1.3566360001277644E-2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4F3-498B-953C-09C5C800AA3D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(old)'!$N$21:$N$993</c:f>
              <c:numCache>
                <c:formatCode>General</c:formatCode>
                <c:ptCount val="973"/>
                <c:pt idx="0">
                  <c:v>-1.8616439996549161E-2</c:v>
                </c:pt>
                <c:pt idx="1">
                  <c:v>1.5839380001125392E-2</c:v>
                </c:pt>
                <c:pt idx="2">
                  <c:v>6.9107400013308506E-3</c:v>
                </c:pt>
                <c:pt idx="3">
                  <c:v>-7.3886399986804463E-3</c:v>
                </c:pt>
                <c:pt idx="4">
                  <c:v>-8.5949599961168133E-3</c:v>
                </c:pt>
                <c:pt idx="5">
                  <c:v>-8.8419999519828707E-4</c:v>
                </c:pt>
                <c:pt idx="6">
                  <c:v>-9.4385199990938418E-3</c:v>
                </c:pt>
                <c:pt idx="7">
                  <c:v>1.4124600002105581E-2</c:v>
                </c:pt>
                <c:pt idx="8">
                  <c:v>6.1084200024197344E-3</c:v>
                </c:pt>
                <c:pt idx="9">
                  <c:v>1.2098279999918304E-2</c:v>
                </c:pt>
                <c:pt idx="10">
                  <c:v>-1.139869999315124E-2</c:v>
                </c:pt>
                <c:pt idx="11">
                  <c:v>5.4436799982795492E-3</c:v>
                </c:pt>
                <c:pt idx="12">
                  <c:v>-6.4947199934977107E-3</c:v>
                </c:pt>
                <c:pt idx="13">
                  <c:v>-1.2347079995379318E-2</c:v>
                </c:pt>
                <c:pt idx="14">
                  <c:v>3.0162800001562573E-2</c:v>
                </c:pt>
                <c:pt idx="15">
                  <c:v>-8.4818199975416064E-3</c:v>
                </c:pt>
                <c:pt idx="16">
                  <c:v>-1.3341800004127435E-3</c:v>
                </c:pt>
                <c:pt idx="17">
                  <c:v>2.1206500023254193E-3</c:v>
                </c:pt>
                <c:pt idx="18">
                  <c:v>2.2790200091549195E-3</c:v>
                </c:pt>
                <c:pt idx="19">
                  <c:v>2.2198000006028451E-3</c:v>
                </c:pt>
                <c:pt idx="20">
                  <c:v>1.171049996628426E-3</c:v>
                </c:pt>
                <c:pt idx="21">
                  <c:v>-1.2772600020980462E-3</c:v>
                </c:pt>
                <c:pt idx="22">
                  <c:v>-1.0296199980075471E-3</c:v>
                </c:pt>
                <c:pt idx="23">
                  <c:v>-1.0296199980075471E-3</c:v>
                </c:pt>
                <c:pt idx="24">
                  <c:v>-1.9343399981153198E-3</c:v>
                </c:pt>
                <c:pt idx="25">
                  <c:v>-1.9343399981153198E-3</c:v>
                </c:pt>
                <c:pt idx="26">
                  <c:v>-1.8866999962483533E-3</c:v>
                </c:pt>
                <c:pt idx="27">
                  <c:v>-1.8866999962483533E-3</c:v>
                </c:pt>
                <c:pt idx="28">
                  <c:v>-3.5625420001451857E-2</c:v>
                </c:pt>
                <c:pt idx="33">
                  <c:v>3.3694800004013814E-3</c:v>
                </c:pt>
                <c:pt idx="38">
                  <c:v>1.8482000014046207E-3</c:v>
                </c:pt>
                <c:pt idx="39">
                  <c:v>-4.1730799930519424E-3</c:v>
                </c:pt>
                <c:pt idx="54">
                  <c:v>-6.6817999322665855E-4</c:v>
                </c:pt>
                <c:pt idx="64">
                  <c:v>7.1054000727599487E-4</c:v>
                </c:pt>
                <c:pt idx="78">
                  <c:v>5.0892599974758923E-3</c:v>
                </c:pt>
                <c:pt idx="86">
                  <c:v>5.2679799991892651E-3</c:v>
                </c:pt>
                <c:pt idx="98">
                  <c:v>-7.8083199987304397E-3</c:v>
                </c:pt>
                <c:pt idx="99">
                  <c:v>-9.9711999791907147E-4</c:v>
                </c:pt>
                <c:pt idx="102">
                  <c:v>1.0785820006276481E-2</c:v>
                </c:pt>
                <c:pt idx="103">
                  <c:v>1.1785820002842229E-2</c:v>
                </c:pt>
                <c:pt idx="104">
                  <c:v>5.0306200064369477E-3</c:v>
                </c:pt>
                <c:pt idx="107">
                  <c:v>5.1371000008657575E-3</c:v>
                </c:pt>
                <c:pt idx="108">
                  <c:v>4.7534600089420564E-3</c:v>
                </c:pt>
                <c:pt idx="109">
                  <c:v>4.0951200062409043E-3</c:v>
                </c:pt>
                <c:pt idx="110">
                  <c:v>3.5646600008476526E-3</c:v>
                </c:pt>
                <c:pt idx="111">
                  <c:v>6.6376600007060915E-3</c:v>
                </c:pt>
                <c:pt idx="113">
                  <c:v>6.5904599978239276E-3</c:v>
                </c:pt>
                <c:pt idx="118">
                  <c:v>-7.7536600001621991E-3</c:v>
                </c:pt>
                <c:pt idx="119">
                  <c:v>2.4856660005752929E-2</c:v>
                </c:pt>
                <c:pt idx="120">
                  <c:v>5.0043000010191463E-3</c:v>
                </c:pt>
                <c:pt idx="122">
                  <c:v>-8.8235999282915145E-4</c:v>
                </c:pt>
                <c:pt idx="125">
                  <c:v>-8.9586399990366772E-3</c:v>
                </c:pt>
                <c:pt idx="126">
                  <c:v>-6.9586399986292236E-3</c:v>
                </c:pt>
                <c:pt idx="127">
                  <c:v>-6.9586399986292236E-3</c:v>
                </c:pt>
                <c:pt idx="128">
                  <c:v>-6.9586399986292236E-3</c:v>
                </c:pt>
                <c:pt idx="129">
                  <c:v>-4.9586399982217699E-3</c:v>
                </c:pt>
                <c:pt idx="130">
                  <c:v>-9.5863999740686268E-4</c:v>
                </c:pt>
                <c:pt idx="131">
                  <c:v>4.135999915888533E-5</c:v>
                </c:pt>
                <c:pt idx="132">
                  <c:v>1.041360003000591E-3</c:v>
                </c:pt>
                <c:pt idx="133">
                  <c:v>-6.8109999920125119E-3</c:v>
                </c:pt>
                <c:pt idx="134">
                  <c:v>-6.8109999920125119E-3</c:v>
                </c:pt>
                <c:pt idx="135">
                  <c:v>-5.8109999954467639E-3</c:v>
                </c:pt>
                <c:pt idx="136">
                  <c:v>2.1890000061830506E-3</c:v>
                </c:pt>
                <c:pt idx="137">
                  <c:v>2.1890000061830506E-3</c:v>
                </c:pt>
                <c:pt idx="138">
                  <c:v>1.1189000004378613E-2</c:v>
                </c:pt>
                <c:pt idx="139">
                  <c:v>1.3189000004786067E-2</c:v>
                </c:pt>
                <c:pt idx="140">
                  <c:v>1.3189000004786067E-2</c:v>
                </c:pt>
                <c:pt idx="141">
                  <c:v>-1.8049600039375946E-3</c:v>
                </c:pt>
                <c:pt idx="151">
                  <c:v>-3.3342999959131703E-3</c:v>
                </c:pt>
                <c:pt idx="157">
                  <c:v>-6.6707400037557818E-3</c:v>
                </c:pt>
                <c:pt idx="158">
                  <c:v>-4.6707400033483282E-3</c:v>
                </c:pt>
                <c:pt idx="159">
                  <c:v>-6.7074000253342092E-4</c:v>
                </c:pt>
                <c:pt idx="180">
                  <c:v>-1.2833959997806232E-2</c:v>
                </c:pt>
                <c:pt idx="181">
                  <c:v>-7.8339599931496195E-3</c:v>
                </c:pt>
                <c:pt idx="182">
                  <c:v>-6.8339599965838715E-3</c:v>
                </c:pt>
                <c:pt idx="183">
                  <c:v>-5.8339600000181235E-3</c:v>
                </c:pt>
                <c:pt idx="184">
                  <c:v>-1.8339599992032163E-3</c:v>
                </c:pt>
                <c:pt idx="185">
                  <c:v>1.166040005045943E-3</c:v>
                </c:pt>
                <c:pt idx="186">
                  <c:v>5.9712000002036802E-3</c:v>
                </c:pt>
                <c:pt idx="187">
                  <c:v>7.4742200013133697E-3</c:v>
                </c:pt>
                <c:pt idx="188">
                  <c:v>-6.459199998062104E-3</c:v>
                </c:pt>
                <c:pt idx="189">
                  <c:v>-6.3591999933123589E-3</c:v>
                </c:pt>
                <c:pt idx="190">
                  <c:v>-6.3083200002438389E-3</c:v>
                </c:pt>
                <c:pt idx="192">
                  <c:v>-7.519939994381275E-3</c:v>
                </c:pt>
                <c:pt idx="193">
                  <c:v>-7.3199399994337E-3</c:v>
                </c:pt>
                <c:pt idx="195">
                  <c:v>-4.2096199977095239E-3</c:v>
                </c:pt>
                <c:pt idx="196">
                  <c:v>4.1929600047296844E-3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4F3-498B-953C-09C5C800AA3D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(old)'!$O$21:$O$993</c:f>
              <c:numCache>
                <c:formatCode>General</c:formatCode>
                <c:ptCount val="973"/>
                <c:pt idx="36">
                  <c:v>5.5167202421180887E-3</c:v>
                </c:pt>
                <c:pt idx="37">
                  <c:v>5.4381756560108116E-3</c:v>
                </c:pt>
                <c:pt idx="38">
                  <c:v>5.3446701963592918E-3</c:v>
                </c:pt>
                <c:pt idx="39">
                  <c:v>4.8240317970196277E-3</c:v>
                </c:pt>
                <c:pt idx="40">
                  <c:v>4.8135591855386576E-3</c:v>
                </c:pt>
                <c:pt idx="41">
                  <c:v>4.8068267924437479E-3</c:v>
                </c:pt>
                <c:pt idx="42">
                  <c:v>4.8008424430260512E-3</c:v>
                </c:pt>
                <c:pt idx="43">
                  <c:v>4.7926139625767174E-3</c:v>
                </c:pt>
                <c:pt idx="44">
                  <c:v>4.7724167832919884E-3</c:v>
                </c:pt>
                <c:pt idx="45">
                  <c:v>4.5741852088307658E-3</c:v>
                </c:pt>
                <c:pt idx="46">
                  <c:v>4.5734371651535537E-3</c:v>
                </c:pt>
                <c:pt idx="47">
                  <c:v>4.5562321605776739E-3</c:v>
                </c:pt>
                <c:pt idx="48">
                  <c:v>4.5248143261347636E-3</c:v>
                </c:pt>
                <c:pt idx="49">
                  <c:v>4.518829976717066E-3</c:v>
                </c:pt>
                <c:pt idx="50">
                  <c:v>4.5120975836221572E-3</c:v>
                </c:pt>
                <c:pt idx="51">
                  <c:v>4.4821758365336702E-3</c:v>
                </c:pt>
                <c:pt idx="52">
                  <c:v>4.4821758365336702E-3</c:v>
                </c:pt>
                <c:pt idx="53">
                  <c:v>4.3108738344520853E-3</c:v>
                </c:pt>
                <c:pt idx="54">
                  <c:v>4.3041414413571757E-3</c:v>
                </c:pt>
                <c:pt idx="55">
                  <c:v>4.2540225149839614E-3</c:v>
                </c:pt>
                <c:pt idx="56">
                  <c:v>3.9630335245484311E-3</c:v>
                </c:pt>
                <c:pt idx="57">
                  <c:v>3.9600413498395819E-3</c:v>
                </c:pt>
                <c:pt idx="58">
                  <c:v>3.9473246073269755E-3</c:v>
                </c:pt>
                <c:pt idx="59">
                  <c:v>3.9473246073269755E-3</c:v>
                </c:pt>
                <c:pt idx="60">
                  <c:v>3.9458285199725513E-3</c:v>
                </c:pt>
                <c:pt idx="61">
                  <c:v>3.856063278707092E-3</c:v>
                </c:pt>
                <c:pt idx="62">
                  <c:v>3.8336219683907267E-3</c:v>
                </c:pt>
                <c:pt idx="63">
                  <c:v>3.8231493569097566E-3</c:v>
                </c:pt>
                <c:pt idx="64">
                  <c:v>3.7835030420175124E-3</c:v>
                </c:pt>
                <c:pt idx="65">
                  <c:v>3.7775186925998148E-3</c:v>
                </c:pt>
                <c:pt idx="66">
                  <c:v>3.7475969455113287E-3</c:v>
                </c:pt>
                <c:pt idx="67">
                  <c:v>3.7475969455113287E-3</c:v>
                </c:pt>
                <c:pt idx="68">
                  <c:v>3.7333841156442973E-3</c:v>
                </c:pt>
                <c:pt idx="69">
                  <c:v>3.6907456260432043E-3</c:v>
                </c:pt>
                <c:pt idx="70">
                  <c:v>3.6907456260432043E-3</c:v>
                </c:pt>
                <c:pt idx="71">
                  <c:v>3.6383825686383529E-3</c:v>
                </c:pt>
                <c:pt idx="72">
                  <c:v>3.6271619134801707E-3</c:v>
                </c:pt>
                <c:pt idx="73">
                  <c:v>3.5882636422651382E-3</c:v>
                </c:pt>
                <c:pt idx="74">
                  <c:v>3.4753090470061019E-3</c:v>
                </c:pt>
                <c:pt idx="75">
                  <c:v>3.4356627321138573E-3</c:v>
                </c:pt>
                <c:pt idx="76">
                  <c:v>3.3092433506650022E-3</c:v>
                </c:pt>
                <c:pt idx="77">
                  <c:v>3.307747263310578E-3</c:v>
                </c:pt>
                <c:pt idx="78">
                  <c:v>3.2628646426778483E-3</c:v>
                </c:pt>
                <c:pt idx="79">
                  <c:v>3.260620511646212E-3</c:v>
                </c:pt>
                <c:pt idx="80">
                  <c:v>3.2037691921780877E-3</c:v>
                </c:pt>
                <c:pt idx="81">
                  <c:v>3.1222324313619622E-3</c:v>
                </c:pt>
                <c:pt idx="82">
                  <c:v>3.0728615486659595E-3</c:v>
                </c:pt>
                <c:pt idx="83">
                  <c:v>2.865653450078191E-3</c:v>
                </c:pt>
                <c:pt idx="84">
                  <c:v>2.8357317029897044E-3</c:v>
                </c:pt>
                <c:pt idx="85">
                  <c:v>2.832739528280856E-3</c:v>
                </c:pt>
                <c:pt idx="86">
                  <c:v>2.7422262433381846E-3</c:v>
                </c:pt>
                <c:pt idx="87">
                  <c:v>2.6906112296105453E-3</c:v>
                </c:pt>
                <c:pt idx="88">
                  <c:v>2.6906112296105453E-3</c:v>
                </c:pt>
                <c:pt idx="89">
                  <c:v>2.4295439862635011E-3</c:v>
                </c:pt>
                <c:pt idx="90">
                  <c:v>2.3255659151310108E-3</c:v>
                </c:pt>
                <c:pt idx="91">
                  <c:v>1.9605206006514768E-3</c:v>
                </c:pt>
                <c:pt idx="92">
                  <c:v>1.9605206006514768E-3</c:v>
                </c:pt>
                <c:pt idx="93">
                  <c:v>1.7839822928294065E-3</c:v>
                </c:pt>
                <c:pt idx="94">
                  <c:v>1.7383516285194647E-3</c:v>
                </c:pt>
                <c:pt idx="95">
                  <c:v>1.4249213277675692E-3</c:v>
                </c:pt>
                <c:pt idx="96">
                  <c:v>1.4219291530587208E-3</c:v>
                </c:pt>
                <c:pt idx="97">
                  <c:v>1.2596036751036819E-3</c:v>
                </c:pt>
                <c:pt idx="98">
                  <c:v>1.2199573602114377E-3</c:v>
                </c:pt>
                <c:pt idx="99">
                  <c:v>1.1002703718574914E-3</c:v>
                </c:pt>
                <c:pt idx="100">
                  <c:v>1.0471592707754288E-3</c:v>
                </c:pt>
                <c:pt idx="101">
                  <c:v>8.3471486644717471E-4</c:v>
                </c:pt>
                <c:pt idx="102">
                  <c:v>7.8833615846002087E-4</c:v>
                </c:pt>
                <c:pt idx="103">
                  <c:v>7.8833615846002087E-4</c:v>
                </c:pt>
                <c:pt idx="104">
                  <c:v>3.0958820504423806E-4</c:v>
                </c:pt>
                <c:pt idx="105">
                  <c:v>2.8191058898738817E-4</c:v>
                </c:pt>
                <c:pt idx="106">
                  <c:v>2.3927209938629478E-4</c:v>
                </c:pt>
                <c:pt idx="107">
                  <c:v>1.8690904198144336E-4</c:v>
                </c:pt>
                <c:pt idx="108">
                  <c:v>3.8796393893435893E-5</c:v>
                </c:pt>
                <c:pt idx="109">
                  <c:v>-4.5732541631538816E-5</c:v>
                </c:pt>
                <c:pt idx="110">
                  <c:v>-8.0890594460509592E-5</c:v>
                </c:pt>
                <c:pt idx="111">
                  <c:v>-1.9309714604233419E-4</c:v>
                </c:pt>
                <c:pt idx="112">
                  <c:v>-1.9833345178281881E-4</c:v>
                </c:pt>
                <c:pt idx="113">
                  <c:v>-2.2301889313082034E-4</c:v>
                </c:pt>
                <c:pt idx="114">
                  <c:v>-2.5368868389651945E-4</c:v>
                </c:pt>
                <c:pt idx="115">
                  <c:v>-3.1652435278234099E-4</c:v>
                </c:pt>
                <c:pt idx="116">
                  <c:v>-3.7487175960488912E-4</c:v>
                </c:pt>
                <c:pt idx="117">
                  <c:v>-4.0479350669337527E-4</c:v>
                </c:pt>
                <c:pt idx="118">
                  <c:v>-4.7286548131968229E-4</c:v>
                </c:pt>
                <c:pt idx="119">
                  <c:v>-5.2971680078780625E-4</c:v>
                </c:pt>
                <c:pt idx="120">
                  <c:v>-5.3121288814223042E-4</c:v>
                </c:pt>
                <c:pt idx="121">
                  <c:v>-5.8582007657871811E-4</c:v>
                </c:pt>
                <c:pt idx="122">
                  <c:v>-6.33694871920297E-4</c:v>
                </c:pt>
                <c:pt idx="123">
                  <c:v>-7.6385447175521259E-4</c:v>
                </c:pt>
                <c:pt idx="124">
                  <c:v>-8.438951452169139E-4</c:v>
                </c:pt>
                <c:pt idx="125">
                  <c:v>-9.673223519569207E-4</c:v>
                </c:pt>
                <c:pt idx="126">
                  <c:v>-9.673223519569207E-4</c:v>
                </c:pt>
                <c:pt idx="127">
                  <c:v>-9.673223519569207E-4</c:v>
                </c:pt>
                <c:pt idx="128">
                  <c:v>-9.673223519569207E-4</c:v>
                </c:pt>
                <c:pt idx="129">
                  <c:v>-9.673223519569207E-4</c:v>
                </c:pt>
                <c:pt idx="130">
                  <c:v>-9.673223519569207E-4</c:v>
                </c:pt>
                <c:pt idx="131">
                  <c:v>-9.673223519569207E-4</c:v>
                </c:pt>
                <c:pt idx="132">
                  <c:v>-9.673223519569207E-4</c:v>
                </c:pt>
                <c:pt idx="133">
                  <c:v>-9.6881843931134488E-4</c:v>
                </c:pt>
                <c:pt idx="134">
                  <c:v>-9.6881843931134488E-4</c:v>
                </c:pt>
                <c:pt idx="135">
                  <c:v>-9.6881843931134488E-4</c:v>
                </c:pt>
                <c:pt idx="136">
                  <c:v>-9.6881843931134488E-4</c:v>
                </c:pt>
                <c:pt idx="137">
                  <c:v>-9.6881843931134488E-4</c:v>
                </c:pt>
                <c:pt idx="138">
                  <c:v>-9.6881843931134488E-4</c:v>
                </c:pt>
                <c:pt idx="139">
                  <c:v>-9.6881843931134488E-4</c:v>
                </c:pt>
                <c:pt idx="140">
                  <c:v>-9.6881843931134488E-4</c:v>
                </c:pt>
                <c:pt idx="141">
                  <c:v>-1.0600797679312284E-3</c:v>
                </c:pt>
                <c:pt idx="142">
                  <c:v>-1.2186650275002068E-3</c:v>
                </c:pt>
                <c:pt idx="143">
                  <c:v>-1.220161114854631E-3</c:v>
                </c:pt>
                <c:pt idx="144">
                  <c:v>-1.2785085216771791E-3</c:v>
                </c:pt>
                <c:pt idx="145">
                  <c:v>-1.2897291768353613E-3</c:v>
                </c:pt>
                <c:pt idx="146">
                  <c:v>-1.2927213515442106E-3</c:v>
                </c:pt>
                <c:pt idx="147">
                  <c:v>-1.5463081581191329E-3</c:v>
                </c:pt>
                <c:pt idx="148">
                  <c:v>-1.6278449189352584E-3</c:v>
                </c:pt>
                <c:pt idx="149">
                  <c:v>-1.7288308153589E-3</c:v>
                </c:pt>
                <c:pt idx="150">
                  <c:v>-1.7400514705170822E-3</c:v>
                </c:pt>
                <c:pt idx="151">
                  <c:v>-1.8552501968077551E-3</c:v>
                </c:pt>
                <c:pt idx="152">
                  <c:v>-1.8679669393203615E-3</c:v>
                </c:pt>
                <c:pt idx="153">
                  <c:v>-1.8963925990544243E-3</c:v>
                </c:pt>
                <c:pt idx="154">
                  <c:v>-1.9382830449783048E-3</c:v>
                </c:pt>
                <c:pt idx="155">
                  <c:v>-1.9667087047123668E-3</c:v>
                </c:pt>
                <c:pt idx="156">
                  <c:v>-1.9682047920667918E-3</c:v>
                </c:pt>
                <c:pt idx="157">
                  <c:v>-1.9734410978072764E-3</c:v>
                </c:pt>
                <c:pt idx="158">
                  <c:v>-1.9734410978072764E-3</c:v>
                </c:pt>
                <c:pt idx="159">
                  <c:v>-1.9734410978072764E-3</c:v>
                </c:pt>
                <c:pt idx="160">
                  <c:v>-2.499315802887426E-3</c:v>
                </c:pt>
                <c:pt idx="161">
                  <c:v>-2.5120325454000324E-3</c:v>
                </c:pt>
                <c:pt idx="162">
                  <c:v>-2.5150247201088808E-3</c:v>
                </c:pt>
                <c:pt idx="163">
                  <c:v>-2.7446741290130137E-3</c:v>
                </c:pt>
                <c:pt idx="164">
                  <c:v>-3.0251905079675739E-3</c:v>
                </c:pt>
                <c:pt idx="165">
                  <c:v>-3.0251905079675739E-3</c:v>
                </c:pt>
                <c:pt idx="166">
                  <c:v>-3.0251905079675739E-3</c:v>
                </c:pt>
                <c:pt idx="167">
                  <c:v>-3.5637819555603299E-3</c:v>
                </c:pt>
                <c:pt idx="168">
                  <c:v>-3.5637819555603299E-3</c:v>
                </c:pt>
                <c:pt idx="169">
                  <c:v>-3.5637819555603299E-3</c:v>
                </c:pt>
                <c:pt idx="170">
                  <c:v>-3.5637819555603299E-3</c:v>
                </c:pt>
                <c:pt idx="171">
                  <c:v>-3.5652780429147541E-3</c:v>
                </c:pt>
                <c:pt idx="172">
                  <c:v>-3.5652780429147541E-3</c:v>
                </c:pt>
                <c:pt idx="173">
                  <c:v>-3.5652780429147541E-3</c:v>
                </c:pt>
                <c:pt idx="174">
                  <c:v>-3.5809869601362105E-3</c:v>
                </c:pt>
                <c:pt idx="175">
                  <c:v>-3.5809869601362105E-3</c:v>
                </c:pt>
                <c:pt idx="176">
                  <c:v>-3.5809869601362105E-3</c:v>
                </c:pt>
                <c:pt idx="177">
                  <c:v>-3.5809869601362105E-3</c:v>
                </c:pt>
                <c:pt idx="178">
                  <c:v>-3.5809869601362105E-3</c:v>
                </c:pt>
                <c:pt idx="179">
                  <c:v>-3.8562670333502852E-3</c:v>
                </c:pt>
                <c:pt idx="180">
                  <c:v>-4.0896566606404795E-3</c:v>
                </c:pt>
                <c:pt idx="181">
                  <c:v>-4.0896566606404795E-3</c:v>
                </c:pt>
                <c:pt idx="182">
                  <c:v>-4.0896566606404795E-3</c:v>
                </c:pt>
                <c:pt idx="183">
                  <c:v>-4.0896566606404795E-3</c:v>
                </c:pt>
                <c:pt idx="184">
                  <c:v>-4.0896566606404795E-3</c:v>
                </c:pt>
                <c:pt idx="185">
                  <c:v>-4.0896566606404795E-3</c:v>
                </c:pt>
                <c:pt idx="186">
                  <c:v>-4.1180823203745406E-3</c:v>
                </c:pt>
                <c:pt idx="187">
                  <c:v>-4.1637129846844824E-3</c:v>
                </c:pt>
                <c:pt idx="188">
                  <c:v>-4.3275345499939463E-3</c:v>
                </c:pt>
                <c:pt idx="189">
                  <c:v>-4.3275345499939463E-3</c:v>
                </c:pt>
                <c:pt idx="190">
                  <c:v>-4.390370218879767E-3</c:v>
                </c:pt>
                <c:pt idx="191">
                  <c:v>-4.5317504738728665E-3</c:v>
                </c:pt>
                <c:pt idx="192">
                  <c:v>-4.9207331860231891E-3</c:v>
                </c:pt>
                <c:pt idx="193">
                  <c:v>-4.9207331860231891E-3</c:v>
                </c:pt>
                <c:pt idx="194">
                  <c:v>-4.967859937687555E-3</c:v>
                </c:pt>
                <c:pt idx="195">
                  <c:v>-4.9775845054913148E-3</c:v>
                </c:pt>
                <c:pt idx="196">
                  <c:v>-4.9917973353583453E-3</c:v>
                </c:pt>
                <c:pt idx="197">
                  <c:v>-5.0591212663074403E-3</c:v>
                </c:pt>
                <c:pt idx="198">
                  <c:v>-5.1017597559085319E-3</c:v>
                </c:pt>
                <c:pt idx="199">
                  <c:v>-5.2999913303697554E-3</c:v>
                </c:pt>
                <c:pt idx="200">
                  <c:v>-5.5902322771280736E-3</c:v>
                </c:pt>
                <c:pt idx="201">
                  <c:v>-5.5902322771280736E-3</c:v>
                </c:pt>
                <c:pt idx="202">
                  <c:v>-5.5902322771280736E-3</c:v>
                </c:pt>
                <c:pt idx="203">
                  <c:v>-5.6358629414380154E-3</c:v>
                </c:pt>
                <c:pt idx="204">
                  <c:v>-5.6358629414380154E-3</c:v>
                </c:pt>
                <c:pt idx="205">
                  <c:v>-5.6358629414380154E-3</c:v>
                </c:pt>
                <c:pt idx="206">
                  <c:v>-5.6358629414380154E-3</c:v>
                </c:pt>
                <c:pt idx="207">
                  <c:v>-5.6358629414380154E-3</c:v>
                </c:pt>
                <c:pt idx="208">
                  <c:v>-5.6358629414380154E-3</c:v>
                </c:pt>
                <c:pt idx="209">
                  <c:v>-5.6358629414380154E-3</c:v>
                </c:pt>
                <c:pt idx="210">
                  <c:v>-5.6373590287924396E-3</c:v>
                </c:pt>
                <c:pt idx="211">
                  <c:v>-5.6373590287924396E-3</c:v>
                </c:pt>
                <c:pt idx="212">
                  <c:v>-5.6373590287924396E-3</c:v>
                </c:pt>
                <c:pt idx="213">
                  <c:v>-5.6373590287924396E-3</c:v>
                </c:pt>
                <c:pt idx="214">
                  <c:v>-5.6373590287924396E-3</c:v>
                </c:pt>
                <c:pt idx="215">
                  <c:v>-5.7301164447667472E-3</c:v>
                </c:pt>
                <c:pt idx="216">
                  <c:v>-6.4257970645740575E-3</c:v>
                </c:pt>
                <c:pt idx="217">
                  <c:v>-6.4856405587510298E-3</c:v>
                </c:pt>
                <c:pt idx="218">
                  <c:v>-6.6965888757248597E-3</c:v>
                </c:pt>
                <c:pt idx="219">
                  <c:v>-6.9958063466097229E-3</c:v>
                </c:pt>
                <c:pt idx="220">
                  <c:v>-7.8007013432900086E-3</c:v>
                </c:pt>
                <c:pt idx="221">
                  <c:v>-7.8306230903784947E-3</c:v>
                </c:pt>
                <c:pt idx="222">
                  <c:v>-7.8605448374669817E-3</c:v>
                </c:pt>
                <c:pt idx="223">
                  <c:v>-8.0288546648397165E-3</c:v>
                </c:pt>
                <c:pt idx="224">
                  <c:v>-8.0415714073523228E-3</c:v>
                </c:pt>
                <c:pt idx="225">
                  <c:v>-8.047555756770023E-3</c:v>
                </c:pt>
                <c:pt idx="226">
                  <c:v>-8.1029109888837228E-3</c:v>
                </c:pt>
                <c:pt idx="227">
                  <c:v>-8.5105947929643502E-3</c:v>
                </c:pt>
                <c:pt idx="228">
                  <c:v>-8.5405165400528338E-3</c:v>
                </c:pt>
                <c:pt idx="229">
                  <c:v>-8.5719343744957467E-3</c:v>
                </c:pt>
                <c:pt idx="230">
                  <c:v>-8.5719343744957467E-3</c:v>
                </c:pt>
                <c:pt idx="231">
                  <c:v>-8.5861472043627755E-3</c:v>
                </c:pt>
                <c:pt idx="232">
                  <c:v>-1.0035107807122731E-2</c:v>
                </c:pt>
                <c:pt idx="233">
                  <c:v>-1.0347042020520201E-2</c:v>
                </c:pt>
                <c:pt idx="234">
                  <c:v>-1.0682165587911251E-2</c:v>
                </c:pt>
                <c:pt idx="235">
                  <c:v>-1.0857207808378896E-2</c:v>
                </c:pt>
                <c:pt idx="236">
                  <c:v>-1.0857207808378896E-2</c:v>
                </c:pt>
                <c:pt idx="237">
                  <c:v>-1.0857207808378896E-2</c:v>
                </c:pt>
                <c:pt idx="238">
                  <c:v>-1.0857207808378896E-2</c:v>
                </c:pt>
                <c:pt idx="239">
                  <c:v>-1.0857207808378896E-2</c:v>
                </c:pt>
                <c:pt idx="240">
                  <c:v>-1.0857207808378896E-2</c:v>
                </c:pt>
                <c:pt idx="241">
                  <c:v>-1.1202055943573701E-2</c:v>
                </c:pt>
                <c:pt idx="242">
                  <c:v>-1.1225993341244491E-2</c:v>
                </c:pt>
                <c:pt idx="243">
                  <c:v>-1.1227489428598917E-2</c:v>
                </c:pt>
                <c:pt idx="244">
                  <c:v>-1.1235343887209644E-2</c:v>
                </c:pt>
                <c:pt idx="245">
                  <c:v>-1.1273868136586068E-2</c:v>
                </c:pt>
                <c:pt idx="246">
                  <c:v>-1.1316506626187162E-2</c:v>
                </c:pt>
                <c:pt idx="247">
                  <c:v>-1.1712221731432396E-2</c:v>
                </c:pt>
                <c:pt idx="248">
                  <c:v>-1.2196954034265874E-2</c:v>
                </c:pt>
                <c:pt idx="249">
                  <c:v>-1.2680564271583539E-2</c:v>
                </c:pt>
                <c:pt idx="250">
                  <c:v>-1.3220651806530717E-2</c:v>
                </c:pt>
                <c:pt idx="251">
                  <c:v>-1.3278251169676056E-2</c:v>
                </c:pt>
                <c:pt idx="252">
                  <c:v>-1.3293960086897511E-2</c:v>
                </c:pt>
                <c:pt idx="253">
                  <c:v>-1.3760365319639291E-2</c:v>
                </c:pt>
                <c:pt idx="254">
                  <c:v>-1.3825445119556749E-2</c:v>
                </c:pt>
                <c:pt idx="255">
                  <c:v>-1.3877434155122995E-2</c:v>
                </c:pt>
                <c:pt idx="256">
                  <c:v>-1.4119426284701128E-2</c:v>
                </c:pt>
                <c:pt idx="257">
                  <c:v>-1.4201711089194467E-2</c:v>
                </c:pt>
                <c:pt idx="258">
                  <c:v>-1.4696916003508916E-2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4F3-498B-953C-09C5C800AA3D}"/>
            </c:ext>
          </c:extLst>
        </c:ser>
        <c:ser>
          <c:idx val="8"/>
          <c:order val="8"/>
          <c:tx>
            <c:strRef>
              <c:f>'A (old)'!$R$20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FFFF99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-28842</c:v>
                </c:pt>
                <c:pt idx="1">
                  <c:v>-28741</c:v>
                </c:pt>
                <c:pt idx="2">
                  <c:v>-28293</c:v>
                </c:pt>
                <c:pt idx="3">
                  <c:v>-27552</c:v>
                </c:pt>
                <c:pt idx="4">
                  <c:v>-25428</c:v>
                </c:pt>
                <c:pt idx="5">
                  <c:v>-25310</c:v>
                </c:pt>
                <c:pt idx="6">
                  <c:v>-24586</c:v>
                </c:pt>
                <c:pt idx="7">
                  <c:v>-24470</c:v>
                </c:pt>
                <c:pt idx="8">
                  <c:v>-23969</c:v>
                </c:pt>
                <c:pt idx="9">
                  <c:v>-23346</c:v>
                </c:pt>
                <c:pt idx="10">
                  <c:v>-23285</c:v>
                </c:pt>
                <c:pt idx="11">
                  <c:v>-15376</c:v>
                </c:pt>
                <c:pt idx="12">
                  <c:v>-9496</c:v>
                </c:pt>
                <c:pt idx="13">
                  <c:v>-9494</c:v>
                </c:pt>
                <c:pt idx="14">
                  <c:v>-9460</c:v>
                </c:pt>
                <c:pt idx="15">
                  <c:v>-9401</c:v>
                </c:pt>
                <c:pt idx="16">
                  <c:v>-9399</c:v>
                </c:pt>
                <c:pt idx="17">
                  <c:v>-3142.5</c:v>
                </c:pt>
                <c:pt idx="18">
                  <c:v>-3139</c:v>
                </c:pt>
                <c:pt idx="19">
                  <c:v>-3110</c:v>
                </c:pt>
                <c:pt idx="20">
                  <c:v>-2422.5</c:v>
                </c:pt>
                <c:pt idx="21">
                  <c:v>-1693</c:v>
                </c:pt>
                <c:pt idx="22">
                  <c:v>-1691</c:v>
                </c:pt>
                <c:pt idx="23">
                  <c:v>-1691</c:v>
                </c:pt>
                <c:pt idx="24">
                  <c:v>-1687</c:v>
                </c:pt>
                <c:pt idx="25">
                  <c:v>-1687</c:v>
                </c:pt>
                <c:pt idx="26">
                  <c:v>-1685</c:v>
                </c:pt>
                <c:pt idx="27">
                  <c:v>-1685</c:v>
                </c:pt>
                <c:pt idx="28">
                  <c:v>-381</c:v>
                </c:pt>
                <c:pt idx="29">
                  <c:v>-259</c:v>
                </c:pt>
                <c:pt idx="30">
                  <c:v>-259</c:v>
                </c:pt>
                <c:pt idx="31">
                  <c:v>-238</c:v>
                </c:pt>
                <c:pt idx="32">
                  <c:v>-238</c:v>
                </c:pt>
                <c:pt idx="33">
                  <c:v>-186</c:v>
                </c:pt>
                <c:pt idx="34">
                  <c:v>-114</c:v>
                </c:pt>
                <c:pt idx="35">
                  <c:v>0</c:v>
                </c:pt>
                <c:pt idx="36">
                  <c:v>280</c:v>
                </c:pt>
                <c:pt idx="37">
                  <c:v>385</c:v>
                </c:pt>
                <c:pt idx="38">
                  <c:v>510</c:v>
                </c:pt>
                <c:pt idx="39">
                  <c:v>1206</c:v>
                </c:pt>
                <c:pt idx="40">
                  <c:v>1220</c:v>
                </c:pt>
                <c:pt idx="41">
                  <c:v>1229</c:v>
                </c:pt>
                <c:pt idx="42">
                  <c:v>1237</c:v>
                </c:pt>
                <c:pt idx="43">
                  <c:v>1248</c:v>
                </c:pt>
                <c:pt idx="44">
                  <c:v>1275</c:v>
                </c:pt>
                <c:pt idx="45">
                  <c:v>1540</c:v>
                </c:pt>
                <c:pt idx="46">
                  <c:v>1541</c:v>
                </c:pt>
                <c:pt idx="47">
                  <c:v>1564</c:v>
                </c:pt>
                <c:pt idx="48">
                  <c:v>1606</c:v>
                </c:pt>
                <c:pt idx="49">
                  <c:v>1614</c:v>
                </c:pt>
                <c:pt idx="50">
                  <c:v>1623</c:v>
                </c:pt>
                <c:pt idx="51">
                  <c:v>1663</c:v>
                </c:pt>
                <c:pt idx="52">
                  <c:v>1663</c:v>
                </c:pt>
                <c:pt idx="53">
                  <c:v>1892</c:v>
                </c:pt>
                <c:pt idx="54">
                  <c:v>1901</c:v>
                </c:pt>
                <c:pt idx="55">
                  <c:v>1968</c:v>
                </c:pt>
                <c:pt idx="56">
                  <c:v>2357</c:v>
                </c:pt>
                <c:pt idx="57">
                  <c:v>2361</c:v>
                </c:pt>
                <c:pt idx="58">
                  <c:v>2378</c:v>
                </c:pt>
                <c:pt idx="59">
                  <c:v>2378</c:v>
                </c:pt>
                <c:pt idx="60">
                  <c:v>2380</c:v>
                </c:pt>
                <c:pt idx="61">
                  <c:v>2500</c:v>
                </c:pt>
                <c:pt idx="62">
                  <c:v>2530</c:v>
                </c:pt>
                <c:pt idx="63">
                  <c:v>2544</c:v>
                </c:pt>
                <c:pt idx="64">
                  <c:v>2597</c:v>
                </c:pt>
                <c:pt idx="65">
                  <c:v>2605</c:v>
                </c:pt>
                <c:pt idx="66">
                  <c:v>2645</c:v>
                </c:pt>
                <c:pt idx="67">
                  <c:v>2645</c:v>
                </c:pt>
                <c:pt idx="68">
                  <c:v>2664</c:v>
                </c:pt>
                <c:pt idx="69">
                  <c:v>2721</c:v>
                </c:pt>
                <c:pt idx="70">
                  <c:v>2721</c:v>
                </c:pt>
                <c:pt idx="71">
                  <c:v>2791</c:v>
                </c:pt>
                <c:pt idx="72">
                  <c:v>2806</c:v>
                </c:pt>
                <c:pt idx="73">
                  <c:v>2858</c:v>
                </c:pt>
                <c:pt idx="74">
                  <c:v>3009</c:v>
                </c:pt>
                <c:pt idx="75">
                  <c:v>3062</c:v>
                </c:pt>
                <c:pt idx="76">
                  <c:v>3231</c:v>
                </c:pt>
                <c:pt idx="77">
                  <c:v>3233</c:v>
                </c:pt>
                <c:pt idx="78">
                  <c:v>3293</c:v>
                </c:pt>
                <c:pt idx="79">
                  <c:v>3296</c:v>
                </c:pt>
                <c:pt idx="80">
                  <c:v>3372</c:v>
                </c:pt>
                <c:pt idx="81">
                  <c:v>3481</c:v>
                </c:pt>
                <c:pt idx="82">
                  <c:v>3547</c:v>
                </c:pt>
                <c:pt idx="83">
                  <c:v>3824</c:v>
                </c:pt>
                <c:pt idx="84">
                  <c:v>3864</c:v>
                </c:pt>
                <c:pt idx="85">
                  <c:v>3868</c:v>
                </c:pt>
                <c:pt idx="86">
                  <c:v>3989</c:v>
                </c:pt>
                <c:pt idx="87">
                  <c:v>4058</c:v>
                </c:pt>
                <c:pt idx="88">
                  <c:v>4058</c:v>
                </c:pt>
                <c:pt idx="89">
                  <c:v>4407</c:v>
                </c:pt>
                <c:pt idx="90">
                  <c:v>4546</c:v>
                </c:pt>
                <c:pt idx="91">
                  <c:v>5034</c:v>
                </c:pt>
                <c:pt idx="92">
                  <c:v>5034</c:v>
                </c:pt>
                <c:pt idx="93">
                  <c:v>5270</c:v>
                </c:pt>
                <c:pt idx="94">
                  <c:v>5331</c:v>
                </c:pt>
                <c:pt idx="95">
                  <c:v>5750</c:v>
                </c:pt>
                <c:pt idx="96">
                  <c:v>5754</c:v>
                </c:pt>
                <c:pt idx="97">
                  <c:v>5971</c:v>
                </c:pt>
                <c:pt idx="98">
                  <c:v>6024</c:v>
                </c:pt>
                <c:pt idx="99">
                  <c:v>6184</c:v>
                </c:pt>
                <c:pt idx="100">
                  <c:v>6255</c:v>
                </c:pt>
                <c:pt idx="101">
                  <c:v>6539</c:v>
                </c:pt>
                <c:pt idx="102">
                  <c:v>6601</c:v>
                </c:pt>
                <c:pt idx="103">
                  <c:v>6601</c:v>
                </c:pt>
                <c:pt idx="104">
                  <c:v>7241</c:v>
                </c:pt>
                <c:pt idx="105">
                  <c:v>7278</c:v>
                </c:pt>
                <c:pt idx="106">
                  <c:v>7335</c:v>
                </c:pt>
                <c:pt idx="107">
                  <c:v>7405</c:v>
                </c:pt>
                <c:pt idx="108">
                  <c:v>7603</c:v>
                </c:pt>
                <c:pt idx="109">
                  <c:v>7716</c:v>
                </c:pt>
                <c:pt idx="110">
                  <c:v>7763</c:v>
                </c:pt>
                <c:pt idx="111">
                  <c:v>7913</c:v>
                </c:pt>
                <c:pt idx="112">
                  <c:v>7920</c:v>
                </c:pt>
                <c:pt idx="113">
                  <c:v>7953</c:v>
                </c:pt>
                <c:pt idx="114">
                  <c:v>7994</c:v>
                </c:pt>
                <c:pt idx="115">
                  <c:v>8078</c:v>
                </c:pt>
                <c:pt idx="116">
                  <c:v>8156</c:v>
                </c:pt>
                <c:pt idx="117">
                  <c:v>8196</c:v>
                </c:pt>
                <c:pt idx="118">
                  <c:v>8287</c:v>
                </c:pt>
                <c:pt idx="119">
                  <c:v>8363</c:v>
                </c:pt>
                <c:pt idx="120">
                  <c:v>8365</c:v>
                </c:pt>
                <c:pt idx="121">
                  <c:v>8438</c:v>
                </c:pt>
                <c:pt idx="122">
                  <c:v>8502</c:v>
                </c:pt>
                <c:pt idx="123">
                  <c:v>8676</c:v>
                </c:pt>
                <c:pt idx="124">
                  <c:v>8783</c:v>
                </c:pt>
                <c:pt idx="125">
                  <c:v>8948</c:v>
                </c:pt>
                <c:pt idx="126">
                  <c:v>8948</c:v>
                </c:pt>
                <c:pt idx="127">
                  <c:v>8948</c:v>
                </c:pt>
                <c:pt idx="128">
                  <c:v>8948</c:v>
                </c:pt>
                <c:pt idx="129">
                  <c:v>8948</c:v>
                </c:pt>
                <c:pt idx="130">
                  <c:v>8948</c:v>
                </c:pt>
                <c:pt idx="131">
                  <c:v>8948</c:v>
                </c:pt>
                <c:pt idx="132">
                  <c:v>8948</c:v>
                </c:pt>
                <c:pt idx="133">
                  <c:v>8950</c:v>
                </c:pt>
                <c:pt idx="134">
                  <c:v>8950</c:v>
                </c:pt>
                <c:pt idx="135">
                  <c:v>8950</c:v>
                </c:pt>
                <c:pt idx="136">
                  <c:v>8950</c:v>
                </c:pt>
                <c:pt idx="137">
                  <c:v>8950</c:v>
                </c:pt>
                <c:pt idx="138">
                  <c:v>8950</c:v>
                </c:pt>
                <c:pt idx="139">
                  <c:v>8950</c:v>
                </c:pt>
                <c:pt idx="140">
                  <c:v>8950</c:v>
                </c:pt>
                <c:pt idx="141">
                  <c:v>9072</c:v>
                </c:pt>
                <c:pt idx="142">
                  <c:v>9284</c:v>
                </c:pt>
                <c:pt idx="143">
                  <c:v>9286</c:v>
                </c:pt>
                <c:pt idx="144">
                  <c:v>9364</c:v>
                </c:pt>
                <c:pt idx="145">
                  <c:v>9379</c:v>
                </c:pt>
                <c:pt idx="146">
                  <c:v>9383</c:v>
                </c:pt>
                <c:pt idx="147">
                  <c:v>9722</c:v>
                </c:pt>
                <c:pt idx="148">
                  <c:v>9831</c:v>
                </c:pt>
                <c:pt idx="149">
                  <c:v>9966</c:v>
                </c:pt>
                <c:pt idx="150">
                  <c:v>9981</c:v>
                </c:pt>
                <c:pt idx="151">
                  <c:v>10135</c:v>
                </c:pt>
                <c:pt idx="152">
                  <c:v>10152</c:v>
                </c:pt>
                <c:pt idx="153">
                  <c:v>10190</c:v>
                </c:pt>
                <c:pt idx="154">
                  <c:v>10246</c:v>
                </c:pt>
                <c:pt idx="155">
                  <c:v>10284</c:v>
                </c:pt>
                <c:pt idx="156">
                  <c:v>10286</c:v>
                </c:pt>
                <c:pt idx="157">
                  <c:v>10293</c:v>
                </c:pt>
                <c:pt idx="158">
                  <c:v>10293</c:v>
                </c:pt>
                <c:pt idx="159">
                  <c:v>10293</c:v>
                </c:pt>
                <c:pt idx="160">
                  <c:v>10996</c:v>
                </c:pt>
                <c:pt idx="161">
                  <c:v>11013</c:v>
                </c:pt>
                <c:pt idx="162">
                  <c:v>11017</c:v>
                </c:pt>
                <c:pt idx="163">
                  <c:v>11324</c:v>
                </c:pt>
                <c:pt idx="164">
                  <c:v>11699</c:v>
                </c:pt>
                <c:pt idx="165">
                  <c:v>11699</c:v>
                </c:pt>
                <c:pt idx="166">
                  <c:v>11699</c:v>
                </c:pt>
                <c:pt idx="167">
                  <c:v>12419</c:v>
                </c:pt>
                <c:pt idx="168">
                  <c:v>12419</c:v>
                </c:pt>
                <c:pt idx="169">
                  <c:v>12419</c:v>
                </c:pt>
                <c:pt idx="170">
                  <c:v>12419</c:v>
                </c:pt>
                <c:pt idx="171">
                  <c:v>12421</c:v>
                </c:pt>
                <c:pt idx="172">
                  <c:v>12421</c:v>
                </c:pt>
                <c:pt idx="173">
                  <c:v>12421</c:v>
                </c:pt>
                <c:pt idx="174">
                  <c:v>12442</c:v>
                </c:pt>
                <c:pt idx="175">
                  <c:v>12442</c:v>
                </c:pt>
                <c:pt idx="176">
                  <c:v>12442</c:v>
                </c:pt>
                <c:pt idx="177">
                  <c:v>12442</c:v>
                </c:pt>
                <c:pt idx="178">
                  <c:v>12442</c:v>
                </c:pt>
                <c:pt idx="179">
                  <c:v>12810</c:v>
                </c:pt>
                <c:pt idx="180">
                  <c:v>13122</c:v>
                </c:pt>
                <c:pt idx="181">
                  <c:v>13122</c:v>
                </c:pt>
                <c:pt idx="182">
                  <c:v>13122</c:v>
                </c:pt>
                <c:pt idx="183">
                  <c:v>13122</c:v>
                </c:pt>
                <c:pt idx="184">
                  <c:v>13122</c:v>
                </c:pt>
                <c:pt idx="185">
                  <c:v>13122</c:v>
                </c:pt>
                <c:pt idx="186">
                  <c:v>13160</c:v>
                </c:pt>
                <c:pt idx="187">
                  <c:v>13221</c:v>
                </c:pt>
                <c:pt idx="188">
                  <c:v>13440</c:v>
                </c:pt>
                <c:pt idx="189">
                  <c:v>13440</c:v>
                </c:pt>
                <c:pt idx="190">
                  <c:v>13524</c:v>
                </c:pt>
                <c:pt idx="191">
                  <c:v>13713</c:v>
                </c:pt>
                <c:pt idx="192">
                  <c:v>14233</c:v>
                </c:pt>
                <c:pt idx="193">
                  <c:v>14233</c:v>
                </c:pt>
                <c:pt idx="194">
                  <c:v>14296</c:v>
                </c:pt>
                <c:pt idx="195">
                  <c:v>14309</c:v>
                </c:pt>
                <c:pt idx="196">
                  <c:v>14328</c:v>
                </c:pt>
                <c:pt idx="197">
                  <c:v>14418</c:v>
                </c:pt>
                <c:pt idx="198">
                  <c:v>14475</c:v>
                </c:pt>
                <c:pt idx="199">
                  <c:v>14740</c:v>
                </c:pt>
                <c:pt idx="200">
                  <c:v>15128</c:v>
                </c:pt>
                <c:pt idx="201">
                  <c:v>15128</c:v>
                </c:pt>
                <c:pt idx="202">
                  <c:v>15128</c:v>
                </c:pt>
                <c:pt idx="203">
                  <c:v>15189</c:v>
                </c:pt>
                <c:pt idx="204">
                  <c:v>15189</c:v>
                </c:pt>
                <c:pt idx="205">
                  <c:v>15189</c:v>
                </c:pt>
                <c:pt idx="206">
                  <c:v>15189</c:v>
                </c:pt>
                <c:pt idx="207">
                  <c:v>15189</c:v>
                </c:pt>
                <c:pt idx="208">
                  <c:v>15189</c:v>
                </c:pt>
                <c:pt idx="209">
                  <c:v>15189</c:v>
                </c:pt>
                <c:pt idx="210">
                  <c:v>15191</c:v>
                </c:pt>
                <c:pt idx="211">
                  <c:v>15191</c:v>
                </c:pt>
                <c:pt idx="212">
                  <c:v>15191</c:v>
                </c:pt>
                <c:pt idx="213">
                  <c:v>15191</c:v>
                </c:pt>
                <c:pt idx="214">
                  <c:v>15191</c:v>
                </c:pt>
                <c:pt idx="215">
                  <c:v>15315</c:v>
                </c:pt>
                <c:pt idx="216">
                  <c:v>16245</c:v>
                </c:pt>
                <c:pt idx="217">
                  <c:v>16325</c:v>
                </c:pt>
                <c:pt idx="218">
                  <c:v>16607</c:v>
                </c:pt>
                <c:pt idx="219">
                  <c:v>17007</c:v>
                </c:pt>
                <c:pt idx="220">
                  <c:v>18083</c:v>
                </c:pt>
                <c:pt idx="221">
                  <c:v>18123</c:v>
                </c:pt>
                <c:pt idx="222">
                  <c:v>18163</c:v>
                </c:pt>
                <c:pt idx="223">
                  <c:v>18388</c:v>
                </c:pt>
                <c:pt idx="224">
                  <c:v>18405</c:v>
                </c:pt>
                <c:pt idx="225">
                  <c:v>18413</c:v>
                </c:pt>
                <c:pt idx="226">
                  <c:v>18487</c:v>
                </c:pt>
                <c:pt idx="227">
                  <c:v>19032</c:v>
                </c:pt>
                <c:pt idx="228">
                  <c:v>19072</c:v>
                </c:pt>
                <c:pt idx="229">
                  <c:v>19114</c:v>
                </c:pt>
                <c:pt idx="230">
                  <c:v>19114</c:v>
                </c:pt>
                <c:pt idx="231">
                  <c:v>19133</c:v>
                </c:pt>
                <c:pt idx="232">
                  <c:v>21070</c:v>
                </c:pt>
                <c:pt idx="233">
                  <c:v>21487</c:v>
                </c:pt>
                <c:pt idx="234">
                  <c:v>21935</c:v>
                </c:pt>
                <c:pt idx="235">
                  <c:v>22169</c:v>
                </c:pt>
                <c:pt idx="236">
                  <c:v>22169</c:v>
                </c:pt>
                <c:pt idx="237">
                  <c:v>22169</c:v>
                </c:pt>
                <c:pt idx="238">
                  <c:v>22169</c:v>
                </c:pt>
                <c:pt idx="239">
                  <c:v>22169</c:v>
                </c:pt>
                <c:pt idx="240">
                  <c:v>22169</c:v>
                </c:pt>
                <c:pt idx="241">
                  <c:v>22630</c:v>
                </c:pt>
                <c:pt idx="242">
                  <c:v>22662</c:v>
                </c:pt>
                <c:pt idx="243">
                  <c:v>22664</c:v>
                </c:pt>
                <c:pt idx="244">
                  <c:v>22674.5</c:v>
                </c:pt>
                <c:pt idx="245">
                  <c:v>22726</c:v>
                </c:pt>
                <c:pt idx="246">
                  <c:v>22783</c:v>
                </c:pt>
                <c:pt idx="247">
                  <c:v>23312</c:v>
                </c:pt>
                <c:pt idx="248">
                  <c:v>23960</c:v>
                </c:pt>
                <c:pt idx="249">
                  <c:v>24606.5</c:v>
                </c:pt>
                <c:pt idx="250">
                  <c:v>25328.5</c:v>
                </c:pt>
                <c:pt idx="251">
                  <c:v>25405.5</c:v>
                </c:pt>
                <c:pt idx="252">
                  <c:v>25426.5</c:v>
                </c:pt>
                <c:pt idx="253">
                  <c:v>26050</c:v>
                </c:pt>
                <c:pt idx="254">
                  <c:v>26137</c:v>
                </c:pt>
                <c:pt idx="255">
                  <c:v>26206.5</c:v>
                </c:pt>
                <c:pt idx="256">
                  <c:v>26530</c:v>
                </c:pt>
                <c:pt idx="257">
                  <c:v>26640</c:v>
                </c:pt>
                <c:pt idx="258">
                  <c:v>27302</c:v>
                </c:pt>
              </c:numCache>
            </c:numRef>
          </c:xVal>
          <c:yVal>
            <c:numRef>
              <c:f>'A (old)'!$R$21:$R$993</c:f>
              <c:numCache>
                <c:formatCode>General</c:formatCode>
                <c:ptCount val="973"/>
                <c:pt idx="164">
                  <c:v>-2.8798200000892393E-3</c:v>
                </c:pt>
                <c:pt idx="165">
                  <c:v>-1.8798199962475337E-3</c:v>
                </c:pt>
                <c:pt idx="166">
                  <c:v>-8.798199996817857E-4</c:v>
                </c:pt>
                <c:pt idx="167">
                  <c:v>-7.2941999678732827E-4</c:v>
                </c:pt>
                <c:pt idx="168">
                  <c:v>3.270580004027579E-3</c:v>
                </c:pt>
                <c:pt idx="169">
                  <c:v>5.2705800044350326E-3</c:v>
                </c:pt>
                <c:pt idx="170">
                  <c:v>1.0270580001815688E-2</c:v>
                </c:pt>
                <c:pt idx="171">
                  <c:v>-1.0581779999483842E-2</c:v>
                </c:pt>
                <c:pt idx="172">
                  <c:v>-3.5817800016957335E-3</c:v>
                </c:pt>
                <c:pt idx="173">
                  <c:v>-1.5817800012882799E-3</c:v>
                </c:pt>
                <c:pt idx="174">
                  <c:v>-1.9031559997529257E-2</c:v>
                </c:pt>
                <c:pt idx="175">
                  <c:v>-1.8031560000963509E-2</c:v>
                </c:pt>
                <c:pt idx="176">
                  <c:v>-1.7031559997121803E-2</c:v>
                </c:pt>
                <c:pt idx="177">
                  <c:v>-1.4031560000148602E-2</c:v>
                </c:pt>
                <c:pt idx="178">
                  <c:v>-9.031559995491989E-3</c:v>
                </c:pt>
                <c:pt idx="200">
                  <c:v>-1.2751039997965563E-2</c:v>
                </c:pt>
                <c:pt idx="201">
                  <c:v>-7.7510400005849078E-3</c:v>
                </c:pt>
                <c:pt idx="202">
                  <c:v>-3.7510399997700006E-3</c:v>
                </c:pt>
                <c:pt idx="203">
                  <c:v>-8.248019999882672E-3</c:v>
                </c:pt>
                <c:pt idx="204">
                  <c:v>-8.248019999882672E-3</c:v>
                </c:pt>
                <c:pt idx="205">
                  <c:v>-4.2480199990677647E-3</c:v>
                </c:pt>
                <c:pt idx="206">
                  <c:v>-3.2480200025020167E-3</c:v>
                </c:pt>
                <c:pt idx="207">
                  <c:v>-2.2480199986603111E-3</c:v>
                </c:pt>
                <c:pt idx="208">
                  <c:v>7.5197999831289053E-4</c:v>
                </c:pt>
                <c:pt idx="209">
                  <c:v>1.7519800021545961E-3</c:v>
                </c:pt>
                <c:pt idx="210">
                  <c:v>-1.710037999873748E-2</c:v>
                </c:pt>
                <c:pt idx="211">
                  <c:v>-2.1003799993195571E-3</c:v>
                </c:pt>
                <c:pt idx="212">
                  <c:v>-1.1003799954778515E-3</c:v>
                </c:pt>
                <c:pt idx="213">
                  <c:v>-1.0037999891210347E-4</c:v>
                </c:pt>
                <c:pt idx="214">
                  <c:v>8.9962000492960215E-4</c:v>
                </c:pt>
                <c:pt idx="233">
                  <c:v>-6.0696599975926802E-3</c:v>
                </c:pt>
                <c:pt idx="235">
                  <c:v>-3.0044419996556826E-2</c:v>
                </c:pt>
                <c:pt idx="236">
                  <c:v>-1.1984419994405471E-2</c:v>
                </c:pt>
                <c:pt idx="237">
                  <c:v>2.5955800083465874E-3</c:v>
                </c:pt>
                <c:pt idx="238">
                  <c:v>4.6755800067330711E-3</c:v>
                </c:pt>
                <c:pt idx="239">
                  <c:v>7.4555800019879825E-3</c:v>
                </c:pt>
                <c:pt idx="240">
                  <c:v>1.2315580002905335E-2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4F3-498B-953C-09C5C800A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987192"/>
        <c:axId val="1"/>
      </c:scatterChart>
      <c:valAx>
        <c:axId val="712987192"/>
        <c:scaling>
          <c:orientation val="minMax"/>
          <c:min val="-10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28263795423958"/>
              <c:y val="0.86060860574246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7106325706594884E-2"/>
              <c:y val="0.38181945438638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9871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4670255720053835"/>
          <c:y val="0.92121498449057504"/>
          <c:w val="0.93943472409152085"/>
          <c:h val="0.981821363238686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1</xdr:rowOff>
    </xdr:from>
    <xdr:to>
      <xdr:col>16</xdr:col>
      <xdr:colOff>371475</xdr:colOff>
      <xdr:row>18</xdr:row>
      <xdr:rowOff>38101</xdr:rowOff>
    </xdr:to>
    <xdr:graphicFrame macro="">
      <xdr:nvGraphicFramePr>
        <xdr:cNvPr id="50185" name="Chart 1025">
          <a:extLst>
            <a:ext uri="{FF2B5EF4-FFF2-40B4-BE49-F238E27FC236}">
              <a16:creationId xmlns:a16="http://schemas.microsoft.com/office/drawing/2014/main" id="{F76D2DE9-0FA8-F1A1-F46D-97FC50B5B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485775</xdr:colOff>
      <xdr:row>0</xdr:row>
      <xdr:rowOff>0</xdr:rowOff>
    </xdr:from>
    <xdr:to>
      <xdr:col>25</xdr:col>
      <xdr:colOff>476250</xdr:colOff>
      <xdr:row>18</xdr:row>
      <xdr:rowOff>114300</xdr:rowOff>
    </xdr:to>
    <xdr:graphicFrame macro="">
      <xdr:nvGraphicFramePr>
        <xdr:cNvPr id="50186" name="Chart 1028">
          <a:extLst>
            <a:ext uri="{FF2B5EF4-FFF2-40B4-BE49-F238E27FC236}">
              <a16:creationId xmlns:a16="http://schemas.microsoft.com/office/drawing/2014/main" id="{0C6CDEA3-CBEC-4265-D0B9-41EC5F355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0</xdr:row>
      <xdr:rowOff>0</xdr:rowOff>
    </xdr:from>
    <xdr:to>
      <xdr:col>17</xdr:col>
      <xdr:colOff>57150</xdr:colOff>
      <xdr:row>18</xdr:row>
      <xdr:rowOff>57150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38323B57-5A76-2093-2809-41B3D7B71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314325</xdr:colOff>
      <xdr:row>0</xdr:row>
      <xdr:rowOff>0</xdr:rowOff>
    </xdr:from>
    <xdr:to>
      <xdr:col>27</xdr:col>
      <xdr:colOff>533400</xdr:colOff>
      <xdr:row>18</xdr:row>
      <xdr:rowOff>66675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92BE122A-6505-6D45-3358-9C7E77170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62" TargetMode="External"/><Relationship Id="rId18" Type="http://schemas.openxmlformats.org/officeDocument/2006/relationships/hyperlink" Target="http://www.bav-astro.de/sfs/BAVM_link.php?BAVMnr=172" TargetMode="External"/><Relationship Id="rId26" Type="http://schemas.openxmlformats.org/officeDocument/2006/relationships/hyperlink" Target="http://www.konkoly.hu/cgi-bin/IBVS?5694" TargetMode="External"/><Relationship Id="rId39" Type="http://schemas.openxmlformats.org/officeDocument/2006/relationships/hyperlink" Target="http://var.astro.cz/oejv/issues/oejv0107.pdf" TargetMode="External"/><Relationship Id="rId21" Type="http://schemas.openxmlformats.org/officeDocument/2006/relationships/hyperlink" Target="http://var.astro.cz/oejv/issues/oejv0074.pdf" TargetMode="External"/><Relationship Id="rId34" Type="http://schemas.openxmlformats.org/officeDocument/2006/relationships/hyperlink" Target="http://www.aavso.org/sites/default/files/jaavso/v36n2/186.pdf" TargetMode="External"/><Relationship Id="rId42" Type="http://schemas.openxmlformats.org/officeDocument/2006/relationships/hyperlink" Target="http://www.bav-astro.de/sfs/BAVM_link.php?BAVMnr=214" TargetMode="External"/><Relationship Id="rId47" Type="http://schemas.openxmlformats.org/officeDocument/2006/relationships/hyperlink" Target="http://www.konkoly.hu/cgi-bin/IBVS?5988" TargetMode="External"/><Relationship Id="rId50" Type="http://schemas.openxmlformats.org/officeDocument/2006/relationships/hyperlink" Target="http://www.konkoly.hu/cgi-bin/IBVS?6050" TargetMode="External"/><Relationship Id="rId55" Type="http://schemas.openxmlformats.org/officeDocument/2006/relationships/hyperlink" Target="http://www.bav-astro.de/sfs/BAVM_link.php?BAVMnr=232" TargetMode="External"/><Relationship Id="rId7" Type="http://schemas.openxmlformats.org/officeDocument/2006/relationships/hyperlink" Target="http://www.bav-astro.de/sfs/BAVM_link.php?BAVMnr=34" TargetMode="External"/><Relationship Id="rId12" Type="http://schemas.openxmlformats.org/officeDocument/2006/relationships/hyperlink" Target="http://www.bav-astro.de/sfs/BAVM_link.php?BAVMnr=62" TargetMode="External"/><Relationship Id="rId17" Type="http://schemas.openxmlformats.org/officeDocument/2006/relationships/hyperlink" Target="http://var.astro.cz/oejv/issues/oejv0074.pdf" TargetMode="External"/><Relationship Id="rId25" Type="http://schemas.openxmlformats.org/officeDocument/2006/relationships/hyperlink" Target="http://www.bav-astro.de/sfs/BAVM_link.php?BAVMnr=173" TargetMode="External"/><Relationship Id="rId33" Type="http://schemas.openxmlformats.org/officeDocument/2006/relationships/hyperlink" Target="http://www.konkoly.hu/cgi-bin/IBVS?5875" TargetMode="External"/><Relationship Id="rId38" Type="http://schemas.openxmlformats.org/officeDocument/2006/relationships/hyperlink" Target="http://var.astro.cz/oejv/issues/oejv0107.pdf" TargetMode="External"/><Relationship Id="rId46" Type="http://schemas.openxmlformats.org/officeDocument/2006/relationships/hyperlink" Target="http://www.konkoly.hu/cgi-bin/IBVS?5988" TargetMode="External"/><Relationship Id="rId59" Type="http://schemas.openxmlformats.org/officeDocument/2006/relationships/hyperlink" Target="http://www.bav-astro.de/sfs/BAVM_link.php?BAVMnr=241" TargetMode="External"/><Relationship Id="rId2" Type="http://schemas.openxmlformats.org/officeDocument/2006/relationships/hyperlink" Target="http://www.konkoly.hu/cgi-bin/IBVS?954" TargetMode="External"/><Relationship Id="rId16" Type="http://schemas.openxmlformats.org/officeDocument/2006/relationships/hyperlink" Target="http://www.konkoly.hu/cgi-bin/IBVS?5399" TargetMode="External"/><Relationship Id="rId20" Type="http://schemas.openxmlformats.org/officeDocument/2006/relationships/hyperlink" Target="http://var.astro.cz/oejv/issues/oejv0074.pdf" TargetMode="External"/><Relationship Id="rId29" Type="http://schemas.openxmlformats.org/officeDocument/2006/relationships/hyperlink" Target="http://www.konkoly.hu/cgi-bin/IBVS?5636" TargetMode="External"/><Relationship Id="rId41" Type="http://schemas.openxmlformats.org/officeDocument/2006/relationships/hyperlink" Target="http://www.konkoly.hu/cgi-bin/IBVS?5974" TargetMode="External"/><Relationship Id="rId54" Type="http://schemas.openxmlformats.org/officeDocument/2006/relationships/hyperlink" Target="http://www.konkoly.hu/cgi-bin/IBVS?6029" TargetMode="External"/><Relationship Id="rId1" Type="http://schemas.openxmlformats.org/officeDocument/2006/relationships/hyperlink" Target="http://www.bav-astro.de/sfs/BAVM_link.php?BAVMnr=26" TargetMode="External"/><Relationship Id="rId6" Type="http://schemas.openxmlformats.org/officeDocument/2006/relationships/hyperlink" Target="http://www.bav-astro.de/sfs/BAVM_link.php?BAVMnr=34" TargetMode="External"/><Relationship Id="rId11" Type="http://schemas.openxmlformats.org/officeDocument/2006/relationships/hyperlink" Target="http://www.bav-astro.de/sfs/BAVM_link.php?BAVMnr=60" TargetMode="External"/><Relationship Id="rId24" Type="http://schemas.openxmlformats.org/officeDocument/2006/relationships/hyperlink" Target="http://var.astro.cz/oejv/issues/oejv0074.pdf" TargetMode="External"/><Relationship Id="rId32" Type="http://schemas.openxmlformats.org/officeDocument/2006/relationships/hyperlink" Target="http://www.konkoly.hu/cgi-bin/IBVS?5917" TargetMode="External"/><Relationship Id="rId37" Type="http://schemas.openxmlformats.org/officeDocument/2006/relationships/hyperlink" Target="http://www.konkoly.hu/cgi-bin/IBVS?5894" TargetMode="External"/><Relationship Id="rId40" Type="http://schemas.openxmlformats.org/officeDocument/2006/relationships/hyperlink" Target="http://www.bav-astro.de/sfs/BAVM_link.php?BAVMnr=220" TargetMode="External"/><Relationship Id="rId45" Type="http://schemas.openxmlformats.org/officeDocument/2006/relationships/hyperlink" Target="http://www.konkoly.hu/cgi-bin/IBVS?5945" TargetMode="External"/><Relationship Id="rId53" Type="http://schemas.openxmlformats.org/officeDocument/2006/relationships/hyperlink" Target="http://www.konkoly.hu/cgi-bin/IBVS?6029" TargetMode="External"/><Relationship Id="rId58" Type="http://schemas.openxmlformats.org/officeDocument/2006/relationships/hyperlink" Target="http://www.bav-astro.de/sfs/BAVM_link.php?BAVMnr=238" TargetMode="External"/><Relationship Id="rId5" Type="http://schemas.openxmlformats.org/officeDocument/2006/relationships/hyperlink" Target="http://www.konkoly.hu/cgi-bin/IBVS?1249" TargetMode="External"/><Relationship Id="rId15" Type="http://schemas.openxmlformats.org/officeDocument/2006/relationships/hyperlink" Target="http://www.bav-astro.de/sfs/BAVM_link.php?BAVMnr=154" TargetMode="External"/><Relationship Id="rId23" Type="http://schemas.openxmlformats.org/officeDocument/2006/relationships/hyperlink" Target="http://var.astro.cz/oejv/issues/oejv0074.pdf" TargetMode="External"/><Relationship Id="rId28" Type="http://schemas.openxmlformats.org/officeDocument/2006/relationships/hyperlink" Target="http://www.konkoly.hu/cgi-bin/IBVS?5672" TargetMode="External"/><Relationship Id="rId36" Type="http://schemas.openxmlformats.org/officeDocument/2006/relationships/hyperlink" Target="http://www.bav-astro.de/sfs/BAVM_link.php?BAVMnr=214" TargetMode="External"/><Relationship Id="rId49" Type="http://schemas.openxmlformats.org/officeDocument/2006/relationships/hyperlink" Target="http://www.konkoly.hu/cgi-bin/IBVS?5992" TargetMode="External"/><Relationship Id="rId57" Type="http://schemas.openxmlformats.org/officeDocument/2006/relationships/hyperlink" Target="http://www.bav-astro.de/sfs/BAVM_link.php?BAVMnr=238" TargetMode="External"/><Relationship Id="rId10" Type="http://schemas.openxmlformats.org/officeDocument/2006/relationships/hyperlink" Target="http://www.bav-astro.de/sfs/BAVM_link.php?BAVMnr=60" TargetMode="External"/><Relationship Id="rId19" Type="http://schemas.openxmlformats.org/officeDocument/2006/relationships/hyperlink" Target="http://var.astro.cz/oejv/issues/oejv0074.pdf" TargetMode="External"/><Relationship Id="rId31" Type="http://schemas.openxmlformats.org/officeDocument/2006/relationships/hyperlink" Target="http://www.bav-astro.de/sfs/BAVM_link.php?BAVMnr=178" TargetMode="External"/><Relationship Id="rId44" Type="http://schemas.openxmlformats.org/officeDocument/2006/relationships/hyperlink" Target="http://www.konkoly.hu/cgi-bin/IBVS?5988" TargetMode="External"/><Relationship Id="rId52" Type="http://schemas.openxmlformats.org/officeDocument/2006/relationships/hyperlink" Target="http://vsolj.cetus-net.org/vsoljno55.pdf" TargetMode="External"/><Relationship Id="rId60" Type="http://schemas.openxmlformats.org/officeDocument/2006/relationships/hyperlink" Target="http://www.bav-astro.de/sfs/BAVM_link.php?BAVMnr=241" TargetMode="External"/><Relationship Id="rId4" Type="http://schemas.openxmlformats.org/officeDocument/2006/relationships/hyperlink" Target="http://www.konkoly.hu/cgi-bin/IBVS?954" TargetMode="External"/><Relationship Id="rId9" Type="http://schemas.openxmlformats.org/officeDocument/2006/relationships/hyperlink" Target="http://vsolj.cetus-net.org/no47.pdf" TargetMode="External"/><Relationship Id="rId14" Type="http://schemas.openxmlformats.org/officeDocument/2006/relationships/hyperlink" Target="http://vsolj.cetus-net.org/no47.pdf" TargetMode="External"/><Relationship Id="rId22" Type="http://schemas.openxmlformats.org/officeDocument/2006/relationships/hyperlink" Target="http://var.astro.cz/oejv/issues/oejv0074.pdf" TargetMode="External"/><Relationship Id="rId27" Type="http://schemas.openxmlformats.org/officeDocument/2006/relationships/hyperlink" Target="http://www.konkoly.hu/cgi-bin/IBVS?5694" TargetMode="External"/><Relationship Id="rId30" Type="http://schemas.openxmlformats.org/officeDocument/2006/relationships/hyperlink" Target="http://www.konkoly.hu/cgi-bin/IBVS?5636" TargetMode="External"/><Relationship Id="rId35" Type="http://schemas.openxmlformats.org/officeDocument/2006/relationships/hyperlink" Target="http://www.aavso.org/sites/default/files/jaavso/v37n1/44.pdf" TargetMode="External"/><Relationship Id="rId43" Type="http://schemas.openxmlformats.org/officeDocument/2006/relationships/hyperlink" Target="http://www.bav-astro.de/sfs/BAVM_link.php?BAVMnr=220" TargetMode="External"/><Relationship Id="rId48" Type="http://schemas.openxmlformats.org/officeDocument/2006/relationships/hyperlink" Target="http://www.konkoly.hu/cgi-bin/IBVS?5992" TargetMode="External"/><Relationship Id="rId56" Type="http://schemas.openxmlformats.org/officeDocument/2006/relationships/hyperlink" Target="http://www.bav-astro.de/sfs/BAVM_link.php?BAVMnr=232" TargetMode="External"/><Relationship Id="rId8" Type="http://schemas.openxmlformats.org/officeDocument/2006/relationships/hyperlink" Target="http://www.bav-astro.de/sfs/BAVM_link.php?BAVMnr=36" TargetMode="External"/><Relationship Id="rId51" Type="http://schemas.openxmlformats.org/officeDocument/2006/relationships/hyperlink" Target="http://vsolj.cetus-net.org/vsoljno55.pdf" TargetMode="External"/><Relationship Id="rId3" Type="http://schemas.openxmlformats.org/officeDocument/2006/relationships/hyperlink" Target="http://www.konkoly.hu/cgi-bin/IBVS?95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G2548"/>
  <sheetViews>
    <sheetView tabSelected="1" workbookViewId="0">
      <pane xSplit="13" ySplit="21" topLeftCell="N446" activePane="bottomRight" state="frozen"/>
      <selection pane="topRight" activeCell="N1" sqref="N1"/>
      <selection pane="bottomLeft" activeCell="A22" sqref="A22"/>
      <selection pane="bottomRight" activeCell="F8" sqref="F8"/>
    </sheetView>
  </sheetViews>
  <sheetFormatPr defaultColWidth="10.28515625" defaultRowHeight="12.95" customHeight="1" x14ac:dyDescent="0.2"/>
  <cols>
    <col min="1" max="1" width="16.28515625" style="77" customWidth="1"/>
    <col min="2" max="2" width="5.140625" style="77" customWidth="1"/>
    <col min="3" max="3" width="12.140625" style="77" customWidth="1"/>
    <col min="4" max="4" width="9.42578125" style="77" customWidth="1"/>
    <col min="5" max="5" width="9.85546875" style="77" customWidth="1"/>
    <col min="6" max="6" width="16.85546875" style="77" customWidth="1"/>
    <col min="7" max="7" width="8.140625" style="77" customWidth="1"/>
    <col min="8" max="8" width="8.5703125" style="77" customWidth="1"/>
    <col min="9" max="9" width="9" style="77" customWidth="1"/>
    <col min="10" max="13" width="11.140625" style="77" customWidth="1"/>
    <col min="14" max="14" width="8.5703125" style="77" customWidth="1"/>
    <col min="15" max="15" width="8" style="77" customWidth="1"/>
    <col min="16" max="16" width="7.7109375" style="77" customWidth="1"/>
    <col min="17" max="17" width="9.85546875" style="77" customWidth="1"/>
    <col min="18" max="18" width="9.140625" style="77" customWidth="1"/>
    <col min="19" max="16384" width="10.28515625" style="77"/>
  </cols>
  <sheetData>
    <row r="1" spans="1:6" customFormat="1" ht="20.25" x14ac:dyDescent="0.3">
      <c r="A1" s="1" t="s">
        <v>132</v>
      </c>
    </row>
    <row r="2" spans="1:6" ht="12.95" customHeight="1" x14ac:dyDescent="0.2">
      <c r="A2" s="77" t="s">
        <v>29</v>
      </c>
      <c r="B2" s="77" t="s">
        <v>30</v>
      </c>
      <c r="C2" s="77" t="s">
        <v>32</v>
      </c>
    </row>
    <row r="3" spans="1:6" ht="12.95" customHeight="1" thickBot="1" x14ac:dyDescent="0.25">
      <c r="A3" s="77" t="s">
        <v>31</v>
      </c>
      <c r="C3" s="77" t="s">
        <v>69</v>
      </c>
    </row>
    <row r="4" spans="1:6" ht="12.95" customHeight="1" thickTop="1" thickBot="1" x14ac:dyDescent="0.25">
      <c r="A4" s="78" t="s">
        <v>5</v>
      </c>
      <c r="C4" s="79">
        <v>41596.336499999998</v>
      </c>
      <c r="D4" s="80">
        <v>0.52492618000000002</v>
      </c>
    </row>
    <row r="5" spans="1:6" ht="12.95" customHeight="1" thickTop="1" x14ac:dyDescent="0.2">
      <c r="A5" s="81" t="s">
        <v>137</v>
      </c>
      <c r="C5" s="82">
        <v>-9.5</v>
      </c>
      <c r="D5" s="77" t="s">
        <v>138</v>
      </c>
    </row>
    <row r="6" spans="1:6" ht="12.95" customHeight="1" x14ac:dyDescent="0.2">
      <c r="A6" s="78" t="s">
        <v>6</v>
      </c>
      <c r="C6" s="77">
        <v>56</v>
      </c>
    </row>
    <row r="7" spans="1:6" ht="12.95" customHeight="1" x14ac:dyDescent="0.2">
      <c r="A7" s="77" t="s">
        <v>7</v>
      </c>
      <c r="C7" s="77">
        <f>+C4</f>
        <v>41596.336499999998</v>
      </c>
    </row>
    <row r="8" spans="1:6" ht="12.95" customHeight="1" x14ac:dyDescent="0.2">
      <c r="A8" s="77" t="s">
        <v>8</v>
      </c>
      <c r="C8" s="77">
        <f>+D4</f>
        <v>0.52492618000000002</v>
      </c>
    </row>
    <row r="9" spans="1:6" ht="12.95" customHeight="1" x14ac:dyDescent="0.2">
      <c r="A9" s="83" t="s">
        <v>143</v>
      </c>
      <c r="B9" s="84">
        <v>380</v>
      </c>
      <c r="C9" s="85" t="str">
        <f>"F"&amp;B9</f>
        <v>F380</v>
      </c>
      <c r="D9" s="86" t="str">
        <f>"G"&amp;B9</f>
        <v>G380</v>
      </c>
    </row>
    <row r="10" spans="1:6" ht="12.95" customHeight="1" thickBot="1" x14ac:dyDescent="0.25">
      <c r="C10" s="87" t="s">
        <v>25</v>
      </c>
      <c r="D10" s="87" t="s">
        <v>26</v>
      </c>
    </row>
    <row r="11" spans="1:6" ht="12.95" customHeight="1" x14ac:dyDescent="0.2">
      <c r="A11" s="77" t="s">
        <v>21</v>
      </c>
      <c r="C11" s="86">
        <f ca="1">INTERCEPT(INDIRECT($D$9):G981,INDIRECT($C$9):F981)</f>
        <v>-1.5803414318196013E-2</v>
      </c>
      <c r="D11" s="88"/>
    </row>
    <row r="12" spans="1:6" ht="12.95" customHeight="1" x14ac:dyDescent="0.2">
      <c r="A12" s="77" t="s">
        <v>22</v>
      </c>
      <c r="C12" s="86">
        <f ca="1">SLOPE(INDIRECT($D$9):G981,INDIRECT($C$9):F981)</f>
        <v>1.1989792781493771E-7</v>
      </c>
      <c r="D12" s="82"/>
    </row>
    <row r="13" spans="1:6" ht="12.95" customHeight="1" x14ac:dyDescent="0.2">
      <c r="A13" s="77" t="s">
        <v>24</v>
      </c>
      <c r="C13" s="88" t="s">
        <v>19</v>
      </c>
    </row>
    <row r="15" spans="1:6" ht="12.95" customHeight="1" x14ac:dyDescent="0.2">
      <c r="A15" s="89" t="s">
        <v>23</v>
      </c>
      <c r="C15" s="90">
        <f ca="1">(C7+C11)+(C8+C12)*INT(MAX(F21:F3522))</f>
        <v>60104.697104686718</v>
      </c>
      <c r="E15" s="91" t="s">
        <v>155</v>
      </c>
      <c r="F15" s="82">
        <v>1</v>
      </c>
    </row>
    <row r="16" spans="1:6" ht="12.95" customHeight="1" x14ac:dyDescent="0.2">
      <c r="A16" s="78" t="s">
        <v>9</v>
      </c>
      <c r="C16" s="92">
        <f ca="1">+C8+C12</f>
        <v>0.52492629989792783</v>
      </c>
      <c r="E16" s="91" t="s">
        <v>139</v>
      </c>
      <c r="F16" s="93">
        <f ca="1">NOW()+15018.5+$C$5/24</f>
        <v>60326.729663425926</v>
      </c>
    </row>
    <row r="17" spans="1:21" ht="12.95" customHeight="1" thickBot="1" x14ac:dyDescent="0.25">
      <c r="A17" s="91" t="s">
        <v>133</v>
      </c>
      <c r="C17" s="77">
        <f>COUNT(C21:C2180)</f>
        <v>447</v>
      </c>
      <c r="E17" s="91" t="s">
        <v>156</v>
      </c>
      <c r="F17" s="93">
        <f ca="1">ROUND(2*(F16-$C$7)/$C$8,0)/2+F15</f>
        <v>35683</v>
      </c>
    </row>
    <row r="18" spans="1:21" ht="12.95" customHeight="1" thickTop="1" thickBot="1" x14ac:dyDescent="0.25">
      <c r="A18" s="78" t="s">
        <v>10</v>
      </c>
      <c r="C18" s="79">
        <f ca="1">+C15</f>
        <v>60104.697104686718</v>
      </c>
      <c r="D18" s="80">
        <f ca="1">+C16</f>
        <v>0.52492629989792783</v>
      </c>
      <c r="E18" s="91" t="s">
        <v>140</v>
      </c>
      <c r="F18" s="86">
        <f ca="1">ROUND(2*(F16-$C$15)/$C$16,0)/2+F15</f>
        <v>424</v>
      </c>
    </row>
    <row r="19" spans="1:21" ht="12.95" customHeight="1" thickTop="1" x14ac:dyDescent="0.2">
      <c r="E19" s="91" t="s">
        <v>141</v>
      </c>
      <c r="F19" s="94">
        <f ca="1">+$C$15+$C$16*F18-15018.5-$C$5/24</f>
        <v>45309.161689176777</v>
      </c>
    </row>
    <row r="20" spans="1:21" ht="12.95" customHeight="1" thickBot="1" x14ac:dyDescent="0.25">
      <c r="A20" s="87" t="s">
        <v>11</v>
      </c>
      <c r="B20" s="87" t="s">
        <v>12</v>
      </c>
      <c r="C20" s="87" t="s">
        <v>13</v>
      </c>
      <c r="D20" s="87" t="s">
        <v>18</v>
      </c>
      <c r="E20" s="87" t="s">
        <v>14</v>
      </c>
      <c r="F20" s="87" t="s">
        <v>15</v>
      </c>
      <c r="G20" s="87" t="s">
        <v>16</v>
      </c>
      <c r="H20" s="95" t="s">
        <v>81</v>
      </c>
      <c r="I20" s="95" t="s">
        <v>148</v>
      </c>
      <c r="J20" s="95" t="s">
        <v>176</v>
      </c>
      <c r="K20" s="95" t="s">
        <v>174</v>
      </c>
      <c r="L20" s="95" t="s">
        <v>1363</v>
      </c>
      <c r="M20" s="95" t="s">
        <v>1361</v>
      </c>
      <c r="N20" s="95" t="s">
        <v>1362</v>
      </c>
      <c r="O20" s="95" t="s">
        <v>28</v>
      </c>
      <c r="P20" s="96" t="s">
        <v>27</v>
      </c>
      <c r="Q20" s="87" t="s">
        <v>20</v>
      </c>
      <c r="U20" s="97" t="s">
        <v>152</v>
      </c>
    </row>
    <row r="21" spans="1:21" ht="12.95" customHeight="1" x14ac:dyDescent="0.2">
      <c r="A21" s="98" t="s">
        <v>188</v>
      </c>
      <c r="B21" s="99" t="s">
        <v>126</v>
      </c>
      <c r="C21" s="100">
        <v>15789.92</v>
      </c>
      <c r="D21" s="101"/>
      <c r="E21" s="9">
        <f t="shared" ref="E21:E84" si="0">+(C21-C$7)/C$8</f>
        <v>-49161.991691860363</v>
      </c>
      <c r="F21" s="77">
        <f t="shared" ref="F21:F84" si="1">ROUND(2*E21,0)/2</f>
        <v>-49162</v>
      </c>
      <c r="G21" s="77">
        <f t="shared" ref="G21:G84" si="2">+C21-(C$7+F21*C$8)</f>
        <v>4.3611600030999398E-3</v>
      </c>
      <c r="H21" s="77">
        <f t="shared" ref="H21:H52" si="3">G21</f>
        <v>4.3611600030999398E-3</v>
      </c>
      <c r="O21" s="77">
        <f t="shared" ref="O21:O84" ca="1" si="4">+C$11+C$12*F21</f>
        <v>-2.169783624543398E-2</v>
      </c>
      <c r="Q21" s="102">
        <f t="shared" ref="Q21:Q84" si="5">+C21-15018.5</f>
        <v>771.42000000000007</v>
      </c>
    </row>
    <row r="22" spans="1:21" ht="12.95" customHeight="1" x14ac:dyDescent="0.2">
      <c r="A22" s="98" t="s">
        <v>188</v>
      </c>
      <c r="B22" s="99" t="s">
        <v>126</v>
      </c>
      <c r="C22" s="100">
        <v>15993.579</v>
      </c>
      <c r="D22" s="101"/>
      <c r="E22" s="9">
        <f t="shared" si="0"/>
        <v>-48774.015233913458</v>
      </c>
      <c r="F22" s="77">
        <f t="shared" si="1"/>
        <v>-48774</v>
      </c>
      <c r="G22" s="77">
        <f t="shared" si="2"/>
        <v>-7.9966799985413672E-3</v>
      </c>
      <c r="H22" s="77">
        <f t="shared" si="3"/>
        <v>-7.9966799985413672E-3</v>
      </c>
      <c r="O22" s="77">
        <f t="shared" ca="1" si="4"/>
        <v>-2.1651315849441785E-2</v>
      </c>
      <c r="Q22" s="102">
        <f t="shared" si="5"/>
        <v>975.07899999999972</v>
      </c>
    </row>
    <row r="23" spans="1:21" ht="12.95" customHeight="1" x14ac:dyDescent="0.2">
      <c r="A23" s="98" t="s">
        <v>188</v>
      </c>
      <c r="B23" s="99" t="s">
        <v>126</v>
      </c>
      <c r="C23" s="100">
        <v>16115.843999999999</v>
      </c>
      <c r="D23" s="101"/>
      <c r="E23" s="9">
        <f t="shared" si="0"/>
        <v>-48541.096769073316</v>
      </c>
      <c r="F23" s="77">
        <f t="shared" si="1"/>
        <v>-48541</v>
      </c>
      <c r="G23" s="77">
        <f t="shared" si="2"/>
        <v>-5.0796619996617665E-2</v>
      </c>
      <c r="H23" s="77">
        <f t="shared" si="3"/>
        <v>-5.0796619996617665E-2</v>
      </c>
      <c r="O23" s="77">
        <f t="shared" ca="1" si="4"/>
        <v>-2.1623379632260905E-2</v>
      </c>
      <c r="Q23" s="102">
        <f t="shared" si="5"/>
        <v>1097.3439999999991</v>
      </c>
    </row>
    <row r="24" spans="1:21" ht="12.95" customHeight="1" x14ac:dyDescent="0.2">
      <c r="A24" s="98" t="s">
        <v>188</v>
      </c>
      <c r="B24" s="99" t="s">
        <v>126</v>
      </c>
      <c r="C24" s="100">
        <v>16342.64</v>
      </c>
      <c r="D24" s="101"/>
      <c r="E24" s="9">
        <f t="shared" si="0"/>
        <v>-48109.043637335817</v>
      </c>
      <c r="F24" s="77">
        <f t="shared" si="1"/>
        <v>-48109</v>
      </c>
      <c r="G24" s="77">
        <f t="shared" si="2"/>
        <v>-2.2906379996129544E-2</v>
      </c>
      <c r="H24" s="77">
        <f t="shared" si="3"/>
        <v>-2.2906379996129544E-2</v>
      </c>
      <c r="O24" s="77">
        <f t="shared" ca="1" si="4"/>
        <v>-2.1571583727444853E-2</v>
      </c>
      <c r="Q24" s="102">
        <f t="shared" si="5"/>
        <v>1324.1399999999994</v>
      </c>
    </row>
    <row r="25" spans="1:21" ht="12.95" customHeight="1" x14ac:dyDescent="0.2">
      <c r="A25" s="98" t="s">
        <v>188</v>
      </c>
      <c r="B25" s="99" t="s">
        <v>126</v>
      </c>
      <c r="C25" s="100">
        <v>16484.917000000001</v>
      </c>
      <c r="D25" s="101"/>
      <c r="E25" s="9">
        <f t="shared" si="0"/>
        <v>-47838.001716736617</v>
      </c>
      <c r="F25" s="77">
        <f t="shared" si="1"/>
        <v>-47838</v>
      </c>
      <c r="G25" s="77">
        <f t="shared" si="2"/>
        <v>-9.0115999410045333E-4</v>
      </c>
      <c r="H25" s="77">
        <f t="shared" si="3"/>
        <v>-9.0115999410045333E-4</v>
      </c>
      <c r="O25" s="77">
        <f t="shared" ca="1" si="4"/>
        <v>-2.1539091389007003E-2</v>
      </c>
      <c r="Q25" s="102">
        <f t="shared" si="5"/>
        <v>1466.4170000000013</v>
      </c>
    </row>
    <row r="26" spans="1:21" ht="12.95" customHeight="1" x14ac:dyDescent="0.2">
      <c r="A26" s="98" t="s">
        <v>188</v>
      </c>
      <c r="B26" s="99" t="s">
        <v>126</v>
      </c>
      <c r="C26" s="100">
        <v>16506.947</v>
      </c>
      <c r="D26" s="101"/>
      <c r="E26" s="9">
        <f t="shared" si="0"/>
        <v>-47796.033910901526</v>
      </c>
      <c r="F26" s="77">
        <f t="shared" si="1"/>
        <v>-47796</v>
      </c>
      <c r="G26" s="77">
        <f t="shared" si="2"/>
        <v>-1.780071999746724E-2</v>
      </c>
      <c r="H26" s="77">
        <f t="shared" si="3"/>
        <v>-1.780071999746724E-2</v>
      </c>
      <c r="O26" s="77">
        <f t="shared" ca="1" si="4"/>
        <v>-2.1534055676038777E-2</v>
      </c>
      <c r="Q26" s="102">
        <f t="shared" si="5"/>
        <v>1488.4470000000001</v>
      </c>
    </row>
    <row r="27" spans="1:21" ht="12.95" customHeight="1" x14ac:dyDescent="0.2">
      <c r="A27" s="98" t="s">
        <v>188</v>
      </c>
      <c r="B27" s="99" t="s">
        <v>126</v>
      </c>
      <c r="C27" s="100">
        <v>16514.865000000002</v>
      </c>
      <c r="D27" s="101"/>
      <c r="E27" s="9">
        <f t="shared" si="0"/>
        <v>-47780.949885181944</v>
      </c>
      <c r="F27" s="77">
        <f t="shared" si="1"/>
        <v>-47781</v>
      </c>
      <c r="G27" s="77">
        <f t="shared" si="2"/>
        <v>2.6306580006348668E-2</v>
      </c>
      <c r="H27" s="77">
        <f t="shared" si="3"/>
        <v>2.6306580006348668E-2</v>
      </c>
      <c r="O27" s="77">
        <f t="shared" ca="1" si="4"/>
        <v>-2.1532257207121552E-2</v>
      </c>
      <c r="Q27" s="102">
        <f t="shared" si="5"/>
        <v>1496.3650000000016</v>
      </c>
    </row>
    <row r="28" spans="1:21" ht="12.95" customHeight="1" x14ac:dyDescent="0.2">
      <c r="A28" s="98" t="s">
        <v>188</v>
      </c>
      <c r="B28" s="99" t="s">
        <v>126</v>
      </c>
      <c r="C28" s="100">
        <v>16760.486000000001</v>
      </c>
      <c r="D28" s="101"/>
      <c r="E28" s="9">
        <f t="shared" si="0"/>
        <v>-47313.034568022493</v>
      </c>
      <c r="F28" s="77">
        <f t="shared" si="1"/>
        <v>-47313</v>
      </c>
      <c r="G28" s="77">
        <f t="shared" si="2"/>
        <v>-1.8145659996662289E-2</v>
      </c>
      <c r="H28" s="77">
        <f t="shared" si="3"/>
        <v>-1.8145659996662289E-2</v>
      </c>
      <c r="O28" s="77">
        <f t="shared" ca="1" si="4"/>
        <v>-2.1476144976904161E-2</v>
      </c>
      <c r="Q28" s="102">
        <f t="shared" si="5"/>
        <v>1741.9860000000008</v>
      </c>
    </row>
    <row r="29" spans="1:21" ht="12.95" customHeight="1" x14ac:dyDescent="0.2">
      <c r="A29" s="98" t="s">
        <v>188</v>
      </c>
      <c r="B29" s="99" t="s">
        <v>126</v>
      </c>
      <c r="C29" s="100">
        <v>16884.863000000001</v>
      </c>
      <c r="D29" s="101"/>
      <c r="E29" s="9">
        <f t="shared" si="0"/>
        <v>-47076.092680307913</v>
      </c>
      <c r="F29" s="77">
        <f t="shared" si="1"/>
        <v>-47076</v>
      </c>
      <c r="G29" s="77">
        <f t="shared" si="2"/>
        <v>-4.8650319997250335E-2</v>
      </c>
      <c r="H29" s="77">
        <f t="shared" si="3"/>
        <v>-4.8650319997250335E-2</v>
      </c>
      <c r="O29" s="77">
        <f t="shared" ca="1" si="4"/>
        <v>-2.144772916801202E-2</v>
      </c>
      <c r="Q29" s="102">
        <f t="shared" si="5"/>
        <v>1866.3630000000012</v>
      </c>
    </row>
    <row r="30" spans="1:21" ht="12.95" customHeight="1" x14ac:dyDescent="0.2">
      <c r="A30" s="98" t="s">
        <v>188</v>
      </c>
      <c r="B30" s="99" t="s">
        <v>126</v>
      </c>
      <c r="C30" s="100">
        <v>16986.719000000001</v>
      </c>
      <c r="D30" s="101"/>
      <c r="E30" s="9">
        <f t="shared" si="0"/>
        <v>-46882.053968045555</v>
      </c>
      <c r="F30" s="77">
        <f t="shared" si="1"/>
        <v>-46882</v>
      </c>
      <c r="G30" s="77">
        <f t="shared" si="2"/>
        <v>-2.8329239994491218E-2</v>
      </c>
      <c r="H30" s="77">
        <f t="shared" si="3"/>
        <v>-2.8329239994491218E-2</v>
      </c>
      <c r="O30" s="77">
        <f t="shared" ca="1" si="4"/>
        <v>-2.1424468970015924E-2</v>
      </c>
      <c r="Q30" s="102">
        <f t="shared" si="5"/>
        <v>1968.219000000001</v>
      </c>
    </row>
    <row r="31" spans="1:21" ht="12.95" customHeight="1" x14ac:dyDescent="0.2">
      <c r="A31" s="98" t="s">
        <v>188</v>
      </c>
      <c r="B31" s="99" t="s">
        <v>126</v>
      </c>
      <c r="C31" s="100">
        <v>17814.542000000001</v>
      </c>
      <c r="D31" s="101"/>
      <c r="E31" s="9">
        <f t="shared" si="0"/>
        <v>-45305.026508679744</v>
      </c>
      <c r="F31" s="77">
        <f t="shared" si="1"/>
        <v>-45305</v>
      </c>
      <c r="G31" s="77">
        <f t="shared" si="2"/>
        <v>-1.3915099996665958E-2</v>
      </c>
      <c r="H31" s="77">
        <f t="shared" si="3"/>
        <v>-1.3915099996665958E-2</v>
      </c>
      <c r="O31" s="77">
        <f t="shared" ca="1" si="4"/>
        <v>-2.1235389937851765E-2</v>
      </c>
      <c r="Q31" s="102">
        <f t="shared" si="5"/>
        <v>2796.0420000000013</v>
      </c>
    </row>
    <row r="32" spans="1:21" ht="12.95" customHeight="1" x14ac:dyDescent="0.2">
      <c r="A32" s="98" t="s">
        <v>188</v>
      </c>
      <c r="B32" s="99" t="s">
        <v>126</v>
      </c>
      <c r="C32" s="100">
        <v>18185.631000000001</v>
      </c>
      <c r="D32" s="101"/>
      <c r="E32" s="9">
        <f t="shared" si="0"/>
        <v>-44598.090916326553</v>
      </c>
      <c r="F32" s="77">
        <f t="shared" si="1"/>
        <v>-44598</v>
      </c>
      <c r="G32" s="77">
        <f t="shared" si="2"/>
        <v>-4.7724359996209387E-2</v>
      </c>
      <c r="H32" s="77">
        <f t="shared" si="3"/>
        <v>-4.7724359996209387E-2</v>
      </c>
      <c r="O32" s="77">
        <f t="shared" ca="1" si="4"/>
        <v>-2.1150622102886603E-2</v>
      </c>
      <c r="Q32" s="102">
        <f t="shared" si="5"/>
        <v>3167.1310000000012</v>
      </c>
    </row>
    <row r="33" spans="1:17" ht="12.95" customHeight="1" x14ac:dyDescent="0.2">
      <c r="A33" s="98" t="s">
        <v>188</v>
      </c>
      <c r="B33" s="99" t="s">
        <v>126</v>
      </c>
      <c r="C33" s="100">
        <v>18388.833999999999</v>
      </c>
      <c r="D33" s="101"/>
      <c r="E33" s="9">
        <f t="shared" si="0"/>
        <v>-44210.98315195481</v>
      </c>
      <c r="F33" s="77">
        <f t="shared" si="1"/>
        <v>-44211</v>
      </c>
      <c r="G33" s="77">
        <f t="shared" si="2"/>
        <v>8.8439800019841641E-3</v>
      </c>
      <c r="H33" s="77">
        <f t="shared" si="3"/>
        <v>8.8439800019841641E-3</v>
      </c>
      <c r="O33" s="77">
        <f t="shared" ca="1" si="4"/>
        <v>-2.1104221604822223E-2</v>
      </c>
      <c r="Q33" s="102">
        <f t="shared" si="5"/>
        <v>3370.3339999999989</v>
      </c>
    </row>
    <row r="34" spans="1:17" ht="12.95" customHeight="1" x14ac:dyDescent="0.2">
      <c r="A34" s="98" t="s">
        <v>188</v>
      </c>
      <c r="B34" s="99" t="s">
        <v>126</v>
      </c>
      <c r="C34" s="100">
        <v>18425.55</v>
      </c>
      <c r="D34" s="101"/>
      <c r="E34" s="9">
        <f t="shared" si="0"/>
        <v>-44141.038078916157</v>
      </c>
      <c r="F34" s="77">
        <f t="shared" si="1"/>
        <v>-44141</v>
      </c>
      <c r="G34" s="77">
        <f t="shared" si="2"/>
        <v>-1.9988619998912327E-2</v>
      </c>
      <c r="H34" s="77">
        <f t="shared" si="3"/>
        <v>-1.9988619998912327E-2</v>
      </c>
      <c r="O34" s="77">
        <f t="shared" ca="1" si="4"/>
        <v>-2.109582874987518E-2</v>
      </c>
      <c r="Q34" s="102">
        <f t="shared" si="5"/>
        <v>3407.0499999999993</v>
      </c>
    </row>
    <row r="35" spans="1:17" ht="12.95" customHeight="1" x14ac:dyDescent="0.2">
      <c r="A35" s="98" t="s">
        <v>188</v>
      </c>
      <c r="B35" s="99" t="s">
        <v>126</v>
      </c>
      <c r="C35" s="100">
        <v>18491.707999999999</v>
      </c>
      <c r="D35" s="101"/>
      <c r="E35" s="9">
        <f t="shared" si="0"/>
        <v>-44015.0051193865</v>
      </c>
      <c r="F35" s="77">
        <f t="shared" si="1"/>
        <v>-44015</v>
      </c>
      <c r="G35" s="77">
        <f t="shared" si="2"/>
        <v>-2.6872999987972435E-3</v>
      </c>
      <c r="H35" s="77">
        <f t="shared" si="3"/>
        <v>-2.6872999987972435E-3</v>
      </c>
      <c r="O35" s="77">
        <f t="shared" ca="1" si="4"/>
        <v>-2.1080721610970497E-2</v>
      </c>
      <c r="Q35" s="102">
        <f t="shared" si="5"/>
        <v>3473.2079999999987</v>
      </c>
    </row>
    <row r="36" spans="1:17" ht="12.95" customHeight="1" x14ac:dyDescent="0.2">
      <c r="A36" s="98" t="s">
        <v>188</v>
      </c>
      <c r="B36" s="99" t="s">
        <v>126</v>
      </c>
      <c r="C36" s="100">
        <v>19226.63</v>
      </c>
      <c r="D36" s="101"/>
      <c r="E36" s="9">
        <f t="shared" si="0"/>
        <v>-42614.956830691881</v>
      </c>
      <c r="F36" s="77">
        <f t="shared" si="1"/>
        <v>-42615</v>
      </c>
      <c r="G36" s="77">
        <f t="shared" si="2"/>
        <v>2.2660700004053069E-2</v>
      </c>
      <c r="H36" s="77">
        <f t="shared" si="3"/>
        <v>2.2660700004053069E-2</v>
      </c>
      <c r="O36" s="77">
        <f t="shared" ca="1" si="4"/>
        <v>-2.0912864512029582E-2</v>
      </c>
      <c r="Q36" s="102">
        <f t="shared" si="5"/>
        <v>4208.130000000001</v>
      </c>
    </row>
    <row r="37" spans="1:17" ht="12.95" customHeight="1" x14ac:dyDescent="0.2">
      <c r="A37" s="98" t="s">
        <v>188</v>
      </c>
      <c r="B37" s="99" t="s">
        <v>126</v>
      </c>
      <c r="C37" s="100">
        <v>19902.710999999999</v>
      </c>
      <c r="D37" s="101"/>
      <c r="E37" s="9">
        <f t="shared" si="0"/>
        <v>-41327.00239869918</v>
      </c>
      <c r="F37" s="77">
        <f t="shared" si="1"/>
        <v>-41327</v>
      </c>
      <c r="G37" s="77">
        <f t="shared" si="2"/>
        <v>-1.2591399972734507E-3</v>
      </c>
      <c r="H37" s="77">
        <f t="shared" si="3"/>
        <v>-1.2591399972734507E-3</v>
      </c>
      <c r="O37" s="77">
        <f t="shared" ca="1" si="4"/>
        <v>-2.0758435981003943E-2</v>
      </c>
      <c r="Q37" s="102">
        <f t="shared" si="5"/>
        <v>4884.2109999999993</v>
      </c>
    </row>
    <row r="38" spans="1:17" ht="12.95" customHeight="1" x14ac:dyDescent="0.2">
      <c r="A38" s="98" t="s">
        <v>188</v>
      </c>
      <c r="B38" s="99" t="s">
        <v>126</v>
      </c>
      <c r="C38" s="100">
        <v>19932.579000000002</v>
      </c>
      <c r="D38" s="101"/>
      <c r="E38" s="9">
        <f t="shared" si="0"/>
        <v>-41270.10296952611</v>
      </c>
      <c r="F38" s="77">
        <f t="shared" si="1"/>
        <v>-41270</v>
      </c>
      <c r="G38" s="77">
        <f t="shared" si="2"/>
        <v>-5.4051399994932581E-2</v>
      </c>
      <c r="H38" s="77">
        <f t="shared" si="3"/>
        <v>-5.4051399994932581E-2</v>
      </c>
      <c r="O38" s="77">
        <f t="shared" ca="1" si="4"/>
        <v>-2.0751601799118492E-2</v>
      </c>
      <c r="Q38" s="102">
        <f t="shared" si="5"/>
        <v>4914.0790000000015</v>
      </c>
    </row>
    <row r="39" spans="1:17" ht="12.95" customHeight="1" x14ac:dyDescent="0.2">
      <c r="A39" s="98" t="s">
        <v>188</v>
      </c>
      <c r="B39" s="99" t="s">
        <v>126</v>
      </c>
      <c r="C39" s="100">
        <v>20150.953000000001</v>
      </c>
      <c r="D39" s="101"/>
      <c r="E39" s="9">
        <f t="shared" si="0"/>
        <v>-40854.093998512319</v>
      </c>
      <c r="F39" s="77">
        <f t="shared" si="1"/>
        <v>-40854</v>
      </c>
      <c r="G39" s="77">
        <f t="shared" si="2"/>
        <v>-4.9342279995471472E-2</v>
      </c>
      <c r="H39" s="77">
        <f t="shared" si="3"/>
        <v>-4.9342279995471472E-2</v>
      </c>
      <c r="O39" s="77">
        <f t="shared" ca="1" si="4"/>
        <v>-2.0701724261147476E-2</v>
      </c>
      <c r="Q39" s="102">
        <f t="shared" si="5"/>
        <v>5132.4530000000013</v>
      </c>
    </row>
    <row r="40" spans="1:17" ht="12.95" customHeight="1" x14ac:dyDescent="0.2">
      <c r="A40" s="98" t="s">
        <v>188</v>
      </c>
      <c r="B40" s="99" t="s">
        <v>126</v>
      </c>
      <c r="C40" s="100">
        <v>20517.902999999998</v>
      </c>
      <c r="D40" s="101"/>
      <c r="E40" s="9">
        <f t="shared" si="0"/>
        <v>-40155.043324377533</v>
      </c>
      <c r="F40" s="77">
        <f t="shared" si="1"/>
        <v>-40155</v>
      </c>
      <c r="G40" s="77">
        <f t="shared" si="2"/>
        <v>-2.2742099998140475E-2</v>
      </c>
      <c r="H40" s="77">
        <f t="shared" si="3"/>
        <v>-2.2742099998140475E-2</v>
      </c>
      <c r="O40" s="77">
        <f t="shared" ca="1" si="4"/>
        <v>-2.0617915609604836E-2</v>
      </c>
      <c r="Q40" s="102">
        <f t="shared" si="5"/>
        <v>5499.4029999999984</v>
      </c>
    </row>
    <row r="41" spans="1:17" ht="12.95" customHeight="1" x14ac:dyDescent="0.2">
      <c r="A41" s="98" t="s">
        <v>188</v>
      </c>
      <c r="B41" s="99" t="s">
        <v>126</v>
      </c>
      <c r="C41" s="100">
        <v>20577.746999999999</v>
      </c>
      <c r="D41" s="101"/>
      <c r="E41" s="9">
        <f t="shared" si="0"/>
        <v>-40041.038722816222</v>
      </c>
      <c r="F41" s="77">
        <f t="shared" si="1"/>
        <v>-40041</v>
      </c>
      <c r="G41" s="77">
        <f t="shared" si="2"/>
        <v>-2.0326619996922091E-2</v>
      </c>
      <c r="H41" s="77">
        <f t="shared" si="3"/>
        <v>-2.0326619996922091E-2</v>
      </c>
      <c r="O41" s="77">
        <f t="shared" ca="1" si="4"/>
        <v>-2.0604247245833936E-2</v>
      </c>
      <c r="Q41" s="102">
        <f t="shared" si="5"/>
        <v>5559.2469999999994</v>
      </c>
    </row>
    <row r="42" spans="1:17" ht="12.95" customHeight="1" x14ac:dyDescent="0.2">
      <c r="A42" s="98" t="s">
        <v>188</v>
      </c>
      <c r="B42" s="99" t="s">
        <v>126</v>
      </c>
      <c r="C42" s="100">
        <v>20609.755000000001</v>
      </c>
      <c r="D42" s="101"/>
      <c r="E42" s="9">
        <f t="shared" si="0"/>
        <v>-39980.062529935152</v>
      </c>
      <c r="F42" s="77">
        <f t="shared" si="1"/>
        <v>-39980</v>
      </c>
      <c r="G42" s="77">
        <f t="shared" si="2"/>
        <v>-3.2823599995026598E-2</v>
      </c>
      <c r="H42" s="77">
        <f t="shared" si="3"/>
        <v>-3.2823599995026598E-2</v>
      </c>
      <c r="O42" s="77">
        <f t="shared" ca="1" si="4"/>
        <v>-2.0596933472237223E-2</v>
      </c>
      <c r="Q42" s="102">
        <f t="shared" si="5"/>
        <v>5591.255000000001</v>
      </c>
    </row>
    <row r="43" spans="1:17" ht="12.95" customHeight="1" x14ac:dyDescent="0.2">
      <c r="A43" s="98" t="s">
        <v>188</v>
      </c>
      <c r="B43" s="99" t="s">
        <v>146</v>
      </c>
      <c r="C43" s="100">
        <v>21125.563999999998</v>
      </c>
      <c r="D43" s="101"/>
      <c r="E43" s="9">
        <f t="shared" si="0"/>
        <v>-38997.431029254432</v>
      </c>
      <c r="F43" s="77">
        <f t="shared" si="1"/>
        <v>-38997.5</v>
      </c>
      <c r="G43" s="77">
        <f t="shared" si="2"/>
        <v>3.6204550000547897E-2</v>
      </c>
      <c r="H43" s="77">
        <f t="shared" si="3"/>
        <v>3.6204550000547897E-2</v>
      </c>
      <c r="O43" s="77">
        <f t="shared" ca="1" si="4"/>
        <v>-2.0479133758159046E-2</v>
      </c>
      <c r="Q43" s="102">
        <f t="shared" si="5"/>
        <v>6107.0639999999985</v>
      </c>
    </row>
    <row r="44" spans="1:17" ht="12.95" customHeight="1" x14ac:dyDescent="0.2">
      <c r="A44" s="98" t="s">
        <v>188</v>
      </c>
      <c r="B44" s="99" t="s">
        <v>126</v>
      </c>
      <c r="C44" s="100">
        <v>21151.483</v>
      </c>
      <c r="D44" s="101"/>
      <c r="E44" s="9">
        <f t="shared" si="0"/>
        <v>-38948.054562643447</v>
      </c>
      <c r="F44" s="77">
        <f t="shared" si="1"/>
        <v>-38948</v>
      </c>
      <c r="G44" s="77">
        <f t="shared" si="2"/>
        <v>-2.8641359996981919E-2</v>
      </c>
      <c r="H44" s="77">
        <f t="shared" si="3"/>
        <v>-2.8641359996981919E-2</v>
      </c>
      <c r="O44" s="77">
        <f t="shared" ca="1" si="4"/>
        <v>-2.0473198810732209E-2</v>
      </c>
      <c r="Q44" s="102">
        <f t="shared" si="5"/>
        <v>6132.9830000000002</v>
      </c>
    </row>
    <row r="45" spans="1:17" ht="12.95" customHeight="1" x14ac:dyDescent="0.2">
      <c r="A45" s="98" t="s">
        <v>188</v>
      </c>
      <c r="B45" s="99" t="s">
        <v>126</v>
      </c>
      <c r="C45" s="100">
        <v>21542.552</v>
      </c>
      <c r="D45" s="101"/>
      <c r="E45" s="9">
        <f t="shared" si="0"/>
        <v>-38203.056475483841</v>
      </c>
      <c r="F45" s="77">
        <f t="shared" si="1"/>
        <v>-38203</v>
      </c>
      <c r="G45" s="77">
        <f t="shared" si="2"/>
        <v>-2.9645459995663259E-2</v>
      </c>
      <c r="H45" s="77">
        <f t="shared" si="3"/>
        <v>-2.9645459995663259E-2</v>
      </c>
      <c r="O45" s="77">
        <f t="shared" ca="1" si="4"/>
        <v>-2.0383874854510077E-2</v>
      </c>
      <c r="Q45" s="102">
        <f t="shared" si="5"/>
        <v>6524.0519999999997</v>
      </c>
    </row>
    <row r="46" spans="1:17" ht="12.95" customHeight="1" x14ac:dyDescent="0.2">
      <c r="A46" s="98" t="s">
        <v>188</v>
      </c>
      <c r="B46" s="99" t="s">
        <v>126</v>
      </c>
      <c r="C46" s="100">
        <v>21643.893</v>
      </c>
      <c r="D46" s="101"/>
      <c r="E46" s="9">
        <f t="shared" si="0"/>
        <v>-38009.998853553079</v>
      </c>
      <c r="F46" s="77">
        <f t="shared" si="1"/>
        <v>-38010</v>
      </c>
      <c r="G46" s="77">
        <f t="shared" si="2"/>
        <v>6.0180000218679197E-4</v>
      </c>
      <c r="H46" s="77">
        <f t="shared" si="3"/>
        <v>6.0180000218679197E-4</v>
      </c>
      <c r="O46" s="77">
        <f t="shared" ca="1" si="4"/>
        <v>-2.0360734554441796E-2</v>
      </c>
      <c r="Q46" s="102">
        <f t="shared" si="5"/>
        <v>6625.393</v>
      </c>
    </row>
    <row r="47" spans="1:17" ht="12.95" customHeight="1" x14ac:dyDescent="0.2">
      <c r="A47" s="98" t="s">
        <v>188</v>
      </c>
      <c r="B47" s="99" t="s">
        <v>126</v>
      </c>
      <c r="C47" s="100">
        <v>21795.608</v>
      </c>
      <c r="D47" s="101"/>
      <c r="E47" s="9">
        <f t="shared" si="0"/>
        <v>-37720.977261983768</v>
      </c>
      <c r="F47" s="77">
        <f t="shared" si="1"/>
        <v>-37721</v>
      </c>
      <c r="G47" s="77">
        <f t="shared" si="2"/>
        <v>1.1935780003113905E-2</v>
      </c>
      <c r="H47" s="77">
        <f t="shared" si="3"/>
        <v>1.1935780003113905E-2</v>
      </c>
      <c r="O47" s="77">
        <f t="shared" ca="1" si="4"/>
        <v>-2.032608405330328E-2</v>
      </c>
      <c r="Q47" s="102">
        <f t="shared" si="5"/>
        <v>6777.1080000000002</v>
      </c>
    </row>
    <row r="48" spans="1:17" ht="12.95" customHeight="1" x14ac:dyDescent="0.2">
      <c r="A48" s="98" t="s">
        <v>188</v>
      </c>
      <c r="B48" s="99" t="s">
        <v>126</v>
      </c>
      <c r="C48" s="100">
        <v>22001.858</v>
      </c>
      <c r="D48" s="101"/>
      <c r="E48" s="9">
        <f t="shared" si="0"/>
        <v>-37328.064871902556</v>
      </c>
      <c r="F48" s="77">
        <f t="shared" si="1"/>
        <v>-37328</v>
      </c>
      <c r="G48" s="77">
        <f t="shared" si="2"/>
        <v>-3.4052959996188292E-2</v>
      </c>
      <c r="H48" s="77">
        <f t="shared" si="3"/>
        <v>-3.4052959996188292E-2</v>
      </c>
      <c r="O48" s="77">
        <f t="shared" ca="1" si="4"/>
        <v>-2.0278964167672008E-2</v>
      </c>
      <c r="Q48" s="102">
        <f t="shared" si="5"/>
        <v>6983.3580000000002</v>
      </c>
    </row>
    <row r="49" spans="1:17" ht="12.95" customHeight="1" x14ac:dyDescent="0.2">
      <c r="A49" s="98" t="s">
        <v>188</v>
      </c>
      <c r="B49" s="99" t="s">
        <v>126</v>
      </c>
      <c r="C49" s="100">
        <v>22051.771000000001</v>
      </c>
      <c r="D49" s="101"/>
      <c r="E49" s="9">
        <f t="shared" si="0"/>
        <v>-37232.979120988013</v>
      </c>
      <c r="F49" s="77">
        <f t="shared" si="1"/>
        <v>-37233</v>
      </c>
      <c r="G49" s="77">
        <f t="shared" si="2"/>
        <v>1.0959940002067015E-2</v>
      </c>
      <c r="H49" s="77">
        <f t="shared" si="3"/>
        <v>1.0959940002067015E-2</v>
      </c>
      <c r="O49" s="77">
        <f t="shared" ca="1" si="4"/>
        <v>-2.0267573864529591E-2</v>
      </c>
      <c r="Q49" s="102">
        <f t="shared" si="5"/>
        <v>7033.2710000000006</v>
      </c>
    </row>
    <row r="50" spans="1:17" ht="12.95" customHeight="1" x14ac:dyDescent="0.2">
      <c r="A50" s="98" t="s">
        <v>188</v>
      </c>
      <c r="B50" s="99" t="s">
        <v>126</v>
      </c>
      <c r="C50" s="100">
        <v>22675.952000000001</v>
      </c>
      <c r="D50" s="101"/>
      <c r="E50" s="9">
        <f t="shared" si="0"/>
        <v>-36043.895734063015</v>
      </c>
      <c r="F50" s="77">
        <f t="shared" si="1"/>
        <v>-36044</v>
      </c>
      <c r="G50" s="77">
        <f t="shared" si="2"/>
        <v>5.4731920004996937E-2</v>
      </c>
      <c r="H50" s="77">
        <f t="shared" si="3"/>
        <v>5.4731920004996937E-2</v>
      </c>
      <c r="O50" s="77">
        <f t="shared" ca="1" si="4"/>
        <v>-2.0125015228357628E-2</v>
      </c>
      <c r="Q50" s="102">
        <f t="shared" si="5"/>
        <v>7657.4520000000011</v>
      </c>
    </row>
    <row r="51" spans="1:17" ht="12.95" customHeight="1" x14ac:dyDescent="0.2">
      <c r="A51" s="98" t="s">
        <v>188</v>
      </c>
      <c r="B51" s="99" t="s">
        <v>126</v>
      </c>
      <c r="C51" s="100">
        <v>22767.77</v>
      </c>
      <c r="D51" s="101"/>
      <c r="E51" s="9">
        <f t="shared" si="0"/>
        <v>-35868.979710632826</v>
      </c>
      <c r="F51" s="77">
        <f t="shared" si="1"/>
        <v>-35869</v>
      </c>
      <c r="G51" s="77">
        <f t="shared" si="2"/>
        <v>1.0650420004822081E-2</v>
      </c>
      <c r="H51" s="77">
        <f t="shared" si="3"/>
        <v>1.0650420004822081E-2</v>
      </c>
      <c r="O51" s="77">
        <f t="shared" ca="1" si="4"/>
        <v>-2.0104033090990014E-2</v>
      </c>
      <c r="Q51" s="102">
        <f t="shared" si="5"/>
        <v>7749.27</v>
      </c>
    </row>
    <row r="52" spans="1:17" ht="12.95" customHeight="1" x14ac:dyDescent="0.2">
      <c r="A52" s="98" t="s">
        <v>188</v>
      </c>
      <c r="B52" s="99" t="s">
        <v>126</v>
      </c>
      <c r="C52" s="100">
        <v>24233.838</v>
      </c>
      <c r="D52" s="101"/>
      <c r="E52" s="9">
        <f t="shared" si="0"/>
        <v>-33076.076525655466</v>
      </c>
      <c r="F52" s="77">
        <f t="shared" si="1"/>
        <v>-33076</v>
      </c>
      <c r="G52" s="77">
        <f t="shared" si="2"/>
        <v>-4.0170319996832404E-2</v>
      </c>
      <c r="H52" s="77">
        <f t="shared" si="3"/>
        <v>-4.0170319996832404E-2</v>
      </c>
      <c r="O52" s="77">
        <f t="shared" ca="1" si="4"/>
        <v>-1.9769158178602891E-2</v>
      </c>
      <c r="Q52" s="102">
        <f t="shared" si="5"/>
        <v>9215.3379999999997</v>
      </c>
    </row>
    <row r="53" spans="1:17" ht="12.95" customHeight="1" x14ac:dyDescent="0.2">
      <c r="A53" s="98" t="s">
        <v>188</v>
      </c>
      <c r="B53" s="99" t="s">
        <v>126</v>
      </c>
      <c r="C53" s="100">
        <v>24242.760999999999</v>
      </c>
      <c r="D53" s="101"/>
      <c r="E53" s="9">
        <f t="shared" si="0"/>
        <v>-33059.07794501695</v>
      </c>
      <c r="F53" s="77">
        <f t="shared" si="1"/>
        <v>-33059</v>
      </c>
      <c r="G53" s="77">
        <f t="shared" si="2"/>
        <v>-4.091537999920547E-2</v>
      </c>
      <c r="H53" s="77">
        <f t="shared" ref="H53:H69" si="6">G53</f>
        <v>-4.091537999920547E-2</v>
      </c>
      <c r="O53" s="77">
        <f t="shared" ca="1" si="4"/>
        <v>-1.9767119913830039E-2</v>
      </c>
      <c r="Q53" s="102">
        <f t="shared" si="5"/>
        <v>9224.2609999999986</v>
      </c>
    </row>
    <row r="54" spans="1:17" ht="12.95" customHeight="1" x14ac:dyDescent="0.2">
      <c r="A54" s="98" t="s">
        <v>188</v>
      </c>
      <c r="B54" s="99" t="s">
        <v>126</v>
      </c>
      <c r="C54" s="100">
        <v>24549.898000000001</v>
      </c>
      <c r="D54" s="101"/>
      <c r="E54" s="9">
        <f t="shared" si="0"/>
        <v>-32473.972816520592</v>
      </c>
      <c r="F54" s="77">
        <f t="shared" si="1"/>
        <v>-32474</v>
      </c>
      <c r="G54" s="77">
        <f t="shared" si="2"/>
        <v>1.4269320003222674E-2</v>
      </c>
      <c r="H54" s="77">
        <f t="shared" si="6"/>
        <v>1.4269320003222674E-2</v>
      </c>
      <c r="O54" s="77">
        <f t="shared" ca="1" si="4"/>
        <v>-1.9696979626058299E-2</v>
      </c>
      <c r="Q54" s="102">
        <f t="shared" si="5"/>
        <v>9531.398000000001</v>
      </c>
    </row>
    <row r="55" spans="1:17" ht="12.95" customHeight="1" x14ac:dyDescent="0.2">
      <c r="A55" s="98" t="s">
        <v>188</v>
      </c>
      <c r="B55" s="99" t="s">
        <v>126</v>
      </c>
      <c r="C55" s="100">
        <v>24618.661</v>
      </c>
      <c r="D55" s="101"/>
      <c r="E55" s="9">
        <f t="shared" si="0"/>
        <v>-32342.977254439847</v>
      </c>
      <c r="F55" s="77">
        <f t="shared" si="1"/>
        <v>-32343</v>
      </c>
      <c r="G55" s="77">
        <f t="shared" si="2"/>
        <v>1.1939740004891064E-2</v>
      </c>
      <c r="H55" s="77">
        <f t="shared" si="6"/>
        <v>1.1939740004891064E-2</v>
      </c>
      <c r="O55" s="77">
        <f t="shared" ca="1" si="4"/>
        <v>-1.9681272997514543E-2</v>
      </c>
      <c r="Q55" s="102">
        <f t="shared" si="5"/>
        <v>9600.1610000000001</v>
      </c>
    </row>
    <row r="56" spans="1:17" ht="12.95" customHeight="1" x14ac:dyDescent="0.2">
      <c r="A56" s="98" t="s">
        <v>188</v>
      </c>
      <c r="B56" s="99" t="s">
        <v>126</v>
      </c>
      <c r="C56" s="100">
        <v>24661.697</v>
      </c>
      <c r="D56" s="101"/>
      <c r="E56" s="9">
        <f t="shared" si="0"/>
        <v>-32260.992393254222</v>
      </c>
      <c r="F56" s="77">
        <f t="shared" si="1"/>
        <v>-32261</v>
      </c>
      <c r="G56" s="77">
        <f t="shared" si="2"/>
        <v>3.9929800041136332E-3</v>
      </c>
      <c r="H56" s="77">
        <f t="shared" si="6"/>
        <v>3.9929800041136332E-3</v>
      </c>
      <c r="O56" s="77">
        <f t="shared" ca="1" si="4"/>
        <v>-1.967144136743372E-2</v>
      </c>
      <c r="Q56" s="102">
        <f t="shared" si="5"/>
        <v>9643.1970000000001</v>
      </c>
    </row>
    <row r="57" spans="1:17" ht="12.95" customHeight="1" x14ac:dyDescent="0.2">
      <c r="A57" s="98" t="s">
        <v>188</v>
      </c>
      <c r="B57" s="99" t="s">
        <v>126</v>
      </c>
      <c r="C57" s="100">
        <v>24908.892</v>
      </c>
      <c r="D57" s="101"/>
      <c r="E57" s="9">
        <f t="shared" si="0"/>
        <v>-31790.078559236648</v>
      </c>
      <c r="F57" s="77">
        <f t="shared" si="1"/>
        <v>-31790</v>
      </c>
      <c r="G57" s="77">
        <f t="shared" si="2"/>
        <v>-4.123779999645194E-2</v>
      </c>
      <c r="H57" s="77">
        <f t="shared" si="6"/>
        <v>-4.123779999645194E-2</v>
      </c>
      <c r="O57" s="77">
        <f t="shared" ca="1" si="4"/>
        <v>-1.9614969443432884E-2</v>
      </c>
      <c r="Q57" s="102">
        <f t="shared" si="5"/>
        <v>9890.3919999999998</v>
      </c>
    </row>
    <row r="58" spans="1:17" ht="12.95" customHeight="1" x14ac:dyDescent="0.2">
      <c r="A58" s="98" t="s">
        <v>188</v>
      </c>
      <c r="B58" s="99" t="s">
        <v>126</v>
      </c>
      <c r="C58" s="100">
        <v>24949.841</v>
      </c>
      <c r="D58" s="101"/>
      <c r="E58" s="9">
        <f t="shared" si="0"/>
        <v>-31712.0694951812</v>
      </c>
      <c r="F58" s="77">
        <f t="shared" si="1"/>
        <v>-31712</v>
      </c>
      <c r="G58" s="77">
        <f t="shared" si="2"/>
        <v>-3.6479839996900409E-2</v>
      </c>
      <c r="H58" s="77">
        <f t="shared" si="6"/>
        <v>-3.6479839996900409E-2</v>
      </c>
      <c r="O58" s="77">
        <f t="shared" ca="1" si="4"/>
        <v>-1.9605617405063318E-2</v>
      </c>
      <c r="Q58" s="102">
        <f t="shared" si="5"/>
        <v>9931.3410000000003</v>
      </c>
    </row>
    <row r="59" spans="1:17" ht="12.95" customHeight="1" x14ac:dyDescent="0.2">
      <c r="A59" s="98" t="s">
        <v>188</v>
      </c>
      <c r="B59" s="99" t="s">
        <v>126</v>
      </c>
      <c r="C59" s="100">
        <v>24949.882000000001</v>
      </c>
      <c r="D59" s="101"/>
      <c r="E59" s="9">
        <f t="shared" si="0"/>
        <v>-31711.991388960625</v>
      </c>
      <c r="F59" s="77">
        <f t="shared" si="1"/>
        <v>-31712</v>
      </c>
      <c r="G59" s="77">
        <f t="shared" si="2"/>
        <v>4.5201600041764323E-3</v>
      </c>
      <c r="H59" s="77">
        <f t="shared" si="6"/>
        <v>4.5201600041764323E-3</v>
      </c>
      <c r="O59" s="77">
        <f t="shared" ca="1" si="4"/>
        <v>-1.9605617405063318E-2</v>
      </c>
      <c r="Q59" s="102">
        <f t="shared" si="5"/>
        <v>9931.3820000000014</v>
      </c>
    </row>
    <row r="60" spans="1:17" ht="12.95" customHeight="1" x14ac:dyDescent="0.2">
      <c r="A60" s="98" t="s">
        <v>188</v>
      </c>
      <c r="B60" s="99" t="s">
        <v>126</v>
      </c>
      <c r="C60" s="100">
        <v>24949.904999999999</v>
      </c>
      <c r="D60" s="101"/>
      <c r="E60" s="9">
        <f t="shared" si="0"/>
        <v>-31711.94757327592</v>
      </c>
      <c r="F60" s="77">
        <f t="shared" si="1"/>
        <v>-31712</v>
      </c>
      <c r="G60" s="77">
        <f t="shared" si="2"/>
        <v>2.7520160001586191E-2</v>
      </c>
      <c r="H60" s="77">
        <f t="shared" si="6"/>
        <v>2.7520160001586191E-2</v>
      </c>
      <c r="O60" s="77">
        <f t="shared" ca="1" si="4"/>
        <v>-1.9605617405063318E-2</v>
      </c>
      <c r="Q60" s="102">
        <f t="shared" si="5"/>
        <v>9931.4049999999988</v>
      </c>
    </row>
    <row r="61" spans="1:17" ht="12.95" customHeight="1" x14ac:dyDescent="0.2">
      <c r="A61" s="98" t="s">
        <v>188</v>
      </c>
      <c r="B61" s="99" t="s">
        <v>126</v>
      </c>
      <c r="C61" s="100">
        <v>24988.73</v>
      </c>
      <c r="D61" s="101"/>
      <c r="E61" s="9">
        <f t="shared" si="0"/>
        <v>-31637.984792452145</v>
      </c>
      <c r="F61" s="77">
        <f t="shared" si="1"/>
        <v>-31638</v>
      </c>
      <c r="G61" s="77">
        <f t="shared" si="2"/>
        <v>7.9828400012047496E-3</v>
      </c>
      <c r="H61" s="77">
        <f t="shared" si="6"/>
        <v>7.9828400012047496E-3</v>
      </c>
      <c r="O61" s="77">
        <f t="shared" ca="1" si="4"/>
        <v>-1.9596744958405011E-2</v>
      </c>
      <c r="Q61" s="102">
        <f t="shared" si="5"/>
        <v>9970.23</v>
      </c>
    </row>
    <row r="62" spans="1:17" ht="12.95" customHeight="1" x14ac:dyDescent="0.2">
      <c r="A62" s="98" t="s">
        <v>188</v>
      </c>
      <c r="B62" s="99" t="s">
        <v>126</v>
      </c>
      <c r="C62" s="100">
        <v>24999.733</v>
      </c>
      <c r="D62" s="101"/>
      <c r="E62" s="9">
        <f t="shared" si="0"/>
        <v>-31617.023749891836</v>
      </c>
      <c r="F62" s="77">
        <f t="shared" si="1"/>
        <v>-31617</v>
      </c>
      <c r="G62" s="77">
        <f t="shared" si="2"/>
        <v>-1.2466939995647408E-2</v>
      </c>
      <c r="H62" s="77">
        <f t="shared" si="6"/>
        <v>-1.2466939995647408E-2</v>
      </c>
      <c r="O62" s="77">
        <f t="shared" ca="1" si="4"/>
        <v>-1.9594227101920898E-2</v>
      </c>
      <c r="Q62" s="102">
        <f t="shared" si="5"/>
        <v>9981.2330000000002</v>
      </c>
    </row>
    <row r="63" spans="1:17" ht="12.95" customHeight="1" x14ac:dyDescent="0.2">
      <c r="A63" s="98" t="s">
        <v>188</v>
      </c>
      <c r="B63" s="99" t="s">
        <v>126</v>
      </c>
      <c r="C63" s="100">
        <v>24999.757000000001</v>
      </c>
      <c r="D63" s="101"/>
      <c r="E63" s="9">
        <f t="shared" si="0"/>
        <v>-31616.97802917735</v>
      </c>
      <c r="F63" s="77">
        <f t="shared" si="1"/>
        <v>-31617</v>
      </c>
      <c r="G63" s="77">
        <f t="shared" si="2"/>
        <v>1.1533060005604057E-2</v>
      </c>
      <c r="H63" s="77">
        <f t="shared" si="6"/>
        <v>1.1533060005604057E-2</v>
      </c>
      <c r="O63" s="77">
        <f t="shared" ca="1" si="4"/>
        <v>-1.9594227101920898E-2</v>
      </c>
      <c r="Q63" s="102">
        <f t="shared" si="5"/>
        <v>9981.2570000000014</v>
      </c>
    </row>
    <row r="64" spans="1:17" ht="12.95" customHeight="1" x14ac:dyDescent="0.2">
      <c r="A64" s="98" t="s">
        <v>188</v>
      </c>
      <c r="B64" s="99" t="s">
        <v>126</v>
      </c>
      <c r="C64" s="100">
        <v>25049.608</v>
      </c>
      <c r="D64" s="101"/>
      <c r="E64" s="9">
        <f t="shared" si="0"/>
        <v>-31522.01039010856</v>
      </c>
      <c r="F64" s="77">
        <f t="shared" si="1"/>
        <v>-31522</v>
      </c>
      <c r="G64" s="77">
        <f t="shared" si="2"/>
        <v>-5.4540399978577625E-3</v>
      </c>
      <c r="H64" s="77">
        <f t="shared" si="6"/>
        <v>-5.4540399978577625E-3</v>
      </c>
      <c r="O64" s="77">
        <f t="shared" ca="1" si="4"/>
        <v>-1.958283679877848E-2</v>
      </c>
      <c r="Q64" s="102">
        <f t="shared" si="5"/>
        <v>10031.108</v>
      </c>
    </row>
    <row r="65" spans="1:19" ht="12.95" customHeight="1" x14ac:dyDescent="0.2">
      <c r="A65" s="98" t="s">
        <v>188</v>
      </c>
      <c r="B65" s="99" t="s">
        <v>126</v>
      </c>
      <c r="C65" s="100">
        <v>25070.628000000001</v>
      </c>
      <c r="D65" s="101"/>
      <c r="E65" s="9">
        <f t="shared" si="0"/>
        <v>-31481.966664341253</v>
      </c>
      <c r="F65" s="77">
        <f t="shared" si="1"/>
        <v>-31482</v>
      </c>
      <c r="G65" s="77">
        <f t="shared" si="2"/>
        <v>1.749876000394579E-2</v>
      </c>
      <c r="H65" s="77">
        <f t="shared" si="6"/>
        <v>1.749876000394579E-2</v>
      </c>
      <c r="O65" s="77">
        <f t="shared" ca="1" si="4"/>
        <v>-1.9578040881665881E-2</v>
      </c>
      <c r="Q65" s="102">
        <f t="shared" si="5"/>
        <v>10052.128000000001</v>
      </c>
    </row>
    <row r="66" spans="1:19" ht="12.95" customHeight="1" x14ac:dyDescent="0.2">
      <c r="A66" s="98" t="s">
        <v>188</v>
      </c>
      <c r="B66" s="99" t="s">
        <v>126</v>
      </c>
      <c r="C66" s="100">
        <v>25664.855</v>
      </c>
      <c r="D66" s="101"/>
      <c r="E66" s="9">
        <f t="shared" si="0"/>
        <v>-30349.946539149558</v>
      </c>
      <c r="F66" s="77">
        <f t="shared" si="1"/>
        <v>-30350</v>
      </c>
      <c r="G66" s="77">
        <f t="shared" si="2"/>
        <v>2.8063000001566252E-2</v>
      </c>
      <c r="H66" s="77">
        <f t="shared" si="6"/>
        <v>2.8063000001566252E-2</v>
      </c>
      <c r="O66" s="77">
        <f t="shared" ca="1" si="4"/>
        <v>-1.9442316427379373E-2</v>
      </c>
      <c r="Q66" s="102">
        <f t="shared" si="5"/>
        <v>10646.355</v>
      </c>
    </row>
    <row r="67" spans="1:19" ht="12.95" customHeight="1" x14ac:dyDescent="0.2">
      <c r="A67" s="98" t="s">
        <v>188</v>
      </c>
      <c r="B67" s="99" t="s">
        <v>126</v>
      </c>
      <c r="C67" s="100">
        <v>26024.898000000001</v>
      </c>
      <c r="D67" s="101"/>
      <c r="E67" s="9">
        <f t="shared" si="0"/>
        <v>-29664.053905636782</v>
      </c>
      <c r="F67" s="77">
        <f t="shared" si="1"/>
        <v>-29664</v>
      </c>
      <c r="G67" s="77">
        <f t="shared" si="2"/>
        <v>-2.8296479995333357E-2</v>
      </c>
      <c r="H67" s="77">
        <f t="shared" si="6"/>
        <v>-2.8296479995333357E-2</v>
      </c>
      <c r="O67" s="77">
        <f t="shared" ca="1" si="4"/>
        <v>-1.9360066448898323E-2</v>
      </c>
      <c r="Q67" s="102">
        <f t="shared" si="5"/>
        <v>11006.398000000001</v>
      </c>
    </row>
    <row r="68" spans="1:19" ht="12.95" customHeight="1" x14ac:dyDescent="0.2">
      <c r="A68" s="98" t="s">
        <v>188</v>
      </c>
      <c r="B68" s="99" t="s">
        <v>126</v>
      </c>
      <c r="C68" s="100">
        <v>26074.77</v>
      </c>
      <c r="D68" s="101"/>
      <c r="E68" s="9">
        <f t="shared" si="0"/>
        <v>-29569.046260942818</v>
      </c>
      <c r="F68" s="77">
        <f t="shared" si="1"/>
        <v>-29569</v>
      </c>
      <c r="G68" s="77">
        <f t="shared" si="2"/>
        <v>-2.4283579998154892E-2</v>
      </c>
      <c r="H68" s="77">
        <f t="shared" si="6"/>
        <v>-2.4283579998154892E-2</v>
      </c>
      <c r="O68" s="77">
        <f t="shared" ca="1" si="4"/>
        <v>-1.9348676145755906E-2</v>
      </c>
      <c r="Q68" s="102">
        <f t="shared" si="5"/>
        <v>11056.27</v>
      </c>
    </row>
    <row r="69" spans="1:19" ht="12.95" customHeight="1" x14ac:dyDescent="0.2">
      <c r="A69" s="98" t="s">
        <v>188</v>
      </c>
      <c r="B69" s="99" t="s">
        <v>126</v>
      </c>
      <c r="C69" s="100">
        <v>26247.512999999999</v>
      </c>
      <c r="D69" s="101"/>
      <c r="E69" s="9">
        <f t="shared" si="0"/>
        <v>-29239.965703368038</v>
      </c>
      <c r="F69" s="77">
        <f t="shared" si="1"/>
        <v>-29240</v>
      </c>
      <c r="G69" s="77">
        <f t="shared" si="2"/>
        <v>1.800320000256761E-2</v>
      </c>
      <c r="H69" s="77">
        <f t="shared" si="6"/>
        <v>1.800320000256761E-2</v>
      </c>
      <c r="O69" s="77">
        <f t="shared" ca="1" si="4"/>
        <v>-1.930922972750479E-2</v>
      </c>
      <c r="Q69" s="102">
        <f t="shared" si="5"/>
        <v>11229.012999999999</v>
      </c>
    </row>
    <row r="70" spans="1:19" ht="12.95" customHeight="1" x14ac:dyDescent="0.2">
      <c r="A70" s="77" t="s">
        <v>40</v>
      </c>
      <c r="C70" s="101">
        <v>26456.397000000001</v>
      </c>
      <c r="D70" s="101"/>
      <c r="E70" s="77">
        <f t="shared" si="0"/>
        <v>-28842.035464872406</v>
      </c>
      <c r="F70" s="77">
        <f t="shared" si="1"/>
        <v>-28842</v>
      </c>
      <c r="G70" s="77">
        <f t="shared" si="2"/>
        <v>-1.8616439996549161E-2</v>
      </c>
      <c r="H70" s="77">
        <f>+G70</f>
        <v>-1.8616439996549161E-2</v>
      </c>
      <c r="O70" s="77">
        <f t="shared" ca="1" si="4"/>
        <v>-1.9261510352234446E-2</v>
      </c>
      <c r="Q70" s="102">
        <f t="shared" si="5"/>
        <v>11437.897000000001</v>
      </c>
      <c r="S70" s="77" t="s">
        <v>39</v>
      </c>
    </row>
    <row r="71" spans="1:19" ht="12.95" customHeight="1" x14ac:dyDescent="0.2">
      <c r="A71" s="77" t="s">
        <v>40</v>
      </c>
      <c r="C71" s="101">
        <v>26509.449000000001</v>
      </c>
      <c r="D71" s="101"/>
      <c r="E71" s="77">
        <f t="shared" si="0"/>
        <v>-28740.969825509554</v>
      </c>
      <c r="F71" s="77">
        <f t="shared" si="1"/>
        <v>-28741</v>
      </c>
      <c r="G71" s="77">
        <f t="shared" si="2"/>
        <v>1.5839380001125392E-2</v>
      </c>
      <c r="H71" s="77">
        <f>+G71</f>
        <v>1.5839380001125392E-2</v>
      </c>
      <c r="O71" s="77">
        <f t="shared" ca="1" si="4"/>
        <v>-1.9249400661525137E-2</v>
      </c>
      <c r="Q71" s="102">
        <f t="shared" si="5"/>
        <v>11490.949000000001</v>
      </c>
    </row>
    <row r="72" spans="1:19" ht="12.95" customHeight="1" x14ac:dyDescent="0.2">
      <c r="A72" s="77" t="s">
        <v>40</v>
      </c>
      <c r="C72" s="101">
        <v>26744.607</v>
      </c>
      <c r="D72" s="101"/>
      <c r="E72" s="77">
        <f t="shared" si="0"/>
        <v>-28292.986834834563</v>
      </c>
      <c r="F72" s="77">
        <f t="shared" si="1"/>
        <v>-28293</v>
      </c>
      <c r="G72" s="77">
        <f t="shared" si="2"/>
        <v>6.9107400013308506E-3</v>
      </c>
      <c r="H72" s="77">
        <f>+G72</f>
        <v>6.9107400013308506E-3</v>
      </c>
      <c r="O72" s="77">
        <f t="shared" ca="1" si="4"/>
        <v>-1.9195686389864047E-2</v>
      </c>
      <c r="Q72" s="102">
        <f t="shared" si="5"/>
        <v>11726.107</v>
      </c>
    </row>
    <row r="73" spans="1:19" ht="12.95" customHeight="1" x14ac:dyDescent="0.2">
      <c r="A73" s="98" t="s">
        <v>188</v>
      </c>
      <c r="B73" s="99" t="s">
        <v>126</v>
      </c>
      <c r="C73" s="100">
        <v>26810.764999999999</v>
      </c>
      <c r="D73" s="101"/>
      <c r="E73" s="9">
        <f t="shared" si="0"/>
        <v>-28166.953875304902</v>
      </c>
      <c r="F73" s="77">
        <f t="shared" si="1"/>
        <v>-28167</v>
      </c>
      <c r="G73" s="77">
        <f t="shared" si="2"/>
        <v>2.4212060001445934E-2</v>
      </c>
      <c r="H73" s="77">
        <f>G73</f>
        <v>2.4212060001445934E-2</v>
      </c>
      <c r="O73" s="77">
        <f t="shared" ca="1" si="4"/>
        <v>-1.9180579250959364E-2</v>
      </c>
      <c r="Q73" s="102">
        <f t="shared" si="5"/>
        <v>11792.264999999999</v>
      </c>
    </row>
    <row r="74" spans="1:19" ht="12.95" customHeight="1" x14ac:dyDescent="0.2">
      <c r="A74" s="98" t="s">
        <v>188</v>
      </c>
      <c r="B74" s="99" t="s">
        <v>126</v>
      </c>
      <c r="C74" s="100">
        <v>26819.69</v>
      </c>
      <c r="D74" s="101"/>
      <c r="E74" s="9">
        <f t="shared" si="0"/>
        <v>-28149.951484606841</v>
      </c>
      <c r="F74" s="77">
        <f t="shared" si="1"/>
        <v>-28150</v>
      </c>
      <c r="G74" s="77">
        <f t="shared" si="2"/>
        <v>2.5467000003118301E-2</v>
      </c>
      <c r="H74" s="77">
        <f>G74</f>
        <v>2.5467000003118301E-2</v>
      </c>
      <c r="O74" s="77">
        <f t="shared" ca="1" si="4"/>
        <v>-1.9178540986186508E-2</v>
      </c>
      <c r="Q74" s="102">
        <f t="shared" si="5"/>
        <v>11801.189999999999</v>
      </c>
    </row>
    <row r="75" spans="1:19" ht="12.95" customHeight="1" x14ac:dyDescent="0.2">
      <c r="A75" s="98" t="s">
        <v>188</v>
      </c>
      <c r="B75" s="99" t="s">
        <v>126</v>
      </c>
      <c r="C75" s="100">
        <v>26933.562999999998</v>
      </c>
      <c r="D75" s="101"/>
      <c r="E75" s="9">
        <f t="shared" si="0"/>
        <v>-27933.020029597301</v>
      </c>
      <c r="F75" s="77">
        <f t="shared" si="1"/>
        <v>-27933</v>
      </c>
      <c r="G75" s="77">
        <f t="shared" si="2"/>
        <v>-1.051405999896815E-2</v>
      </c>
      <c r="H75" s="77">
        <f>G75</f>
        <v>-1.051405999896815E-2</v>
      </c>
      <c r="O75" s="77">
        <f t="shared" ca="1" si="4"/>
        <v>-1.9152523135850669E-2</v>
      </c>
      <c r="Q75" s="102">
        <f t="shared" si="5"/>
        <v>11915.062999999998</v>
      </c>
    </row>
    <row r="76" spans="1:19" ht="12.95" customHeight="1" x14ac:dyDescent="0.2">
      <c r="A76" s="98" t="s">
        <v>188</v>
      </c>
      <c r="B76" s="99" t="s">
        <v>126</v>
      </c>
      <c r="C76" s="100">
        <v>26954.547999999999</v>
      </c>
      <c r="D76" s="101"/>
      <c r="E76" s="9">
        <f t="shared" si="0"/>
        <v>-27893.042979871949</v>
      </c>
      <c r="F76" s="77">
        <f t="shared" si="1"/>
        <v>-27893</v>
      </c>
      <c r="G76" s="77">
        <f t="shared" si="2"/>
        <v>-2.2561260000657057E-2</v>
      </c>
      <c r="H76" s="77">
        <f>G76</f>
        <v>-2.2561260000657057E-2</v>
      </c>
      <c r="O76" s="77">
        <f t="shared" ca="1" si="4"/>
        <v>-1.9147727218738069E-2</v>
      </c>
      <c r="Q76" s="102">
        <f t="shared" si="5"/>
        <v>11936.047999999999</v>
      </c>
    </row>
    <row r="77" spans="1:19" ht="12.95" customHeight="1" x14ac:dyDescent="0.2">
      <c r="A77" s="77" t="s">
        <v>40</v>
      </c>
      <c r="C77" s="101">
        <v>27133.562999999998</v>
      </c>
      <c r="D77" s="101"/>
      <c r="E77" s="77">
        <f t="shared" si="0"/>
        <v>-27552.014075579158</v>
      </c>
      <c r="F77" s="77">
        <f t="shared" si="1"/>
        <v>-27552</v>
      </c>
      <c r="G77" s="77">
        <f t="shared" si="2"/>
        <v>-7.3886399986804463E-3</v>
      </c>
      <c r="H77" s="77">
        <f>+G77</f>
        <v>-7.3886399986804463E-3</v>
      </c>
      <c r="O77" s="77">
        <f t="shared" ca="1" si="4"/>
        <v>-1.9106842025353177E-2</v>
      </c>
      <c r="Q77" s="102">
        <f t="shared" si="5"/>
        <v>12115.062999999998</v>
      </c>
    </row>
    <row r="78" spans="1:19" ht="12.95" customHeight="1" x14ac:dyDescent="0.2">
      <c r="A78" s="98" t="s">
        <v>188</v>
      </c>
      <c r="B78" s="99" t="s">
        <v>126</v>
      </c>
      <c r="C78" s="100">
        <v>27486.89</v>
      </c>
      <c r="D78" s="101"/>
      <c r="E78" s="9">
        <f t="shared" si="0"/>
        <v>-26878.915622002311</v>
      </c>
      <c r="F78" s="77">
        <f t="shared" si="1"/>
        <v>-26879</v>
      </c>
      <c r="G78" s="77">
        <f t="shared" si="2"/>
        <v>4.4292220001807436E-2</v>
      </c>
      <c r="H78" s="77">
        <f t="shared" ref="H78:H83" si="7">G78</f>
        <v>4.4292220001807436E-2</v>
      </c>
      <c r="O78" s="77">
        <f t="shared" ca="1" si="4"/>
        <v>-1.9026150719933722E-2</v>
      </c>
      <c r="Q78" s="102">
        <f t="shared" si="5"/>
        <v>12468.39</v>
      </c>
    </row>
    <row r="79" spans="1:19" ht="12.95" customHeight="1" x14ac:dyDescent="0.2">
      <c r="A79" s="98" t="s">
        <v>188</v>
      </c>
      <c r="B79" s="99" t="s">
        <v>126</v>
      </c>
      <c r="C79" s="100">
        <v>27558.751</v>
      </c>
      <c r="D79" s="101"/>
      <c r="E79" s="9">
        <f t="shared" si="0"/>
        <v>-26742.01827769382</v>
      </c>
      <c r="F79" s="77">
        <f t="shared" si="1"/>
        <v>-26742</v>
      </c>
      <c r="G79" s="77">
        <f t="shared" si="2"/>
        <v>-9.5944399981817696E-3</v>
      </c>
      <c r="H79" s="77">
        <f t="shared" si="7"/>
        <v>-9.5944399981817696E-3</v>
      </c>
      <c r="O79" s="77">
        <f t="shared" ca="1" si="4"/>
        <v>-1.9009724703823078E-2</v>
      </c>
      <c r="Q79" s="102">
        <f t="shared" si="5"/>
        <v>12540.251</v>
      </c>
    </row>
    <row r="80" spans="1:19" ht="12.95" customHeight="1" x14ac:dyDescent="0.2">
      <c r="A80" s="98" t="s">
        <v>188</v>
      </c>
      <c r="B80" s="99" t="s">
        <v>126</v>
      </c>
      <c r="C80" s="100">
        <v>27935.687000000002</v>
      </c>
      <c r="D80" s="101"/>
      <c r="E80" s="9">
        <f t="shared" si="0"/>
        <v>-26023.943976274903</v>
      </c>
      <c r="F80" s="77">
        <f t="shared" si="1"/>
        <v>-26024</v>
      </c>
      <c r="G80" s="77">
        <f t="shared" si="2"/>
        <v>2.9408320002403343E-2</v>
      </c>
      <c r="H80" s="77">
        <f t="shared" si="7"/>
        <v>2.9408320002403343E-2</v>
      </c>
      <c r="O80" s="77">
        <f t="shared" ca="1" si="4"/>
        <v>-1.8923637991651952E-2</v>
      </c>
      <c r="Q80" s="102">
        <f t="shared" si="5"/>
        <v>12917.187000000002</v>
      </c>
    </row>
    <row r="81" spans="1:17" ht="12.95" customHeight="1" x14ac:dyDescent="0.2">
      <c r="A81" s="98" t="s">
        <v>188</v>
      </c>
      <c r="B81" s="99" t="s">
        <v>126</v>
      </c>
      <c r="C81" s="100">
        <v>27956.62</v>
      </c>
      <c r="D81" s="101"/>
      <c r="E81" s="9">
        <f t="shared" si="0"/>
        <v>-25984.065988097598</v>
      </c>
      <c r="F81" s="77">
        <f t="shared" si="1"/>
        <v>-25984</v>
      </c>
      <c r="G81" s="77">
        <f t="shared" si="2"/>
        <v>-3.4638879998965422E-2</v>
      </c>
      <c r="H81" s="77">
        <f t="shared" si="7"/>
        <v>-3.4638879998965422E-2</v>
      </c>
      <c r="O81" s="77">
        <f t="shared" ca="1" si="4"/>
        <v>-1.8918842074539356E-2</v>
      </c>
      <c r="Q81" s="102">
        <f t="shared" si="5"/>
        <v>12938.119999999999</v>
      </c>
    </row>
    <row r="82" spans="1:17" ht="12.95" customHeight="1" x14ac:dyDescent="0.2">
      <c r="A82" s="98" t="s">
        <v>188</v>
      </c>
      <c r="B82" s="99" t="s">
        <v>126</v>
      </c>
      <c r="C82" s="100">
        <v>27979.776999999998</v>
      </c>
      <c r="D82" s="101"/>
      <c r="E82" s="9">
        <f t="shared" si="0"/>
        <v>-25939.951213711611</v>
      </c>
      <c r="F82" s="77">
        <f t="shared" si="1"/>
        <v>-25940</v>
      </c>
      <c r="G82" s="77">
        <f t="shared" si="2"/>
        <v>2.5609200001781574E-2</v>
      </c>
      <c r="H82" s="77">
        <f t="shared" si="7"/>
        <v>2.5609200001781574E-2</v>
      </c>
      <c r="O82" s="77">
        <f t="shared" ca="1" si="4"/>
        <v>-1.8913566565715498E-2</v>
      </c>
      <c r="Q82" s="102">
        <f t="shared" si="5"/>
        <v>12961.276999999998</v>
      </c>
    </row>
    <row r="83" spans="1:17" ht="12.95" customHeight="1" x14ac:dyDescent="0.2">
      <c r="A83" s="98" t="s">
        <v>188</v>
      </c>
      <c r="B83" s="99" t="s">
        <v>126</v>
      </c>
      <c r="C83" s="100">
        <v>28222.823</v>
      </c>
      <c r="D83" s="101"/>
      <c r="E83" s="9">
        <f t="shared" si="0"/>
        <v>-25476.941348210137</v>
      </c>
      <c r="F83" s="77">
        <f t="shared" si="1"/>
        <v>-25477</v>
      </c>
      <c r="G83" s="77">
        <f t="shared" si="2"/>
        <v>3.0787860003329115E-2</v>
      </c>
      <c r="H83" s="77">
        <f t="shared" si="7"/>
        <v>3.0787860003329115E-2</v>
      </c>
      <c r="O83" s="77">
        <f t="shared" ca="1" si="4"/>
        <v>-1.885805382513718E-2</v>
      </c>
      <c r="Q83" s="102">
        <f t="shared" si="5"/>
        <v>13204.323</v>
      </c>
    </row>
    <row r="84" spans="1:17" ht="12.95" customHeight="1" x14ac:dyDescent="0.2">
      <c r="A84" s="77" t="s">
        <v>40</v>
      </c>
      <c r="C84" s="101">
        <v>28248.505000000001</v>
      </c>
      <c r="D84" s="101"/>
      <c r="E84" s="77">
        <f t="shared" si="0"/>
        <v>-25428.016373654664</v>
      </c>
      <c r="F84" s="77">
        <f t="shared" si="1"/>
        <v>-25428</v>
      </c>
      <c r="G84" s="77">
        <f t="shared" si="2"/>
        <v>-8.5949599961168133E-3</v>
      </c>
      <c r="H84" s="77">
        <f>+G84</f>
        <v>-8.5949599961168133E-3</v>
      </c>
      <c r="O84" s="77">
        <f t="shared" ca="1" si="4"/>
        <v>-1.8852178826674247E-2</v>
      </c>
      <c r="Q84" s="102">
        <f t="shared" si="5"/>
        <v>13230.005000000001</v>
      </c>
    </row>
    <row r="85" spans="1:17" ht="12.95" customHeight="1" x14ac:dyDescent="0.2">
      <c r="A85" s="77" t="s">
        <v>40</v>
      </c>
      <c r="C85" s="101">
        <v>28310.454000000002</v>
      </c>
      <c r="D85" s="101"/>
      <c r="E85" s="77">
        <f t="shared" ref="E85:E148" si="8">+(C85-C$7)/C$8</f>
        <v>-25310.001684427316</v>
      </c>
      <c r="F85" s="77">
        <f t="shared" ref="F85:F148" si="9">ROUND(2*E85,0)/2</f>
        <v>-25310</v>
      </c>
      <c r="G85" s="77">
        <f t="shared" ref="G85:G148" si="10">+C85-(C$7+F85*C$8)</f>
        <v>-8.8419999519828707E-4</v>
      </c>
      <c r="H85" s="77">
        <f>+G85</f>
        <v>-8.8419999519828707E-4</v>
      </c>
      <c r="O85" s="77">
        <f t="shared" ref="O85:O148" ca="1" si="11">+C$11+C$12*F85</f>
        <v>-1.8838030871192086E-2</v>
      </c>
      <c r="Q85" s="102">
        <f t="shared" ref="Q85:Q148" si="12">+C85-15018.5</f>
        <v>13291.954000000002</v>
      </c>
    </row>
    <row r="86" spans="1:17" ht="12.95" customHeight="1" x14ac:dyDescent="0.2">
      <c r="A86" s="98" t="s">
        <v>188</v>
      </c>
      <c r="B86" s="99" t="s">
        <v>126</v>
      </c>
      <c r="C86" s="100">
        <v>28683.714</v>
      </c>
      <c r="D86" s="101"/>
      <c r="E86" s="9">
        <f t="shared" si="8"/>
        <v>-24598.930272443256</v>
      </c>
      <c r="F86" s="77">
        <f t="shared" si="9"/>
        <v>-24599</v>
      </c>
      <c r="G86" s="77">
        <f t="shared" si="10"/>
        <v>3.6601820000214502E-2</v>
      </c>
      <c r="H86" s="77">
        <f>G86</f>
        <v>3.6601820000214502E-2</v>
      </c>
      <c r="O86" s="77">
        <f t="shared" ca="1" si="11"/>
        <v>-1.8752783444515666E-2</v>
      </c>
      <c r="Q86" s="102">
        <f t="shared" si="12"/>
        <v>13665.214</v>
      </c>
    </row>
    <row r="87" spans="1:17" ht="12.95" customHeight="1" x14ac:dyDescent="0.2">
      <c r="A87" s="77" t="s">
        <v>40</v>
      </c>
      <c r="C87" s="101">
        <v>28690.491999999998</v>
      </c>
      <c r="D87" s="101"/>
      <c r="E87" s="77">
        <f t="shared" si="8"/>
        <v>-24586.017980661582</v>
      </c>
      <c r="F87" s="77">
        <f t="shared" si="9"/>
        <v>-24586</v>
      </c>
      <c r="G87" s="77">
        <f t="shared" si="10"/>
        <v>-9.4385199990938418E-3</v>
      </c>
      <c r="H87" s="77">
        <f>+G87</f>
        <v>-9.4385199990938418E-3</v>
      </c>
      <c r="O87" s="77">
        <f t="shared" ca="1" si="11"/>
        <v>-1.8751224771454071E-2</v>
      </c>
      <c r="Q87" s="102">
        <f t="shared" si="12"/>
        <v>13671.991999999998</v>
      </c>
    </row>
    <row r="88" spans="1:17" ht="12.95" customHeight="1" x14ac:dyDescent="0.2">
      <c r="A88" s="77" t="s">
        <v>40</v>
      </c>
      <c r="C88" s="101">
        <v>28751.406999999999</v>
      </c>
      <c r="D88" s="101"/>
      <c r="E88" s="77">
        <f t="shared" si="8"/>
        <v>-24469.973092216504</v>
      </c>
      <c r="F88" s="77">
        <f t="shared" si="9"/>
        <v>-24470</v>
      </c>
      <c r="G88" s="77">
        <f t="shared" si="10"/>
        <v>1.4124600002105581E-2</v>
      </c>
      <c r="H88" s="77">
        <f>+G88</f>
        <v>1.4124600002105581E-2</v>
      </c>
      <c r="O88" s="77">
        <f t="shared" ca="1" si="11"/>
        <v>-1.8737316611827537E-2</v>
      </c>
      <c r="Q88" s="102">
        <f t="shared" si="12"/>
        <v>13732.906999999999</v>
      </c>
    </row>
    <row r="89" spans="1:17" ht="12.95" customHeight="1" x14ac:dyDescent="0.2">
      <c r="A89" s="77" t="s">
        <v>40</v>
      </c>
      <c r="C89" s="101">
        <v>29014.386999999999</v>
      </c>
      <c r="D89" s="101"/>
      <c r="E89" s="77">
        <f t="shared" si="8"/>
        <v>-23968.988363278047</v>
      </c>
      <c r="F89" s="77">
        <f t="shared" si="9"/>
        <v>-23969</v>
      </c>
      <c r="G89" s="77">
        <f t="shared" si="10"/>
        <v>6.1084200024197344E-3</v>
      </c>
      <c r="H89" s="77">
        <f>+G89</f>
        <v>6.1084200024197344E-3</v>
      </c>
      <c r="O89" s="77">
        <f t="shared" ca="1" si="11"/>
        <v>-1.8677247749992257E-2</v>
      </c>
      <c r="Q89" s="102">
        <f t="shared" si="12"/>
        <v>13995.886999999999</v>
      </c>
    </row>
    <row r="90" spans="1:17" ht="12.95" customHeight="1" x14ac:dyDescent="0.2">
      <c r="A90" s="77" t="s">
        <v>40</v>
      </c>
      <c r="C90" s="101">
        <v>29341.421999999999</v>
      </c>
      <c r="D90" s="101"/>
      <c r="E90" s="77">
        <f t="shared" si="8"/>
        <v>-23345.976952416429</v>
      </c>
      <c r="F90" s="77">
        <f t="shared" si="9"/>
        <v>-23346</v>
      </c>
      <c r="G90" s="77">
        <f t="shared" si="10"/>
        <v>1.2098279999918304E-2</v>
      </c>
      <c r="H90" s="77">
        <f>+G90</f>
        <v>1.2098279999918304E-2</v>
      </c>
      <c r="O90" s="77">
        <f t="shared" ca="1" si="11"/>
        <v>-1.8602551340963547E-2</v>
      </c>
      <c r="Q90" s="102">
        <f t="shared" si="12"/>
        <v>14322.921999999999</v>
      </c>
    </row>
    <row r="91" spans="1:17" ht="12.95" customHeight="1" x14ac:dyDescent="0.2">
      <c r="A91" s="77" t="s">
        <v>40</v>
      </c>
      <c r="C91" s="101">
        <v>29373.419000000002</v>
      </c>
      <c r="D91" s="101"/>
      <c r="E91" s="77">
        <f t="shared" si="8"/>
        <v>-23285.021714862833</v>
      </c>
      <c r="F91" s="77">
        <f t="shared" si="9"/>
        <v>-23285</v>
      </c>
      <c r="G91" s="77">
        <f t="shared" si="10"/>
        <v>-1.139869999315124E-2</v>
      </c>
      <c r="H91" s="77">
        <f>+G91</f>
        <v>-1.139869999315124E-2</v>
      </c>
      <c r="O91" s="77">
        <f t="shared" ca="1" si="11"/>
        <v>-1.8595237567366838E-2</v>
      </c>
      <c r="Q91" s="102">
        <f t="shared" si="12"/>
        <v>14354.919000000002</v>
      </c>
    </row>
    <row r="92" spans="1:17" ht="12.95" customHeight="1" x14ac:dyDescent="0.2">
      <c r="A92" s="98" t="s">
        <v>188</v>
      </c>
      <c r="B92" s="99" t="s">
        <v>126</v>
      </c>
      <c r="C92" s="100">
        <v>29686.835999999999</v>
      </c>
      <c r="D92" s="101"/>
      <c r="E92" s="9">
        <f t="shared" si="8"/>
        <v>-22687.952999410314</v>
      </c>
      <c r="F92" s="77">
        <f t="shared" si="9"/>
        <v>-22688</v>
      </c>
      <c r="G92" s="77">
        <f t="shared" si="10"/>
        <v>2.4671840004884871E-2</v>
      </c>
      <c r="H92" s="77">
        <f t="shared" ref="H92:H107" si="13">G92</f>
        <v>2.4671840004884871E-2</v>
      </c>
      <c r="O92" s="77">
        <f t="shared" ca="1" si="11"/>
        <v>-1.8523658504461318E-2</v>
      </c>
      <c r="Q92" s="102">
        <f t="shared" si="12"/>
        <v>14668.335999999999</v>
      </c>
    </row>
    <row r="93" spans="1:17" ht="12.95" customHeight="1" x14ac:dyDescent="0.2">
      <c r="A93" s="98" t="s">
        <v>188</v>
      </c>
      <c r="B93" s="99" t="s">
        <v>126</v>
      </c>
      <c r="C93" s="100">
        <v>29696.753000000001</v>
      </c>
      <c r="D93" s="101"/>
      <c r="E93" s="9">
        <f t="shared" si="8"/>
        <v>-22669.060819180322</v>
      </c>
      <c r="F93" s="77">
        <f t="shared" si="9"/>
        <v>-22669</v>
      </c>
      <c r="G93" s="77">
        <f t="shared" si="10"/>
        <v>-3.1925579995004227E-2</v>
      </c>
      <c r="H93" s="77">
        <f t="shared" si="13"/>
        <v>-3.1925579995004227E-2</v>
      </c>
      <c r="O93" s="77">
        <f t="shared" ca="1" si="11"/>
        <v>-1.8521380443832836E-2</v>
      </c>
      <c r="Q93" s="102">
        <f t="shared" si="12"/>
        <v>14678.253000000001</v>
      </c>
    </row>
    <row r="94" spans="1:17" ht="12.95" customHeight="1" x14ac:dyDescent="0.2">
      <c r="A94" s="98" t="s">
        <v>188</v>
      </c>
      <c r="B94" s="99" t="s">
        <v>126</v>
      </c>
      <c r="C94" s="100">
        <v>30076.847000000002</v>
      </c>
      <c r="D94" s="101"/>
      <c r="E94" s="9">
        <f t="shared" si="8"/>
        <v>-21944.970433747458</v>
      </c>
      <c r="F94" s="77">
        <f t="shared" si="9"/>
        <v>-21945</v>
      </c>
      <c r="G94" s="77">
        <f t="shared" si="10"/>
        <v>1.5520100005232962E-2</v>
      </c>
      <c r="H94" s="77">
        <f t="shared" si="13"/>
        <v>1.5520100005232962E-2</v>
      </c>
      <c r="O94" s="77">
        <f t="shared" ca="1" si="11"/>
        <v>-1.8434574344094821E-2</v>
      </c>
      <c r="Q94" s="102">
        <f t="shared" si="12"/>
        <v>15058.347000000002</v>
      </c>
    </row>
    <row r="95" spans="1:17" ht="12.95" customHeight="1" x14ac:dyDescent="0.2">
      <c r="A95" s="98" t="s">
        <v>188</v>
      </c>
      <c r="B95" s="99" t="s">
        <v>126</v>
      </c>
      <c r="C95" s="100">
        <v>30351.925999999999</v>
      </c>
      <c r="D95" s="101"/>
      <c r="E95" s="9">
        <f t="shared" si="8"/>
        <v>-21420.936749620676</v>
      </c>
      <c r="F95" s="77">
        <f t="shared" si="9"/>
        <v>-21421</v>
      </c>
      <c r="G95" s="77">
        <f t="shared" si="10"/>
        <v>3.320178000285523E-2</v>
      </c>
      <c r="H95" s="77">
        <f t="shared" si="13"/>
        <v>3.320178000285523E-2</v>
      </c>
      <c r="O95" s="77">
        <f t="shared" ca="1" si="11"/>
        <v>-1.8371747829919793E-2</v>
      </c>
      <c r="Q95" s="102">
        <f t="shared" si="12"/>
        <v>15333.425999999999</v>
      </c>
    </row>
    <row r="96" spans="1:17" ht="12.95" customHeight="1" x14ac:dyDescent="0.2">
      <c r="A96" s="98" t="s">
        <v>188</v>
      </c>
      <c r="B96" s="99" t="s">
        <v>126</v>
      </c>
      <c r="C96" s="100">
        <v>30382.821</v>
      </c>
      <c r="D96" s="101"/>
      <c r="E96" s="9">
        <f t="shared" si="8"/>
        <v>-21362.080854873722</v>
      </c>
      <c r="F96" s="77">
        <f t="shared" si="9"/>
        <v>-21362</v>
      </c>
      <c r="G96" s="77">
        <f t="shared" si="10"/>
        <v>-4.2442839996510884E-2</v>
      </c>
      <c r="H96" s="77">
        <f t="shared" si="13"/>
        <v>-4.2442839996510884E-2</v>
      </c>
      <c r="O96" s="77">
        <f t="shared" ca="1" si="11"/>
        <v>-1.8364673852178711E-2</v>
      </c>
      <c r="Q96" s="102">
        <f t="shared" si="12"/>
        <v>15364.321</v>
      </c>
    </row>
    <row r="97" spans="1:17" ht="12.95" customHeight="1" x14ac:dyDescent="0.2">
      <c r="A97" s="98" t="s">
        <v>188</v>
      </c>
      <c r="B97" s="99" t="s">
        <v>126</v>
      </c>
      <c r="C97" s="100">
        <v>30423.828000000001</v>
      </c>
      <c r="D97" s="101"/>
      <c r="E97" s="9">
        <f t="shared" si="8"/>
        <v>-21283.96129909161</v>
      </c>
      <c r="F97" s="77">
        <f t="shared" si="9"/>
        <v>-21284</v>
      </c>
      <c r="G97" s="77">
        <f t="shared" si="10"/>
        <v>2.0315120003942866E-2</v>
      </c>
      <c r="H97" s="77">
        <f t="shared" si="13"/>
        <v>2.0315120003942866E-2</v>
      </c>
      <c r="O97" s="77">
        <f t="shared" ca="1" si="11"/>
        <v>-1.8355321813809146E-2</v>
      </c>
      <c r="Q97" s="102">
        <f t="shared" si="12"/>
        <v>15405.328000000001</v>
      </c>
    </row>
    <row r="98" spans="1:17" ht="12.95" customHeight="1" x14ac:dyDescent="0.2">
      <c r="A98" s="98" t="s">
        <v>188</v>
      </c>
      <c r="B98" s="99" t="s">
        <v>126</v>
      </c>
      <c r="C98" s="100">
        <v>30431.686000000002</v>
      </c>
      <c r="D98" s="101"/>
      <c r="E98" s="9">
        <f t="shared" si="8"/>
        <v>-21268.991575158238</v>
      </c>
      <c r="F98" s="77">
        <f t="shared" si="9"/>
        <v>-21269</v>
      </c>
      <c r="G98" s="77">
        <f t="shared" si="10"/>
        <v>4.4224200028111227E-3</v>
      </c>
      <c r="H98" s="77">
        <f t="shared" si="13"/>
        <v>4.4224200028111227E-3</v>
      </c>
      <c r="O98" s="77">
        <f t="shared" ca="1" si="11"/>
        <v>-1.8353523344891924E-2</v>
      </c>
      <c r="Q98" s="102">
        <f t="shared" si="12"/>
        <v>15413.186000000002</v>
      </c>
    </row>
    <row r="99" spans="1:17" ht="12.95" customHeight="1" x14ac:dyDescent="0.2">
      <c r="A99" s="98" t="s">
        <v>188</v>
      </c>
      <c r="B99" s="99" t="s">
        <v>126</v>
      </c>
      <c r="C99" s="100">
        <v>31120.899000000001</v>
      </c>
      <c r="D99" s="101"/>
      <c r="E99" s="9">
        <f t="shared" si="8"/>
        <v>-19956.020292224701</v>
      </c>
      <c r="F99" s="77">
        <f t="shared" si="9"/>
        <v>-19956</v>
      </c>
      <c r="G99" s="77">
        <f t="shared" si="10"/>
        <v>-1.0651919994415948E-2</v>
      </c>
      <c r="H99" s="77">
        <f t="shared" si="13"/>
        <v>-1.0651919994415948E-2</v>
      </c>
      <c r="O99" s="77">
        <f t="shared" ca="1" si="11"/>
        <v>-1.8196097365670912E-2</v>
      </c>
      <c r="Q99" s="102">
        <f t="shared" si="12"/>
        <v>16102.399000000001</v>
      </c>
    </row>
    <row r="100" spans="1:17" ht="12.95" customHeight="1" x14ac:dyDescent="0.2">
      <c r="A100" s="98" t="s">
        <v>188</v>
      </c>
      <c r="B100" s="99" t="s">
        <v>126</v>
      </c>
      <c r="C100" s="100">
        <v>31209.61</v>
      </c>
      <c r="D100" s="101"/>
      <c r="E100" s="9">
        <f t="shared" si="8"/>
        <v>-19787.023196290185</v>
      </c>
      <c r="F100" s="77">
        <f t="shared" si="9"/>
        <v>-19787</v>
      </c>
      <c r="G100" s="77">
        <f t="shared" si="10"/>
        <v>-1.2176339994766749E-2</v>
      </c>
      <c r="H100" s="77">
        <f t="shared" si="13"/>
        <v>-1.2176339994766749E-2</v>
      </c>
      <c r="O100" s="77">
        <f t="shared" ca="1" si="11"/>
        <v>-1.8175834615870187E-2</v>
      </c>
      <c r="Q100" s="102">
        <f t="shared" si="12"/>
        <v>16191.11</v>
      </c>
    </row>
    <row r="101" spans="1:17" ht="12.95" customHeight="1" x14ac:dyDescent="0.2">
      <c r="A101" s="98" t="s">
        <v>188</v>
      </c>
      <c r="B101" s="99" t="s">
        <v>126</v>
      </c>
      <c r="C101" s="100">
        <v>31219.625</v>
      </c>
      <c r="D101" s="101"/>
      <c r="E101" s="9">
        <f t="shared" si="8"/>
        <v>-19767.944323142729</v>
      </c>
      <c r="F101" s="77">
        <f t="shared" si="9"/>
        <v>-19768</v>
      </c>
      <c r="G101" s="77">
        <f t="shared" si="10"/>
        <v>2.9226240003481507E-2</v>
      </c>
      <c r="H101" s="77">
        <f t="shared" si="13"/>
        <v>2.9226240003481507E-2</v>
      </c>
      <c r="O101" s="77">
        <f t="shared" ca="1" si="11"/>
        <v>-1.81735565552417E-2</v>
      </c>
      <c r="Q101" s="102">
        <f t="shared" si="12"/>
        <v>16201.125</v>
      </c>
    </row>
    <row r="102" spans="1:17" ht="12.95" customHeight="1" x14ac:dyDescent="0.2">
      <c r="A102" s="98" t="s">
        <v>188</v>
      </c>
      <c r="B102" s="99" t="s">
        <v>126</v>
      </c>
      <c r="C102" s="100">
        <v>31229.601999999999</v>
      </c>
      <c r="D102" s="101"/>
      <c r="E102" s="9">
        <f t="shared" si="8"/>
        <v>-19748.937841126535</v>
      </c>
      <c r="F102" s="77">
        <f t="shared" si="9"/>
        <v>-19749</v>
      </c>
      <c r="G102" s="77">
        <f t="shared" si="10"/>
        <v>3.2628820001264103E-2</v>
      </c>
      <c r="H102" s="77">
        <f t="shared" si="13"/>
        <v>3.2628820001264103E-2</v>
      </c>
      <c r="O102" s="77">
        <f t="shared" ca="1" si="11"/>
        <v>-1.8171278494613217E-2</v>
      </c>
      <c r="Q102" s="102">
        <f t="shared" si="12"/>
        <v>16211.101999999999</v>
      </c>
    </row>
    <row r="103" spans="1:17" ht="12.95" customHeight="1" x14ac:dyDescent="0.2">
      <c r="A103" s="98" t="s">
        <v>188</v>
      </c>
      <c r="B103" s="99" t="s">
        <v>126</v>
      </c>
      <c r="C103" s="100">
        <v>31487.817999999999</v>
      </c>
      <c r="D103" s="101"/>
      <c r="E103" s="9">
        <f t="shared" si="8"/>
        <v>-19257.028674012789</v>
      </c>
      <c r="F103" s="77">
        <f t="shared" si="9"/>
        <v>-19257</v>
      </c>
      <c r="G103" s="77">
        <f t="shared" si="10"/>
        <v>-1.5051739996124525E-2</v>
      </c>
      <c r="H103" s="77">
        <f t="shared" si="13"/>
        <v>-1.5051739996124525E-2</v>
      </c>
      <c r="O103" s="77">
        <f t="shared" ca="1" si="11"/>
        <v>-1.8112288714128268E-2</v>
      </c>
      <c r="Q103" s="102">
        <f t="shared" si="12"/>
        <v>16469.317999999999</v>
      </c>
    </row>
    <row r="104" spans="1:17" ht="12.95" customHeight="1" x14ac:dyDescent="0.2">
      <c r="A104" s="98" t="s">
        <v>188</v>
      </c>
      <c r="B104" s="99" t="s">
        <v>126</v>
      </c>
      <c r="C104" s="100">
        <v>31569.716</v>
      </c>
      <c r="D104" s="101"/>
      <c r="E104" s="9">
        <f t="shared" si="8"/>
        <v>-19101.010545901896</v>
      </c>
      <c r="F104" s="77">
        <f t="shared" si="9"/>
        <v>-19101</v>
      </c>
      <c r="G104" s="77">
        <f t="shared" si="10"/>
        <v>-5.5358199970214628E-3</v>
      </c>
      <c r="H104" s="77">
        <f t="shared" si="13"/>
        <v>-5.5358199970214628E-3</v>
      </c>
      <c r="O104" s="77">
        <f t="shared" ca="1" si="11"/>
        <v>-1.8093584637389137E-2</v>
      </c>
      <c r="Q104" s="102">
        <f t="shared" si="12"/>
        <v>16551.216</v>
      </c>
    </row>
    <row r="105" spans="1:17" ht="12.95" customHeight="1" x14ac:dyDescent="0.2">
      <c r="A105" s="98" t="s">
        <v>188</v>
      </c>
      <c r="B105" s="99" t="s">
        <v>126</v>
      </c>
      <c r="C105" s="100">
        <v>31914.58</v>
      </c>
      <c r="D105" s="101"/>
      <c r="E105" s="9">
        <f t="shared" si="8"/>
        <v>-18444.034359269328</v>
      </c>
      <c r="F105" s="77">
        <f t="shared" si="9"/>
        <v>-18444</v>
      </c>
      <c r="G105" s="77">
        <f t="shared" si="10"/>
        <v>-1.8036079993180465E-2</v>
      </c>
      <c r="H105" s="77">
        <f t="shared" si="13"/>
        <v>-1.8036079993180465E-2</v>
      </c>
      <c r="O105" s="77">
        <f t="shared" ca="1" si="11"/>
        <v>-1.8014811698814723E-2</v>
      </c>
      <c r="Q105" s="102">
        <f t="shared" si="12"/>
        <v>16896.080000000002</v>
      </c>
    </row>
    <row r="106" spans="1:17" ht="12.95" customHeight="1" x14ac:dyDescent="0.2">
      <c r="A106" s="98" t="s">
        <v>188</v>
      </c>
      <c r="B106" s="99" t="s">
        <v>126</v>
      </c>
      <c r="C106" s="100">
        <v>32294.651999999998</v>
      </c>
      <c r="D106" s="101"/>
      <c r="E106" s="9">
        <f t="shared" si="8"/>
        <v>-17719.985884491412</v>
      </c>
      <c r="F106" s="77">
        <f t="shared" si="9"/>
        <v>-17720</v>
      </c>
      <c r="G106" s="77">
        <f t="shared" si="10"/>
        <v>7.4095999989367556E-3</v>
      </c>
      <c r="H106" s="77">
        <f t="shared" si="13"/>
        <v>7.4095999989367556E-3</v>
      </c>
      <c r="O106" s="77">
        <f t="shared" ca="1" si="11"/>
        <v>-1.7928005599076709E-2</v>
      </c>
      <c r="Q106" s="102">
        <f t="shared" si="12"/>
        <v>17276.151999999998</v>
      </c>
    </row>
    <row r="107" spans="1:17" ht="12.95" customHeight="1" x14ac:dyDescent="0.2">
      <c r="A107" s="98" t="s">
        <v>188</v>
      </c>
      <c r="B107" s="99" t="s">
        <v>126</v>
      </c>
      <c r="C107" s="100">
        <v>33338.699999999997</v>
      </c>
      <c r="D107" s="101"/>
      <c r="E107" s="9">
        <f t="shared" si="8"/>
        <v>-15731.04336308774</v>
      </c>
      <c r="F107" s="77">
        <f t="shared" si="9"/>
        <v>-15731</v>
      </c>
      <c r="G107" s="77">
        <f t="shared" si="10"/>
        <v>-2.2762419997889083E-2</v>
      </c>
      <c r="H107" s="77">
        <f t="shared" si="13"/>
        <v>-2.2762419997889083E-2</v>
      </c>
      <c r="O107" s="77">
        <f t="shared" ca="1" si="11"/>
        <v>-1.7689528620652799E-2</v>
      </c>
      <c r="Q107" s="102">
        <f t="shared" si="12"/>
        <v>18320.199999999997</v>
      </c>
    </row>
    <row r="108" spans="1:17" ht="12.95" customHeight="1" x14ac:dyDescent="0.2">
      <c r="A108" s="77" t="s">
        <v>40</v>
      </c>
      <c r="C108" s="101">
        <v>33525.076999999997</v>
      </c>
      <c r="D108" s="101"/>
      <c r="E108" s="77">
        <f t="shared" si="8"/>
        <v>-15375.98962962754</v>
      </c>
      <c r="F108" s="77">
        <f t="shared" si="9"/>
        <v>-15376</v>
      </c>
      <c r="G108" s="77">
        <f t="shared" si="10"/>
        <v>5.4436799982795492E-3</v>
      </c>
      <c r="J108" s="77">
        <f t="shared" ref="J108:J118" si="14">+G108</f>
        <v>5.4436799982795492E-3</v>
      </c>
      <c r="O108" s="77">
        <f t="shared" ca="1" si="11"/>
        <v>-1.7646964856278494E-2</v>
      </c>
      <c r="Q108" s="102">
        <f t="shared" si="12"/>
        <v>18506.576999999997</v>
      </c>
    </row>
    <row r="109" spans="1:17" ht="12.95" customHeight="1" x14ac:dyDescent="0.2">
      <c r="A109" s="77" t="s">
        <v>40</v>
      </c>
      <c r="C109" s="101">
        <v>36611.631000000001</v>
      </c>
      <c r="D109" s="101"/>
      <c r="E109" s="77">
        <f t="shared" si="8"/>
        <v>-9496.0123726349411</v>
      </c>
      <c r="F109" s="77">
        <f t="shared" si="9"/>
        <v>-9496</v>
      </c>
      <c r="G109" s="77">
        <f t="shared" si="10"/>
        <v>-6.4947199934977107E-3</v>
      </c>
      <c r="J109" s="77">
        <f t="shared" si="14"/>
        <v>-6.4947199934977107E-3</v>
      </c>
      <c r="O109" s="77">
        <f t="shared" ca="1" si="11"/>
        <v>-1.6941965040726661E-2</v>
      </c>
      <c r="Q109" s="102">
        <f t="shared" si="12"/>
        <v>21593.131000000001</v>
      </c>
    </row>
    <row r="110" spans="1:17" ht="12.95" customHeight="1" x14ac:dyDescent="0.2">
      <c r="A110" s="77" t="s">
        <v>40</v>
      </c>
      <c r="C110" s="101">
        <v>36612.675000000003</v>
      </c>
      <c r="D110" s="101"/>
      <c r="E110" s="77">
        <f t="shared" si="8"/>
        <v>-9494.0235215549637</v>
      </c>
      <c r="F110" s="77">
        <f t="shared" si="9"/>
        <v>-9494</v>
      </c>
      <c r="G110" s="77">
        <f t="shared" si="10"/>
        <v>-1.2347079995379318E-2</v>
      </c>
      <c r="J110" s="77">
        <f t="shared" si="14"/>
        <v>-1.2347079995379318E-2</v>
      </c>
      <c r="O110" s="77">
        <f t="shared" ca="1" si="11"/>
        <v>-1.6941725244871031E-2</v>
      </c>
      <c r="Q110" s="102">
        <f t="shared" si="12"/>
        <v>21594.175000000003</v>
      </c>
    </row>
    <row r="111" spans="1:17" ht="12.95" customHeight="1" x14ac:dyDescent="0.2">
      <c r="A111" s="77" t="s">
        <v>40</v>
      </c>
      <c r="C111" s="101">
        <v>36630.565000000002</v>
      </c>
      <c r="D111" s="101"/>
      <c r="E111" s="77">
        <f t="shared" si="8"/>
        <v>-9459.9425389680418</v>
      </c>
      <c r="F111" s="77">
        <f t="shared" si="9"/>
        <v>-9460</v>
      </c>
      <c r="G111" s="77">
        <f t="shared" si="10"/>
        <v>3.0162800001562573E-2</v>
      </c>
      <c r="J111" s="77">
        <f t="shared" si="14"/>
        <v>3.0162800001562573E-2</v>
      </c>
      <c r="O111" s="77">
        <f t="shared" ca="1" si="11"/>
        <v>-1.6937648715325323E-2</v>
      </c>
      <c r="Q111" s="102">
        <f t="shared" si="12"/>
        <v>21612.065000000002</v>
      </c>
    </row>
    <row r="112" spans="1:17" ht="12.95" customHeight="1" x14ac:dyDescent="0.2">
      <c r="A112" s="77" t="s">
        <v>40</v>
      </c>
      <c r="C112" s="101">
        <v>36661.497000000003</v>
      </c>
      <c r="D112" s="101"/>
      <c r="E112" s="77">
        <f t="shared" si="8"/>
        <v>-9401.0161581195935</v>
      </c>
      <c r="F112" s="77">
        <f t="shared" si="9"/>
        <v>-9401</v>
      </c>
      <c r="G112" s="77">
        <f t="shared" si="10"/>
        <v>-8.4818199975416064E-3</v>
      </c>
      <c r="J112" s="77">
        <f t="shared" si="14"/>
        <v>-8.4818199975416064E-3</v>
      </c>
      <c r="O112" s="77">
        <f t="shared" ca="1" si="11"/>
        <v>-1.6930574737584241E-2</v>
      </c>
      <c r="Q112" s="102">
        <f t="shared" si="12"/>
        <v>21642.997000000003</v>
      </c>
    </row>
    <row r="113" spans="1:33" ht="12.95" customHeight="1" x14ac:dyDescent="0.2">
      <c r="A113" s="77" t="s">
        <v>40</v>
      </c>
      <c r="C113" s="101">
        <v>36662.553999999996</v>
      </c>
      <c r="D113" s="101"/>
      <c r="E113" s="77">
        <f t="shared" si="8"/>
        <v>-9399.0025416526205</v>
      </c>
      <c r="F113" s="77">
        <f t="shared" si="9"/>
        <v>-9399</v>
      </c>
      <c r="G113" s="77">
        <f t="shared" si="10"/>
        <v>-1.3341800004127435E-3</v>
      </c>
      <c r="J113" s="77">
        <f t="shared" si="14"/>
        <v>-1.3341800004127435E-3</v>
      </c>
      <c r="O113" s="77">
        <f t="shared" ca="1" si="11"/>
        <v>-1.6930334941728614E-2</v>
      </c>
      <c r="Q113" s="102">
        <f t="shared" si="12"/>
        <v>21644.053999999996</v>
      </c>
    </row>
    <row r="114" spans="1:33" ht="12.95" customHeight="1" x14ac:dyDescent="0.2">
      <c r="A114" s="77" t="s">
        <v>40</v>
      </c>
      <c r="C114" s="101">
        <v>39946.758099999999</v>
      </c>
      <c r="D114" s="101"/>
      <c r="E114" s="77">
        <f t="shared" si="8"/>
        <v>-3142.4959600986149</v>
      </c>
      <c r="F114" s="77">
        <f t="shared" si="9"/>
        <v>-3142.5</v>
      </c>
      <c r="G114" s="77">
        <f t="shared" si="10"/>
        <v>2.1206500023254193E-3</v>
      </c>
      <c r="J114" s="77">
        <f t="shared" si="14"/>
        <v>2.1206500023254193E-3</v>
      </c>
      <c r="O114" s="77">
        <f t="shared" ca="1" si="11"/>
        <v>-1.6180193556354455E-2</v>
      </c>
      <c r="Q114" s="102">
        <f t="shared" si="12"/>
        <v>24928.258099999999</v>
      </c>
    </row>
    <row r="115" spans="1:33" ht="12.95" customHeight="1" x14ac:dyDescent="0.2">
      <c r="A115" s="77" t="s">
        <v>40</v>
      </c>
      <c r="C115" s="101">
        <v>39948.595500000003</v>
      </c>
      <c r="D115" s="101"/>
      <c r="E115" s="77">
        <f t="shared" si="8"/>
        <v>-3138.9956583990429</v>
      </c>
      <c r="F115" s="77">
        <f t="shared" si="9"/>
        <v>-3139</v>
      </c>
      <c r="G115" s="77">
        <f t="shared" si="10"/>
        <v>2.2790200091549195E-3</v>
      </c>
      <c r="J115" s="77">
        <f t="shared" si="14"/>
        <v>2.2790200091549195E-3</v>
      </c>
      <c r="O115" s="77">
        <f t="shared" ca="1" si="11"/>
        <v>-1.6179773913607101E-2</v>
      </c>
      <c r="Q115" s="102">
        <f t="shared" si="12"/>
        <v>24930.095500000003</v>
      </c>
    </row>
    <row r="116" spans="1:33" ht="12.95" customHeight="1" x14ac:dyDescent="0.2">
      <c r="A116" s="77" t="s">
        <v>40</v>
      </c>
      <c r="C116" s="101">
        <v>39963.818299999999</v>
      </c>
      <c r="D116" s="101"/>
      <c r="E116" s="77">
        <f t="shared" si="8"/>
        <v>-3109.9957712149135</v>
      </c>
      <c r="F116" s="77">
        <f t="shared" si="9"/>
        <v>-3110</v>
      </c>
      <c r="G116" s="77">
        <f t="shared" si="10"/>
        <v>2.2198000006028451E-3</v>
      </c>
      <c r="J116" s="77">
        <f t="shared" si="14"/>
        <v>2.2198000006028451E-3</v>
      </c>
      <c r="O116" s="77">
        <f t="shared" ca="1" si="11"/>
        <v>-1.6176296873700469E-2</v>
      </c>
      <c r="Q116" s="102">
        <f t="shared" si="12"/>
        <v>24945.318299999999</v>
      </c>
    </row>
    <row r="117" spans="1:33" ht="12.95" customHeight="1" x14ac:dyDescent="0.2">
      <c r="A117" s="77" t="s">
        <v>40</v>
      </c>
      <c r="C117" s="101">
        <v>40324.703999999998</v>
      </c>
      <c r="D117" s="101"/>
      <c r="E117" s="77">
        <f t="shared" si="8"/>
        <v>-2422.497769114887</v>
      </c>
      <c r="F117" s="77">
        <f t="shared" si="9"/>
        <v>-2422.5</v>
      </c>
      <c r="G117" s="77">
        <f t="shared" si="10"/>
        <v>1.171049996628426E-3</v>
      </c>
      <c r="J117" s="77">
        <f t="shared" si="14"/>
        <v>1.171049996628426E-3</v>
      </c>
      <c r="O117" s="77">
        <f t="shared" ca="1" si="11"/>
        <v>-1.6093867048327701E-2</v>
      </c>
      <c r="Q117" s="102">
        <f t="shared" si="12"/>
        <v>25306.203999999998</v>
      </c>
    </row>
    <row r="118" spans="1:33" ht="12.95" customHeight="1" x14ac:dyDescent="0.2">
      <c r="A118" s="77" t="s">
        <v>40</v>
      </c>
      <c r="C118" s="101">
        <v>40707.635199999997</v>
      </c>
      <c r="D118" s="101"/>
      <c r="E118" s="77">
        <f t="shared" si="8"/>
        <v>-1693.0024332183252</v>
      </c>
      <c r="F118" s="77">
        <f t="shared" si="9"/>
        <v>-1693</v>
      </c>
      <c r="G118" s="77">
        <f t="shared" si="10"/>
        <v>-1.2772600020980462E-3</v>
      </c>
      <c r="J118" s="77">
        <f t="shared" si="14"/>
        <v>-1.2772600020980462E-3</v>
      </c>
      <c r="O118" s="77">
        <f t="shared" ca="1" si="11"/>
        <v>-1.6006401509986702E-2</v>
      </c>
      <c r="Q118" s="102">
        <f t="shared" si="12"/>
        <v>25689.135199999997</v>
      </c>
    </row>
    <row r="119" spans="1:33" ht="12.95" customHeight="1" x14ac:dyDescent="0.2">
      <c r="A119" s="77" t="s">
        <v>71</v>
      </c>
      <c r="C119" s="101">
        <v>40708.685299999997</v>
      </c>
      <c r="D119" s="101"/>
      <c r="E119" s="77">
        <f t="shared" si="8"/>
        <v>-1691.0019614567523</v>
      </c>
      <c r="F119" s="77">
        <f t="shared" si="9"/>
        <v>-1691</v>
      </c>
      <c r="G119" s="77">
        <f t="shared" si="10"/>
        <v>-1.0296199980075471E-3</v>
      </c>
      <c r="J119" s="77">
        <f>G119</f>
        <v>-1.0296199980075471E-3</v>
      </c>
      <c r="O119" s="77">
        <f t="shared" ca="1" si="11"/>
        <v>-1.6006161714131072E-2</v>
      </c>
      <c r="Q119" s="102">
        <f t="shared" si="12"/>
        <v>25690.185299999997</v>
      </c>
      <c r="AC119" s="77" t="s">
        <v>70</v>
      </c>
      <c r="AG119" s="77" t="s">
        <v>72</v>
      </c>
    </row>
    <row r="120" spans="1:33" ht="12.95" customHeight="1" x14ac:dyDescent="0.2">
      <c r="A120" s="77" t="s">
        <v>40</v>
      </c>
      <c r="C120" s="101">
        <v>40708.685299999997</v>
      </c>
      <c r="D120" s="101"/>
      <c r="E120" s="77">
        <f t="shared" si="8"/>
        <v>-1691.0019614567523</v>
      </c>
      <c r="F120" s="77">
        <f t="shared" si="9"/>
        <v>-1691</v>
      </c>
      <c r="G120" s="77">
        <f t="shared" si="10"/>
        <v>-1.0296199980075471E-3</v>
      </c>
      <c r="J120" s="77">
        <f>+G120</f>
        <v>-1.0296199980075471E-3</v>
      </c>
      <c r="O120" s="77">
        <f t="shared" ca="1" si="11"/>
        <v>-1.6006161714131072E-2</v>
      </c>
      <c r="Q120" s="102">
        <f t="shared" si="12"/>
        <v>25690.185299999997</v>
      </c>
    </row>
    <row r="121" spans="1:33" ht="12.95" customHeight="1" x14ac:dyDescent="0.2">
      <c r="A121" s="77" t="s">
        <v>71</v>
      </c>
      <c r="C121" s="101">
        <v>40710.784099999997</v>
      </c>
      <c r="D121" s="101"/>
      <c r="E121" s="77">
        <f t="shared" si="8"/>
        <v>-1687.0036849752864</v>
      </c>
      <c r="F121" s="77">
        <f t="shared" si="9"/>
        <v>-1687</v>
      </c>
      <c r="G121" s="77">
        <f t="shared" si="10"/>
        <v>-1.9343399981153198E-3</v>
      </c>
      <c r="J121" s="77">
        <f>G121</f>
        <v>-1.9343399981153198E-3</v>
      </c>
      <c r="O121" s="77">
        <f t="shared" ca="1" si="11"/>
        <v>-1.6005682122419814E-2</v>
      </c>
      <c r="Q121" s="102">
        <f t="shared" si="12"/>
        <v>25692.284099999997</v>
      </c>
      <c r="AC121" s="77" t="s">
        <v>70</v>
      </c>
      <c r="AG121" s="77" t="s">
        <v>72</v>
      </c>
    </row>
    <row r="122" spans="1:33" ht="12.95" customHeight="1" x14ac:dyDescent="0.2">
      <c r="A122" s="77" t="s">
        <v>40</v>
      </c>
      <c r="C122" s="101">
        <v>40710.784099999997</v>
      </c>
      <c r="D122" s="101"/>
      <c r="E122" s="77">
        <f t="shared" si="8"/>
        <v>-1687.0036849752864</v>
      </c>
      <c r="F122" s="77">
        <f t="shared" si="9"/>
        <v>-1687</v>
      </c>
      <c r="G122" s="77">
        <f t="shared" si="10"/>
        <v>-1.9343399981153198E-3</v>
      </c>
      <c r="J122" s="77">
        <f>+G122</f>
        <v>-1.9343399981153198E-3</v>
      </c>
      <c r="O122" s="77">
        <f t="shared" ca="1" si="11"/>
        <v>-1.6005682122419814E-2</v>
      </c>
      <c r="Q122" s="102">
        <f t="shared" si="12"/>
        <v>25692.284099999997</v>
      </c>
    </row>
    <row r="123" spans="1:33" ht="12.95" customHeight="1" x14ac:dyDescent="0.2">
      <c r="A123" s="77" t="s">
        <v>71</v>
      </c>
      <c r="C123" s="101">
        <v>40711.834000000003</v>
      </c>
      <c r="D123" s="101"/>
      <c r="E123" s="77">
        <f t="shared" si="8"/>
        <v>-1685.0035942196578</v>
      </c>
      <c r="F123" s="77">
        <f t="shared" si="9"/>
        <v>-1685</v>
      </c>
      <c r="G123" s="77">
        <f t="shared" si="10"/>
        <v>-1.8866999962483533E-3</v>
      </c>
      <c r="J123" s="77">
        <f>G123</f>
        <v>-1.8866999962483533E-3</v>
      </c>
      <c r="O123" s="77">
        <f t="shared" ca="1" si="11"/>
        <v>-1.6005442326564184E-2</v>
      </c>
      <c r="Q123" s="102">
        <f t="shared" si="12"/>
        <v>25693.334000000003</v>
      </c>
      <c r="AC123" s="77" t="s">
        <v>70</v>
      </c>
      <c r="AG123" s="77" t="s">
        <v>72</v>
      </c>
    </row>
    <row r="124" spans="1:33" ht="12.95" customHeight="1" x14ac:dyDescent="0.2">
      <c r="A124" s="77" t="s">
        <v>40</v>
      </c>
      <c r="C124" s="101">
        <v>40711.834000000003</v>
      </c>
      <c r="D124" s="101"/>
      <c r="E124" s="77">
        <f t="shared" si="8"/>
        <v>-1685.0035942196578</v>
      </c>
      <c r="F124" s="77">
        <f t="shared" si="9"/>
        <v>-1685</v>
      </c>
      <c r="G124" s="77">
        <f t="shared" si="10"/>
        <v>-1.8866999962483533E-3</v>
      </c>
      <c r="J124" s="77">
        <f>+G124</f>
        <v>-1.8866999962483533E-3</v>
      </c>
      <c r="O124" s="77">
        <f t="shared" ca="1" si="11"/>
        <v>-1.6005442326564184E-2</v>
      </c>
      <c r="Q124" s="102">
        <f t="shared" si="12"/>
        <v>25693.334000000003</v>
      </c>
    </row>
    <row r="125" spans="1:33" ht="12.95" customHeight="1" x14ac:dyDescent="0.2">
      <c r="A125" s="77" t="s">
        <v>74</v>
      </c>
      <c r="C125" s="101">
        <v>41396.303999999996</v>
      </c>
      <c r="D125" s="101"/>
      <c r="E125" s="77">
        <f t="shared" si="8"/>
        <v>-381.06786748567418</v>
      </c>
      <c r="F125" s="77">
        <f t="shared" si="9"/>
        <v>-381</v>
      </c>
      <c r="G125" s="77">
        <f t="shared" si="10"/>
        <v>-3.5625420001451857E-2</v>
      </c>
      <c r="I125" s="77">
        <f t="shared" ref="I125:I134" si="15">G125</f>
        <v>-3.5625420001451857E-2</v>
      </c>
      <c r="O125" s="77">
        <f t="shared" ca="1" si="11"/>
        <v>-1.5849095428693505E-2</v>
      </c>
      <c r="Q125" s="102">
        <f t="shared" si="12"/>
        <v>26377.803999999996</v>
      </c>
      <c r="AC125" s="77" t="s">
        <v>73</v>
      </c>
      <c r="AG125" s="77" t="s">
        <v>72</v>
      </c>
    </row>
    <row r="126" spans="1:33" ht="12.95" customHeight="1" x14ac:dyDescent="0.2">
      <c r="A126" s="98" t="s">
        <v>471</v>
      </c>
      <c r="B126" s="99" t="s">
        <v>126</v>
      </c>
      <c r="C126" s="100">
        <v>41401.599000000002</v>
      </c>
      <c r="D126" s="101"/>
      <c r="E126" s="9">
        <f t="shared" si="8"/>
        <v>-370.98073485303331</v>
      </c>
      <c r="F126" s="77">
        <f t="shared" si="9"/>
        <v>-371</v>
      </c>
      <c r="G126" s="77">
        <f t="shared" si="10"/>
        <v>1.011278000078164E-2</v>
      </c>
      <c r="I126" s="77">
        <f t="shared" si="15"/>
        <v>1.011278000078164E-2</v>
      </c>
      <c r="O126" s="77">
        <f t="shared" ca="1" si="11"/>
        <v>-1.5847896449415356E-2</v>
      </c>
      <c r="Q126" s="102">
        <f t="shared" si="12"/>
        <v>26383.099000000002</v>
      </c>
    </row>
    <row r="127" spans="1:33" ht="12.95" customHeight="1" x14ac:dyDescent="0.2">
      <c r="A127" s="98" t="s">
        <v>471</v>
      </c>
      <c r="B127" s="99" t="s">
        <v>126</v>
      </c>
      <c r="C127" s="100">
        <v>41402.637999999999</v>
      </c>
      <c r="D127" s="101"/>
      <c r="E127" s="9">
        <f t="shared" si="8"/>
        <v>-369.00140892191467</v>
      </c>
      <c r="F127" s="77">
        <f t="shared" si="9"/>
        <v>-369</v>
      </c>
      <c r="G127" s="77">
        <f t="shared" si="10"/>
        <v>-7.3957999848062173E-4</v>
      </c>
      <c r="I127" s="77">
        <f t="shared" si="15"/>
        <v>-7.3957999848062173E-4</v>
      </c>
      <c r="O127" s="77">
        <f t="shared" ca="1" si="11"/>
        <v>-1.5847656653559725E-2</v>
      </c>
      <c r="Q127" s="102">
        <f t="shared" si="12"/>
        <v>26384.137999999999</v>
      </c>
    </row>
    <row r="128" spans="1:33" ht="12.95" customHeight="1" x14ac:dyDescent="0.2">
      <c r="A128" s="98" t="s">
        <v>471</v>
      </c>
      <c r="B128" s="99" t="s">
        <v>126</v>
      </c>
      <c r="C128" s="100">
        <v>41411.553999999996</v>
      </c>
      <c r="D128" s="101"/>
      <c r="E128" s="9">
        <f t="shared" si="8"/>
        <v>-352.01616349179073</v>
      </c>
      <c r="F128" s="77">
        <f t="shared" si="9"/>
        <v>-352</v>
      </c>
      <c r="G128" s="77">
        <f t="shared" si="10"/>
        <v>-8.4846399986417964E-3</v>
      </c>
      <c r="I128" s="77">
        <f t="shared" si="15"/>
        <v>-8.4846399986417964E-3</v>
      </c>
      <c r="O128" s="77">
        <f t="shared" ca="1" si="11"/>
        <v>-1.584561838878687E-2</v>
      </c>
      <c r="Q128" s="102">
        <f t="shared" si="12"/>
        <v>26393.053999999996</v>
      </c>
    </row>
    <row r="129" spans="1:33" ht="12.95" customHeight="1" x14ac:dyDescent="0.2">
      <c r="A129" s="98" t="s">
        <v>471</v>
      </c>
      <c r="B129" s="99" t="s">
        <v>126</v>
      </c>
      <c r="C129" s="100">
        <v>41422.582000000002</v>
      </c>
      <c r="D129" s="101"/>
      <c r="E129" s="9">
        <f t="shared" si="8"/>
        <v>-331.00749518721938</v>
      </c>
      <c r="F129" s="77">
        <f t="shared" si="9"/>
        <v>-331</v>
      </c>
      <c r="G129" s="77">
        <f t="shared" si="10"/>
        <v>-3.9344199976767413E-3</v>
      </c>
      <c r="I129" s="77">
        <f t="shared" si="15"/>
        <v>-3.9344199976767413E-3</v>
      </c>
      <c r="O129" s="77">
        <f t="shared" ca="1" si="11"/>
        <v>-1.5843100532302756E-2</v>
      </c>
      <c r="Q129" s="102">
        <f t="shared" si="12"/>
        <v>26404.082000000002</v>
      </c>
    </row>
    <row r="130" spans="1:33" ht="12.95" customHeight="1" x14ac:dyDescent="0.2">
      <c r="A130" s="98" t="s">
        <v>471</v>
      </c>
      <c r="B130" s="99" t="s">
        <v>126</v>
      </c>
      <c r="C130" s="100">
        <v>41433.631000000001</v>
      </c>
      <c r="D130" s="101"/>
      <c r="E130" s="9">
        <f t="shared" si="8"/>
        <v>-309.95882125748881</v>
      </c>
      <c r="F130" s="77">
        <f t="shared" si="9"/>
        <v>-310</v>
      </c>
      <c r="G130" s="77">
        <f t="shared" si="10"/>
        <v>2.1615800003928598E-2</v>
      </c>
      <c r="I130" s="77">
        <f t="shared" si="15"/>
        <v>2.1615800003928598E-2</v>
      </c>
      <c r="O130" s="77">
        <f t="shared" ca="1" si="11"/>
        <v>-1.5840582675818643E-2</v>
      </c>
      <c r="Q130" s="102">
        <f t="shared" si="12"/>
        <v>26415.131000000001</v>
      </c>
    </row>
    <row r="131" spans="1:33" ht="12.95" customHeight="1" x14ac:dyDescent="0.2">
      <c r="A131" s="77" t="s">
        <v>75</v>
      </c>
      <c r="C131" s="101">
        <v>41460.385999999999</v>
      </c>
      <c r="D131" s="101"/>
      <c r="E131" s="77">
        <f t="shared" si="8"/>
        <v>-258.98974975871658</v>
      </c>
      <c r="F131" s="77">
        <f t="shared" si="9"/>
        <v>-259</v>
      </c>
      <c r="G131" s="77">
        <f t="shared" si="10"/>
        <v>5.3806200012331828E-3</v>
      </c>
      <c r="I131" s="77">
        <f t="shared" si="15"/>
        <v>5.3806200012331828E-3</v>
      </c>
      <c r="O131" s="77">
        <f t="shared" ca="1" si="11"/>
        <v>-1.5834467881500083E-2</v>
      </c>
      <c r="Q131" s="102">
        <f t="shared" si="12"/>
        <v>26441.885999999999</v>
      </c>
      <c r="AC131" s="77" t="s">
        <v>73</v>
      </c>
      <c r="AG131" s="77" t="s">
        <v>72</v>
      </c>
    </row>
    <row r="132" spans="1:33" ht="12.95" customHeight="1" x14ac:dyDescent="0.2">
      <c r="A132" s="77" t="s">
        <v>77</v>
      </c>
      <c r="C132" s="101">
        <v>41460.387999999999</v>
      </c>
      <c r="D132" s="101"/>
      <c r="E132" s="77">
        <f t="shared" si="8"/>
        <v>-258.98593969917562</v>
      </c>
      <c r="F132" s="77">
        <f t="shared" si="9"/>
        <v>-259</v>
      </c>
      <c r="G132" s="77">
        <f t="shared" si="10"/>
        <v>7.3806200016406365E-3</v>
      </c>
      <c r="I132" s="77">
        <f t="shared" si="15"/>
        <v>7.3806200016406365E-3</v>
      </c>
      <c r="O132" s="77">
        <f t="shared" ca="1" si="11"/>
        <v>-1.5834467881500083E-2</v>
      </c>
      <c r="Q132" s="102">
        <f t="shared" si="12"/>
        <v>26441.887999999999</v>
      </c>
      <c r="AD132" s="77">
        <v>8</v>
      </c>
      <c r="AE132" s="77" t="s">
        <v>76</v>
      </c>
      <c r="AG132" s="77" t="s">
        <v>78</v>
      </c>
    </row>
    <row r="133" spans="1:33" ht="12.95" customHeight="1" x14ac:dyDescent="0.2">
      <c r="A133" s="77" t="s">
        <v>77</v>
      </c>
      <c r="C133" s="101">
        <v>41471.402000000002</v>
      </c>
      <c r="D133" s="101"/>
      <c r="E133" s="77">
        <f t="shared" si="8"/>
        <v>-238.00394181139097</v>
      </c>
      <c r="F133" s="77">
        <f t="shared" si="9"/>
        <v>-238</v>
      </c>
      <c r="G133" s="77">
        <f t="shared" si="10"/>
        <v>-2.0691599929705262E-3</v>
      </c>
      <c r="I133" s="77">
        <f t="shared" si="15"/>
        <v>-2.0691599929705262E-3</v>
      </c>
      <c r="O133" s="77">
        <f t="shared" ca="1" si="11"/>
        <v>-1.5831950025015969E-2</v>
      </c>
      <c r="Q133" s="102">
        <f t="shared" si="12"/>
        <v>26452.902000000002</v>
      </c>
      <c r="AD133" s="77">
        <v>10</v>
      </c>
      <c r="AE133" s="77" t="s">
        <v>76</v>
      </c>
      <c r="AG133" s="77" t="s">
        <v>78</v>
      </c>
    </row>
    <row r="134" spans="1:33" ht="12.95" customHeight="1" x14ac:dyDescent="0.2">
      <c r="A134" s="77" t="s">
        <v>75</v>
      </c>
      <c r="C134" s="101">
        <v>41471.402999999998</v>
      </c>
      <c r="D134" s="101"/>
      <c r="E134" s="77">
        <f t="shared" si="8"/>
        <v>-238.00203678162742</v>
      </c>
      <c r="F134" s="77">
        <f t="shared" si="9"/>
        <v>-238</v>
      </c>
      <c r="G134" s="77">
        <f t="shared" si="10"/>
        <v>-1.0691599964047782E-3</v>
      </c>
      <c r="I134" s="77">
        <f t="shared" si="15"/>
        <v>-1.0691599964047782E-3</v>
      </c>
      <c r="O134" s="77">
        <f t="shared" ca="1" si="11"/>
        <v>-1.5831950025015969E-2</v>
      </c>
      <c r="Q134" s="102">
        <f t="shared" si="12"/>
        <v>26452.902999999998</v>
      </c>
      <c r="AC134" s="77" t="s">
        <v>73</v>
      </c>
      <c r="AG134" s="77" t="s">
        <v>72</v>
      </c>
    </row>
    <row r="135" spans="1:33" ht="12.95" customHeight="1" x14ac:dyDescent="0.2">
      <c r="A135" s="77" t="s">
        <v>35</v>
      </c>
      <c r="C135" s="101">
        <v>41498.703600000001</v>
      </c>
      <c r="D135" s="101"/>
      <c r="E135" s="77">
        <f t="shared" si="8"/>
        <v>-185.99358104028431</v>
      </c>
      <c r="F135" s="77">
        <f t="shared" si="9"/>
        <v>-186</v>
      </c>
      <c r="G135" s="77">
        <f t="shared" si="10"/>
        <v>3.3694800004013814E-3</v>
      </c>
      <c r="J135" s="77">
        <f>+G135</f>
        <v>3.3694800004013814E-3</v>
      </c>
      <c r="O135" s="77">
        <f t="shared" ca="1" si="11"/>
        <v>-1.582571533276959E-2</v>
      </c>
      <c r="Q135" s="102">
        <f t="shared" si="12"/>
        <v>26480.203600000001</v>
      </c>
      <c r="S135" s="77" t="s">
        <v>36</v>
      </c>
    </row>
    <row r="136" spans="1:33" ht="12.95" customHeight="1" x14ac:dyDescent="0.2">
      <c r="A136" s="77" t="s">
        <v>79</v>
      </c>
      <c r="C136" s="101">
        <v>41536.500999999997</v>
      </c>
      <c r="D136" s="101"/>
      <c r="E136" s="77">
        <f t="shared" si="8"/>
        <v>-113.98840880826528</v>
      </c>
      <c r="F136" s="77">
        <f t="shared" si="9"/>
        <v>-114</v>
      </c>
      <c r="G136" s="77">
        <f t="shared" si="10"/>
        <v>6.0845199986943044E-3</v>
      </c>
      <c r="I136" s="77">
        <f>G136</f>
        <v>6.0845199986943044E-3</v>
      </c>
      <c r="O136" s="77">
        <f t="shared" ca="1" si="11"/>
        <v>-1.5817082681966917E-2</v>
      </c>
      <c r="Q136" s="102">
        <f t="shared" si="12"/>
        <v>26518.000999999997</v>
      </c>
      <c r="AC136" s="77" t="s">
        <v>73</v>
      </c>
      <c r="AD136" s="77">
        <v>10</v>
      </c>
      <c r="AE136" s="77" t="s">
        <v>76</v>
      </c>
      <c r="AG136" s="77" t="s">
        <v>78</v>
      </c>
    </row>
    <row r="137" spans="1:33" ht="12.95" customHeight="1" x14ac:dyDescent="0.2">
      <c r="A137" s="98" t="s">
        <v>496</v>
      </c>
      <c r="B137" s="99" t="s">
        <v>126</v>
      </c>
      <c r="C137" s="100">
        <v>41548.565399999999</v>
      </c>
      <c r="D137" s="101"/>
      <c r="E137" s="9">
        <f t="shared" si="8"/>
        <v>-91.005367649977202</v>
      </c>
      <c r="F137" s="77">
        <f t="shared" si="9"/>
        <v>-91</v>
      </c>
      <c r="G137" s="77">
        <f t="shared" si="10"/>
        <v>-2.8176199994049966E-3</v>
      </c>
      <c r="J137" s="77">
        <f>G137</f>
        <v>-2.8176199994049966E-3</v>
      </c>
      <c r="O137" s="77">
        <f t="shared" ca="1" si="11"/>
        <v>-1.5814325029627173E-2</v>
      </c>
      <c r="Q137" s="102">
        <f t="shared" si="12"/>
        <v>26530.065399999999</v>
      </c>
    </row>
    <row r="138" spans="1:33" ht="12.95" customHeight="1" x14ac:dyDescent="0.2">
      <c r="A138" s="77" t="s">
        <v>17</v>
      </c>
      <c r="C138" s="101">
        <v>41596.336499999998</v>
      </c>
      <c r="D138" s="101"/>
      <c r="E138" s="77">
        <f t="shared" si="8"/>
        <v>0</v>
      </c>
      <c r="F138" s="77">
        <f t="shared" si="9"/>
        <v>0</v>
      </c>
      <c r="G138" s="77">
        <f t="shared" si="10"/>
        <v>0</v>
      </c>
      <c r="H138" s="77">
        <f>+G138</f>
        <v>0</v>
      </c>
      <c r="O138" s="77">
        <f t="shared" ca="1" si="11"/>
        <v>-1.5803414318196013E-2</v>
      </c>
      <c r="Q138" s="102">
        <f t="shared" si="12"/>
        <v>26577.836499999998</v>
      </c>
    </row>
    <row r="139" spans="1:33" ht="12.95" customHeight="1" x14ac:dyDescent="0.2">
      <c r="A139" s="98" t="s">
        <v>496</v>
      </c>
      <c r="B139" s="99" t="s">
        <v>126</v>
      </c>
      <c r="C139" s="100">
        <v>41596.338100000001</v>
      </c>
      <c r="D139" s="101"/>
      <c r="E139" s="9">
        <f t="shared" si="8"/>
        <v>3.0480476383104877E-3</v>
      </c>
      <c r="F139" s="77">
        <f t="shared" si="9"/>
        <v>0</v>
      </c>
      <c r="G139" s="77">
        <f t="shared" si="10"/>
        <v>1.6000000032363459E-3</v>
      </c>
      <c r="J139" s="77">
        <f>G139</f>
        <v>1.6000000032363459E-3</v>
      </c>
      <c r="O139" s="77">
        <f t="shared" ca="1" si="11"/>
        <v>-1.5803414318196013E-2</v>
      </c>
      <c r="Q139" s="102">
        <f t="shared" si="12"/>
        <v>26577.838100000001</v>
      </c>
    </row>
    <row r="140" spans="1:33" ht="12.95" customHeight="1" x14ac:dyDescent="0.2">
      <c r="A140" s="98" t="s">
        <v>496</v>
      </c>
      <c r="B140" s="99" t="s">
        <v>126</v>
      </c>
      <c r="C140" s="100">
        <v>41598.436500000003</v>
      </c>
      <c r="D140" s="101"/>
      <c r="E140" s="9">
        <f t="shared" si="8"/>
        <v>4.0005625172016011</v>
      </c>
      <c r="F140" s="77">
        <f t="shared" si="9"/>
        <v>4</v>
      </c>
      <c r="G140" s="77">
        <f t="shared" si="10"/>
        <v>2.9528000595746562E-4</v>
      </c>
      <c r="J140" s="77">
        <f>G140</f>
        <v>2.9528000595746562E-4</v>
      </c>
      <c r="O140" s="77">
        <f t="shared" ca="1" si="11"/>
        <v>-1.5802934726484752E-2</v>
      </c>
      <c r="Q140" s="102">
        <f t="shared" si="12"/>
        <v>26579.936500000003</v>
      </c>
    </row>
    <row r="141" spans="1:33" ht="12.95" customHeight="1" x14ac:dyDescent="0.2">
      <c r="A141" s="77" t="s">
        <v>80</v>
      </c>
      <c r="C141" s="101">
        <v>41743.317999999999</v>
      </c>
      <c r="D141" s="101"/>
      <c r="E141" s="77">
        <f t="shared" si="8"/>
        <v>280.00413315259237</v>
      </c>
      <c r="F141" s="77">
        <f t="shared" si="9"/>
        <v>280</v>
      </c>
      <c r="G141" s="77">
        <f t="shared" si="10"/>
        <v>2.1696000039810315E-3</v>
      </c>
      <c r="I141" s="77">
        <f>G141</f>
        <v>2.1696000039810315E-3</v>
      </c>
      <c r="O141" s="77">
        <f t="shared" ca="1" si="11"/>
        <v>-1.576984289840783E-2</v>
      </c>
      <c r="Q141" s="102">
        <f t="shared" si="12"/>
        <v>26724.817999999999</v>
      </c>
      <c r="AC141" s="77" t="s">
        <v>73</v>
      </c>
      <c r="AD141" s="77">
        <v>7</v>
      </c>
      <c r="AE141" s="77" t="s">
        <v>76</v>
      </c>
      <c r="AG141" s="77" t="s">
        <v>78</v>
      </c>
    </row>
    <row r="142" spans="1:33" ht="12.95" customHeight="1" x14ac:dyDescent="0.2">
      <c r="A142" s="77" t="s">
        <v>1364</v>
      </c>
      <c r="C142" s="101">
        <v>41798.438000000002</v>
      </c>
      <c r="D142" s="101"/>
      <c r="E142" s="77">
        <f t="shared" si="8"/>
        <v>385.00937407999788</v>
      </c>
      <c r="F142" s="77">
        <f t="shared" si="9"/>
        <v>385</v>
      </c>
      <c r="G142" s="77">
        <f t="shared" si="10"/>
        <v>4.9207000047317706E-3</v>
      </c>
      <c r="J142" s="77">
        <f>G142</f>
        <v>4.9207000047317706E-3</v>
      </c>
      <c r="O142" s="77">
        <f t="shared" ca="1" si="11"/>
        <v>-1.5757253615987264E-2</v>
      </c>
      <c r="Q142" s="102">
        <f t="shared" si="12"/>
        <v>26779.938000000002</v>
      </c>
      <c r="AC142" s="77" t="s">
        <v>81</v>
      </c>
      <c r="AG142" s="77" t="s">
        <v>72</v>
      </c>
    </row>
    <row r="143" spans="1:33" ht="12.95" customHeight="1" x14ac:dyDescent="0.2">
      <c r="A143" s="77" t="s">
        <v>35</v>
      </c>
      <c r="C143" s="101">
        <v>41864.0507</v>
      </c>
      <c r="D143" s="101"/>
      <c r="E143" s="77">
        <f t="shared" si="8"/>
        <v>510.00352087602516</v>
      </c>
      <c r="F143" s="77">
        <f t="shared" si="9"/>
        <v>510</v>
      </c>
      <c r="G143" s="77">
        <f t="shared" si="10"/>
        <v>1.8482000014046207E-3</v>
      </c>
      <c r="J143" s="77">
        <f>+G143</f>
        <v>1.8482000014046207E-3</v>
      </c>
      <c r="O143" s="77">
        <f t="shared" ca="1" si="11"/>
        <v>-1.5742266375010396E-2</v>
      </c>
      <c r="Q143" s="102">
        <f t="shared" si="12"/>
        <v>26845.5507</v>
      </c>
    </row>
    <row r="144" spans="1:33" ht="12.95" customHeight="1" x14ac:dyDescent="0.2">
      <c r="A144" s="77" t="s">
        <v>35</v>
      </c>
      <c r="C144" s="101">
        <v>42229.393300000003</v>
      </c>
      <c r="D144" s="101"/>
      <c r="E144" s="77">
        <f t="shared" si="8"/>
        <v>1205.9920501583779</v>
      </c>
      <c r="F144" s="77">
        <f t="shared" si="9"/>
        <v>1206</v>
      </c>
      <c r="G144" s="77">
        <f t="shared" si="10"/>
        <v>-4.1730799930519424E-3</v>
      </c>
      <c r="J144" s="77">
        <f>+G144</f>
        <v>-4.1730799930519424E-3</v>
      </c>
      <c r="O144" s="77">
        <f t="shared" ca="1" si="11"/>
        <v>-1.5658817417251197E-2</v>
      </c>
      <c r="Q144" s="102">
        <f t="shared" si="12"/>
        <v>27210.893300000003</v>
      </c>
    </row>
    <row r="145" spans="1:33" ht="12.95" customHeight="1" x14ac:dyDescent="0.2">
      <c r="A145" s="77" t="s">
        <v>1364</v>
      </c>
      <c r="C145" s="101">
        <v>42236.743999999999</v>
      </c>
      <c r="D145" s="101">
        <v>7.0000000000000001E-3</v>
      </c>
      <c r="E145" s="77">
        <f t="shared" si="8"/>
        <v>1219.9953524893751</v>
      </c>
      <c r="F145" s="77">
        <f t="shared" si="9"/>
        <v>1220</v>
      </c>
      <c r="G145" s="77">
        <f t="shared" si="10"/>
        <v>-2.4396000007982366E-3</v>
      </c>
      <c r="J145" s="77">
        <f>+G145</f>
        <v>-2.4396000007982366E-3</v>
      </c>
      <c r="O145" s="77">
        <f t="shared" ca="1" si="11"/>
        <v>-1.5657138846261787E-2</v>
      </c>
      <c r="Q145" s="102">
        <f t="shared" si="12"/>
        <v>27218.243999999999</v>
      </c>
    </row>
    <row r="146" spans="1:33" ht="12.95" customHeight="1" x14ac:dyDescent="0.2">
      <c r="A146" s="77" t="s">
        <v>83</v>
      </c>
      <c r="C146" s="101">
        <v>42241.464</v>
      </c>
      <c r="D146" s="101"/>
      <c r="E146" s="77">
        <f t="shared" si="8"/>
        <v>1228.9870930042055</v>
      </c>
      <c r="F146" s="77">
        <f t="shared" si="9"/>
        <v>1229</v>
      </c>
      <c r="G146" s="77">
        <f t="shared" si="10"/>
        <v>-6.77521999750752E-3</v>
      </c>
      <c r="I146" s="77">
        <f>G146</f>
        <v>-6.77521999750752E-3</v>
      </c>
      <c r="O146" s="77">
        <f t="shared" ca="1" si="11"/>
        <v>-1.5656059764911454E-2</v>
      </c>
      <c r="Q146" s="102">
        <f t="shared" si="12"/>
        <v>27222.964</v>
      </c>
      <c r="AC146" s="77" t="s">
        <v>73</v>
      </c>
      <c r="AD146" s="77">
        <v>8</v>
      </c>
      <c r="AE146" s="77" t="s">
        <v>76</v>
      </c>
      <c r="AG146" s="77" t="s">
        <v>78</v>
      </c>
    </row>
    <row r="147" spans="1:33" ht="12.95" customHeight="1" x14ac:dyDescent="0.2">
      <c r="A147" s="77" t="s">
        <v>1364</v>
      </c>
      <c r="C147" s="101">
        <v>42245.665000000001</v>
      </c>
      <c r="D147" s="101">
        <v>7.0000000000000001E-3</v>
      </c>
      <c r="E147" s="77">
        <f t="shared" si="8"/>
        <v>1236.9901230683583</v>
      </c>
      <c r="F147" s="77">
        <f t="shared" si="9"/>
        <v>1237</v>
      </c>
      <c r="G147" s="77">
        <f t="shared" si="10"/>
        <v>-5.1846599963027984E-3</v>
      </c>
      <c r="J147" s="77">
        <f>+G147</f>
        <v>-5.1846599963027984E-3</v>
      </c>
      <c r="O147" s="77">
        <f t="shared" ca="1" si="11"/>
        <v>-1.5655100581488935E-2</v>
      </c>
      <c r="Q147" s="102">
        <f t="shared" si="12"/>
        <v>27227.165000000001</v>
      </c>
    </row>
    <row r="148" spans="1:33" ht="12.95" customHeight="1" x14ac:dyDescent="0.2">
      <c r="A148" s="77" t="s">
        <v>83</v>
      </c>
      <c r="C148" s="101">
        <v>42251.434999999998</v>
      </c>
      <c r="D148" s="101"/>
      <c r="E148" s="77">
        <f t="shared" si="8"/>
        <v>1247.9821448417756</v>
      </c>
      <c r="F148" s="77">
        <f t="shared" si="9"/>
        <v>1248</v>
      </c>
      <c r="G148" s="77">
        <f t="shared" si="10"/>
        <v>-9.3726400009472854E-3</v>
      </c>
      <c r="I148" s="77">
        <f>G148</f>
        <v>-9.3726400009472854E-3</v>
      </c>
      <c r="O148" s="77">
        <f t="shared" ca="1" si="11"/>
        <v>-1.5653781704282971E-2</v>
      </c>
      <c r="Q148" s="102">
        <f t="shared" si="12"/>
        <v>27232.934999999998</v>
      </c>
      <c r="AC148" s="77" t="s">
        <v>73</v>
      </c>
      <c r="AD148" s="77">
        <v>9</v>
      </c>
      <c r="AE148" s="77" t="s">
        <v>76</v>
      </c>
      <c r="AG148" s="77" t="s">
        <v>78</v>
      </c>
    </row>
    <row r="149" spans="1:33" ht="12.95" customHeight="1" x14ac:dyDescent="0.2">
      <c r="A149" s="77" t="s">
        <v>1364</v>
      </c>
      <c r="C149" s="101">
        <v>42265.618999999999</v>
      </c>
      <c r="D149" s="101">
        <v>7.0000000000000001E-3</v>
      </c>
      <c r="E149" s="77">
        <f t="shared" ref="E149:E212" si="16">+(C149-C$7)/C$8</f>
        <v>1275.0030871007446</v>
      </c>
      <c r="F149" s="77">
        <f t="shared" ref="F149:F212" si="17">ROUND(2*E149,0)/2</f>
        <v>1275</v>
      </c>
      <c r="G149" s="77">
        <f t="shared" ref="G149:G212" si="18">+C149-(C$7+F149*C$8)</f>
        <v>1.6204999992623925E-3</v>
      </c>
      <c r="J149" s="77">
        <f>+G149</f>
        <v>1.6204999992623925E-3</v>
      </c>
      <c r="O149" s="77">
        <f t="shared" ref="O149:O212" ca="1" si="19">+C$11+C$12*F149</f>
        <v>-1.5650544460231966E-2</v>
      </c>
      <c r="Q149" s="102">
        <f t="shared" ref="Q149:Q212" si="20">+C149-15018.5</f>
        <v>27247.118999999999</v>
      </c>
    </row>
    <row r="150" spans="1:33" ht="12.95" customHeight="1" x14ac:dyDescent="0.2">
      <c r="A150" s="77" t="s">
        <v>84</v>
      </c>
      <c r="C150" s="101">
        <v>42404.718000000001</v>
      </c>
      <c r="D150" s="101"/>
      <c r="E150" s="77">
        <f t="shared" si="16"/>
        <v>1539.9908230905974</v>
      </c>
      <c r="F150" s="77">
        <f t="shared" si="17"/>
        <v>1540</v>
      </c>
      <c r="G150" s="77">
        <f t="shared" si="18"/>
        <v>-4.8171999951591715E-3</v>
      </c>
      <c r="I150" s="77">
        <f t="shared" ref="I150:I169" si="21">G150</f>
        <v>-4.8171999951591715E-3</v>
      </c>
      <c r="O150" s="77">
        <f t="shared" ca="1" si="19"/>
        <v>-1.5618771509361008E-2</v>
      </c>
      <c r="Q150" s="102">
        <f t="shared" si="20"/>
        <v>27386.218000000001</v>
      </c>
      <c r="AC150" s="77" t="s">
        <v>73</v>
      </c>
      <c r="AD150" s="77">
        <v>8</v>
      </c>
      <c r="AE150" s="77" t="s">
        <v>76</v>
      </c>
      <c r="AG150" s="77" t="s">
        <v>78</v>
      </c>
    </row>
    <row r="151" spans="1:33" ht="12.95" customHeight="1" x14ac:dyDescent="0.2">
      <c r="A151" s="77" t="s">
        <v>84</v>
      </c>
      <c r="C151" s="101">
        <v>42405.249000000003</v>
      </c>
      <c r="D151" s="101"/>
      <c r="E151" s="77">
        <f t="shared" si="16"/>
        <v>1541.0023938985207</v>
      </c>
      <c r="F151" s="77">
        <f t="shared" si="17"/>
        <v>1541</v>
      </c>
      <c r="G151" s="77">
        <f t="shared" si="18"/>
        <v>1.2566200093715452E-3</v>
      </c>
      <c r="I151" s="77">
        <f t="shared" si="21"/>
        <v>1.2566200093715452E-3</v>
      </c>
      <c r="O151" s="77">
        <f t="shared" ca="1" si="19"/>
        <v>-1.5618651611433195E-2</v>
      </c>
      <c r="Q151" s="102">
        <f t="shared" si="20"/>
        <v>27386.749000000003</v>
      </c>
      <c r="AC151" s="77" t="s">
        <v>73</v>
      </c>
      <c r="AD151" s="77">
        <v>9</v>
      </c>
      <c r="AE151" s="77" t="s">
        <v>76</v>
      </c>
      <c r="AG151" s="77" t="s">
        <v>78</v>
      </c>
    </row>
    <row r="152" spans="1:33" ht="12.95" customHeight="1" x14ac:dyDescent="0.2">
      <c r="A152" s="98" t="s">
        <v>533</v>
      </c>
      <c r="B152" s="99" t="s">
        <v>126</v>
      </c>
      <c r="C152" s="100">
        <v>42414.686999999998</v>
      </c>
      <c r="D152" s="101"/>
      <c r="E152" s="9">
        <f t="shared" si="16"/>
        <v>1558.9820648686268</v>
      </c>
      <c r="F152" s="77">
        <f t="shared" si="17"/>
        <v>1559</v>
      </c>
      <c r="G152" s="77">
        <f t="shared" si="18"/>
        <v>-9.4146199990063906E-3</v>
      </c>
      <c r="I152" s="77">
        <f t="shared" si="21"/>
        <v>-9.4146199990063906E-3</v>
      </c>
      <c r="O152" s="77">
        <f t="shared" ca="1" si="19"/>
        <v>-1.5616493448732525E-2</v>
      </c>
      <c r="Q152" s="102">
        <f t="shared" si="20"/>
        <v>27396.186999999998</v>
      </c>
    </row>
    <row r="153" spans="1:33" ht="12.95" customHeight="1" x14ac:dyDescent="0.2">
      <c r="A153" s="77" t="s">
        <v>85</v>
      </c>
      <c r="C153" s="101">
        <v>42417.321000000004</v>
      </c>
      <c r="D153" s="101"/>
      <c r="E153" s="77">
        <f t="shared" si="16"/>
        <v>1563.999913283056</v>
      </c>
      <c r="F153" s="77">
        <f t="shared" si="17"/>
        <v>1564</v>
      </c>
      <c r="G153" s="77">
        <f t="shared" si="18"/>
        <v>-4.5519991545006633E-5</v>
      </c>
      <c r="I153" s="77">
        <f t="shared" si="21"/>
        <v>-4.5519991545006633E-5</v>
      </c>
      <c r="O153" s="77">
        <f t="shared" ca="1" si="19"/>
        <v>-1.5615893959093451E-2</v>
      </c>
      <c r="Q153" s="102">
        <f t="shared" si="20"/>
        <v>27398.821000000004</v>
      </c>
      <c r="AC153" s="77" t="s">
        <v>73</v>
      </c>
      <c r="AD153" s="77">
        <v>6</v>
      </c>
      <c r="AE153" s="77" t="s">
        <v>76</v>
      </c>
      <c r="AG153" s="77" t="s">
        <v>78</v>
      </c>
    </row>
    <row r="154" spans="1:33" ht="12.95" customHeight="1" x14ac:dyDescent="0.2">
      <c r="A154" s="98" t="s">
        <v>533</v>
      </c>
      <c r="B154" s="99" t="s">
        <v>126</v>
      </c>
      <c r="C154" s="100">
        <v>42422.574999999997</v>
      </c>
      <c r="D154" s="101"/>
      <c r="E154" s="9">
        <f t="shared" si="16"/>
        <v>1574.0089396951005</v>
      </c>
      <c r="F154" s="77">
        <f t="shared" si="17"/>
        <v>1574</v>
      </c>
      <c r="G154" s="77">
        <f t="shared" si="18"/>
        <v>4.692679998697713E-3</v>
      </c>
      <c r="I154" s="77">
        <f t="shared" si="21"/>
        <v>4.692679998697713E-3</v>
      </c>
      <c r="O154" s="77">
        <f t="shared" ca="1" si="19"/>
        <v>-1.56146949798153E-2</v>
      </c>
      <c r="Q154" s="102">
        <f t="shared" si="20"/>
        <v>27404.074999999997</v>
      </c>
    </row>
    <row r="155" spans="1:33" ht="12.95" customHeight="1" x14ac:dyDescent="0.2">
      <c r="A155" s="98" t="s">
        <v>533</v>
      </c>
      <c r="B155" s="99" t="s">
        <v>126</v>
      </c>
      <c r="C155" s="100">
        <v>42433.608999999997</v>
      </c>
      <c r="D155" s="101"/>
      <c r="E155" s="9">
        <f t="shared" si="16"/>
        <v>1595.0290381782809</v>
      </c>
      <c r="F155" s="77">
        <f t="shared" si="17"/>
        <v>1595</v>
      </c>
      <c r="G155" s="77">
        <f t="shared" si="18"/>
        <v>1.5242900000885129E-2</v>
      </c>
      <c r="I155" s="77">
        <f t="shared" si="21"/>
        <v>1.5242900000885129E-2</v>
      </c>
      <c r="O155" s="77">
        <f t="shared" ca="1" si="19"/>
        <v>-1.5612177123331187E-2</v>
      </c>
      <c r="Q155" s="102">
        <f t="shared" si="20"/>
        <v>27415.108999999997</v>
      </c>
    </row>
    <row r="156" spans="1:33" ht="12.95" customHeight="1" x14ac:dyDescent="0.2">
      <c r="A156" s="77" t="s">
        <v>85</v>
      </c>
      <c r="C156" s="101">
        <v>42439.358999999997</v>
      </c>
      <c r="D156" s="101"/>
      <c r="E156" s="77">
        <f t="shared" si="16"/>
        <v>1605.9829593563024</v>
      </c>
      <c r="F156" s="77">
        <f t="shared" si="17"/>
        <v>1606</v>
      </c>
      <c r="G156" s="77">
        <f t="shared" si="18"/>
        <v>-8.9450800005579367E-3</v>
      </c>
      <c r="I156" s="77">
        <f t="shared" si="21"/>
        <v>-8.9450800005579367E-3</v>
      </c>
      <c r="O156" s="77">
        <f t="shared" ca="1" si="19"/>
        <v>-1.5610858246125223E-2</v>
      </c>
      <c r="Q156" s="102">
        <f t="shared" si="20"/>
        <v>27420.858999999997</v>
      </c>
      <c r="AC156" s="77" t="s">
        <v>73</v>
      </c>
      <c r="AD156" s="77">
        <v>9</v>
      </c>
      <c r="AE156" s="77" t="s">
        <v>76</v>
      </c>
      <c r="AG156" s="77" t="s">
        <v>78</v>
      </c>
    </row>
    <row r="157" spans="1:33" ht="12.95" customHeight="1" x14ac:dyDescent="0.2">
      <c r="A157" s="77" t="s">
        <v>85</v>
      </c>
      <c r="C157" s="101">
        <v>42443.56</v>
      </c>
      <c r="D157" s="101"/>
      <c r="E157" s="77">
        <f t="shared" si="16"/>
        <v>1613.9859894204553</v>
      </c>
      <c r="F157" s="77">
        <f t="shared" si="17"/>
        <v>1614</v>
      </c>
      <c r="G157" s="77">
        <f t="shared" si="18"/>
        <v>-7.3545199993532151E-3</v>
      </c>
      <c r="I157" s="77">
        <f t="shared" si="21"/>
        <v>-7.3545199993532151E-3</v>
      </c>
      <c r="O157" s="77">
        <f t="shared" ca="1" si="19"/>
        <v>-1.5609899062702704E-2</v>
      </c>
      <c r="Q157" s="102">
        <f t="shared" si="20"/>
        <v>27425.059999999998</v>
      </c>
      <c r="AC157" s="77" t="s">
        <v>73</v>
      </c>
      <c r="AD157" s="77">
        <v>9</v>
      </c>
      <c r="AE157" s="77" t="s">
        <v>76</v>
      </c>
      <c r="AG157" s="77" t="s">
        <v>78</v>
      </c>
    </row>
    <row r="158" spans="1:33" ht="12.95" customHeight="1" x14ac:dyDescent="0.2">
      <c r="A158" s="77" t="s">
        <v>86</v>
      </c>
      <c r="C158" s="101">
        <v>42448.296000000002</v>
      </c>
      <c r="D158" s="101"/>
      <c r="E158" s="77">
        <f t="shared" si="16"/>
        <v>1623.0082104116134</v>
      </c>
      <c r="F158" s="77">
        <f t="shared" si="17"/>
        <v>1623</v>
      </c>
      <c r="G158" s="77">
        <f t="shared" si="18"/>
        <v>4.3098600071971305E-3</v>
      </c>
      <c r="I158" s="77">
        <f t="shared" si="21"/>
        <v>4.3098600071971305E-3</v>
      </c>
      <c r="O158" s="77">
        <f t="shared" ca="1" si="19"/>
        <v>-1.5608819981352369E-2</v>
      </c>
      <c r="Q158" s="102">
        <f t="shared" si="20"/>
        <v>27429.796000000002</v>
      </c>
      <c r="AC158" s="77" t="s">
        <v>73</v>
      </c>
      <c r="AD158" s="77">
        <v>8</v>
      </c>
      <c r="AE158" s="77" t="s">
        <v>76</v>
      </c>
      <c r="AG158" s="77" t="s">
        <v>78</v>
      </c>
    </row>
    <row r="159" spans="1:33" ht="12.95" customHeight="1" x14ac:dyDescent="0.2">
      <c r="A159" s="98" t="s">
        <v>533</v>
      </c>
      <c r="B159" s="99" t="s">
        <v>126</v>
      </c>
      <c r="C159" s="100">
        <v>42465.61</v>
      </c>
      <c r="D159" s="101"/>
      <c r="E159" s="9">
        <f t="shared" si="16"/>
        <v>1655.9918958509613</v>
      </c>
      <c r="F159" s="77">
        <f t="shared" si="17"/>
        <v>1656</v>
      </c>
      <c r="G159" s="77">
        <f t="shared" si="18"/>
        <v>-4.2540799986454658E-3</v>
      </c>
      <c r="I159" s="77">
        <f t="shared" si="21"/>
        <v>-4.2540799986454658E-3</v>
      </c>
      <c r="O159" s="77">
        <f t="shared" ca="1" si="19"/>
        <v>-1.5604863349734476E-2</v>
      </c>
      <c r="Q159" s="102">
        <f t="shared" si="20"/>
        <v>27447.11</v>
      </c>
    </row>
    <row r="160" spans="1:33" ht="12.95" customHeight="1" x14ac:dyDescent="0.2">
      <c r="A160" s="77" t="s">
        <v>86</v>
      </c>
      <c r="C160" s="101">
        <v>42469.29</v>
      </c>
      <c r="D160" s="101"/>
      <c r="E160" s="77">
        <f t="shared" si="16"/>
        <v>1663.0024054048956</v>
      </c>
      <c r="F160" s="77">
        <f t="shared" si="17"/>
        <v>1663</v>
      </c>
      <c r="G160" s="77">
        <f t="shared" si="18"/>
        <v>1.2626600000658073E-3</v>
      </c>
      <c r="I160" s="77">
        <f t="shared" si="21"/>
        <v>1.2626600000658073E-3</v>
      </c>
      <c r="O160" s="77">
        <f t="shared" ca="1" si="19"/>
        <v>-1.5604024064239771E-2</v>
      </c>
      <c r="Q160" s="102">
        <f t="shared" si="20"/>
        <v>27450.79</v>
      </c>
      <c r="AC160" s="77" t="s">
        <v>73</v>
      </c>
      <c r="AD160" s="77">
        <v>6</v>
      </c>
      <c r="AE160" s="77" t="s">
        <v>76</v>
      </c>
      <c r="AG160" s="77" t="s">
        <v>78</v>
      </c>
    </row>
    <row r="161" spans="1:33" ht="12.95" customHeight="1" x14ac:dyDescent="0.2">
      <c r="A161" s="77" t="s">
        <v>86</v>
      </c>
      <c r="C161" s="101">
        <v>42469.298000000003</v>
      </c>
      <c r="D161" s="101"/>
      <c r="E161" s="77">
        <f t="shared" si="16"/>
        <v>1663.0176456430595</v>
      </c>
      <c r="F161" s="77">
        <f t="shared" si="17"/>
        <v>1663</v>
      </c>
      <c r="G161" s="77">
        <f t="shared" si="18"/>
        <v>9.2626600016956218E-3</v>
      </c>
      <c r="I161" s="77">
        <f t="shared" si="21"/>
        <v>9.2626600016956218E-3</v>
      </c>
      <c r="O161" s="77">
        <f t="shared" ca="1" si="19"/>
        <v>-1.5604024064239771E-2</v>
      </c>
      <c r="Q161" s="102">
        <f t="shared" si="20"/>
        <v>27450.798000000003</v>
      </c>
      <c r="AC161" s="77" t="s">
        <v>73</v>
      </c>
      <c r="AD161" s="77">
        <v>7</v>
      </c>
      <c r="AE161" s="77" t="s">
        <v>87</v>
      </c>
      <c r="AG161" s="77" t="s">
        <v>78</v>
      </c>
    </row>
    <row r="162" spans="1:33" ht="12.95" customHeight="1" x14ac:dyDescent="0.2">
      <c r="A162" s="98" t="s">
        <v>533</v>
      </c>
      <c r="B162" s="99" t="s">
        <v>126</v>
      </c>
      <c r="C162" s="100">
        <v>42476.637999999999</v>
      </c>
      <c r="D162" s="101"/>
      <c r="E162" s="9">
        <f t="shared" si="16"/>
        <v>1677.0005641555188</v>
      </c>
      <c r="F162" s="77">
        <f t="shared" si="17"/>
        <v>1677</v>
      </c>
      <c r="G162" s="77">
        <f t="shared" si="18"/>
        <v>2.9614000231958926E-4</v>
      </c>
      <c r="I162" s="77">
        <f t="shared" si="21"/>
        <v>2.9614000231958926E-4</v>
      </c>
      <c r="O162" s="77">
        <f t="shared" ca="1" si="19"/>
        <v>-1.5602345493250363E-2</v>
      </c>
      <c r="Q162" s="102">
        <f t="shared" si="20"/>
        <v>27458.137999999999</v>
      </c>
    </row>
    <row r="163" spans="1:33" ht="12.95" customHeight="1" x14ac:dyDescent="0.2">
      <c r="A163" s="98" t="s">
        <v>533</v>
      </c>
      <c r="B163" s="99" t="s">
        <v>126</v>
      </c>
      <c r="C163" s="100">
        <v>42477.69</v>
      </c>
      <c r="D163" s="101"/>
      <c r="E163" s="9">
        <f t="shared" si="16"/>
        <v>1679.0046554736605</v>
      </c>
      <c r="F163" s="77">
        <f t="shared" si="17"/>
        <v>1679</v>
      </c>
      <c r="G163" s="77">
        <f t="shared" si="18"/>
        <v>2.4437800020677969E-3</v>
      </c>
      <c r="I163" s="77">
        <f t="shared" si="21"/>
        <v>2.4437800020677969E-3</v>
      </c>
      <c r="O163" s="77">
        <f t="shared" ca="1" si="19"/>
        <v>-1.5602105697394732E-2</v>
      </c>
      <c r="Q163" s="102">
        <f t="shared" si="20"/>
        <v>27459.190000000002</v>
      </c>
    </row>
    <row r="164" spans="1:33" ht="12.95" customHeight="1" x14ac:dyDescent="0.2">
      <c r="A164" s="98" t="s">
        <v>533</v>
      </c>
      <c r="B164" s="99" t="s">
        <v>126</v>
      </c>
      <c r="C164" s="100">
        <v>42508.663999999997</v>
      </c>
      <c r="D164" s="101"/>
      <c r="E164" s="9">
        <f t="shared" si="16"/>
        <v>1738.0110475724402</v>
      </c>
      <c r="F164" s="77">
        <f t="shared" si="17"/>
        <v>1738</v>
      </c>
      <c r="G164" s="77">
        <f t="shared" si="18"/>
        <v>5.7991599969682284E-3</v>
      </c>
      <c r="I164" s="77">
        <f t="shared" si="21"/>
        <v>5.7991599969682284E-3</v>
      </c>
      <c r="O164" s="77">
        <f t="shared" ca="1" si="19"/>
        <v>-1.5595031719653651E-2</v>
      </c>
      <c r="Q164" s="102">
        <f t="shared" si="20"/>
        <v>27490.163999999997</v>
      </c>
    </row>
    <row r="165" spans="1:33" ht="12.95" customHeight="1" x14ac:dyDescent="0.2">
      <c r="A165" s="98" t="s">
        <v>533</v>
      </c>
      <c r="B165" s="99" t="s">
        <v>126</v>
      </c>
      <c r="C165" s="100">
        <v>42509.701000000001</v>
      </c>
      <c r="D165" s="101"/>
      <c r="E165" s="9">
        <f t="shared" si="16"/>
        <v>1739.9865634440318</v>
      </c>
      <c r="F165" s="77">
        <f t="shared" si="17"/>
        <v>1740</v>
      </c>
      <c r="G165" s="77">
        <f t="shared" si="18"/>
        <v>-7.0531999954255298E-3</v>
      </c>
      <c r="I165" s="77">
        <f t="shared" si="21"/>
        <v>-7.0531999954255298E-3</v>
      </c>
      <c r="O165" s="77">
        <f t="shared" ca="1" si="19"/>
        <v>-1.5594791923798021E-2</v>
      </c>
      <c r="Q165" s="102">
        <f t="shared" si="20"/>
        <v>27491.201000000001</v>
      </c>
    </row>
    <row r="166" spans="1:33" ht="12.95" customHeight="1" x14ac:dyDescent="0.2">
      <c r="A166" s="98" t="s">
        <v>533</v>
      </c>
      <c r="B166" s="99" t="s">
        <v>126</v>
      </c>
      <c r="C166" s="100">
        <v>42518.639000000003</v>
      </c>
      <c r="D166" s="101"/>
      <c r="E166" s="9">
        <f t="shared" si="16"/>
        <v>1757.0137195291063</v>
      </c>
      <c r="F166" s="77">
        <f t="shared" si="17"/>
        <v>1757</v>
      </c>
      <c r="G166" s="77">
        <f t="shared" si="18"/>
        <v>7.2017400016193278E-3</v>
      </c>
      <c r="I166" s="77">
        <f t="shared" si="21"/>
        <v>7.2017400016193278E-3</v>
      </c>
      <c r="O166" s="77">
        <f t="shared" ca="1" si="19"/>
        <v>-1.5592753659025167E-2</v>
      </c>
      <c r="Q166" s="102">
        <f t="shared" si="20"/>
        <v>27500.139000000003</v>
      </c>
    </row>
    <row r="167" spans="1:33" ht="12.95" customHeight="1" x14ac:dyDescent="0.2">
      <c r="A167" s="98" t="s">
        <v>533</v>
      </c>
      <c r="B167" s="99" t="s">
        <v>126</v>
      </c>
      <c r="C167" s="100">
        <v>42572.695</v>
      </c>
      <c r="D167" s="101"/>
      <c r="E167" s="9">
        <f t="shared" si="16"/>
        <v>1859.9920087811242</v>
      </c>
      <c r="F167" s="77">
        <f t="shared" si="17"/>
        <v>1860</v>
      </c>
      <c r="G167" s="77">
        <f t="shared" si="18"/>
        <v>-4.1947999998228624E-3</v>
      </c>
      <c r="I167" s="77">
        <f t="shared" si="21"/>
        <v>-4.1947999998228624E-3</v>
      </c>
      <c r="O167" s="77">
        <f t="shared" ca="1" si="19"/>
        <v>-1.5580404172460229E-2</v>
      </c>
      <c r="Q167" s="102">
        <f t="shared" si="20"/>
        <v>27554.195</v>
      </c>
    </row>
    <row r="168" spans="1:33" ht="12.95" customHeight="1" x14ac:dyDescent="0.2">
      <c r="A168" s="98" t="s">
        <v>533</v>
      </c>
      <c r="B168" s="99" t="s">
        <v>126</v>
      </c>
      <c r="C168" s="100">
        <v>42583.732000000004</v>
      </c>
      <c r="D168" s="101"/>
      <c r="E168" s="9">
        <f t="shared" si="16"/>
        <v>1881.0178223536232</v>
      </c>
      <c r="F168" s="77">
        <f t="shared" si="17"/>
        <v>1881</v>
      </c>
      <c r="G168" s="77">
        <f t="shared" si="18"/>
        <v>9.3554200066137128E-3</v>
      </c>
      <c r="I168" s="77">
        <f t="shared" si="21"/>
        <v>9.3554200066137128E-3</v>
      </c>
      <c r="O168" s="77">
        <f t="shared" ca="1" si="19"/>
        <v>-1.5577886315976116E-2</v>
      </c>
      <c r="Q168" s="102">
        <f t="shared" si="20"/>
        <v>27565.232000000004</v>
      </c>
    </row>
    <row r="169" spans="1:33" ht="12.95" customHeight="1" x14ac:dyDescent="0.2">
      <c r="A169" s="77" t="s">
        <v>88</v>
      </c>
      <c r="C169" s="101">
        <v>42589.495999999999</v>
      </c>
      <c r="D169" s="101"/>
      <c r="E169" s="77">
        <f t="shared" si="16"/>
        <v>1891.9984139484175</v>
      </c>
      <c r="F169" s="77">
        <f t="shared" si="17"/>
        <v>1892</v>
      </c>
      <c r="G169" s="77">
        <f t="shared" si="18"/>
        <v>-8.3255999925313517E-4</v>
      </c>
      <c r="I169" s="77">
        <f t="shared" si="21"/>
        <v>-8.3255999925313517E-4</v>
      </c>
      <c r="O169" s="77">
        <f t="shared" ca="1" si="19"/>
        <v>-1.5576567438770152E-2</v>
      </c>
      <c r="Q169" s="102">
        <f t="shared" si="20"/>
        <v>27570.995999999999</v>
      </c>
      <c r="AC169" s="77" t="s">
        <v>73</v>
      </c>
      <c r="AD169" s="77">
        <v>10</v>
      </c>
      <c r="AE169" s="77" t="s">
        <v>87</v>
      </c>
      <c r="AG169" s="77" t="s">
        <v>78</v>
      </c>
    </row>
    <row r="170" spans="1:33" ht="12.95" customHeight="1" x14ac:dyDescent="0.2">
      <c r="A170" s="77" t="s">
        <v>35</v>
      </c>
      <c r="C170" s="101">
        <v>42594.220500000003</v>
      </c>
      <c r="D170" s="101"/>
      <c r="E170" s="77">
        <f t="shared" si="16"/>
        <v>1900.9987270972185</v>
      </c>
      <c r="F170" s="77">
        <f t="shared" si="17"/>
        <v>1901</v>
      </c>
      <c r="G170" s="77">
        <f t="shared" si="18"/>
        <v>-6.6817999322665855E-4</v>
      </c>
      <c r="J170" s="77">
        <f>+G170</f>
        <v>-6.6817999322665855E-4</v>
      </c>
      <c r="O170" s="77">
        <f t="shared" ca="1" si="19"/>
        <v>-1.5575488357419816E-2</v>
      </c>
      <c r="Q170" s="102">
        <f t="shared" si="20"/>
        <v>27575.720500000003</v>
      </c>
    </row>
    <row r="171" spans="1:33" ht="12.95" customHeight="1" x14ac:dyDescent="0.2">
      <c r="A171" s="77" t="s">
        <v>88</v>
      </c>
      <c r="C171" s="101">
        <v>42629.392999999996</v>
      </c>
      <c r="D171" s="101"/>
      <c r="E171" s="77">
        <f t="shared" si="16"/>
        <v>1968.0033866857216</v>
      </c>
      <c r="F171" s="77">
        <f t="shared" si="17"/>
        <v>1968</v>
      </c>
      <c r="G171" s="77">
        <f t="shared" si="18"/>
        <v>1.7777600005501881E-3</v>
      </c>
      <c r="I171" s="77">
        <f>G171</f>
        <v>1.7777600005501881E-3</v>
      </c>
      <c r="O171" s="77">
        <f t="shared" ca="1" si="19"/>
        <v>-1.5567455196256215E-2</v>
      </c>
      <c r="Q171" s="102">
        <f t="shared" si="20"/>
        <v>27610.892999999996</v>
      </c>
      <c r="AC171" s="77" t="s">
        <v>73</v>
      </c>
      <c r="AD171" s="77">
        <v>6</v>
      </c>
      <c r="AE171" s="77" t="s">
        <v>76</v>
      </c>
      <c r="AG171" s="77" t="s">
        <v>78</v>
      </c>
    </row>
    <row r="172" spans="1:33" ht="12.95" customHeight="1" x14ac:dyDescent="0.2">
      <c r="A172" s="98" t="s">
        <v>533</v>
      </c>
      <c r="B172" s="99" t="s">
        <v>126</v>
      </c>
      <c r="C172" s="100">
        <v>42739.62</v>
      </c>
      <c r="D172" s="101"/>
      <c r="E172" s="9">
        <f t="shared" si="16"/>
        <v>2177.9891031535235</v>
      </c>
      <c r="F172" s="77">
        <f t="shared" si="17"/>
        <v>2178</v>
      </c>
      <c r="G172" s="77">
        <f t="shared" si="18"/>
        <v>-5.7200399969588034E-3</v>
      </c>
      <c r="I172" s="77">
        <f>G172</f>
        <v>-5.7200399969588034E-3</v>
      </c>
      <c r="O172" s="77">
        <f t="shared" ca="1" si="19"/>
        <v>-1.5542276631415079E-2</v>
      </c>
      <c r="Q172" s="102">
        <f t="shared" si="20"/>
        <v>27721.120000000003</v>
      </c>
    </row>
    <row r="173" spans="1:33" ht="12.95" customHeight="1" x14ac:dyDescent="0.2">
      <c r="A173" s="77" t="s">
        <v>89</v>
      </c>
      <c r="C173" s="101">
        <v>42833.588000000003</v>
      </c>
      <c r="D173" s="101"/>
      <c r="E173" s="77">
        <f t="shared" si="16"/>
        <v>2357.0009405894098</v>
      </c>
      <c r="F173" s="77">
        <f t="shared" si="17"/>
        <v>2357</v>
      </c>
      <c r="G173" s="77">
        <f t="shared" si="18"/>
        <v>4.9374000809621066E-4</v>
      </c>
      <c r="I173" s="77">
        <f>G173</f>
        <v>4.9374000809621066E-4</v>
      </c>
      <c r="O173" s="77">
        <f t="shared" ca="1" si="19"/>
        <v>-1.5520814902336205E-2</v>
      </c>
      <c r="Q173" s="102">
        <f t="shared" si="20"/>
        <v>27815.088000000003</v>
      </c>
      <c r="AC173" s="77" t="s">
        <v>73</v>
      </c>
      <c r="AD173" s="77">
        <v>6</v>
      </c>
      <c r="AE173" s="77" t="s">
        <v>87</v>
      </c>
      <c r="AG173" s="77" t="s">
        <v>78</v>
      </c>
    </row>
    <row r="174" spans="1:33" ht="12.95" customHeight="1" x14ac:dyDescent="0.2">
      <c r="A174" s="77" t="s">
        <v>58</v>
      </c>
      <c r="C174" s="101">
        <v>42835.694000000003</v>
      </c>
      <c r="D174" s="101"/>
      <c r="E174" s="77">
        <f t="shared" si="16"/>
        <v>2361.0129332852202</v>
      </c>
      <c r="F174" s="77">
        <f t="shared" si="17"/>
        <v>2361</v>
      </c>
      <c r="G174" s="77">
        <f t="shared" si="18"/>
        <v>6.7890200080000795E-3</v>
      </c>
      <c r="I174" s="77">
        <f>+G174</f>
        <v>6.7890200080000795E-3</v>
      </c>
      <c r="O174" s="77">
        <f t="shared" ca="1" si="19"/>
        <v>-1.5520335310624946E-2</v>
      </c>
      <c r="Q174" s="102">
        <f t="shared" si="20"/>
        <v>27817.194000000003</v>
      </c>
    </row>
    <row r="175" spans="1:33" ht="12.95" customHeight="1" x14ac:dyDescent="0.2">
      <c r="A175" s="77" t="s">
        <v>90</v>
      </c>
      <c r="C175" s="101">
        <v>42844.612000000001</v>
      </c>
      <c r="D175" s="101"/>
      <c r="E175" s="77">
        <f t="shared" si="16"/>
        <v>2378.0019887748849</v>
      </c>
      <c r="F175" s="77">
        <f t="shared" si="17"/>
        <v>2378</v>
      </c>
      <c r="G175" s="77">
        <f t="shared" si="18"/>
        <v>1.0439600009704009E-3</v>
      </c>
      <c r="J175" s="77">
        <f>G175</f>
        <v>1.0439600009704009E-3</v>
      </c>
      <c r="O175" s="77">
        <f t="shared" ca="1" si="19"/>
        <v>-1.5518297045852092E-2</v>
      </c>
      <c r="Q175" s="102">
        <f t="shared" si="20"/>
        <v>27826.112000000001</v>
      </c>
      <c r="AC175" s="77" t="s">
        <v>73</v>
      </c>
      <c r="AG175" s="77" t="s">
        <v>72</v>
      </c>
    </row>
    <row r="176" spans="1:33" ht="12.95" customHeight="1" x14ac:dyDescent="0.2">
      <c r="A176" s="77" t="s">
        <v>58</v>
      </c>
      <c r="C176" s="101">
        <v>42844.623</v>
      </c>
      <c r="D176" s="101"/>
      <c r="E176" s="77">
        <f t="shared" si="16"/>
        <v>2378.0229441023534</v>
      </c>
      <c r="F176" s="77">
        <f t="shared" si="17"/>
        <v>2378</v>
      </c>
      <c r="G176" s="77">
        <f t="shared" si="18"/>
        <v>1.2043959999573417E-2</v>
      </c>
      <c r="I176" s="77">
        <f>+G176</f>
        <v>1.2043959999573417E-2</v>
      </c>
      <c r="O176" s="77">
        <f t="shared" ca="1" si="19"/>
        <v>-1.5518297045852092E-2</v>
      </c>
      <c r="Q176" s="102">
        <f t="shared" si="20"/>
        <v>27826.123</v>
      </c>
    </row>
    <row r="177" spans="1:33" ht="12.95" customHeight="1" x14ac:dyDescent="0.2">
      <c r="A177" s="77" t="s">
        <v>58</v>
      </c>
      <c r="C177" s="101">
        <v>42845.663999999997</v>
      </c>
      <c r="D177" s="101"/>
      <c r="E177" s="77">
        <f t="shared" si="16"/>
        <v>2380.0060800930132</v>
      </c>
      <c r="F177" s="77">
        <f t="shared" si="17"/>
        <v>2380</v>
      </c>
      <c r="G177" s="77">
        <f t="shared" si="18"/>
        <v>3.1916000007186085E-3</v>
      </c>
      <c r="I177" s="77">
        <f>+G177</f>
        <v>3.1916000007186085E-3</v>
      </c>
      <c r="O177" s="77">
        <f t="shared" ca="1" si="19"/>
        <v>-1.5518057249996461E-2</v>
      </c>
      <c r="Q177" s="102">
        <f t="shared" si="20"/>
        <v>27827.163999999997</v>
      </c>
    </row>
    <row r="178" spans="1:33" ht="12.95" customHeight="1" x14ac:dyDescent="0.2">
      <c r="A178" s="77" t="s">
        <v>58</v>
      </c>
      <c r="C178" s="101">
        <v>42908.656000000003</v>
      </c>
      <c r="D178" s="101"/>
      <c r="E178" s="77">
        <f t="shared" si="16"/>
        <v>2500.0077153705784</v>
      </c>
      <c r="F178" s="77">
        <f t="shared" si="17"/>
        <v>2500</v>
      </c>
      <c r="G178" s="77">
        <f t="shared" si="18"/>
        <v>4.0500000031897798E-3</v>
      </c>
      <c r="I178" s="77">
        <f>+G178</f>
        <v>4.0500000031897798E-3</v>
      </c>
      <c r="O178" s="77">
        <f t="shared" ca="1" si="19"/>
        <v>-1.5503669498658669E-2</v>
      </c>
      <c r="Q178" s="102">
        <f t="shared" si="20"/>
        <v>27890.156000000003</v>
      </c>
    </row>
    <row r="179" spans="1:33" ht="12.95" customHeight="1" x14ac:dyDescent="0.2">
      <c r="A179" s="77" t="s">
        <v>37</v>
      </c>
      <c r="C179" s="101">
        <v>42924.411999999997</v>
      </c>
      <c r="D179" s="101"/>
      <c r="E179" s="77">
        <f t="shared" si="16"/>
        <v>2530.0233644281161</v>
      </c>
      <c r="F179" s="77">
        <f t="shared" si="17"/>
        <v>2530</v>
      </c>
      <c r="G179" s="77">
        <f t="shared" si="18"/>
        <v>1.2264600001799408E-2</v>
      </c>
      <c r="H179" s="77">
        <f>+G179</f>
        <v>1.2264600001799408E-2</v>
      </c>
      <c r="O179" s="77">
        <f t="shared" ca="1" si="19"/>
        <v>-1.5500072560824221E-2</v>
      </c>
      <c r="Q179" s="102">
        <f t="shared" si="20"/>
        <v>27905.911999999997</v>
      </c>
    </row>
    <row r="180" spans="1:33" ht="12.95" customHeight="1" x14ac:dyDescent="0.2">
      <c r="A180" s="77" t="s">
        <v>58</v>
      </c>
      <c r="C180" s="101">
        <v>42931.754000000001</v>
      </c>
      <c r="D180" s="101"/>
      <c r="E180" s="77">
        <f t="shared" si="16"/>
        <v>2544.0100930001304</v>
      </c>
      <c r="F180" s="77">
        <f t="shared" si="17"/>
        <v>2544</v>
      </c>
      <c r="G180" s="77">
        <f t="shared" si="18"/>
        <v>5.2980800028308295E-3</v>
      </c>
      <c r="I180" s="77">
        <f>+G180</f>
        <v>5.2980800028308295E-3</v>
      </c>
      <c r="O180" s="77">
        <f t="shared" ca="1" si="19"/>
        <v>-1.5498393989834811E-2</v>
      </c>
      <c r="Q180" s="102">
        <f t="shared" si="20"/>
        <v>27913.254000000001</v>
      </c>
    </row>
    <row r="181" spans="1:33" ht="12.95" customHeight="1" x14ac:dyDescent="0.2">
      <c r="A181" s="77" t="s">
        <v>35</v>
      </c>
      <c r="C181" s="101">
        <v>42959.570500000002</v>
      </c>
      <c r="D181" s="101"/>
      <c r="E181" s="77">
        <f t="shared" si="16"/>
        <v>2597.0013535998605</v>
      </c>
      <c r="F181" s="77">
        <f t="shared" si="17"/>
        <v>2597</v>
      </c>
      <c r="G181" s="77">
        <f t="shared" si="18"/>
        <v>7.1054000727599487E-4</v>
      </c>
      <c r="J181" s="77">
        <f>+G181</f>
        <v>7.1054000727599487E-4</v>
      </c>
      <c r="O181" s="77">
        <f t="shared" ca="1" si="19"/>
        <v>-1.549203939966062E-2</v>
      </c>
      <c r="Q181" s="102">
        <f t="shared" si="20"/>
        <v>27941.070500000002</v>
      </c>
    </row>
    <row r="182" spans="1:33" ht="12.95" customHeight="1" x14ac:dyDescent="0.2">
      <c r="A182" s="77" t="s">
        <v>58</v>
      </c>
      <c r="C182" s="101">
        <v>42963.764000000003</v>
      </c>
      <c r="D182" s="101"/>
      <c r="E182" s="77">
        <f t="shared" si="16"/>
        <v>2604.9900959407382</v>
      </c>
      <c r="F182" s="77">
        <f t="shared" si="17"/>
        <v>2605</v>
      </c>
      <c r="G182" s="77">
        <f t="shared" si="18"/>
        <v>-5.1988999985042028E-3</v>
      </c>
      <c r="I182" s="77">
        <f t="shared" ref="I182:I187" si="22">+G182</f>
        <v>-5.1988999985042028E-3</v>
      </c>
      <c r="O182" s="77">
        <f t="shared" ca="1" si="19"/>
        <v>-1.5491080216238099E-2</v>
      </c>
      <c r="Q182" s="102">
        <f t="shared" si="20"/>
        <v>27945.264000000003</v>
      </c>
    </row>
    <row r="183" spans="1:33" ht="12.95" customHeight="1" x14ac:dyDescent="0.2">
      <c r="A183" s="77" t="s">
        <v>58</v>
      </c>
      <c r="C183" s="101">
        <v>42984.769</v>
      </c>
      <c r="D183" s="101"/>
      <c r="E183" s="77">
        <f t="shared" si="16"/>
        <v>2645.0052462614885</v>
      </c>
      <c r="F183" s="77">
        <f t="shared" si="17"/>
        <v>2645</v>
      </c>
      <c r="G183" s="77">
        <f t="shared" si="18"/>
        <v>2.7539000002434477E-3</v>
      </c>
      <c r="I183" s="77">
        <f t="shared" si="22"/>
        <v>2.7539000002434477E-3</v>
      </c>
      <c r="O183" s="77">
        <f t="shared" ca="1" si="19"/>
        <v>-1.5486284299125503E-2</v>
      </c>
      <c r="Q183" s="102">
        <f t="shared" si="20"/>
        <v>27966.269</v>
      </c>
    </row>
    <row r="184" spans="1:33" ht="12.95" customHeight="1" x14ac:dyDescent="0.2">
      <c r="A184" s="77" t="s">
        <v>58</v>
      </c>
      <c r="C184" s="101">
        <v>42984.771000000001</v>
      </c>
      <c r="D184" s="101"/>
      <c r="E184" s="77">
        <f t="shared" si="16"/>
        <v>2645.0090563210297</v>
      </c>
      <c r="F184" s="77">
        <f t="shared" si="17"/>
        <v>2645</v>
      </c>
      <c r="G184" s="77">
        <f t="shared" si="18"/>
        <v>4.7539000006509013E-3</v>
      </c>
      <c r="I184" s="77">
        <f t="shared" si="22"/>
        <v>4.7539000006509013E-3</v>
      </c>
      <c r="O184" s="77">
        <f t="shared" ca="1" si="19"/>
        <v>-1.5486284299125503E-2</v>
      </c>
      <c r="Q184" s="102">
        <f t="shared" si="20"/>
        <v>27966.271000000001</v>
      </c>
    </row>
    <row r="185" spans="1:33" ht="12.95" customHeight="1" x14ac:dyDescent="0.2">
      <c r="A185" s="77" t="s">
        <v>58</v>
      </c>
      <c r="C185" s="101">
        <v>42994.747000000003</v>
      </c>
      <c r="D185" s="101"/>
      <c r="E185" s="77">
        <f t="shared" si="16"/>
        <v>2664.0136333074593</v>
      </c>
      <c r="F185" s="77">
        <f t="shared" si="17"/>
        <v>2664</v>
      </c>
      <c r="G185" s="77">
        <f t="shared" si="18"/>
        <v>7.1564800018677488E-3</v>
      </c>
      <c r="I185" s="77">
        <f t="shared" si="22"/>
        <v>7.1564800018677488E-3</v>
      </c>
      <c r="O185" s="77">
        <f t="shared" ca="1" si="19"/>
        <v>-1.5484006238497019E-2</v>
      </c>
      <c r="Q185" s="102">
        <f t="shared" si="20"/>
        <v>27976.247000000003</v>
      </c>
    </row>
    <row r="186" spans="1:33" ht="12.95" customHeight="1" x14ac:dyDescent="0.2">
      <c r="A186" s="77" t="s">
        <v>58</v>
      </c>
      <c r="C186" s="101">
        <v>43024.667000000001</v>
      </c>
      <c r="D186" s="101"/>
      <c r="E186" s="77">
        <f t="shared" si="16"/>
        <v>2721.0121240285703</v>
      </c>
      <c r="F186" s="77">
        <f t="shared" si="17"/>
        <v>2721</v>
      </c>
      <c r="G186" s="77">
        <f t="shared" si="18"/>
        <v>6.3642200038884766E-3</v>
      </c>
      <c r="I186" s="77">
        <f t="shared" si="22"/>
        <v>6.3642200038884766E-3</v>
      </c>
      <c r="O186" s="77">
        <f t="shared" ca="1" si="19"/>
        <v>-1.5477172056611567E-2</v>
      </c>
      <c r="Q186" s="102">
        <f t="shared" si="20"/>
        <v>28006.167000000001</v>
      </c>
    </row>
    <row r="187" spans="1:33" ht="12.95" customHeight="1" x14ac:dyDescent="0.2">
      <c r="A187" s="77" t="s">
        <v>58</v>
      </c>
      <c r="C187" s="101">
        <v>43024.669000000002</v>
      </c>
      <c r="D187" s="101"/>
      <c r="E187" s="77">
        <f t="shared" si="16"/>
        <v>2721.0159340881114</v>
      </c>
      <c r="F187" s="77">
        <f t="shared" si="17"/>
        <v>2721</v>
      </c>
      <c r="G187" s="77">
        <f t="shared" si="18"/>
        <v>8.3642200042959303E-3</v>
      </c>
      <c r="I187" s="77">
        <f t="shared" si="22"/>
        <v>8.3642200042959303E-3</v>
      </c>
      <c r="O187" s="77">
        <f t="shared" ca="1" si="19"/>
        <v>-1.5477172056611567E-2</v>
      </c>
      <c r="Q187" s="102">
        <f t="shared" si="20"/>
        <v>28006.169000000002</v>
      </c>
    </row>
    <row r="188" spans="1:33" ht="12.95" customHeight="1" x14ac:dyDescent="0.2">
      <c r="A188" s="77" t="s">
        <v>92</v>
      </c>
      <c r="C188" s="101">
        <v>43061.406000000003</v>
      </c>
      <c r="D188" s="101"/>
      <c r="E188" s="77">
        <f t="shared" si="16"/>
        <v>2791.0010127519358</v>
      </c>
      <c r="F188" s="77">
        <f t="shared" si="17"/>
        <v>2791</v>
      </c>
      <c r="G188" s="77">
        <f t="shared" si="18"/>
        <v>5.3162000403972343E-4</v>
      </c>
      <c r="I188" s="77">
        <f>G188</f>
        <v>5.3162000403972343E-4</v>
      </c>
      <c r="O188" s="77">
        <f t="shared" ca="1" si="19"/>
        <v>-1.5468779201664522E-2</v>
      </c>
      <c r="Q188" s="102">
        <f t="shared" si="20"/>
        <v>28042.906000000003</v>
      </c>
      <c r="AD188" s="77">
        <v>12</v>
      </c>
      <c r="AE188" s="77" t="s">
        <v>91</v>
      </c>
      <c r="AG188" s="77" t="s">
        <v>78</v>
      </c>
    </row>
    <row r="189" spans="1:33" ht="12.95" customHeight="1" x14ac:dyDescent="0.2">
      <c r="A189" s="77" t="s">
        <v>93</v>
      </c>
      <c r="C189" s="101">
        <v>43069.29</v>
      </c>
      <c r="D189" s="101"/>
      <c r="E189" s="77">
        <f t="shared" si="16"/>
        <v>2806.0202674593279</v>
      </c>
      <c r="F189" s="77">
        <f t="shared" si="17"/>
        <v>2806</v>
      </c>
      <c r="G189" s="77">
        <f t="shared" si="18"/>
        <v>1.063892000092892E-2</v>
      </c>
      <c r="I189" s="77">
        <f>G189</f>
        <v>1.063892000092892E-2</v>
      </c>
      <c r="O189" s="77">
        <f t="shared" ca="1" si="19"/>
        <v>-1.5466980732747299E-2</v>
      </c>
      <c r="Q189" s="102">
        <f t="shared" si="20"/>
        <v>28050.79</v>
      </c>
      <c r="AC189" s="77" t="s">
        <v>73</v>
      </c>
      <c r="AD189" s="77">
        <v>9</v>
      </c>
      <c r="AE189" s="77" t="s">
        <v>91</v>
      </c>
      <c r="AG189" s="77" t="s">
        <v>78</v>
      </c>
    </row>
    <row r="190" spans="1:33" ht="12.95" customHeight="1" x14ac:dyDescent="0.2">
      <c r="A190" s="77" t="s">
        <v>58</v>
      </c>
      <c r="C190" s="101">
        <v>43096.574000000001</v>
      </c>
      <c r="D190" s="101"/>
      <c r="E190" s="77">
        <f t="shared" si="16"/>
        <v>2857.9970997064825</v>
      </c>
      <c r="F190" s="77">
        <f t="shared" si="17"/>
        <v>2858</v>
      </c>
      <c r="G190" s="77">
        <f t="shared" si="18"/>
        <v>-1.5224399976432323E-3</v>
      </c>
      <c r="I190" s="77">
        <f>+G190</f>
        <v>-1.5224399976432323E-3</v>
      </c>
      <c r="O190" s="77">
        <f t="shared" ca="1" si="19"/>
        <v>-1.5460746040500921E-2</v>
      </c>
      <c r="Q190" s="102">
        <f t="shared" si="20"/>
        <v>28078.074000000001</v>
      </c>
    </row>
    <row r="191" spans="1:33" ht="12.95" customHeight="1" x14ac:dyDescent="0.2">
      <c r="A191" s="77" t="s">
        <v>58</v>
      </c>
      <c r="C191" s="101">
        <v>43175.839</v>
      </c>
      <c r="D191" s="101"/>
      <c r="E191" s="77">
        <f t="shared" si="16"/>
        <v>3008.9992844327221</v>
      </c>
      <c r="F191" s="77">
        <f t="shared" si="17"/>
        <v>3009</v>
      </c>
      <c r="G191" s="77">
        <f t="shared" si="18"/>
        <v>-3.756199948838912E-4</v>
      </c>
      <c r="I191" s="77">
        <f>+G191</f>
        <v>-3.756199948838912E-4</v>
      </c>
      <c r="O191" s="77">
        <f t="shared" ca="1" si="19"/>
        <v>-1.5442641453400865E-2</v>
      </c>
      <c r="Q191" s="102">
        <f t="shared" si="20"/>
        <v>28157.339</v>
      </c>
    </row>
    <row r="192" spans="1:33" ht="12.95" customHeight="1" x14ac:dyDescent="0.2">
      <c r="A192" s="77" t="s">
        <v>58</v>
      </c>
      <c r="C192" s="101">
        <v>43203.661999999997</v>
      </c>
      <c r="D192" s="101"/>
      <c r="E192" s="77">
        <f t="shared" si="16"/>
        <v>3062.00292772595</v>
      </c>
      <c r="F192" s="77">
        <f t="shared" si="17"/>
        <v>3062</v>
      </c>
      <c r="G192" s="77">
        <f t="shared" si="18"/>
        <v>1.5368399981525727E-3</v>
      </c>
      <c r="I192" s="77">
        <f>+G192</f>
        <v>1.5368399981525727E-3</v>
      </c>
      <c r="O192" s="77">
        <f t="shared" ca="1" si="19"/>
        <v>-1.5436286863226673E-2</v>
      </c>
      <c r="Q192" s="102">
        <f t="shared" si="20"/>
        <v>28185.161999999997</v>
      </c>
    </row>
    <row r="193" spans="1:33" ht="12.95" customHeight="1" x14ac:dyDescent="0.2">
      <c r="A193" s="77" t="s">
        <v>94</v>
      </c>
      <c r="C193" s="101">
        <v>43292.383000000002</v>
      </c>
      <c r="D193" s="101"/>
      <c r="E193" s="77">
        <f t="shared" si="16"/>
        <v>3231.0190739581781</v>
      </c>
      <c r="F193" s="77">
        <f t="shared" si="17"/>
        <v>3231</v>
      </c>
      <c r="G193" s="77">
        <f t="shared" si="18"/>
        <v>1.0012420003477018E-2</v>
      </c>
      <c r="I193" s="77">
        <f>G193</f>
        <v>1.0012420003477018E-2</v>
      </c>
      <c r="O193" s="77">
        <f t="shared" ca="1" si="19"/>
        <v>-1.541602411342595E-2</v>
      </c>
      <c r="Q193" s="102">
        <f t="shared" si="20"/>
        <v>28273.883000000002</v>
      </c>
      <c r="AC193" s="77" t="s">
        <v>73</v>
      </c>
      <c r="AD193" s="77">
        <v>7</v>
      </c>
      <c r="AE193" s="77" t="s">
        <v>91</v>
      </c>
      <c r="AG193" s="77" t="s">
        <v>78</v>
      </c>
    </row>
    <row r="194" spans="1:33" ht="12.95" customHeight="1" x14ac:dyDescent="0.2">
      <c r="A194" s="77" t="s">
        <v>94</v>
      </c>
      <c r="C194" s="101">
        <v>43293.421000000002</v>
      </c>
      <c r="D194" s="101"/>
      <c r="E194" s="77">
        <f t="shared" si="16"/>
        <v>3232.9964948595334</v>
      </c>
      <c r="F194" s="77">
        <f t="shared" si="17"/>
        <v>3233</v>
      </c>
      <c r="G194" s="77">
        <f t="shared" si="18"/>
        <v>-1.8399399923509918E-3</v>
      </c>
      <c r="I194" s="77">
        <f>G194</f>
        <v>-1.8399399923509918E-3</v>
      </c>
      <c r="O194" s="77">
        <f t="shared" ca="1" si="19"/>
        <v>-1.5415784317570319E-2</v>
      </c>
      <c r="Q194" s="102">
        <f t="shared" si="20"/>
        <v>28274.921000000002</v>
      </c>
      <c r="AC194" s="77" t="s">
        <v>73</v>
      </c>
      <c r="AD194" s="77">
        <v>8</v>
      </c>
      <c r="AE194" s="77" t="s">
        <v>91</v>
      </c>
      <c r="AG194" s="77" t="s">
        <v>78</v>
      </c>
    </row>
    <row r="195" spans="1:33" ht="12.95" customHeight="1" x14ac:dyDescent="0.2">
      <c r="A195" s="77" t="s">
        <v>35</v>
      </c>
      <c r="C195" s="101">
        <v>43324.923499999997</v>
      </c>
      <c r="D195" s="101"/>
      <c r="E195" s="77">
        <f t="shared" si="16"/>
        <v>3293.0096951918067</v>
      </c>
      <c r="F195" s="77">
        <f t="shared" si="17"/>
        <v>3293</v>
      </c>
      <c r="G195" s="77">
        <f t="shared" si="18"/>
        <v>5.0892599974758923E-3</v>
      </c>
      <c r="J195" s="77">
        <f>+G195</f>
        <v>5.0892599974758923E-3</v>
      </c>
      <c r="O195" s="77">
        <f t="shared" ca="1" si="19"/>
        <v>-1.5408590441901423E-2</v>
      </c>
      <c r="Q195" s="102">
        <f t="shared" si="20"/>
        <v>28306.423499999997</v>
      </c>
    </row>
    <row r="196" spans="1:33" ht="12.95" customHeight="1" x14ac:dyDescent="0.2">
      <c r="A196" s="77" t="s">
        <v>94</v>
      </c>
      <c r="C196" s="101">
        <v>43326.495000000003</v>
      </c>
      <c r="D196" s="101"/>
      <c r="E196" s="77">
        <f t="shared" si="16"/>
        <v>3296.0034494755146</v>
      </c>
      <c r="F196" s="77">
        <f t="shared" si="17"/>
        <v>3296</v>
      </c>
      <c r="G196" s="77">
        <f t="shared" si="18"/>
        <v>1.8107200085069053E-3</v>
      </c>
      <c r="I196" s="77">
        <f>G196</f>
        <v>1.8107200085069053E-3</v>
      </c>
      <c r="O196" s="77">
        <f t="shared" ca="1" si="19"/>
        <v>-1.5408230748117977E-2</v>
      </c>
      <c r="Q196" s="102">
        <f t="shared" si="20"/>
        <v>28307.995000000003</v>
      </c>
      <c r="AC196" s="77" t="s">
        <v>73</v>
      </c>
      <c r="AD196" s="77">
        <v>7</v>
      </c>
      <c r="AE196" s="77" t="s">
        <v>87</v>
      </c>
      <c r="AG196" s="77" t="s">
        <v>78</v>
      </c>
    </row>
    <row r="197" spans="1:33" ht="12.95" customHeight="1" x14ac:dyDescent="0.2">
      <c r="A197" s="77" t="s">
        <v>96</v>
      </c>
      <c r="C197" s="101">
        <v>43366.392999999996</v>
      </c>
      <c r="D197" s="101"/>
      <c r="E197" s="77">
        <f t="shared" si="16"/>
        <v>3372.0103272425822</v>
      </c>
      <c r="F197" s="77">
        <f t="shared" si="17"/>
        <v>3372</v>
      </c>
      <c r="G197" s="77">
        <f t="shared" si="18"/>
        <v>5.421039997600019E-3</v>
      </c>
      <c r="I197" s="77">
        <f>G197</f>
        <v>5.421039997600019E-3</v>
      </c>
      <c r="O197" s="77">
        <f t="shared" ca="1" si="19"/>
        <v>-1.5399118505604043E-2</v>
      </c>
      <c r="Q197" s="102">
        <f t="shared" si="20"/>
        <v>28347.892999999996</v>
      </c>
      <c r="AC197" s="77" t="s">
        <v>73</v>
      </c>
      <c r="AD197" s="77">
        <v>7</v>
      </c>
      <c r="AE197" s="77" t="s">
        <v>95</v>
      </c>
      <c r="AG197" s="77" t="s">
        <v>78</v>
      </c>
    </row>
    <row r="198" spans="1:33" ht="12.95" customHeight="1" x14ac:dyDescent="0.2">
      <c r="A198" s="77" t="s">
        <v>58</v>
      </c>
      <c r="C198" s="101">
        <v>43423.603000000003</v>
      </c>
      <c r="D198" s="101"/>
      <c r="E198" s="77">
        <f t="shared" si="16"/>
        <v>3480.9970803894848</v>
      </c>
      <c r="F198" s="77">
        <f t="shared" si="17"/>
        <v>3481</v>
      </c>
      <c r="G198" s="77">
        <f t="shared" si="18"/>
        <v>-1.5325799977290444E-3</v>
      </c>
      <c r="I198" s="77">
        <f>+G198</f>
        <v>-1.5325799977290444E-3</v>
      </c>
      <c r="O198" s="77">
        <f t="shared" ca="1" si="19"/>
        <v>-1.5386049631472215E-2</v>
      </c>
      <c r="Q198" s="102">
        <f t="shared" si="20"/>
        <v>28405.103000000003</v>
      </c>
    </row>
    <row r="199" spans="1:33" ht="12.95" customHeight="1" x14ac:dyDescent="0.2">
      <c r="A199" s="77" t="s">
        <v>97</v>
      </c>
      <c r="C199" s="101">
        <v>43458.250999999997</v>
      </c>
      <c r="D199" s="101"/>
      <c r="E199" s="77">
        <f t="shared" si="16"/>
        <v>3547.0025518635762</v>
      </c>
      <c r="F199" s="77">
        <f t="shared" si="17"/>
        <v>3547</v>
      </c>
      <c r="G199" s="77">
        <f t="shared" si="18"/>
        <v>1.3395400019362569E-3</v>
      </c>
      <c r="I199" s="77">
        <f>G199</f>
        <v>1.3395400019362569E-3</v>
      </c>
      <c r="O199" s="77">
        <f t="shared" ca="1" si="19"/>
        <v>-1.5378136368236428E-2</v>
      </c>
      <c r="Q199" s="102">
        <f t="shared" si="20"/>
        <v>28439.750999999997</v>
      </c>
      <c r="AC199" s="77" t="s">
        <v>73</v>
      </c>
      <c r="AD199" s="77">
        <v>6</v>
      </c>
      <c r="AE199" s="77" t="s">
        <v>91</v>
      </c>
      <c r="AG199" s="77" t="s">
        <v>78</v>
      </c>
    </row>
    <row r="200" spans="1:33" ht="12.95" customHeight="1" x14ac:dyDescent="0.2">
      <c r="A200" s="77" t="s">
        <v>58</v>
      </c>
      <c r="C200" s="101">
        <v>43603.66</v>
      </c>
      <c r="D200" s="101"/>
      <c r="E200" s="77">
        <f t="shared" si="16"/>
        <v>3824.0110257027109</v>
      </c>
      <c r="F200" s="77">
        <f t="shared" si="17"/>
        <v>3824</v>
      </c>
      <c r="G200" s="77">
        <f t="shared" si="18"/>
        <v>5.787680005596485E-3</v>
      </c>
      <c r="I200" s="77">
        <f>+G200</f>
        <v>5.787680005596485E-3</v>
      </c>
      <c r="O200" s="77">
        <f t="shared" ca="1" si="19"/>
        <v>-1.5344924642231691E-2</v>
      </c>
      <c r="Q200" s="102">
        <f t="shared" si="20"/>
        <v>28585.160000000003</v>
      </c>
    </row>
    <row r="201" spans="1:33" ht="12.95" customHeight="1" x14ac:dyDescent="0.2">
      <c r="A201" s="77" t="s">
        <v>58</v>
      </c>
      <c r="C201" s="101">
        <v>43624.661</v>
      </c>
      <c r="D201" s="101"/>
      <c r="E201" s="77">
        <f t="shared" si="16"/>
        <v>3864.0185559043794</v>
      </c>
      <c r="F201" s="77">
        <f t="shared" si="17"/>
        <v>3864</v>
      </c>
      <c r="G201" s="77">
        <f t="shared" si="18"/>
        <v>9.7404800035292283E-3</v>
      </c>
      <c r="I201" s="77">
        <f>+G201</f>
        <v>9.7404800035292283E-3</v>
      </c>
      <c r="O201" s="77">
        <f t="shared" ca="1" si="19"/>
        <v>-1.5340128725119093E-2</v>
      </c>
      <c r="Q201" s="102">
        <f t="shared" si="20"/>
        <v>28606.161</v>
      </c>
    </row>
    <row r="202" spans="1:33" ht="12.95" customHeight="1" x14ac:dyDescent="0.2">
      <c r="A202" s="77" t="s">
        <v>58</v>
      </c>
      <c r="C202" s="101">
        <v>43626.758999999998</v>
      </c>
      <c r="D202" s="101"/>
      <c r="E202" s="77">
        <f t="shared" si="16"/>
        <v>3868.0153083620262</v>
      </c>
      <c r="F202" s="77">
        <f t="shared" si="17"/>
        <v>3868</v>
      </c>
      <c r="G202" s="77">
        <f t="shared" si="18"/>
        <v>8.0357600018032826E-3</v>
      </c>
      <c r="I202" s="77">
        <f>+G202</f>
        <v>8.0357600018032826E-3</v>
      </c>
      <c r="O202" s="77">
        <f t="shared" ca="1" si="19"/>
        <v>-1.5339649133407834E-2</v>
      </c>
      <c r="Q202" s="102">
        <f t="shared" si="20"/>
        <v>28608.258999999998</v>
      </c>
    </row>
    <row r="203" spans="1:33" ht="12.95" customHeight="1" x14ac:dyDescent="0.2">
      <c r="A203" s="77" t="s">
        <v>35</v>
      </c>
      <c r="C203" s="101">
        <v>43690.272299999997</v>
      </c>
      <c r="D203" s="101"/>
      <c r="E203" s="77">
        <f t="shared" si="16"/>
        <v>3989.0100356587268</v>
      </c>
      <c r="F203" s="77">
        <f t="shared" si="17"/>
        <v>3989</v>
      </c>
      <c r="G203" s="77">
        <f t="shared" si="18"/>
        <v>5.2679799991892651E-3</v>
      </c>
      <c r="J203" s="77">
        <f>+G203</f>
        <v>5.2679799991892651E-3</v>
      </c>
      <c r="O203" s="77">
        <f t="shared" ca="1" si="19"/>
        <v>-1.5325141484142227E-2</v>
      </c>
      <c r="Q203" s="102">
        <f t="shared" si="20"/>
        <v>28671.772299999997</v>
      </c>
    </row>
    <row r="204" spans="1:33" ht="12.95" customHeight="1" x14ac:dyDescent="0.2">
      <c r="A204" s="77" t="s">
        <v>99</v>
      </c>
      <c r="C204" s="101">
        <v>43726.493999999999</v>
      </c>
      <c r="D204" s="101"/>
      <c r="E204" s="77">
        <f t="shared" si="16"/>
        <v>4058.0134524820255</v>
      </c>
      <c r="F204" s="77">
        <f t="shared" si="17"/>
        <v>4058</v>
      </c>
      <c r="G204" s="77">
        <f t="shared" si="18"/>
        <v>7.0615599979646504E-3</v>
      </c>
      <c r="I204" s="77">
        <f>G204</f>
        <v>7.0615599979646504E-3</v>
      </c>
      <c r="O204" s="77">
        <f t="shared" ca="1" si="19"/>
        <v>-1.5316868527122995E-2</v>
      </c>
      <c r="Q204" s="102">
        <f t="shared" si="20"/>
        <v>28707.993999999999</v>
      </c>
      <c r="AC204" s="77" t="s">
        <v>73</v>
      </c>
      <c r="AD204" s="77">
        <v>0</v>
      </c>
      <c r="AE204" s="77" t="s">
        <v>98</v>
      </c>
      <c r="AG204" s="77" t="s">
        <v>78</v>
      </c>
    </row>
    <row r="205" spans="1:33" ht="12.95" customHeight="1" x14ac:dyDescent="0.2">
      <c r="A205" s="77" t="s">
        <v>99</v>
      </c>
      <c r="C205" s="101">
        <v>43726.495999999999</v>
      </c>
      <c r="D205" s="101"/>
      <c r="E205" s="77">
        <f t="shared" si="16"/>
        <v>4058.0172625415662</v>
      </c>
      <c r="F205" s="77">
        <f t="shared" si="17"/>
        <v>4058</v>
      </c>
      <c r="G205" s="77">
        <f t="shared" si="18"/>
        <v>9.061559998372104E-3</v>
      </c>
      <c r="I205" s="77">
        <f>G205</f>
        <v>9.061559998372104E-3</v>
      </c>
      <c r="O205" s="77">
        <f t="shared" ca="1" si="19"/>
        <v>-1.5316868527122995E-2</v>
      </c>
      <c r="Q205" s="102">
        <f t="shared" si="20"/>
        <v>28707.995999999999</v>
      </c>
      <c r="AC205" s="77" t="s">
        <v>73</v>
      </c>
      <c r="AD205" s="77">
        <v>21</v>
      </c>
      <c r="AE205" s="77" t="s">
        <v>100</v>
      </c>
      <c r="AG205" s="77" t="s">
        <v>78</v>
      </c>
    </row>
    <row r="206" spans="1:33" ht="12.95" customHeight="1" x14ac:dyDescent="0.2">
      <c r="A206" s="77" t="s">
        <v>58</v>
      </c>
      <c r="C206" s="101">
        <v>43909.682999999997</v>
      </c>
      <c r="D206" s="101"/>
      <c r="E206" s="77">
        <f t="shared" si="16"/>
        <v>4406.9939510351714</v>
      </c>
      <c r="F206" s="77">
        <f t="shared" si="17"/>
        <v>4407</v>
      </c>
      <c r="G206" s="77">
        <f t="shared" si="18"/>
        <v>-3.1752599970786832E-3</v>
      </c>
      <c r="I206" s="77">
        <f t="shared" ref="I206:I214" si="23">+G206</f>
        <v>-3.1752599970786832E-3</v>
      </c>
      <c r="O206" s="77">
        <f t="shared" ca="1" si="19"/>
        <v>-1.5275024150315583E-2</v>
      </c>
      <c r="Q206" s="102">
        <f t="shared" si="20"/>
        <v>28891.182999999997</v>
      </c>
    </row>
    <row r="207" spans="1:33" ht="12.95" customHeight="1" x14ac:dyDescent="0.2">
      <c r="A207" s="77" t="s">
        <v>58</v>
      </c>
      <c r="C207" s="101">
        <v>43982.642</v>
      </c>
      <c r="D207" s="101"/>
      <c r="E207" s="77">
        <f t="shared" si="16"/>
        <v>4545.9830180312247</v>
      </c>
      <c r="F207" s="77">
        <f t="shared" si="17"/>
        <v>4546</v>
      </c>
      <c r="G207" s="77">
        <f t="shared" si="18"/>
        <v>-8.9142799988621846E-3</v>
      </c>
      <c r="I207" s="77">
        <f t="shared" si="23"/>
        <v>-8.9142799988621846E-3</v>
      </c>
      <c r="O207" s="77">
        <f t="shared" ca="1" si="19"/>
        <v>-1.5258358338349307E-2</v>
      </c>
      <c r="Q207" s="102">
        <f t="shared" si="20"/>
        <v>28964.142</v>
      </c>
    </row>
    <row r="208" spans="1:33" ht="12.95" customHeight="1" x14ac:dyDescent="0.2">
      <c r="A208" s="77" t="s">
        <v>58</v>
      </c>
      <c r="C208" s="101">
        <v>44238.813000000002</v>
      </c>
      <c r="D208" s="101"/>
      <c r="E208" s="77">
        <f t="shared" si="16"/>
        <v>5033.9963992651392</v>
      </c>
      <c r="F208" s="77">
        <f t="shared" si="17"/>
        <v>5034</v>
      </c>
      <c r="G208" s="77">
        <f t="shared" si="18"/>
        <v>-1.8901199946412817E-3</v>
      </c>
      <c r="I208" s="77">
        <f t="shared" si="23"/>
        <v>-1.8901199946412817E-3</v>
      </c>
      <c r="O208" s="77">
        <f t="shared" ca="1" si="19"/>
        <v>-1.5199848149575616E-2</v>
      </c>
      <c r="Q208" s="102">
        <f t="shared" si="20"/>
        <v>29220.313000000002</v>
      </c>
    </row>
    <row r="209" spans="1:33" ht="12.95" customHeight="1" x14ac:dyDescent="0.2">
      <c r="A209" s="77" t="s">
        <v>58</v>
      </c>
      <c r="C209" s="101">
        <v>44238.813999999998</v>
      </c>
      <c r="D209" s="101"/>
      <c r="E209" s="77">
        <f t="shared" si="16"/>
        <v>5033.9983042949025</v>
      </c>
      <c r="F209" s="77">
        <f t="shared" si="17"/>
        <v>5034</v>
      </c>
      <c r="G209" s="77">
        <f t="shared" si="18"/>
        <v>-8.9011999807553366E-4</v>
      </c>
      <c r="I209" s="77">
        <f t="shared" si="23"/>
        <v>-8.9011999807553366E-4</v>
      </c>
      <c r="O209" s="77">
        <f t="shared" ca="1" si="19"/>
        <v>-1.5199848149575616E-2</v>
      </c>
      <c r="Q209" s="102">
        <f t="shared" si="20"/>
        <v>29220.313999999998</v>
      </c>
    </row>
    <row r="210" spans="1:33" ht="12.95" customHeight="1" x14ac:dyDescent="0.2">
      <c r="A210" s="77" t="s">
        <v>58</v>
      </c>
      <c r="C210" s="101">
        <v>44362.705000000002</v>
      </c>
      <c r="D210" s="101"/>
      <c r="E210" s="77">
        <f t="shared" si="16"/>
        <v>5270.0143475412178</v>
      </c>
      <c r="F210" s="77">
        <f t="shared" si="17"/>
        <v>5270</v>
      </c>
      <c r="G210" s="77">
        <f t="shared" si="18"/>
        <v>7.5314000059734099E-3</v>
      </c>
      <c r="I210" s="77">
        <f t="shared" si="23"/>
        <v>7.5314000059734099E-3</v>
      </c>
      <c r="O210" s="77">
        <f t="shared" ca="1" si="19"/>
        <v>-1.5171552238611292E-2</v>
      </c>
      <c r="Q210" s="102">
        <f t="shared" si="20"/>
        <v>29344.205000000002</v>
      </c>
    </row>
    <row r="211" spans="1:33" ht="12.95" customHeight="1" x14ac:dyDescent="0.2">
      <c r="A211" s="77" t="s">
        <v>58</v>
      </c>
      <c r="C211" s="101">
        <v>44394.720000000001</v>
      </c>
      <c r="D211" s="101"/>
      <c r="E211" s="77">
        <f t="shared" si="16"/>
        <v>5331.0038756306712</v>
      </c>
      <c r="F211" s="77">
        <f t="shared" si="17"/>
        <v>5331</v>
      </c>
      <c r="G211" s="77">
        <f t="shared" si="18"/>
        <v>2.0344200020190328E-3</v>
      </c>
      <c r="I211" s="77">
        <f t="shared" si="23"/>
        <v>2.0344200020190328E-3</v>
      </c>
      <c r="O211" s="77">
        <f t="shared" ca="1" si="19"/>
        <v>-1.5164238465014581E-2</v>
      </c>
      <c r="Q211" s="102">
        <f t="shared" si="20"/>
        <v>29376.22</v>
      </c>
    </row>
    <row r="212" spans="1:33" ht="12.95" customHeight="1" x14ac:dyDescent="0.2">
      <c r="A212" s="77" t="s">
        <v>58</v>
      </c>
      <c r="C212" s="101">
        <v>44614.661999999997</v>
      </c>
      <c r="D212" s="101"/>
      <c r="E212" s="77">
        <f t="shared" si="16"/>
        <v>5749.9999333239557</v>
      </c>
      <c r="F212" s="77">
        <f t="shared" si="17"/>
        <v>5750</v>
      </c>
      <c r="G212" s="77">
        <f t="shared" si="18"/>
        <v>-3.5000004572793841E-5</v>
      </c>
      <c r="I212" s="77">
        <f t="shared" si="23"/>
        <v>-3.5000004572793841E-5</v>
      </c>
      <c r="O212" s="77">
        <f t="shared" ca="1" si="19"/>
        <v>-1.5114001233260121E-2</v>
      </c>
      <c r="Q212" s="102">
        <f t="shared" si="20"/>
        <v>29596.161999999997</v>
      </c>
    </row>
    <row r="213" spans="1:33" ht="12.95" customHeight="1" x14ac:dyDescent="0.2">
      <c r="A213" s="77" t="s">
        <v>58</v>
      </c>
      <c r="C213" s="101">
        <v>44616.767</v>
      </c>
      <c r="D213" s="101"/>
      <c r="E213" s="77">
        <f t="shared" ref="E213:E276" si="24">+(C213-C$7)/C$8</f>
        <v>5754.0100209900029</v>
      </c>
      <c r="F213" s="77">
        <f t="shared" ref="F213:F276" si="25">ROUND(2*E213,0)/2</f>
        <v>5754</v>
      </c>
      <c r="G213" s="77">
        <f t="shared" ref="G213:G276" si="26">+C213-(C$7+F213*C$8)</f>
        <v>5.260279998765327E-3</v>
      </c>
      <c r="I213" s="77">
        <f t="shared" si="23"/>
        <v>5.260279998765327E-3</v>
      </c>
      <c r="O213" s="77">
        <f t="shared" ref="O213:O276" ca="1" si="27">+C$11+C$12*F213</f>
        <v>-1.511352164154886E-2</v>
      </c>
      <c r="Q213" s="102">
        <f t="shared" ref="Q213:Q276" si="28">+C213-15018.5</f>
        <v>29598.267</v>
      </c>
    </row>
    <row r="214" spans="1:33" ht="12.95" customHeight="1" x14ac:dyDescent="0.2">
      <c r="A214" s="77" t="s">
        <v>58</v>
      </c>
      <c r="C214" s="101">
        <v>44730.678999999996</v>
      </c>
      <c r="D214" s="101"/>
      <c r="E214" s="77">
        <f t="shared" si="24"/>
        <v>5971.015772160571</v>
      </c>
      <c r="F214" s="77">
        <f t="shared" si="25"/>
        <v>5971</v>
      </c>
      <c r="G214" s="77">
        <f t="shared" si="26"/>
        <v>8.2792199973482639E-3</v>
      </c>
      <c r="I214" s="77">
        <f t="shared" si="23"/>
        <v>8.2792199973482639E-3</v>
      </c>
      <c r="O214" s="77">
        <f t="shared" ca="1" si="27"/>
        <v>-1.5087503791213019E-2</v>
      </c>
      <c r="Q214" s="102">
        <f t="shared" si="28"/>
        <v>29712.178999999996</v>
      </c>
    </row>
    <row r="215" spans="1:33" ht="12.95" customHeight="1" x14ac:dyDescent="0.2">
      <c r="A215" s="77" t="s">
        <v>101</v>
      </c>
      <c r="C215" s="101">
        <v>44758.483999999997</v>
      </c>
      <c r="D215" s="101"/>
      <c r="E215" s="77">
        <f t="shared" si="24"/>
        <v>6023.9851249179437</v>
      </c>
      <c r="F215" s="77">
        <f t="shared" si="25"/>
        <v>6024</v>
      </c>
      <c r="G215" s="77">
        <f t="shared" si="26"/>
        <v>-7.8083199987304397E-3</v>
      </c>
      <c r="I215" s="77">
        <f>G215</f>
        <v>-7.8083199987304397E-3</v>
      </c>
      <c r="O215" s="77">
        <f t="shared" ca="1" si="27"/>
        <v>-1.5081149201038828E-2</v>
      </c>
      <c r="Q215" s="102">
        <f t="shared" si="28"/>
        <v>29739.983999999997</v>
      </c>
      <c r="AC215" s="77" t="s">
        <v>73</v>
      </c>
      <c r="AG215" s="77" t="s">
        <v>72</v>
      </c>
    </row>
    <row r="216" spans="1:33" ht="12.95" customHeight="1" x14ac:dyDescent="0.2">
      <c r="A216" s="98" t="s">
        <v>680</v>
      </c>
      <c r="B216" s="99" t="s">
        <v>126</v>
      </c>
      <c r="C216" s="100">
        <v>44758.485999999997</v>
      </c>
      <c r="D216" s="101"/>
      <c r="E216" s="9">
        <f t="shared" si="24"/>
        <v>6023.9889349774849</v>
      </c>
      <c r="F216" s="77">
        <f t="shared" si="25"/>
        <v>6024</v>
      </c>
      <c r="G216" s="77">
        <f t="shared" si="26"/>
        <v>-5.8083199983229861E-3</v>
      </c>
      <c r="I216" s="77">
        <f>G216</f>
        <v>-5.8083199983229861E-3</v>
      </c>
      <c r="O216" s="77">
        <f t="shared" ca="1" si="27"/>
        <v>-1.5081149201038828E-2</v>
      </c>
      <c r="Q216" s="102">
        <f t="shared" si="28"/>
        <v>29739.985999999997</v>
      </c>
    </row>
    <row r="217" spans="1:33" ht="12.95" customHeight="1" x14ac:dyDescent="0.2">
      <c r="A217" s="77" t="s">
        <v>102</v>
      </c>
      <c r="C217" s="101">
        <v>44842.478999999999</v>
      </c>
      <c r="D217" s="101"/>
      <c r="E217" s="77">
        <f t="shared" si="24"/>
        <v>6183.9981004567189</v>
      </c>
      <c r="F217" s="77">
        <f t="shared" si="25"/>
        <v>6184</v>
      </c>
      <c r="G217" s="77">
        <f t="shared" si="26"/>
        <v>-9.9711999791907147E-4</v>
      </c>
      <c r="I217" s="77">
        <f>G217</f>
        <v>-9.9711999791907147E-4</v>
      </c>
      <c r="O217" s="77">
        <f t="shared" ca="1" si="27"/>
        <v>-1.5061965532588439E-2</v>
      </c>
      <c r="Q217" s="102">
        <f t="shared" si="28"/>
        <v>29823.978999999999</v>
      </c>
      <c r="AC217" s="77" t="s">
        <v>73</v>
      </c>
      <c r="AG217" s="77" t="s">
        <v>72</v>
      </c>
    </row>
    <row r="218" spans="1:33" ht="12.95" customHeight="1" x14ac:dyDescent="0.2">
      <c r="A218" s="77" t="s">
        <v>58</v>
      </c>
      <c r="C218" s="101">
        <v>44879.752999999997</v>
      </c>
      <c r="D218" s="101"/>
      <c r="E218" s="77">
        <f t="shared" si="24"/>
        <v>6255.006180107076</v>
      </c>
      <c r="F218" s="77">
        <f t="shared" si="25"/>
        <v>6255</v>
      </c>
      <c r="G218" s="77">
        <f t="shared" si="26"/>
        <v>3.2441000003018416E-3</v>
      </c>
      <c r="I218" s="77">
        <f>+G218</f>
        <v>3.2441000003018416E-3</v>
      </c>
      <c r="O218" s="77">
        <f t="shared" ca="1" si="27"/>
        <v>-1.5053452779713577E-2</v>
      </c>
      <c r="Q218" s="102">
        <f t="shared" si="28"/>
        <v>29861.252999999997</v>
      </c>
    </row>
    <row r="219" spans="1:33" ht="12.95" customHeight="1" x14ac:dyDescent="0.2">
      <c r="A219" s="77" t="s">
        <v>58</v>
      </c>
      <c r="C219" s="101">
        <v>45028.826000000001</v>
      </c>
      <c r="D219" s="101"/>
      <c r="E219" s="77">
        <f t="shared" si="24"/>
        <v>6538.9946830238168</v>
      </c>
      <c r="F219" s="77">
        <f t="shared" si="25"/>
        <v>6539</v>
      </c>
      <c r="G219" s="77">
        <f t="shared" si="26"/>
        <v>-2.7910200005862862E-3</v>
      </c>
      <c r="I219" s="77">
        <f>+G219</f>
        <v>-2.7910200005862862E-3</v>
      </c>
      <c r="O219" s="77">
        <f t="shared" ca="1" si="27"/>
        <v>-1.5019401768214135E-2</v>
      </c>
      <c r="Q219" s="102">
        <f t="shared" si="28"/>
        <v>30010.326000000001</v>
      </c>
    </row>
    <row r="220" spans="1:33" ht="12.95" customHeight="1" x14ac:dyDescent="0.2">
      <c r="A220" s="77" t="s">
        <v>103</v>
      </c>
      <c r="C220" s="101">
        <v>45061.385000000002</v>
      </c>
      <c r="D220" s="101"/>
      <c r="E220" s="77">
        <f t="shared" si="24"/>
        <v>6601.0205473082033</v>
      </c>
      <c r="F220" s="77">
        <f t="shared" si="25"/>
        <v>6601</v>
      </c>
      <c r="G220" s="77">
        <f t="shared" si="26"/>
        <v>1.0785820006276481E-2</v>
      </c>
      <c r="I220" s="77">
        <f>G220</f>
        <v>1.0785820006276481E-2</v>
      </c>
      <c r="O220" s="77">
        <f t="shared" ca="1" si="27"/>
        <v>-1.5011968096689608E-2</v>
      </c>
      <c r="Q220" s="102">
        <f t="shared" si="28"/>
        <v>30042.885000000002</v>
      </c>
      <c r="AC220" s="77" t="s">
        <v>73</v>
      </c>
      <c r="AG220" s="77" t="s">
        <v>72</v>
      </c>
    </row>
    <row r="221" spans="1:33" ht="12.95" customHeight="1" x14ac:dyDescent="0.2">
      <c r="A221" s="77" t="s">
        <v>103</v>
      </c>
      <c r="C221" s="101">
        <v>45061.385999999999</v>
      </c>
      <c r="D221" s="101"/>
      <c r="E221" s="77">
        <f t="shared" si="24"/>
        <v>6601.0224523379666</v>
      </c>
      <c r="F221" s="77">
        <f t="shared" si="25"/>
        <v>6601</v>
      </c>
      <c r="G221" s="77">
        <f t="shared" si="26"/>
        <v>1.1785820002842229E-2</v>
      </c>
      <c r="I221" s="77">
        <f>G221</f>
        <v>1.1785820002842229E-2</v>
      </c>
      <c r="O221" s="77">
        <f t="shared" ca="1" si="27"/>
        <v>-1.5011968096689608E-2</v>
      </c>
      <c r="Q221" s="102">
        <f t="shared" si="28"/>
        <v>30042.885999999999</v>
      </c>
      <c r="AC221" s="77" t="s">
        <v>73</v>
      </c>
      <c r="AG221" s="77" t="s">
        <v>72</v>
      </c>
    </row>
    <row r="222" spans="1:33" ht="12.95" customHeight="1" x14ac:dyDescent="0.2">
      <c r="A222" s="77" t="s">
        <v>104</v>
      </c>
      <c r="C222" s="101">
        <v>45397.332000000002</v>
      </c>
      <c r="D222" s="101"/>
      <c r="E222" s="77">
        <f t="shared" si="24"/>
        <v>7241.0095834808708</v>
      </c>
      <c r="F222" s="77">
        <f t="shared" si="25"/>
        <v>7241</v>
      </c>
      <c r="G222" s="77">
        <f t="shared" si="26"/>
        <v>5.0306200064369477E-3</v>
      </c>
      <c r="I222" s="77">
        <f>G222</f>
        <v>5.0306200064369477E-3</v>
      </c>
      <c r="O222" s="77">
        <f t="shared" ca="1" si="27"/>
        <v>-1.4935233422888048E-2</v>
      </c>
      <c r="Q222" s="102">
        <f t="shared" si="28"/>
        <v>30378.832000000002</v>
      </c>
      <c r="AC222" s="77" t="s">
        <v>73</v>
      </c>
      <c r="AG222" s="77" t="s">
        <v>72</v>
      </c>
    </row>
    <row r="223" spans="1:33" ht="12.95" customHeight="1" x14ac:dyDescent="0.2">
      <c r="A223" s="77" t="s">
        <v>58</v>
      </c>
      <c r="C223" s="101">
        <v>45416.749000000003</v>
      </c>
      <c r="D223" s="101"/>
      <c r="E223" s="77">
        <f t="shared" si="24"/>
        <v>7277.9995465267248</v>
      </c>
      <c r="F223" s="77">
        <f t="shared" si="25"/>
        <v>7278</v>
      </c>
      <c r="G223" s="77">
        <f t="shared" si="26"/>
        <v>-2.3803999647498131E-4</v>
      </c>
      <c r="I223" s="77">
        <f>+G223</f>
        <v>-2.3803999647498131E-4</v>
      </c>
      <c r="O223" s="77">
        <f t="shared" ca="1" si="27"/>
        <v>-1.4930797199558896E-2</v>
      </c>
      <c r="Q223" s="102">
        <f t="shared" si="28"/>
        <v>30398.249000000003</v>
      </c>
    </row>
    <row r="224" spans="1:33" ht="12.95" customHeight="1" x14ac:dyDescent="0.2">
      <c r="A224" s="77" t="s">
        <v>58</v>
      </c>
      <c r="C224" s="101">
        <v>45446.671999999999</v>
      </c>
      <c r="D224" s="101"/>
      <c r="E224" s="77">
        <f t="shared" si="24"/>
        <v>7335.0037523371402</v>
      </c>
      <c r="F224" s="77">
        <f t="shared" si="25"/>
        <v>7335</v>
      </c>
      <c r="G224" s="77">
        <f t="shared" si="26"/>
        <v>1.9697000025189482E-3</v>
      </c>
      <c r="I224" s="77">
        <f>+G224</f>
        <v>1.9697000025189482E-3</v>
      </c>
      <c r="O224" s="77">
        <f t="shared" ca="1" si="27"/>
        <v>-1.4923963017673444E-2</v>
      </c>
      <c r="Q224" s="102">
        <f t="shared" si="28"/>
        <v>30428.171999999999</v>
      </c>
    </row>
    <row r="225" spans="1:33" ht="12.95" customHeight="1" x14ac:dyDescent="0.2">
      <c r="A225" s="77" t="s">
        <v>105</v>
      </c>
      <c r="C225" s="101">
        <v>45483.42</v>
      </c>
      <c r="D225" s="101"/>
      <c r="E225" s="77">
        <f t="shared" si="24"/>
        <v>7405.0097863284327</v>
      </c>
      <c r="F225" s="77">
        <f t="shared" si="25"/>
        <v>7405</v>
      </c>
      <c r="G225" s="77">
        <f t="shared" si="26"/>
        <v>5.1371000008657575E-3</v>
      </c>
      <c r="I225" s="77">
        <f>G225</f>
        <v>5.1371000008657575E-3</v>
      </c>
      <c r="O225" s="77">
        <f t="shared" ca="1" si="27"/>
        <v>-1.49155701627264E-2</v>
      </c>
      <c r="Q225" s="102">
        <f t="shared" si="28"/>
        <v>30464.92</v>
      </c>
      <c r="AC225" s="77" t="s">
        <v>73</v>
      </c>
      <c r="AG225" s="77" t="s">
        <v>72</v>
      </c>
    </row>
    <row r="226" spans="1:33" ht="12.95" customHeight="1" x14ac:dyDescent="0.2">
      <c r="A226" s="77" t="s">
        <v>106</v>
      </c>
      <c r="C226" s="101">
        <v>45587.355000000003</v>
      </c>
      <c r="D226" s="101"/>
      <c r="E226" s="77">
        <f t="shared" si="24"/>
        <v>7603.0090554828212</v>
      </c>
      <c r="F226" s="77">
        <f t="shared" si="25"/>
        <v>7603</v>
      </c>
      <c r="G226" s="77">
        <f t="shared" si="26"/>
        <v>4.7534600089420564E-3</v>
      </c>
      <c r="I226" s="77">
        <f>G226</f>
        <v>4.7534600089420564E-3</v>
      </c>
      <c r="O226" s="77">
        <f t="shared" ca="1" si="27"/>
        <v>-1.4891830373019041E-2</v>
      </c>
      <c r="Q226" s="102">
        <f t="shared" si="28"/>
        <v>30568.855000000003</v>
      </c>
      <c r="AC226" s="77" t="s">
        <v>73</v>
      </c>
      <c r="AG226" s="77" t="s">
        <v>72</v>
      </c>
    </row>
    <row r="227" spans="1:33" ht="12.95" customHeight="1" x14ac:dyDescent="0.2">
      <c r="A227" s="77" t="s">
        <v>105</v>
      </c>
      <c r="C227" s="101">
        <v>45646.671000000002</v>
      </c>
      <c r="D227" s="101"/>
      <c r="E227" s="77">
        <f t="shared" si="24"/>
        <v>7716.0078013255206</v>
      </c>
      <c r="F227" s="77">
        <f t="shared" si="25"/>
        <v>7716</v>
      </c>
      <c r="G227" s="77">
        <f t="shared" si="26"/>
        <v>4.0951200062409043E-3</v>
      </c>
      <c r="I227" s="77">
        <f>G227</f>
        <v>4.0951200062409043E-3</v>
      </c>
      <c r="O227" s="77">
        <f t="shared" ca="1" si="27"/>
        <v>-1.4878281907175954E-2</v>
      </c>
      <c r="Q227" s="102">
        <f t="shared" si="28"/>
        <v>30628.171000000002</v>
      </c>
      <c r="AC227" s="77" t="s">
        <v>73</v>
      </c>
      <c r="AG227" s="77" t="s">
        <v>72</v>
      </c>
    </row>
    <row r="228" spans="1:33" ht="12.95" customHeight="1" x14ac:dyDescent="0.2">
      <c r="A228" s="77" t="s">
        <v>106</v>
      </c>
      <c r="C228" s="101">
        <v>45671.341999999997</v>
      </c>
      <c r="D228" s="101"/>
      <c r="E228" s="77">
        <f t="shared" si="24"/>
        <v>7763.0067907834182</v>
      </c>
      <c r="F228" s="77">
        <f t="shared" si="25"/>
        <v>7763</v>
      </c>
      <c r="G228" s="77">
        <f t="shared" si="26"/>
        <v>3.5646600008476526E-3</v>
      </c>
      <c r="I228" s="77">
        <f>G228</f>
        <v>3.5646600008476526E-3</v>
      </c>
      <c r="O228" s="77">
        <f t="shared" ca="1" si="27"/>
        <v>-1.4872646704568651E-2</v>
      </c>
      <c r="Q228" s="102">
        <f t="shared" si="28"/>
        <v>30652.841999999997</v>
      </c>
      <c r="AC228" s="77" t="s">
        <v>73</v>
      </c>
      <c r="AG228" s="77" t="s">
        <v>72</v>
      </c>
    </row>
    <row r="229" spans="1:33" ht="12.95" customHeight="1" x14ac:dyDescent="0.2">
      <c r="A229" s="77" t="s">
        <v>105</v>
      </c>
      <c r="C229" s="101">
        <v>45750.084000000003</v>
      </c>
      <c r="D229" s="101"/>
      <c r="E229" s="77">
        <f t="shared" si="24"/>
        <v>7913.0126449399131</v>
      </c>
      <c r="F229" s="77">
        <f t="shared" si="25"/>
        <v>7913</v>
      </c>
      <c r="G229" s="77">
        <f t="shared" si="26"/>
        <v>6.6376600007060915E-3</v>
      </c>
      <c r="I229" s="77">
        <f>G229</f>
        <v>6.6376600007060915E-3</v>
      </c>
      <c r="O229" s="77">
        <f t="shared" ca="1" si="27"/>
        <v>-1.4854662015396411E-2</v>
      </c>
      <c r="Q229" s="102">
        <f t="shared" si="28"/>
        <v>30731.584000000003</v>
      </c>
      <c r="AB229" s="77" t="s">
        <v>107</v>
      </c>
      <c r="AC229" s="77" t="s">
        <v>73</v>
      </c>
      <c r="AG229" s="77" t="s">
        <v>72</v>
      </c>
    </row>
    <row r="230" spans="1:33" ht="12.95" customHeight="1" x14ac:dyDescent="0.2">
      <c r="A230" s="77" t="s">
        <v>58</v>
      </c>
      <c r="C230" s="101">
        <v>45753.760999999999</v>
      </c>
      <c r="D230" s="101"/>
      <c r="E230" s="77">
        <f t="shared" si="24"/>
        <v>7920.0174394045289</v>
      </c>
      <c r="F230" s="77">
        <f t="shared" si="25"/>
        <v>7920</v>
      </c>
      <c r="G230" s="77">
        <f t="shared" si="26"/>
        <v>9.154400002444163E-3</v>
      </c>
      <c r="I230" s="77">
        <f>+G230</f>
        <v>9.154400002444163E-3</v>
      </c>
      <c r="O230" s="77">
        <f t="shared" ca="1" si="27"/>
        <v>-1.4853822729901706E-2</v>
      </c>
      <c r="Q230" s="102">
        <f t="shared" si="28"/>
        <v>30735.260999999999</v>
      </c>
    </row>
    <row r="231" spans="1:33" ht="12.95" customHeight="1" x14ac:dyDescent="0.2">
      <c r="A231" s="77" t="s">
        <v>105</v>
      </c>
      <c r="C231" s="101">
        <v>45771.080999999998</v>
      </c>
      <c r="D231" s="101"/>
      <c r="E231" s="77">
        <f t="shared" si="24"/>
        <v>7953.0125550224993</v>
      </c>
      <c r="F231" s="77">
        <f t="shared" si="25"/>
        <v>7953</v>
      </c>
      <c r="G231" s="77">
        <f t="shared" si="26"/>
        <v>6.5904599978239276E-3</v>
      </c>
      <c r="I231" s="77">
        <f>G231</f>
        <v>6.5904599978239276E-3</v>
      </c>
      <c r="O231" s="77">
        <f t="shared" ca="1" si="27"/>
        <v>-1.4849866098283813E-2</v>
      </c>
      <c r="Q231" s="102">
        <f t="shared" si="28"/>
        <v>30752.580999999998</v>
      </c>
      <c r="AB231" s="77" t="s">
        <v>107</v>
      </c>
      <c r="AC231" s="77" t="s">
        <v>73</v>
      </c>
      <c r="AG231" s="77" t="s">
        <v>72</v>
      </c>
    </row>
    <row r="232" spans="1:33" ht="12.95" customHeight="1" x14ac:dyDescent="0.2">
      <c r="A232" s="77" t="s">
        <v>109</v>
      </c>
      <c r="C232" s="101">
        <v>45792.595000000001</v>
      </c>
      <c r="D232" s="101"/>
      <c r="E232" s="77">
        <f t="shared" si="24"/>
        <v>7993.9973654962369</v>
      </c>
      <c r="F232" s="77">
        <f t="shared" si="25"/>
        <v>7994</v>
      </c>
      <c r="G232" s="77">
        <f t="shared" si="26"/>
        <v>-1.3829199961037375E-3</v>
      </c>
      <c r="I232" s="77">
        <f>G232</f>
        <v>-1.3829199961037375E-3</v>
      </c>
      <c r="O232" s="77">
        <f t="shared" ca="1" si="27"/>
        <v>-1.48449502832434E-2</v>
      </c>
      <c r="Q232" s="102">
        <f t="shared" si="28"/>
        <v>30774.095000000001</v>
      </c>
      <c r="AC232" s="77" t="s">
        <v>73</v>
      </c>
      <c r="AD232" s="77">
        <v>14</v>
      </c>
      <c r="AE232" s="77" t="s">
        <v>108</v>
      </c>
      <c r="AG232" s="77" t="s">
        <v>78</v>
      </c>
    </row>
    <row r="233" spans="1:33" ht="12.95" customHeight="1" x14ac:dyDescent="0.2">
      <c r="A233" s="77" t="s">
        <v>58</v>
      </c>
      <c r="C233" s="101">
        <v>45836.686000000002</v>
      </c>
      <c r="D233" s="101"/>
      <c r="E233" s="77">
        <f t="shared" si="24"/>
        <v>8077.9920330893074</v>
      </c>
      <c r="F233" s="77">
        <f t="shared" si="25"/>
        <v>8078</v>
      </c>
      <c r="G233" s="77">
        <f t="shared" si="26"/>
        <v>-4.1820399928838015E-3</v>
      </c>
      <c r="I233" s="77">
        <f>+G233</f>
        <v>-4.1820399928838015E-3</v>
      </c>
      <c r="O233" s="77">
        <f t="shared" ca="1" si="27"/>
        <v>-1.4834878857306947E-2</v>
      </c>
      <c r="Q233" s="102">
        <f t="shared" si="28"/>
        <v>30818.186000000002</v>
      </c>
    </row>
    <row r="234" spans="1:33" ht="12.95" customHeight="1" x14ac:dyDescent="0.2">
      <c r="A234" s="77" t="s">
        <v>58</v>
      </c>
      <c r="C234" s="101">
        <v>45877.637999999999</v>
      </c>
      <c r="D234" s="101"/>
      <c r="E234" s="77">
        <f t="shared" si="24"/>
        <v>8156.0068122340581</v>
      </c>
      <c r="F234" s="77">
        <f t="shared" si="25"/>
        <v>8156</v>
      </c>
      <c r="G234" s="77">
        <f t="shared" si="26"/>
        <v>3.5759200036409311E-3</v>
      </c>
      <c r="I234" s="77">
        <f>+G234</f>
        <v>3.5759200036409311E-3</v>
      </c>
      <c r="O234" s="77">
        <f t="shared" ca="1" si="27"/>
        <v>-1.4825526818937382E-2</v>
      </c>
      <c r="Q234" s="102">
        <f t="shared" si="28"/>
        <v>30859.137999999999</v>
      </c>
    </row>
    <row r="235" spans="1:33" ht="12.95" customHeight="1" x14ac:dyDescent="0.2">
      <c r="A235" s="77" t="s">
        <v>110</v>
      </c>
      <c r="C235" s="101">
        <v>45898.637000000002</v>
      </c>
      <c r="D235" s="101"/>
      <c r="E235" s="77">
        <f t="shared" si="24"/>
        <v>8196.0105323762</v>
      </c>
      <c r="F235" s="77">
        <f t="shared" si="25"/>
        <v>8196</v>
      </c>
      <c r="G235" s="77">
        <f t="shared" si="26"/>
        <v>5.5287200084421784E-3</v>
      </c>
      <c r="I235" s="77">
        <f>G235</f>
        <v>5.5287200084421784E-3</v>
      </c>
      <c r="O235" s="77">
        <f t="shared" ca="1" si="27"/>
        <v>-1.4820730901824784E-2</v>
      </c>
      <c r="Q235" s="102">
        <f t="shared" si="28"/>
        <v>30880.137000000002</v>
      </c>
      <c r="AC235" s="77" t="s">
        <v>73</v>
      </c>
      <c r="AD235" s="77">
        <v>9</v>
      </c>
      <c r="AE235" s="77" t="s">
        <v>108</v>
      </c>
      <c r="AG235" s="77" t="s">
        <v>78</v>
      </c>
    </row>
    <row r="236" spans="1:33" ht="12.95" customHeight="1" x14ac:dyDescent="0.2">
      <c r="A236" s="77" t="s">
        <v>111</v>
      </c>
      <c r="C236" s="101">
        <v>45946.392</v>
      </c>
      <c r="D236" s="101"/>
      <c r="E236" s="77">
        <f t="shared" si="24"/>
        <v>8286.9852290468771</v>
      </c>
      <c r="F236" s="77">
        <f t="shared" si="25"/>
        <v>8287</v>
      </c>
      <c r="G236" s="77">
        <f t="shared" si="26"/>
        <v>-7.7536600001621991E-3</v>
      </c>
      <c r="I236" s="77">
        <f>G236</f>
        <v>-7.7536600001621991E-3</v>
      </c>
      <c r="O236" s="77">
        <f t="shared" ca="1" si="27"/>
        <v>-1.4809820190393624E-2</v>
      </c>
      <c r="Q236" s="102">
        <f t="shared" si="28"/>
        <v>30927.892</v>
      </c>
      <c r="AC236" s="77" t="s">
        <v>73</v>
      </c>
      <c r="AG236" s="77" t="s">
        <v>72</v>
      </c>
    </row>
    <row r="237" spans="1:33" ht="12.95" customHeight="1" x14ac:dyDescent="0.2">
      <c r="A237" s="77" t="s">
        <v>112</v>
      </c>
      <c r="C237" s="101">
        <v>45986.319000000003</v>
      </c>
      <c r="D237" s="101"/>
      <c r="E237" s="77">
        <f t="shared" si="24"/>
        <v>8363.0473526772948</v>
      </c>
      <c r="F237" s="77">
        <f t="shared" si="25"/>
        <v>8363</v>
      </c>
      <c r="G237" s="77">
        <f t="shared" si="26"/>
        <v>2.4856660005752929E-2</v>
      </c>
      <c r="I237" s="77">
        <f>G237</f>
        <v>2.4856660005752929E-2</v>
      </c>
      <c r="O237" s="77">
        <f t="shared" ca="1" si="27"/>
        <v>-1.4800707947879689E-2</v>
      </c>
      <c r="Q237" s="102">
        <f t="shared" si="28"/>
        <v>30967.819000000003</v>
      </c>
      <c r="AC237" s="77" t="s">
        <v>73</v>
      </c>
      <c r="AG237" s="77" t="s">
        <v>72</v>
      </c>
    </row>
    <row r="238" spans="1:33" ht="12.95" customHeight="1" x14ac:dyDescent="0.2">
      <c r="A238" s="77" t="s">
        <v>111</v>
      </c>
      <c r="C238" s="101">
        <v>45987.349000000002</v>
      </c>
      <c r="D238" s="101"/>
      <c r="E238" s="77">
        <f t="shared" si="24"/>
        <v>8365.0095333404861</v>
      </c>
      <c r="F238" s="77">
        <f t="shared" si="25"/>
        <v>8365</v>
      </c>
      <c r="G238" s="77">
        <f t="shared" si="26"/>
        <v>5.0043000010191463E-3</v>
      </c>
      <c r="I238" s="77">
        <f>G238</f>
        <v>5.0043000010191463E-3</v>
      </c>
      <c r="O238" s="77">
        <f t="shared" ca="1" si="27"/>
        <v>-1.4800468152024059E-2</v>
      </c>
      <c r="Q238" s="102">
        <f t="shared" si="28"/>
        <v>30968.849000000002</v>
      </c>
      <c r="AC238" s="77" t="s">
        <v>73</v>
      </c>
      <c r="AG238" s="77" t="s">
        <v>72</v>
      </c>
    </row>
    <row r="239" spans="1:33" ht="12.95" customHeight="1" x14ac:dyDescent="0.2">
      <c r="A239" s="77" t="s">
        <v>58</v>
      </c>
      <c r="C239" s="101">
        <v>46025.663</v>
      </c>
      <c r="D239" s="101"/>
      <c r="E239" s="77">
        <f t="shared" si="24"/>
        <v>8437.9988439517401</v>
      </c>
      <c r="F239" s="77">
        <f t="shared" si="25"/>
        <v>8438</v>
      </c>
      <c r="G239" s="77">
        <f t="shared" si="26"/>
        <v>-6.0683999618049711E-4</v>
      </c>
      <c r="I239" s="77">
        <f>+G239</f>
        <v>-6.0683999618049711E-4</v>
      </c>
      <c r="O239" s="77">
        <f t="shared" ca="1" si="27"/>
        <v>-1.4791715603293568E-2</v>
      </c>
      <c r="Q239" s="102">
        <f t="shared" si="28"/>
        <v>31007.163</v>
      </c>
    </row>
    <row r="240" spans="1:33" ht="12.95" customHeight="1" x14ac:dyDescent="0.2">
      <c r="A240" s="77" t="s">
        <v>112</v>
      </c>
      <c r="C240" s="101">
        <v>46059.258000000002</v>
      </c>
      <c r="D240" s="101"/>
      <c r="E240" s="77">
        <f t="shared" si="24"/>
        <v>8501.9983190779385</v>
      </c>
      <c r="F240" s="77">
        <f t="shared" si="25"/>
        <v>8502</v>
      </c>
      <c r="G240" s="77">
        <f t="shared" si="26"/>
        <v>-8.8235999282915145E-4</v>
      </c>
      <c r="I240" s="77">
        <f>G240</f>
        <v>-8.8235999282915145E-4</v>
      </c>
      <c r="O240" s="77">
        <f t="shared" ca="1" si="27"/>
        <v>-1.4784042135913413E-2</v>
      </c>
      <c r="Q240" s="102">
        <f t="shared" si="28"/>
        <v>31040.758000000002</v>
      </c>
      <c r="AC240" s="77" t="s">
        <v>73</v>
      </c>
      <c r="AG240" s="77" t="s">
        <v>72</v>
      </c>
    </row>
    <row r="241" spans="1:33" ht="12.95" customHeight="1" x14ac:dyDescent="0.2">
      <c r="A241" s="98" t="s">
        <v>747</v>
      </c>
      <c r="B241" s="99" t="s">
        <v>126</v>
      </c>
      <c r="C241" s="100">
        <v>46113.319000000003</v>
      </c>
      <c r="D241" s="101"/>
      <c r="E241" s="9">
        <f t="shared" si="24"/>
        <v>8604.9861334788166</v>
      </c>
      <c r="F241" s="77">
        <f t="shared" si="25"/>
        <v>8605</v>
      </c>
      <c r="G241" s="77">
        <f t="shared" si="26"/>
        <v>-7.2788999968906865E-3</v>
      </c>
      <c r="J241" s="77">
        <f>G241</f>
        <v>-7.2788999968906865E-3</v>
      </c>
      <c r="O241" s="77">
        <f t="shared" ca="1" si="27"/>
        <v>-1.4771692649348474E-2</v>
      </c>
      <c r="Q241" s="102">
        <f t="shared" si="28"/>
        <v>31094.819000000003</v>
      </c>
    </row>
    <row r="242" spans="1:33" ht="12.95" customHeight="1" x14ac:dyDescent="0.2">
      <c r="A242" s="98" t="s">
        <v>747</v>
      </c>
      <c r="B242" s="99" t="s">
        <v>126</v>
      </c>
      <c r="C242" s="100">
        <v>46114.358999999997</v>
      </c>
      <c r="D242" s="101"/>
      <c r="E242" s="9">
        <f t="shared" si="24"/>
        <v>8606.9673644396989</v>
      </c>
      <c r="F242" s="77">
        <f t="shared" si="25"/>
        <v>8607</v>
      </c>
      <c r="G242" s="77">
        <f t="shared" si="26"/>
        <v>-1.7131259999587201E-2</v>
      </c>
      <c r="I242" s="77">
        <f>G242</f>
        <v>-1.7131259999587201E-2</v>
      </c>
      <c r="O242" s="77">
        <f t="shared" ca="1" si="27"/>
        <v>-1.4771452853492843E-2</v>
      </c>
      <c r="Q242" s="102">
        <f t="shared" si="28"/>
        <v>31095.858999999997</v>
      </c>
    </row>
    <row r="243" spans="1:33" ht="12.95" customHeight="1" x14ac:dyDescent="0.2">
      <c r="A243" s="77" t="s">
        <v>58</v>
      </c>
      <c r="C243" s="101">
        <v>46150.601000000002</v>
      </c>
      <c r="D243" s="101"/>
      <c r="E243" s="77">
        <f t="shared" si="24"/>
        <v>8676.0094533673382</v>
      </c>
      <c r="F243" s="77">
        <f t="shared" si="25"/>
        <v>8676</v>
      </c>
      <c r="G243" s="77">
        <f t="shared" si="26"/>
        <v>4.9623200029600412E-3</v>
      </c>
      <c r="I243" s="77">
        <f>+G243</f>
        <v>4.9623200029600412E-3</v>
      </c>
      <c r="O243" s="77">
        <f t="shared" ca="1" si="27"/>
        <v>-1.4763179896473614E-2</v>
      </c>
      <c r="Q243" s="102">
        <f t="shared" si="28"/>
        <v>31132.101000000002</v>
      </c>
    </row>
    <row r="244" spans="1:33" ht="12.95" customHeight="1" x14ac:dyDescent="0.2">
      <c r="A244" s="77" t="s">
        <v>58</v>
      </c>
      <c r="C244" s="101">
        <v>46206.760999999999</v>
      </c>
      <c r="D244" s="101"/>
      <c r="E244" s="77">
        <f t="shared" si="24"/>
        <v>8782.9959252556255</v>
      </c>
      <c r="F244" s="77">
        <f t="shared" si="25"/>
        <v>8783</v>
      </c>
      <c r="G244" s="77">
        <f t="shared" si="26"/>
        <v>-2.1389399989857338E-3</v>
      </c>
      <c r="I244" s="77">
        <f>+G244</f>
        <v>-2.1389399989857338E-3</v>
      </c>
      <c r="O244" s="77">
        <f t="shared" ca="1" si="27"/>
        <v>-1.4750350818197415E-2</v>
      </c>
      <c r="Q244" s="102">
        <f t="shared" si="28"/>
        <v>31188.260999999999</v>
      </c>
    </row>
    <row r="245" spans="1:33" ht="12.95" customHeight="1" x14ac:dyDescent="0.2">
      <c r="A245" s="77" t="s">
        <v>111</v>
      </c>
      <c r="C245" s="101">
        <v>46293.366999999998</v>
      </c>
      <c r="D245" s="101"/>
      <c r="E245" s="77">
        <f t="shared" si="24"/>
        <v>8947.9829335241011</v>
      </c>
      <c r="F245" s="77">
        <f t="shared" si="25"/>
        <v>8948</v>
      </c>
      <c r="G245" s="77">
        <f t="shared" si="26"/>
        <v>-8.9586399990366772E-3</v>
      </c>
      <c r="I245" s="77">
        <f t="shared" ref="I245:I261" si="29">G245</f>
        <v>-8.9586399990366772E-3</v>
      </c>
      <c r="O245" s="77">
        <f t="shared" ca="1" si="27"/>
        <v>-1.4730567660107951E-2</v>
      </c>
      <c r="Q245" s="102">
        <f t="shared" si="28"/>
        <v>31274.866999999998</v>
      </c>
      <c r="AC245" s="77" t="s">
        <v>73</v>
      </c>
      <c r="AG245" s="77" t="s">
        <v>72</v>
      </c>
    </row>
    <row r="246" spans="1:33" ht="12.95" customHeight="1" x14ac:dyDescent="0.2">
      <c r="A246" s="77" t="s">
        <v>111</v>
      </c>
      <c r="C246" s="101">
        <v>46293.368999999999</v>
      </c>
      <c r="D246" s="101"/>
      <c r="E246" s="77">
        <f t="shared" si="24"/>
        <v>8947.9867435836422</v>
      </c>
      <c r="F246" s="77">
        <f t="shared" si="25"/>
        <v>8948</v>
      </c>
      <c r="G246" s="77">
        <f t="shared" si="26"/>
        <v>-6.9586399986292236E-3</v>
      </c>
      <c r="I246" s="77">
        <f t="shared" si="29"/>
        <v>-6.9586399986292236E-3</v>
      </c>
      <c r="O246" s="77">
        <f t="shared" ca="1" si="27"/>
        <v>-1.4730567660107951E-2</v>
      </c>
      <c r="Q246" s="102">
        <f t="shared" si="28"/>
        <v>31274.868999999999</v>
      </c>
      <c r="AC246" s="77" t="s">
        <v>73</v>
      </c>
      <c r="AG246" s="77" t="s">
        <v>72</v>
      </c>
    </row>
    <row r="247" spans="1:33" ht="12.95" customHeight="1" x14ac:dyDescent="0.2">
      <c r="A247" s="77" t="s">
        <v>111</v>
      </c>
      <c r="C247" s="101">
        <v>46293.368999999999</v>
      </c>
      <c r="D247" s="101"/>
      <c r="E247" s="77">
        <f t="shared" si="24"/>
        <v>8947.9867435836422</v>
      </c>
      <c r="F247" s="77">
        <f t="shared" si="25"/>
        <v>8948</v>
      </c>
      <c r="G247" s="77">
        <f t="shared" si="26"/>
        <v>-6.9586399986292236E-3</v>
      </c>
      <c r="I247" s="77">
        <f t="shared" si="29"/>
        <v>-6.9586399986292236E-3</v>
      </c>
      <c r="O247" s="77">
        <f t="shared" ca="1" si="27"/>
        <v>-1.4730567660107951E-2</v>
      </c>
      <c r="Q247" s="102">
        <f t="shared" si="28"/>
        <v>31274.868999999999</v>
      </c>
      <c r="AC247" s="77" t="s">
        <v>73</v>
      </c>
      <c r="AG247" s="77" t="s">
        <v>72</v>
      </c>
    </row>
    <row r="248" spans="1:33" ht="12.95" customHeight="1" x14ac:dyDescent="0.2">
      <c r="A248" s="77" t="s">
        <v>111</v>
      </c>
      <c r="C248" s="101">
        <v>46293.368999999999</v>
      </c>
      <c r="D248" s="101"/>
      <c r="E248" s="77">
        <f t="shared" si="24"/>
        <v>8947.9867435836422</v>
      </c>
      <c r="F248" s="77">
        <f t="shared" si="25"/>
        <v>8948</v>
      </c>
      <c r="G248" s="77">
        <f t="shared" si="26"/>
        <v>-6.9586399986292236E-3</v>
      </c>
      <c r="I248" s="77">
        <f t="shared" si="29"/>
        <v>-6.9586399986292236E-3</v>
      </c>
      <c r="O248" s="77">
        <f t="shared" ca="1" si="27"/>
        <v>-1.4730567660107951E-2</v>
      </c>
      <c r="Q248" s="102">
        <f t="shared" si="28"/>
        <v>31274.868999999999</v>
      </c>
      <c r="AC248" s="77" t="s">
        <v>73</v>
      </c>
      <c r="AG248" s="77" t="s">
        <v>72</v>
      </c>
    </row>
    <row r="249" spans="1:33" ht="12.95" customHeight="1" x14ac:dyDescent="0.2">
      <c r="A249" s="77" t="s">
        <v>111</v>
      </c>
      <c r="C249" s="101">
        <v>46293.370999999999</v>
      </c>
      <c r="D249" s="101"/>
      <c r="E249" s="77">
        <f t="shared" si="24"/>
        <v>8947.9905536431834</v>
      </c>
      <c r="F249" s="77">
        <f t="shared" si="25"/>
        <v>8948</v>
      </c>
      <c r="G249" s="77">
        <f t="shared" si="26"/>
        <v>-4.9586399982217699E-3</v>
      </c>
      <c r="I249" s="77">
        <f t="shared" si="29"/>
        <v>-4.9586399982217699E-3</v>
      </c>
      <c r="O249" s="77">
        <f t="shared" ca="1" si="27"/>
        <v>-1.4730567660107951E-2</v>
      </c>
      <c r="Q249" s="102">
        <f t="shared" si="28"/>
        <v>31274.870999999999</v>
      </c>
      <c r="AC249" s="77" t="s">
        <v>73</v>
      </c>
      <c r="AG249" s="77" t="s">
        <v>72</v>
      </c>
    </row>
    <row r="250" spans="1:33" ht="12.95" customHeight="1" x14ac:dyDescent="0.2">
      <c r="A250" s="77" t="s">
        <v>111</v>
      </c>
      <c r="C250" s="101">
        <v>46293.375</v>
      </c>
      <c r="D250" s="101"/>
      <c r="E250" s="77">
        <f t="shared" si="24"/>
        <v>8947.9981737622657</v>
      </c>
      <c r="F250" s="77">
        <f t="shared" si="25"/>
        <v>8948</v>
      </c>
      <c r="G250" s="77">
        <f t="shared" si="26"/>
        <v>-9.5863999740686268E-4</v>
      </c>
      <c r="I250" s="77">
        <f t="shared" si="29"/>
        <v>-9.5863999740686268E-4</v>
      </c>
      <c r="O250" s="77">
        <f t="shared" ca="1" si="27"/>
        <v>-1.4730567660107951E-2</v>
      </c>
      <c r="Q250" s="102">
        <f t="shared" si="28"/>
        <v>31274.875</v>
      </c>
      <c r="AC250" s="77" t="s">
        <v>73</v>
      </c>
      <c r="AG250" s="77" t="s">
        <v>72</v>
      </c>
    </row>
    <row r="251" spans="1:33" ht="12.95" customHeight="1" x14ac:dyDescent="0.2">
      <c r="A251" s="77" t="s">
        <v>111</v>
      </c>
      <c r="C251" s="101">
        <v>46293.375999999997</v>
      </c>
      <c r="D251" s="101"/>
      <c r="E251" s="77">
        <f t="shared" si="24"/>
        <v>8948.0000787920289</v>
      </c>
      <c r="F251" s="77">
        <f t="shared" si="25"/>
        <v>8948</v>
      </c>
      <c r="G251" s="77">
        <f t="shared" si="26"/>
        <v>4.135999915888533E-5</v>
      </c>
      <c r="I251" s="77">
        <f t="shared" si="29"/>
        <v>4.135999915888533E-5</v>
      </c>
      <c r="O251" s="77">
        <f t="shared" ca="1" si="27"/>
        <v>-1.4730567660107951E-2</v>
      </c>
      <c r="Q251" s="102">
        <f t="shared" si="28"/>
        <v>31274.875999999997</v>
      </c>
      <c r="AC251" s="77" t="s">
        <v>73</v>
      </c>
      <c r="AG251" s="77" t="s">
        <v>72</v>
      </c>
    </row>
    <row r="252" spans="1:33" ht="12.95" customHeight="1" x14ac:dyDescent="0.2">
      <c r="A252" s="77" t="s">
        <v>111</v>
      </c>
      <c r="C252" s="101">
        <v>46293.377</v>
      </c>
      <c r="D252" s="101"/>
      <c r="E252" s="77">
        <f t="shared" si="24"/>
        <v>8948.0019838218068</v>
      </c>
      <c r="F252" s="77">
        <f t="shared" si="25"/>
        <v>8948</v>
      </c>
      <c r="G252" s="77">
        <f t="shared" si="26"/>
        <v>1.041360003000591E-3</v>
      </c>
      <c r="I252" s="77">
        <f t="shared" si="29"/>
        <v>1.041360003000591E-3</v>
      </c>
      <c r="O252" s="77">
        <f t="shared" ca="1" si="27"/>
        <v>-1.4730567660107951E-2</v>
      </c>
      <c r="Q252" s="102">
        <f t="shared" si="28"/>
        <v>31274.877</v>
      </c>
      <c r="AC252" s="77" t="s">
        <v>73</v>
      </c>
      <c r="AG252" s="77" t="s">
        <v>72</v>
      </c>
    </row>
    <row r="253" spans="1:33" ht="12.95" customHeight="1" x14ac:dyDescent="0.2">
      <c r="A253" s="77" t="s">
        <v>111</v>
      </c>
      <c r="C253" s="101">
        <v>46294.419000000002</v>
      </c>
      <c r="D253" s="101"/>
      <c r="E253" s="77">
        <f t="shared" si="24"/>
        <v>8949.987024842243</v>
      </c>
      <c r="F253" s="77">
        <f t="shared" si="25"/>
        <v>8950</v>
      </c>
      <c r="G253" s="77">
        <f t="shared" si="26"/>
        <v>-6.8109999920125119E-3</v>
      </c>
      <c r="I253" s="77">
        <f t="shared" si="29"/>
        <v>-6.8109999920125119E-3</v>
      </c>
      <c r="O253" s="77">
        <f t="shared" ca="1" si="27"/>
        <v>-1.473032786425232E-2</v>
      </c>
      <c r="Q253" s="102">
        <f t="shared" si="28"/>
        <v>31275.919000000002</v>
      </c>
      <c r="AC253" s="77" t="s">
        <v>73</v>
      </c>
      <c r="AG253" s="77" t="s">
        <v>72</v>
      </c>
    </row>
    <row r="254" spans="1:33" ht="12.95" customHeight="1" x14ac:dyDescent="0.2">
      <c r="A254" s="77" t="s">
        <v>111</v>
      </c>
      <c r="C254" s="101">
        <v>46294.419000000002</v>
      </c>
      <c r="D254" s="101"/>
      <c r="E254" s="77">
        <f t="shared" si="24"/>
        <v>8949.987024842243</v>
      </c>
      <c r="F254" s="77">
        <f t="shared" si="25"/>
        <v>8950</v>
      </c>
      <c r="G254" s="77">
        <f t="shared" si="26"/>
        <v>-6.8109999920125119E-3</v>
      </c>
      <c r="I254" s="77">
        <f t="shared" si="29"/>
        <v>-6.8109999920125119E-3</v>
      </c>
      <c r="O254" s="77">
        <f t="shared" ca="1" si="27"/>
        <v>-1.473032786425232E-2</v>
      </c>
      <c r="Q254" s="102">
        <f t="shared" si="28"/>
        <v>31275.919000000002</v>
      </c>
      <c r="AC254" s="77" t="s">
        <v>73</v>
      </c>
      <c r="AG254" s="77" t="s">
        <v>72</v>
      </c>
    </row>
    <row r="255" spans="1:33" ht="12.95" customHeight="1" x14ac:dyDescent="0.2">
      <c r="A255" s="77" t="s">
        <v>111</v>
      </c>
      <c r="C255" s="101">
        <v>46294.42</v>
      </c>
      <c r="D255" s="101"/>
      <c r="E255" s="77">
        <f t="shared" si="24"/>
        <v>8949.9889298720063</v>
      </c>
      <c r="F255" s="77">
        <f t="shared" si="25"/>
        <v>8950</v>
      </c>
      <c r="G255" s="77">
        <f t="shared" si="26"/>
        <v>-5.8109999954467639E-3</v>
      </c>
      <c r="I255" s="77">
        <f t="shared" si="29"/>
        <v>-5.8109999954467639E-3</v>
      </c>
      <c r="O255" s="77">
        <f t="shared" ca="1" si="27"/>
        <v>-1.473032786425232E-2</v>
      </c>
      <c r="Q255" s="102">
        <f t="shared" si="28"/>
        <v>31275.919999999998</v>
      </c>
      <c r="AC255" s="77" t="s">
        <v>73</v>
      </c>
      <c r="AG255" s="77" t="s">
        <v>72</v>
      </c>
    </row>
    <row r="256" spans="1:33" ht="12.95" customHeight="1" x14ac:dyDescent="0.2">
      <c r="A256" s="77" t="s">
        <v>111</v>
      </c>
      <c r="C256" s="101">
        <v>46294.428</v>
      </c>
      <c r="D256" s="101"/>
      <c r="E256" s="77">
        <f t="shared" si="24"/>
        <v>8950.0041701101709</v>
      </c>
      <c r="F256" s="77">
        <f t="shared" si="25"/>
        <v>8950</v>
      </c>
      <c r="G256" s="77">
        <f t="shared" si="26"/>
        <v>2.1890000061830506E-3</v>
      </c>
      <c r="I256" s="77">
        <f t="shared" si="29"/>
        <v>2.1890000061830506E-3</v>
      </c>
      <c r="O256" s="77">
        <f t="shared" ca="1" si="27"/>
        <v>-1.473032786425232E-2</v>
      </c>
      <c r="Q256" s="102">
        <f t="shared" si="28"/>
        <v>31275.928</v>
      </c>
      <c r="AC256" s="77" t="s">
        <v>73</v>
      </c>
      <c r="AG256" s="77" t="s">
        <v>72</v>
      </c>
    </row>
    <row r="257" spans="1:33" ht="12.95" customHeight="1" x14ac:dyDescent="0.2">
      <c r="A257" s="77" t="s">
        <v>111</v>
      </c>
      <c r="C257" s="101">
        <v>46294.428</v>
      </c>
      <c r="D257" s="101"/>
      <c r="E257" s="77">
        <f t="shared" si="24"/>
        <v>8950.0041701101709</v>
      </c>
      <c r="F257" s="77">
        <f t="shared" si="25"/>
        <v>8950</v>
      </c>
      <c r="G257" s="77">
        <f t="shared" si="26"/>
        <v>2.1890000061830506E-3</v>
      </c>
      <c r="I257" s="77">
        <f t="shared" si="29"/>
        <v>2.1890000061830506E-3</v>
      </c>
      <c r="O257" s="77">
        <f t="shared" ca="1" si="27"/>
        <v>-1.473032786425232E-2</v>
      </c>
      <c r="Q257" s="102">
        <f t="shared" si="28"/>
        <v>31275.928</v>
      </c>
      <c r="AC257" s="77" t="s">
        <v>73</v>
      </c>
      <c r="AG257" s="77" t="s">
        <v>72</v>
      </c>
    </row>
    <row r="258" spans="1:33" ht="12.95" customHeight="1" x14ac:dyDescent="0.2">
      <c r="A258" s="77" t="s">
        <v>111</v>
      </c>
      <c r="C258" s="101">
        <v>46294.436999999998</v>
      </c>
      <c r="D258" s="101"/>
      <c r="E258" s="77">
        <f t="shared" si="24"/>
        <v>8950.0213153780987</v>
      </c>
      <c r="F258" s="77">
        <f t="shared" si="25"/>
        <v>8950</v>
      </c>
      <c r="G258" s="77">
        <f t="shared" si="26"/>
        <v>1.1189000004378613E-2</v>
      </c>
      <c r="I258" s="77">
        <f t="shared" si="29"/>
        <v>1.1189000004378613E-2</v>
      </c>
      <c r="O258" s="77">
        <f t="shared" ca="1" si="27"/>
        <v>-1.473032786425232E-2</v>
      </c>
      <c r="Q258" s="102">
        <f t="shared" si="28"/>
        <v>31275.936999999998</v>
      </c>
      <c r="AC258" s="77" t="s">
        <v>73</v>
      </c>
      <c r="AG258" s="77" t="s">
        <v>72</v>
      </c>
    </row>
    <row r="259" spans="1:33" ht="12.95" customHeight="1" x14ac:dyDescent="0.2">
      <c r="A259" s="77" t="s">
        <v>111</v>
      </c>
      <c r="C259" s="101">
        <v>46294.438999999998</v>
      </c>
      <c r="D259" s="101"/>
      <c r="E259" s="77">
        <f t="shared" si="24"/>
        <v>8950.0251254376399</v>
      </c>
      <c r="F259" s="77">
        <f t="shared" si="25"/>
        <v>8950</v>
      </c>
      <c r="G259" s="77">
        <f t="shared" si="26"/>
        <v>1.3189000004786067E-2</v>
      </c>
      <c r="I259" s="77">
        <f t="shared" si="29"/>
        <v>1.3189000004786067E-2</v>
      </c>
      <c r="O259" s="77">
        <f t="shared" ca="1" si="27"/>
        <v>-1.473032786425232E-2</v>
      </c>
      <c r="Q259" s="102">
        <f t="shared" si="28"/>
        <v>31275.938999999998</v>
      </c>
      <c r="AC259" s="77" t="s">
        <v>73</v>
      </c>
      <c r="AG259" s="77" t="s">
        <v>72</v>
      </c>
    </row>
    <row r="260" spans="1:33" ht="12.95" customHeight="1" x14ac:dyDescent="0.2">
      <c r="A260" s="77" t="s">
        <v>111</v>
      </c>
      <c r="C260" s="101">
        <v>46294.438999999998</v>
      </c>
      <c r="D260" s="101"/>
      <c r="E260" s="77">
        <f t="shared" si="24"/>
        <v>8950.0251254376399</v>
      </c>
      <c r="F260" s="77">
        <f t="shared" si="25"/>
        <v>8950</v>
      </c>
      <c r="G260" s="77">
        <f t="shared" si="26"/>
        <v>1.3189000004786067E-2</v>
      </c>
      <c r="I260" s="77">
        <f t="shared" si="29"/>
        <v>1.3189000004786067E-2</v>
      </c>
      <c r="O260" s="77">
        <f t="shared" ca="1" si="27"/>
        <v>-1.473032786425232E-2</v>
      </c>
      <c r="Q260" s="102">
        <f t="shared" si="28"/>
        <v>31275.938999999998</v>
      </c>
      <c r="AC260" s="77" t="s">
        <v>73</v>
      </c>
      <c r="AG260" s="77" t="s">
        <v>72</v>
      </c>
    </row>
    <row r="261" spans="1:33" ht="12.95" customHeight="1" x14ac:dyDescent="0.2">
      <c r="A261" s="77" t="s">
        <v>111</v>
      </c>
      <c r="C261" s="101">
        <v>46358.464999999997</v>
      </c>
      <c r="D261" s="101"/>
      <c r="E261" s="77">
        <f t="shared" si="24"/>
        <v>9071.9965614974644</v>
      </c>
      <c r="F261" s="77">
        <f t="shared" si="25"/>
        <v>9072</v>
      </c>
      <c r="G261" s="77">
        <f t="shared" si="26"/>
        <v>-1.8049600039375946E-3</v>
      </c>
      <c r="I261" s="77">
        <f t="shared" si="29"/>
        <v>-1.8049600039375946E-3</v>
      </c>
      <c r="O261" s="77">
        <f t="shared" ca="1" si="27"/>
        <v>-1.4715700317058898E-2</v>
      </c>
      <c r="Q261" s="102">
        <f t="shared" si="28"/>
        <v>31339.964999999997</v>
      </c>
      <c r="AC261" s="77" t="s">
        <v>73</v>
      </c>
      <c r="AG261" s="77" t="s">
        <v>72</v>
      </c>
    </row>
    <row r="262" spans="1:33" ht="12.95" customHeight="1" x14ac:dyDescent="0.2">
      <c r="A262" s="77" t="s">
        <v>58</v>
      </c>
      <c r="C262" s="101">
        <v>46469.74</v>
      </c>
      <c r="D262" s="101"/>
      <c r="E262" s="77">
        <f t="shared" si="24"/>
        <v>9283.978749164311</v>
      </c>
      <c r="F262" s="77">
        <f t="shared" si="25"/>
        <v>9284</v>
      </c>
      <c r="G262" s="77">
        <f t="shared" si="26"/>
        <v>-1.1155120002513286E-2</v>
      </c>
      <c r="I262" s="77">
        <f>+G262</f>
        <v>-1.1155120002513286E-2</v>
      </c>
      <c r="O262" s="77">
        <f t="shared" ca="1" si="27"/>
        <v>-1.4690281956362131E-2</v>
      </c>
      <c r="Q262" s="102">
        <f t="shared" si="28"/>
        <v>31451.239999999998</v>
      </c>
    </row>
    <row r="263" spans="1:33" ht="12.95" customHeight="1" x14ac:dyDescent="0.2">
      <c r="A263" s="77" t="s">
        <v>58</v>
      </c>
      <c r="C263" s="101">
        <v>46470.798999999999</v>
      </c>
      <c r="D263" s="101"/>
      <c r="E263" s="77">
        <f t="shared" si="24"/>
        <v>9285.9961756908397</v>
      </c>
      <c r="F263" s="77">
        <f t="shared" si="25"/>
        <v>9286</v>
      </c>
      <c r="G263" s="77">
        <f t="shared" si="26"/>
        <v>-2.0074799977010116E-3</v>
      </c>
      <c r="I263" s="77">
        <f>+G263</f>
        <v>-2.0074799977010116E-3</v>
      </c>
      <c r="O263" s="77">
        <f t="shared" ca="1" si="27"/>
        <v>-1.4690042160506501E-2</v>
      </c>
      <c r="Q263" s="102">
        <f t="shared" si="28"/>
        <v>31452.298999999999</v>
      </c>
    </row>
    <row r="264" spans="1:33" ht="12.95" customHeight="1" x14ac:dyDescent="0.2">
      <c r="A264" s="77" t="s">
        <v>58</v>
      </c>
      <c r="C264" s="101">
        <v>46511.75</v>
      </c>
      <c r="D264" s="101"/>
      <c r="E264" s="77">
        <f t="shared" si="24"/>
        <v>9364.0090498058271</v>
      </c>
      <c r="F264" s="77">
        <f t="shared" si="25"/>
        <v>9364</v>
      </c>
      <c r="G264" s="77">
        <f t="shared" si="26"/>
        <v>4.750480002257973E-3</v>
      </c>
      <c r="I264" s="77">
        <f>+G264</f>
        <v>4.750480002257973E-3</v>
      </c>
      <c r="O264" s="77">
        <f t="shared" ca="1" si="27"/>
        <v>-1.4680690122136936E-2</v>
      </c>
      <c r="Q264" s="102">
        <f t="shared" si="28"/>
        <v>31493.25</v>
      </c>
    </row>
    <row r="265" spans="1:33" ht="12.95" customHeight="1" x14ac:dyDescent="0.2">
      <c r="A265" s="77" t="s">
        <v>58</v>
      </c>
      <c r="C265" s="101">
        <v>46519.624000000003</v>
      </c>
      <c r="D265" s="101"/>
      <c r="E265" s="77">
        <f t="shared" si="24"/>
        <v>9379.0092542155271</v>
      </c>
      <c r="F265" s="77">
        <f t="shared" si="25"/>
        <v>9379</v>
      </c>
      <c r="G265" s="77">
        <f t="shared" si="26"/>
        <v>4.8577800043858588E-3</v>
      </c>
      <c r="I265" s="77">
        <f>+G265</f>
        <v>4.8577800043858588E-3</v>
      </c>
      <c r="O265" s="77">
        <f t="shared" ca="1" si="27"/>
        <v>-1.4678891653219712E-2</v>
      </c>
      <c r="Q265" s="102">
        <f t="shared" si="28"/>
        <v>31501.124000000003</v>
      </c>
    </row>
    <row r="266" spans="1:33" ht="12.95" customHeight="1" x14ac:dyDescent="0.2">
      <c r="A266" s="77" t="s">
        <v>58</v>
      </c>
      <c r="C266" s="101">
        <v>46521.713000000003</v>
      </c>
      <c r="D266" s="101"/>
      <c r="E266" s="77">
        <f t="shared" si="24"/>
        <v>9382.988861405247</v>
      </c>
      <c r="F266" s="77">
        <f t="shared" si="25"/>
        <v>9383</v>
      </c>
      <c r="G266" s="77">
        <f t="shared" si="26"/>
        <v>-5.8469399955356494E-3</v>
      </c>
      <c r="I266" s="77">
        <f>+G266</f>
        <v>-5.8469399955356494E-3</v>
      </c>
      <c r="O266" s="77">
        <f t="shared" ca="1" si="27"/>
        <v>-1.4678412061508453E-2</v>
      </c>
      <c r="Q266" s="102">
        <f t="shared" si="28"/>
        <v>31503.213000000003</v>
      </c>
    </row>
    <row r="267" spans="1:33" ht="12.95" customHeight="1" x14ac:dyDescent="0.2">
      <c r="A267" s="98" t="s">
        <v>747</v>
      </c>
      <c r="B267" s="99" t="s">
        <v>126</v>
      </c>
      <c r="C267" s="100">
        <v>46684.445</v>
      </c>
      <c r="D267" s="101"/>
      <c r="E267" s="9">
        <f t="shared" si="24"/>
        <v>9692.9981659516434</v>
      </c>
      <c r="F267" s="77">
        <f t="shared" si="25"/>
        <v>9693</v>
      </c>
      <c r="G267" s="77">
        <f t="shared" si="26"/>
        <v>-9.6273999952245504E-4</v>
      </c>
      <c r="I267" s="77">
        <f>G267</f>
        <v>-9.6273999952245504E-4</v>
      </c>
      <c r="O267" s="77">
        <f t="shared" ca="1" si="27"/>
        <v>-1.4641243703885821E-2</v>
      </c>
      <c r="Q267" s="102">
        <f t="shared" si="28"/>
        <v>31665.945</v>
      </c>
    </row>
    <row r="268" spans="1:33" ht="12.95" customHeight="1" x14ac:dyDescent="0.2">
      <c r="A268" s="77" t="s">
        <v>58</v>
      </c>
      <c r="C268" s="101">
        <v>46699.667000000001</v>
      </c>
      <c r="D268" s="101"/>
      <c r="E268" s="77">
        <f t="shared" si="24"/>
        <v>9721.9965291119661</v>
      </c>
      <c r="F268" s="77">
        <f t="shared" si="25"/>
        <v>9722</v>
      </c>
      <c r="G268" s="77">
        <f t="shared" si="26"/>
        <v>-1.8219599951407872E-3</v>
      </c>
      <c r="I268" s="77">
        <f>+G268</f>
        <v>-1.8219599951407872E-3</v>
      </c>
      <c r="O268" s="77">
        <f t="shared" ca="1" si="27"/>
        <v>-1.4637766663979188E-2</v>
      </c>
      <c r="Q268" s="102">
        <f t="shared" si="28"/>
        <v>31681.167000000001</v>
      </c>
    </row>
    <row r="269" spans="1:33" ht="12.95" customHeight="1" x14ac:dyDescent="0.2">
      <c r="A269" s="77" t="s">
        <v>58</v>
      </c>
      <c r="C269" s="101">
        <v>46756.887999999999</v>
      </c>
      <c r="D269" s="101"/>
      <c r="E269" s="77">
        <f t="shared" si="24"/>
        <v>9831.0042375863231</v>
      </c>
      <c r="F269" s="77">
        <f t="shared" si="25"/>
        <v>9831</v>
      </c>
      <c r="G269" s="77">
        <f t="shared" si="26"/>
        <v>2.2244200008572079E-3</v>
      </c>
      <c r="I269" s="77">
        <f>+G269</f>
        <v>2.2244200008572079E-3</v>
      </c>
      <c r="O269" s="77">
        <f t="shared" ca="1" si="27"/>
        <v>-1.462469778984736E-2</v>
      </c>
      <c r="Q269" s="102">
        <f t="shared" si="28"/>
        <v>31738.387999999999</v>
      </c>
    </row>
    <row r="270" spans="1:33" ht="12.95" customHeight="1" x14ac:dyDescent="0.2">
      <c r="A270" s="77" t="s">
        <v>58</v>
      </c>
      <c r="C270" s="101">
        <v>46827.754999999997</v>
      </c>
      <c r="D270" s="101"/>
      <c r="E270" s="77">
        <f t="shared" si="24"/>
        <v>9966.0079823033393</v>
      </c>
      <c r="F270" s="77">
        <f t="shared" si="25"/>
        <v>9966</v>
      </c>
      <c r="G270" s="77">
        <f t="shared" si="26"/>
        <v>4.1901200020220131E-3</v>
      </c>
      <c r="I270" s="77">
        <f>+G270</f>
        <v>4.1901200020220131E-3</v>
      </c>
      <c r="O270" s="77">
        <f t="shared" ca="1" si="27"/>
        <v>-1.4608511569592343E-2</v>
      </c>
      <c r="Q270" s="102">
        <f t="shared" si="28"/>
        <v>31809.254999999997</v>
      </c>
    </row>
    <row r="271" spans="1:33" ht="12.95" customHeight="1" x14ac:dyDescent="0.2">
      <c r="A271" s="77" t="s">
        <v>58</v>
      </c>
      <c r="C271" s="101">
        <v>46835.612999999998</v>
      </c>
      <c r="D271" s="101"/>
      <c r="E271" s="77">
        <f t="shared" si="24"/>
        <v>9980.977706236712</v>
      </c>
      <c r="F271" s="77">
        <f t="shared" si="25"/>
        <v>9981</v>
      </c>
      <c r="G271" s="77">
        <f t="shared" si="26"/>
        <v>-1.170257999910973E-2</v>
      </c>
      <c r="I271" s="77">
        <f>+G271</f>
        <v>-1.170257999910973E-2</v>
      </c>
      <c r="O271" s="77">
        <f t="shared" ca="1" si="27"/>
        <v>-1.460671310067512E-2</v>
      </c>
      <c r="Q271" s="102">
        <f t="shared" si="28"/>
        <v>31817.112999999998</v>
      </c>
    </row>
    <row r="272" spans="1:33" ht="12.95" customHeight="1" x14ac:dyDescent="0.2">
      <c r="A272" s="77" t="s">
        <v>113</v>
      </c>
      <c r="C272" s="101">
        <v>46916.46</v>
      </c>
      <c r="D272" s="101"/>
      <c r="E272" s="77">
        <f t="shared" si="24"/>
        <v>10134.993648059241</v>
      </c>
      <c r="F272" s="77">
        <f t="shared" si="25"/>
        <v>10135</v>
      </c>
      <c r="G272" s="77">
        <f t="shared" si="26"/>
        <v>-3.3342999959131703E-3</v>
      </c>
      <c r="I272" s="77">
        <f>G272</f>
        <v>-3.3342999959131703E-3</v>
      </c>
      <c r="O272" s="77">
        <f t="shared" ca="1" si="27"/>
        <v>-1.458824881979162E-2</v>
      </c>
      <c r="Q272" s="102">
        <f t="shared" si="28"/>
        <v>31897.96</v>
      </c>
      <c r="AC272" s="77" t="s">
        <v>73</v>
      </c>
      <c r="AG272" s="77" t="s">
        <v>72</v>
      </c>
    </row>
    <row r="273" spans="1:33" ht="12.95" customHeight="1" x14ac:dyDescent="0.2">
      <c r="A273" s="77" t="s">
        <v>115</v>
      </c>
      <c r="C273" s="101">
        <v>46925.383999999998</v>
      </c>
      <c r="D273" s="101"/>
      <c r="E273" s="77">
        <f t="shared" si="24"/>
        <v>10151.994133727529</v>
      </c>
      <c r="F273" s="77">
        <f t="shared" si="25"/>
        <v>10152</v>
      </c>
      <c r="G273" s="77">
        <f t="shared" si="26"/>
        <v>-3.0793600017204881E-3</v>
      </c>
      <c r="I273" s="77">
        <f>G273</f>
        <v>-3.0793600017204881E-3</v>
      </c>
      <c r="O273" s="77">
        <f t="shared" ca="1" si="27"/>
        <v>-1.4586210555018766E-2</v>
      </c>
      <c r="Q273" s="102">
        <f t="shared" si="28"/>
        <v>31906.883999999998</v>
      </c>
      <c r="AC273" s="77" t="s">
        <v>73</v>
      </c>
      <c r="AD273" s="77">
        <v>12</v>
      </c>
      <c r="AE273" s="77" t="s">
        <v>114</v>
      </c>
      <c r="AG273" s="77" t="s">
        <v>78</v>
      </c>
    </row>
    <row r="274" spans="1:33" ht="12.95" customHeight="1" x14ac:dyDescent="0.2">
      <c r="A274" s="77" t="s">
        <v>117</v>
      </c>
      <c r="C274" s="101">
        <v>46945.330999999998</v>
      </c>
      <c r="D274" s="101"/>
      <c r="E274" s="77">
        <f t="shared" si="24"/>
        <v>10189.993762551529</v>
      </c>
      <c r="F274" s="77">
        <f t="shared" si="25"/>
        <v>10190</v>
      </c>
      <c r="G274" s="77">
        <f t="shared" si="26"/>
        <v>-3.2741999966674484E-3</v>
      </c>
      <c r="I274" s="77">
        <f>G274</f>
        <v>-3.2741999966674484E-3</v>
      </c>
      <c r="O274" s="77">
        <f t="shared" ca="1" si="27"/>
        <v>-1.4581654433761797E-2</v>
      </c>
      <c r="Q274" s="102">
        <f t="shared" si="28"/>
        <v>31926.830999999998</v>
      </c>
      <c r="AC274" s="77" t="s">
        <v>73</v>
      </c>
      <c r="AD274" s="77">
        <v>11</v>
      </c>
      <c r="AE274" s="77" t="s">
        <v>116</v>
      </c>
      <c r="AG274" s="77" t="s">
        <v>78</v>
      </c>
    </row>
    <row r="275" spans="1:33" ht="12.95" customHeight="1" x14ac:dyDescent="0.2">
      <c r="A275" s="77" t="s">
        <v>58</v>
      </c>
      <c r="C275" s="101">
        <v>46974.716999999997</v>
      </c>
      <c r="D275" s="101"/>
      <c r="E275" s="77">
        <f t="shared" si="24"/>
        <v>10245.97496737541</v>
      </c>
      <c r="F275" s="77">
        <f t="shared" si="25"/>
        <v>10246</v>
      </c>
      <c r="G275" s="77">
        <f t="shared" si="26"/>
        <v>-1.3140280003426597E-2</v>
      </c>
      <c r="I275" s="77">
        <f>+G275</f>
        <v>-1.3140280003426597E-2</v>
      </c>
      <c r="O275" s="77">
        <f t="shared" ca="1" si="27"/>
        <v>-1.4574940149804162E-2</v>
      </c>
      <c r="Q275" s="102">
        <f t="shared" si="28"/>
        <v>31956.216999999997</v>
      </c>
    </row>
    <row r="276" spans="1:33" ht="12.95" customHeight="1" x14ac:dyDescent="0.2">
      <c r="A276" s="77" t="s">
        <v>58</v>
      </c>
      <c r="C276" s="101">
        <v>46994.671000000002</v>
      </c>
      <c r="D276" s="101"/>
      <c r="E276" s="77">
        <f t="shared" si="24"/>
        <v>10283.987931407812</v>
      </c>
      <c r="F276" s="77">
        <f t="shared" si="25"/>
        <v>10284</v>
      </c>
      <c r="G276" s="77">
        <f t="shared" si="26"/>
        <v>-6.3351199933094904E-3</v>
      </c>
      <c r="I276" s="77">
        <f>+G276</f>
        <v>-6.3351199933094904E-3</v>
      </c>
      <c r="O276" s="77">
        <f t="shared" ca="1" si="27"/>
        <v>-1.4570384028547193E-2</v>
      </c>
      <c r="Q276" s="102">
        <f t="shared" si="28"/>
        <v>31976.171000000002</v>
      </c>
    </row>
    <row r="277" spans="1:33" ht="12.95" customHeight="1" x14ac:dyDescent="0.2">
      <c r="A277" s="77" t="s">
        <v>58</v>
      </c>
      <c r="C277" s="101">
        <v>46995.722999999998</v>
      </c>
      <c r="D277" s="101"/>
      <c r="E277" s="77">
        <f t="shared" ref="E277:E340" si="30">+(C277-C$7)/C$8</f>
        <v>10285.992022725939</v>
      </c>
      <c r="F277" s="77">
        <f t="shared" ref="F277:F340" si="31">ROUND(2*E277,0)/2</f>
        <v>10286</v>
      </c>
      <c r="G277" s="77">
        <f t="shared" ref="G277:G286" si="32">+C277-(C$7+F277*C$8)</f>
        <v>-4.1874800008372404E-3</v>
      </c>
      <c r="I277" s="77">
        <f>+G277</f>
        <v>-4.1874800008372404E-3</v>
      </c>
      <c r="O277" s="77">
        <f t="shared" ref="O277:O340" ca="1" si="33">+C$11+C$12*F277</f>
        <v>-1.4570144232691564E-2</v>
      </c>
      <c r="Q277" s="102">
        <f t="shared" ref="Q277:Q340" si="34">+C277-15018.5</f>
        <v>31977.222999999998</v>
      </c>
    </row>
    <row r="278" spans="1:33" ht="12.95" customHeight="1" x14ac:dyDescent="0.2">
      <c r="A278" s="77" t="s">
        <v>113</v>
      </c>
      <c r="C278" s="101">
        <v>46999.394999999997</v>
      </c>
      <c r="D278" s="101"/>
      <c r="E278" s="77">
        <f t="shared" si="30"/>
        <v>10292.987292041709</v>
      </c>
      <c r="F278" s="77">
        <f t="shared" si="31"/>
        <v>10293</v>
      </c>
      <c r="G278" s="77">
        <f t="shared" si="32"/>
        <v>-6.6707400037557818E-3</v>
      </c>
      <c r="I278" s="77">
        <f t="shared" ref="I278:I284" si="35">G278</f>
        <v>-6.6707400037557818E-3</v>
      </c>
      <c r="O278" s="77">
        <f t="shared" ca="1" si="33"/>
        <v>-1.4569304947196859E-2</v>
      </c>
      <c r="Q278" s="102">
        <f t="shared" si="34"/>
        <v>31980.894999999997</v>
      </c>
      <c r="AC278" s="77" t="s">
        <v>73</v>
      </c>
      <c r="AG278" s="77" t="s">
        <v>72</v>
      </c>
    </row>
    <row r="279" spans="1:33" ht="12.95" customHeight="1" x14ac:dyDescent="0.2">
      <c r="A279" s="77" t="s">
        <v>113</v>
      </c>
      <c r="C279" s="101">
        <v>46999.396999999997</v>
      </c>
      <c r="D279" s="101"/>
      <c r="E279" s="77">
        <f t="shared" si="30"/>
        <v>10292.99110210125</v>
      </c>
      <c r="F279" s="77">
        <f t="shared" si="31"/>
        <v>10293</v>
      </c>
      <c r="G279" s="77">
        <f t="shared" si="32"/>
        <v>-4.6707400033483282E-3</v>
      </c>
      <c r="I279" s="77">
        <f t="shared" si="35"/>
        <v>-4.6707400033483282E-3</v>
      </c>
      <c r="O279" s="77">
        <f t="shared" ca="1" si="33"/>
        <v>-1.4569304947196859E-2</v>
      </c>
      <c r="Q279" s="102">
        <f t="shared" si="34"/>
        <v>31980.896999999997</v>
      </c>
      <c r="AC279" s="77" t="s">
        <v>73</v>
      </c>
      <c r="AG279" s="77" t="s">
        <v>72</v>
      </c>
    </row>
    <row r="280" spans="1:33" ht="12.95" customHeight="1" x14ac:dyDescent="0.2">
      <c r="A280" s="77" t="s">
        <v>113</v>
      </c>
      <c r="C280" s="101">
        <v>46999.400999999998</v>
      </c>
      <c r="D280" s="101"/>
      <c r="E280" s="77">
        <f t="shared" si="30"/>
        <v>10292.998722220333</v>
      </c>
      <c r="F280" s="77">
        <f t="shared" si="31"/>
        <v>10293</v>
      </c>
      <c r="G280" s="77">
        <f t="shared" si="32"/>
        <v>-6.7074000253342092E-4</v>
      </c>
      <c r="I280" s="77">
        <f t="shared" si="35"/>
        <v>-6.7074000253342092E-4</v>
      </c>
      <c r="O280" s="77">
        <f t="shared" ca="1" si="33"/>
        <v>-1.4569304947196859E-2</v>
      </c>
      <c r="Q280" s="102">
        <f t="shared" si="34"/>
        <v>31980.900999999998</v>
      </c>
      <c r="AC280" s="77" t="s">
        <v>73</v>
      </c>
      <c r="AG280" s="77" t="s">
        <v>72</v>
      </c>
    </row>
    <row r="281" spans="1:33" ht="12.95" customHeight="1" x14ac:dyDescent="0.2">
      <c r="A281" s="98" t="s">
        <v>839</v>
      </c>
      <c r="B281" s="99" t="s">
        <v>126</v>
      </c>
      <c r="C281" s="100">
        <v>47061.343999999997</v>
      </c>
      <c r="D281" s="101"/>
      <c r="E281" s="9">
        <f t="shared" si="30"/>
        <v>10411.001981269061</v>
      </c>
      <c r="F281" s="77">
        <f t="shared" si="31"/>
        <v>10411</v>
      </c>
      <c r="G281" s="77">
        <f t="shared" si="32"/>
        <v>1.0400199971627444E-3</v>
      </c>
      <c r="I281" s="77">
        <f t="shared" si="35"/>
        <v>1.0400199971627444E-3</v>
      </c>
      <c r="O281" s="77">
        <f t="shared" ca="1" si="33"/>
        <v>-1.4555156991714696E-2</v>
      </c>
      <c r="Q281" s="102">
        <f t="shared" si="34"/>
        <v>32042.843999999997</v>
      </c>
    </row>
    <row r="282" spans="1:33" ht="12.95" customHeight="1" x14ac:dyDescent="0.2">
      <c r="A282" s="77" t="s">
        <v>119</v>
      </c>
      <c r="C282" s="101">
        <v>47368.421000000002</v>
      </c>
      <c r="D282" s="101"/>
      <c r="E282" s="77">
        <f t="shared" si="30"/>
        <v>10995.992807979217</v>
      </c>
      <c r="F282" s="77">
        <f t="shared" si="31"/>
        <v>10996</v>
      </c>
      <c r="G282" s="77">
        <f t="shared" si="32"/>
        <v>-3.7752799980808049E-3</v>
      </c>
      <c r="I282" s="77">
        <f t="shared" si="35"/>
        <v>-3.7752799980808049E-3</v>
      </c>
      <c r="O282" s="77">
        <f t="shared" ca="1" si="33"/>
        <v>-1.4485016703942958E-2</v>
      </c>
      <c r="Q282" s="102">
        <f t="shared" si="34"/>
        <v>32349.921000000002</v>
      </c>
      <c r="AC282" s="77" t="s">
        <v>73</v>
      </c>
      <c r="AD282" s="77">
        <v>6</v>
      </c>
      <c r="AE282" s="77" t="s">
        <v>118</v>
      </c>
      <c r="AG282" s="77" t="s">
        <v>78</v>
      </c>
    </row>
    <row r="283" spans="1:33" ht="12.95" customHeight="1" x14ac:dyDescent="0.2">
      <c r="A283" s="77" t="s">
        <v>119</v>
      </c>
      <c r="C283" s="101">
        <v>47377.362000000001</v>
      </c>
      <c r="D283" s="101"/>
      <c r="E283" s="77">
        <f t="shared" si="30"/>
        <v>11013.025679153598</v>
      </c>
      <c r="F283" s="77">
        <f t="shared" si="31"/>
        <v>11013</v>
      </c>
      <c r="G283" s="77">
        <f t="shared" si="32"/>
        <v>1.3479660003213212E-2</v>
      </c>
      <c r="I283" s="77">
        <f t="shared" si="35"/>
        <v>1.3479660003213212E-2</v>
      </c>
      <c r="O283" s="77">
        <f t="shared" ca="1" si="33"/>
        <v>-1.4482978439170104E-2</v>
      </c>
      <c r="Q283" s="102">
        <f t="shared" si="34"/>
        <v>32358.862000000001</v>
      </c>
      <c r="AC283" s="77" t="s">
        <v>73</v>
      </c>
      <c r="AD283" s="77">
        <v>7</v>
      </c>
      <c r="AE283" s="77" t="s">
        <v>116</v>
      </c>
      <c r="AG283" s="77" t="s">
        <v>78</v>
      </c>
    </row>
    <row r="284" spans="1:33" ht="12.95" customHeight="1" x14ac:dyDescent="0.2">
      <c r="A284" s="77" t="s">
        <v>119</v>
      </c>
      <c r="C284" s="101">
        <v>47379.45</v>
      </c>
      <c r="D284" s="101"/>
      <c r="E284" s="77">
        <f t="shared" si="30"/>
        <v>11017.003381313538</v>
      </c>
      <c r="F284" s="77">
        <f t="shared" si="31"/>
        <v>11017</v>
      </c>
      <c r="G284" s="77">
        <f t="shared" si="32"/>
        <v>1.7749399994499981E-3</v>
      </c>
      <c r="I284" s="77">
        <f t="shared" si="35"/>
        <v>1.7749399994499981E-3</v>
      </c>
      <c r="O284" s="77">
        <f t="shared" ca="1" si="33"/>
        <v>-1.4482498847458844E-2</v>
      </c>
      <c r="Q284" s="102">
        <f t="shared" si="34"/>
        <v>32360.949999999997</v>
      </c>
      <c r="AC284" s="77" t="s">
        <v>73</v>
      </c>
      <c r="AD284" s="77">
        <v>7</v>
      </c>
      <c r="AE284" s="77" t="s">
        <v>116</v>
      </c>
      <c r="AG284" s="77" t="s">
        <v>78</v>
      </c>
    </row>
    <row r="285" spans="1:33" ht="12.95" customHeight="1" x14ac:dyDescent="0.2">
      <c r="A285" s="77" t="s">
        <v>58</v>
      </c>
      <c r="C285" s="101">
        <v>47540.595000000001</v>
      </c>
      <c r="D285" s="101"/>
      <c r="E285" s="77">
        <f t="shared" si="30"/>
        <v>11323.989403614816</v>
      </c>
      <c r="F285" s="77">
        <f t="shared" si="31"/>
        <v>11324</v>
      </c>
      <c r="G285" s="77">
        <f t="shared" si="32"/>
        <v>-5.5623199950787239E-3</v>
      </c>
      <c r="I285" s="77">
        <f>+G285</f>
        <v>-5.5623199950787239E-3</v>
      </c>
      <c r="O285" s="77">
        <f t="shared" ca="1" si="33"/>
        <v>-1.4445690183619658E-2</v>
      </c>
      <c r="Q285" s="102">
        <f t="shared" si="34"/>
        <v>32522.095000000001</v>
      </c>
    </row>
    <row r="286" spans="1:33" ht="12.95" customHeight="1" x14ac:dyDescent="0.2">
      <c r="A286" s="98" t="s">
        <v>853</v>
      </c>
      <c r="B286" s="99" t="s">
        <v>126</v>
      </c>
      <c r="C286" s="100">
        <v>47561.065000000002</v>
      </c>
      <c r="D286" s="101"/>
      <c r="E286" s="9">
        <f t="shared" si="30"/>
        <v>11362.985363008574</v>
      </c>
      <c r="F286" s="77">
        <f t="shared" si="31"/>
        <v>11363</v>
      </c>
      <c r="G286" s="77">
        <f t="shared" si="32"/>
        <v>-7.6833399944007397E-3</v>
      </c>
      <c r="K286" s="77">
        <f>G286</f>
        <v>-7.6833399944007397E-3</v>
      </c>
      <c r="O286" s="77">
        <f t="shared" ca="1" si="33"/>
        <v>-1.4441014164434876E-2</v>
      </c>
      <c r="Q286" s="102">
        <f t="shared" si="34"/>
        <v>32542.565000000002</v>
      </c>
    </row>
    <row r="287" spans="1:33" ht="12.95" customHeight="1" x14ac:dyDescent="0.2">
      <c r="A287" s="77" t="s">
        <v>113</v>
      </c>
      <c r="C287" s="101">
        <v>47737.445</v>
      </c>
      <c r="D287" s="101"/>
      <c r="E287" s="77">
        <f t="shared" si="30"/>
        <v>11698.994513857171</v>
      </c>
      <c r="F287" s="77">
        <f t="shared" si="31"/>
        <v>11699</v>
      </c>
      <c r="O287" s="77">
        <f t="shared" ca="1" si="33"/>
        <v>-1.4400728460689056E-2</v>
      </c>
      <c r="Q287" s="102">
        <f t="shared" si="34"/>
        <v>32718.945</v>
      </c>
      <c r="U287" s="86">
        <v>-2.8798200000892393E-3</v>
      </c>
      <c r="AC287" s="77" t="s">
        <v>73</v>
      </c>
      <c r="AG287" s="77" t="s">
        <v>72</v>
      </c>
    </row>
    <row r="288" spans="1:33" ht="12.95" customHeight="1" x14ac:dyDescent="0.2">
      <c r="A288" s="77" t="s">
        <v>113</v>
      </c>
      <c r="C288" s="101">
        <v>47737.446000000004</v>
      </c>
      <c r="D288" s="101"/>
      <c r="E288" s="77">
        <f t="shared" si="30"/>
        <v>11698.996418886949</v>
      </c>
      <c r="F288" s="77">
        <f t="shared" si="31"/>
        <v>11699</v>
      </c>
      <c r="O288" s="77">
        <f t="shared" ca="1" si="33"/>
        <v>-1.4400728460689056E-2</v>
      </c>
      <c r="Q288" s="102">
        <f t="shared" si="34"/>
        <v>32718.946000000004</v>
      </c>
      <c r="U288" s="86">
        <v>-1.8798199962475337E-3</v>
      </c>
      <c r="AC288" s="77" t="s">
        <v>73</v>
      </c>
      <c r="AG288" s="77" t="s">
        <v>72</v>
      </c>
    </row>
    <row r="289" spans="1:33" ht="12.95" customHeight="1" x14ac:dyDescent="0.2">
      <c r="A289" s="77" t="s">
        <v>113</v>
      </c>
      <c r="C289" s="101">
        <v>47737.447</v>
      </c>
      <c r="D289" s="101"/>
      <c r="E289" s="77">
        <f t="shared" si="30"/>
        <v>11698.998323916712</v>
      </c>
      <c r="F289" s="77">
        <f t="shared" si="31"/>
        <v>11699</v>
      </c>
      <c r="O289" s="77">
        <f t="shared" ca="1" si="33"/>
        <v>-1.4400728460689056E-2</v>
      </c>
      <c r="Q289" s="102">
        <f t="shared" si="34"/>
        <v>32718.947</v>
      </c>
      <c r="U289" s="86">
        <v>-8.798199996817857E-4</v>
      </c>
      <c r="AC289" s="77" t="s">
        <v>73</v>
      </c>
      <c r="AG289" s="77" t="s">
        <v>72</v>
      </c>
    </row>
    <row r="290" spans="1:33" ht="12.95" customHeight="1" x14ac:dyDescent="0.2">
      <c r="A290" s="98" t="s">
        <v>862</v>
      </c>
      <c r="B290" s="99" t="s">
        <v>126</v>
      </c>
      <c r="C290" s="100">
        <v>47799.39</v>
      </c>
      <c r="D290" s="101"/>
      <c r="E290" s="9">
        <f t="shared" si="30"/>
        <v>11817.00158296544</v>
      </c>
      <c r="F290" s="77">
        <f t="shared" si="31"/>
        <v>11817</v>
      </c>
      <c r="G290" s="77">
        <f>+C290-(C$7+F290*C$8)</f>
        <v>8.3094000001437962E-4</v>
      </c>
      <c r="I290" s="77">
        <f>G290</f>
        <v>8.3094000001437962E-4</v>
      </c>
      <c r="O290" s="77">
        <f t="shared" ca="1" si="33"/>
        <v>-1.4386580505206893E-2</v>
      </c>
      <c r="Q290" s="102">
        <f t="shared" si="34"/>
        <v>32780.89</v>
      </c>
    </row>
    <row r="291" spans="1:33" ht="12.95" customHeight="1" x14ac:dyDescent="0.2">
      <c r="A291" s="77" t="s">
        <v>120</v>
      </c>
      <c r="C291" s="101">
        <v>48115.394</v>
      </c>
      <c r="D291" s="101"/>
      <c r="E291" s="77">
        <f t="shared" si="30"/>
        <v>12418.998610433189</v>
      </c>
      <c r="F291" s="77">
        <f t="shared" si="31"/>
        <v>12419</v>
      </c>
      <c r="O291" s="77">
        <f t="shared" ca="1" si="33"/>
        <v>-1.4314401952662301E-2</v>
      </c>
      <c r="Q291" s="102">
        <f t="shared" si="34"/>
        <v>33096.894</v>
      </c>
      <c r="U291" s="86">
        <v>-7.2941999678732827E-4</v>
      </c>
      <c r="AC291" s="77" t="s">
        <v>73</v>
      </c>
      <c r="AG291" s="77" t="s">
        <v>72</v>
      </c>
    </row>
    <row r="292" spans="1:33" ht="12.95" customHeight="1" x14ac:dyDescent="0.2">
      <c r="A292" s="77" t="s">
        <v>120</v>
      </c>
      <c r="C292" s="101">
        <v>48115.398000000001</v>
      </c>
      <c r="D292" s="101"/>
      <c r="E292" s="77">
        <f t="shared" si="30"/>
        <v>12419.006230552272</v>
      </c>
      <c r="F292" s="77">
        <f t="shared" si="31"/>
        <v>12419</v>
      </c>
      <c r="O292" s="77">
        <f t="shared" ca="1" si="33"/>
        <v>-1.4314401952662301E-2</v>
      </c>
      <c r="Q292" s="102">
        <f t="shared" si="34"/>
        <v>33096.898000000001</v>
      </c>
      <c r="U292" s="86">
        <v>3.270580004027579E-3</v>
      </c>
      <c r="AC292" s="77" t="s">
        <v>73</v>
      </c>
      <c r="AG292" s="77" t="s">
        <v>72</v>
      </c>
    </row>
    <row r="293" spans="1:33" ht="12.95" customHeight="1" x14ac:dyDescent="0.2">
      <c r="A293" s="77" t="s">
        <v>120</v>
      </c>
      <c r="C293" s="101">
        <v>48115.4</v>
      </c>
      <c r="D293" s="101"/>
      <c r="E293" s="77">
        <f t="shared" si="30"/>
        <v>12419.010040611813</v>
      </c>
      <c r="F293" s="77">
        <f t="shared" si="31"/>
        <v>12419</v>
      </c>
      <c r="O293" s="77">
        <f t="shared" ca="1" si="33"/>
        <v>-1.4314401952662301E-2</v>
      </c>
      <c r="Q293" s="102">
        <f t="shared" si="34"/>
        <v>33096.9</v>
      </c>
      <c r="U293" s="86">
        <v>5.2705800044350326E-3</v>
      </c>
      <c r="AC293" s="77" t="s">
        <v>73</v>
      </c>
      <c r="AG293" s="77" t="s">
        <v>72</v>
      </c>
    </row>
    <row r="294" spans="1:33" ht="12.95" customHeight="1" x14ac:dyDescent="0.2">
      <c r="A294" s="77" t="s">
        <v>120</v>
      </c>
      <c r="C294" s="101">
        <v>48115.404999999999</v>
      </c>
      <c r="D294" s="101"/>
      <c r="E294" s="77">
        <f t="shared" si="30"/>
        <v>12419.019565760658</v>
      </c>
      <c r="F294" s="77">
        <f t="shared" si="31"/>
        <v>12419</v>
      </c>
      <c r="O294" s="77">
        <f t="shared" ca="1" si="33"/>
        <v>-1.4314401952662301E-2</v>
      </c>
      <c r="Q294" s="102">
        <f t="shared" si="34"/>
        <v>33096.904999999999</v>
      </c>
      <c r="U294" s="86">
        <v>1.0270580001815688E-2</v>
      </c>
      <c r="AC294" s="77" t="s">
        <v>73</v>
      </c>
      <c r="AG294" s="77" t="s">
        <v>72</v>
      </c>
    </row>
    <row r="295" spans="1:33" ht="12.95" customHeight="1" x14ac:dyDescent="0.2">
      <c r="A295" s="77" t="s">
        <v>120</v>
      </c>
      <c r="C295" s="101">
        <v>48116.434000000001</v>
      </c>
      <c r="D295" s="101"/>
      <c r="E295" s="77">
        <f t="shared" si="30"/>
        <v>12420.979841394086</v>
      </c>
      <c r="F295" s="77">
        <f t="shared" si="31"/>
        <v>12421</v>
      </c>
      <c r="O295" s="77">
        <f t="shared" ca="1" si="33"/>
        <v>-1.4314162156806672E-2</v>
      </c>
      <c r="Q295" s="102">
        <f t="shared" si="34"/>
        <v>33097.934000000001</v>
      </c>
      <c r="U295" s="86">
        <v>-1.0581779999483842E-2</v>
      </c>
      <c r="AC295" s="77" t="s">
        <v>73</v>
      </c>
      <c r="AG295" s="77" t="s">
        <v>72</v>
      </c>
    </row>
    <row r="296" spans="1:33" ht="12.95" customHeight="1" x14ac:dyDescent="0.2">
      <c r="A296" s="77" t="s">
        <v>120</v>
      </c>
      <c r="C296" s="101">
        <v>48116.440999999999</v>
      </c>
      <c r="D296" s="101"/>
      <c r="E296" s="77">
        <f t="shared" si="30"/>
        <v>12420.993176602473</v>
      </c>
      <c r="F296" s="77">
        <f t="shared" si="31"/>
        <v>12421</v>
      </c>
      <c r="O296" s="77">
        <f t="shared" ca="1" si="33"/>
        <v>-1.4314162156806672E-2</v>
      </c>
      <c r="Q296" s="102">
        <f t="shared" si="34"/>
        <v>33097.940999999999</v>
      </c>
      <c r="U296" s="86">
        <v>-3.5817800016957335E-3</v>
      </c>
      <c r="AC296" s="77" t="s">
        <v>73</v>
      </c>
      <c r="AG296" s="77" t="s">
        <v>72</v>
      </c>
    </row>
    <row r="297" spans="1:33" ht="12.95" customHeight="1" x14ac:dyDescent="0.2">
      <c r="A297" s="77" t="s">
        <v>120</v>
      </c>
      <c r="C297" s="101">
        <v>48116.442999999999</v>
      </c>
      <c r="D297" s="101"/>
      <c r="E297" s="77">
        <f t="shared" si="30"/>
        <v>12420.996986662012</v>
      </c>
      <c r="F297" s="77">
        <f t="shared" si="31"/>
        <v>12421</v>
      </c>
      <c r="O297" s="77">
        <f t="shared" ca="1" si="33"/>
        <v>-1.4314162156806672E-2</v>
      </c>
      <c r="Q297" s="102">
        <f t="shared" si="34"/>
        <v>33097.942999999999</v>
      </c>
      <c r="U297" s="86">
        <v>-1.5817800012882799E-3</v>
      </c>
      <c r="AC297" s="77" t="s">
        <v>73</v>
      </c>
      <c r="AG297" s="77" t="s">
        <v>72</v>
      </c>
    </row>
    <row r="298" spans="1:33" ht="12.95" customHeight="1" x14ac:dyDescent="0.2">
      <c r="A298" s="77" t="s">
        <v>120</v>
      </c>
      <c r="C298" s="101">
        <v>48127.449000000001</v>
      </c>
      <c r="D298" s="101"/>
      <c r="E298" s="77">
        <f t="shared" si="30"/>
        <v>12441.963744311633</v>
      </c>
      <c r="F298" s="77">
        <f t="shared" si="31"/>
        <v>12442</v>
      </c>
      <c r="O298" s="77">
        <f t="shared" ca="1" si="33"/>
        <v>-1.4311644300322559E-2</v>
      </c>
      <c r="Q298" s="102">
        <f t="shared" si="34"/>
        <v>33108.949000000001</v>
      </c>
      <c r="U298" s="86">
        <v>-1.9031559997529257E-2</v>
      </c>
      <c r="AC298" s="77" t="s">
        <v>73</v>
      </c>
      <c r="AG298" s="77" t="s">
        <v>72</v>
      </c>
    </row>
    <row r="299" spans="1:33" ht="12.95" customHeight="1" x14ac:dyDescent="0.2">
      <c r="A299" s="77" t="s">
        <v>120</v>
      </c>
      <c r="C299" s="101">
        <v>48127.45</v>
      </c>
      <c r="D299" s="101"/>
      <c r="E299" s="77">
        <f t="shared" si="30"/>
        <v>12441.965649341397</v>
      </c>
      <c r="F299" s="77">
        <f t="shared" si="31"/>
        <v>12442</v>
      </c>
      <c r="O299" s="77">
        <f t="shared" ca="1" si="33"/>
        <v>-1.4311644300322559E-2</v>
      </c>
      <c r="Q299" s="102">
        <f t="shared" si="34"/>
        <v>33108.949999999997</v>
      </c>
      <c r="U299" s="86">
        <v>-1.8031560000963509E-2</v>
      </c>
      <c r="AC299" s="77" t="s">
        <v>73</v>
      </c>
      <c r="AG299" s="77" t="s">
        <v>72</v>
      </c>
    </row>
    <row r="300" spans="1:33" ht="12.95" customHeight="1" x14ac:dyDescent="0.2">
      <c r="A300" s="77" t="s">
        <v>120</v>
      </c>
      <c r="C300" s="101">
        <v>48127.451000000001</v>
      </c>
      <c r="D300" s="101"/>
      <c r="E300" s="77">
        <f t="shared" si="30"/>
        <v>12441.967554371175</v>
      </c>
      <c r="F300" s="77">
        <f t="shared" si="31"/>
        <v>12442</v>
      </c>
      <c r="O300" s="77">
        <f t="shared" ca="1" si="33"/>
        <v>-1.4311644300322559E-2</v>
      </c>
      <c r="Q300" s="102">
        <f t="shared" si="34"/>
        <v>33108.951000000001</v>
      </c>
      <c r="U300" s="86">
        <v>-1.7031559997121803E-2</v>
      </c>
      <c r="AC300" s="77" t="s">
        <v>73</v>
      </c>
      <c r="AG300" s="77" t="s">
        <v>72</v>
      </c>
    </row>
    <row r="301" spans="1:33" ht="12.95" customHeight="1" x14ac:dyDescent="0.2">
      <c r="A301" s="77" t="s">
        <v>120</v>
      </c>
      <c r="C301" s="101">
        <v>48127.453999999998</v>
      </c>
      <c r="D301" s="101"/>
      <c r="E301" s="77">
        <f t="shared" si="30"/>
        <v>12441.973269460479</v>
      </c>
      <c r="F301" s="77">
        <f t="shared" si="31"/>
        <v>12442</v>
      </c>
      <c r="O301" s="77">
        <f t="shared" ca="1" si="33"/>
        <v>-1.4311644300322559E-2</v>
      </c>
      <c r="Q301" s="102">
        <f t="shared" si="34"/>
        <v>33108.953999999998</v>
      </c>
      <c r="U301" s="86">
        <v>-1.4031560000148602E-2</v>
      </c>
      <c r="AC301" s="77" t="s">
        <v>73</v>
      </c>
      <c r="AG301" s="77" t="s">
        <v>72</v>
      </c>
    </row>
    <row r="302" spans="1:33" ht="12.95" customHeight="1" x14ac:dyDescent="0.2">
      <c r="A302" s="77" t="s">
        <v>120</v>
      </c>
      <c r="C302" s="101">
        <v>48127.459000000003</v>
      </c>
      <c r="D302" s="101"/>
      <c r="E302" s="77">
        <f t="shared" si="30"/>
        <v>12441.982794609339</v>
      </c>
      <c r="F302" s="77">
        <f t="shared" si="31"/>
        <v>12442</v>
      </c>
      <c r="O302" s="77">
        <f t="shared" ca="1" si="33"/>
        <v>-1.4311644300322559E-2</v>
      </c>
      <c r="Q302" s="102">
        <f t="shared" si="34"/>
        <v>33108.959000000003</v>
      </c>
      <c r="U302" s="86">
        <v>-9.031559995491989E-3</v>
      </c>
      <c r="AC302" s="77" t="s">
        <v>73</v>
      </c>
      <c r="AG302" s="77" t="s">
        <v>72</v>
      </c>
    </row>
    <row r="303" spans="1:33" ht="12.95" customHeight="1" x14ac:dyDescent="0.2">
      <c r="A303" s="77" t="s">
        <v>59</v>
      </c>
      <c r="C303" s="101">
        <v>48320.637999999999</v>
      </c>
      <c r="D303" s="101"/>
      <c r="E303" s="77">
        <f t="shared" si="30"/>
        <v>12809.994540565687</v>
      </c>
      <c r="F303" s="77">
        <f t="shared" si="31"/>
        <v>12810</v>
      </c>
      <c r="G303" s="77">
        <f t="shared" ref="G303:G324" si="36">+C303-(C$7+F303*C$8)</f>
        <v>-2.865800001018215E-3</v>
      </c>
      <c r="I303" s="77">
        <f t="shared" ref="I303:I313" si="37">G303</f>
        <v>-2.865800001018215E-3</v>
      </c>
      <c r="O303" s="77">
        <f t="shared" ca="1" si="33"/>
        <v>-1.4267521862886661E-2</v>
      </c>
      <c r="Q303" s="102">
        <f t="shared" si="34"/>
        <v>33302.137999999999</v>
      </c>
    </row>
    <row r="304" spans="1:33" ht="12.95" customHeight="1" x14ac:dyDescent="0.2">
      <c r="A304" s="77" t="s">
        <v>120</v>
      </c>
      <c r="C304" s="101">
        <v>48484.404999999999</v>
      </c>
      <c r="D304" s="101"/>
      <c r="E304" s="77">
        <f t="shared" si="30"/>
        <v>13121.975550924133</v>
      </c>
      <c r="F304" s="77">
        <f t="shared" si="31"/>
        <v>13122</v>
      </c>
      <c r="G304" s="77">
        <f t="shared" si="36"/>
        <v>-1.2833959997806232E-2</v>
      </c>
      <c r="I304" s="77">
        <f t="shared" si="37"/>
        <v>-1.2833959997806232E-2</v>
      </c>
      <c r="O304" s="77">
        <f t="shared" ca="1" si="33"/>
        <v>-1.4230113709408401E-2</v>
      </c>
      <c r="Q304" s="102">
        <f t="shared" si="34"/>
        <v>33465.904999999999</v>
      </c>
      <c r="AC304" s="77" t="s">
        <v>73</v>
      </c>
      <c r="AG304" s="77" t="s">
        <v>72</v>
      </c>
    </row>
    <row r="305" spans="1:33" ht="12.95" customHeight="1" x14ac:dyDescent="0.2">
      <c r="A305" s="77" t="s">
        <v>120</v>
      </c>
      <c r="C305" s="101">
        <v>48484.41</v>
      </c>
      <c r="D305" s="101"/>
      <c r="E305" s="77">
        <f t="shared" si="30"/>
        <v>13121.985076072993</v>
      </c>
      <c r="F305" s="77">
        <f t="shared" si="31"/>
        <v>13122</v>
      </c>
      <c r="G305" s="77">
        <f t="shared" si="36"/>
        <v>-7.8339599931496195E-3</v>
      </c>
      <c r="I305" s="77">
        <f t="shared" si="37"/>
        <v>-7.8339599931496195E-3</v>
      </c>
      <c r="O305" s="77">
        <f t="shared" ca="1" si="33"/>
        <v>-1.4230113709408401E-2</v>
      </c>
      <c r="Q305" s="102">
        <f t="shared" si="34"/>
        <v>33465.910000000003</v>
      </c>
      <c r="AC305" s="77" t="s">
        <v>73</v>
      </c>
      <c r="AG305" s="77" t="s">
        <v>72</v>
      </c>
    </row>
    <row r="306" spans="1:33" ht="12.95" customHeight="1" x14ac:dyDescent="0.2">
      <c r="A306" s="77" t="s">
        <v>120</v>
      </c>
      <c r="C306" s="101">
        <v>48484.411</v>
      </c>
      <c r="D306" s="101"/>
      <c r="E306" s="77">
        <f t="shared" si="30"/>
        <v>13121.986981102757</v>
      </c>
      <c r="F306" s="77">
        <f t="shared" si="31"/>
        <v>13122</v>
      </c>
      <c r="G306" s="77">
        <f t="shared" si="36"/>
        <v>-6.8339599965838715E-3</v>
      </c>
      <c r="I306" s="77">
        <f t="shared" si="37"/>
        <v>-6.8339599965838715E-3</v>
      </c>
      <c r="O306" s="77">
        <f t="shared" ca="1" si="33"/>
        <v>-1.4230113709408401E-2</v>
      </c>
      <c r="Q306" s="102">
        <f t="shared" si="34"/>
        <v>33465.911</v>
      </c>
      <c r="AC306" s="77" t="s">
        <v>73</v>
      </c>
      <c r="AG306" s="77" t="s">
        <v>72</v>
      </c>
    </row>
    <row r="307" spans="1:33" ht="12.95" customHeight="1" x14ac:dyDescent="0.2">
      <c r="A307" s="77" t="s">
        <v>120</v>
      </c>
      <c r="C307" s="101">
        <v>48484.411999999997</v>
      </c>
      <c r="D307" s="101"/>
      <c r="E307" s="77">
        <f t="shared" si="30"/>
        <v>13121.98888613252</v>
      </c>
      <c r="F307" s="77">
        <f t="shared" si="31"/>
        <v>13122</v>
      </c>
      <c r="G307" s="77">
        <f t="shared" si="36"/>
        <v>-5.8339600000181235E-3</v>
      </c>
      <c r="I307" s="77">
        <f t="shared" si="37"/>
        <v>-5.8339600000181235E-3</v>
      </c>
      <c r="O307" s="77">
        <f t="shared" ca="1" si="33"/>
        <v>-1.4230113709408401E-2</v>
      </c>
      <c r="Q307" s="102">
        <f t="shared" si="34"/>
        <v>33465.911999999997</v>
      </c>
      <c r="AC307" s="77" t="s">
        <v>73</v>
      </c>
      <c r="AG307" s="77" t="s">
        <v>72</v>
      </c>
    </row>
    <row r="308" spans="1:33" ht="12.95" customHeight="1" x14ac:dyDescent="0.2">
      <c r="A308" s="77" t="s">
        <v>120</v>
      </c>
      <c r="C308" s="101">
        <v>48484.415999999997</v>
      </c>
      <c r="D308" s="101"/>
      <c r="E308" s="77">
        <f t="shared" si="30"/>
        <v>13121.996506251602</v>
      </c>
      <c r="F308" s="77">
        <f t="shared" si="31"/>
        <v>13122</v>
      </c>
      <c r="G308" s="77">
        <f t="shared" si="36"/>
        <v>-1.8339599992032163E-3</v>
      </c>
      <c r="I308" s="77">
        <f t="shared" si="37"/>
        <v>-1.8339599992032163E-3</v>
      </c>
      <c r="O308" s="77">
        <f t="shared" ca="1" si="33"/>
        <v>-1.4230113709408401E-2</v>
      </c>
      <c r="Q308" s="102">
        <f t="shared" si="34"/>
        <v>33465.915999999997</v>
      </c>
      <c r="AC308" s="77" t="s">
        <v>73</v>
      </c>
      <c r="AG308" s="77" t="s">
        <v>72</v>
      </c>
    </row>
    <row r="309" spans="1:33" ht="12.95" customHeight="1" x14ac:dyDescent="0.2">
      <c r="A309" s="77" t="s">
        <v>120</v>
      </c>
      <c r="C309" s="101">
        <v>48484.419000000002</v>
      </c>
      <c r="D309" s="101"/>
      <c r="E309" s="77">
        <f t="shared" si="30"/>
        <v>13122.002221340921</v>
      </c>
      <c r="F309" s="77">
        <f t="shared" si="31"/>
        <v>13122</v>
      </c>
      <c r="G309" s="77">
        <f t="shared" si="36"/>
        <v>1.166040005045943E-3</v>
      </c>
      <c r="I309" s="77">
        <f t="shared" si="37"/>
        <v>1.166040005045943E-3</v>
      </c>
      <c r="O309" s="77">
        <f t="shared" ca="1" si="33"/>
        <v>-1.4230113709408401E-2</v>
      </c>
      <c r="Q309" s="102">
        <f t="shared" si="34"/>
        <v>33465.919000000002</v>
      </c>
      <c r="AC309" s="77" t="s">
        <v>73</v>
      </c>
      <c r="AG309" s="77" t="s">
        <v>72</v>
      </c>
    </row>
    <row r="310" spans="1:33" ht="12.95" customHeight="1" x14ac:dyDescent="0.2">
      <c r="A310" s="77" t="s">
        <v>120</v>
      </c>
      <c r="C310" s="101">
        <v>48504.370999999999</v>
      </c>
      <c r="D310" s="101"/>
      <c r="E310" s="77">
        <f t="shared" si="30"/>
        <v>13160.011375313765</v>
      </c>
      <c r="F310" s="77">
        <f t="shared" si="31"/>
        <v>13160</v>
      </c>
      <c r="G310" s="77">
        <f t="shared" si="36"/>
        <v>5.9712000002036802E-3</v>
      </c>
      <c r="I310" s="77">
        <f t="shared" si="37"/>
        <v>5.9712000002036802E-3</v>
      </c>
      <c r="O310" s="77">
        <f t="shared" ca="1" si="33"/>
        <v>-1.4225557588151434E-2</v>
      </c>
      <c r="Q310" s="102">
        <f t="shared" si="34"/>
        <v>33485.870999999999</v>
      </c>
      <c r="AC310" s="77" t="s">
        <v>73</v>
      </c>
      <c r="AG310" s="77" t="s">
        <v>72</v>
      </c>
    </row>
    <row r="311" spans="1:33" ht="12.95" customHeight="1" x14ac:dyDescent="0.2">
      <c r="A311" s="77" t="s">
        <v>120</v>
      </c>
      <c r="C311" s="101">
        <v>48536.392999999996</v>
      </c>
      <c r="D311" s="101"/>
      <c r="E311" s="77">
        <f t="shared" si="30"/>
        <v>13221.014238611606</v>
      </c>
      <c r="F311" s="77">
        <f t="shared" si="31"/>
        <v>13221</v>
      </c>
      <c r="G311" s="77">
        <f t="shared" si="36"/>
        <v>7.4742200013133697E-3</v>
      </c>
      <c r="I311" s="77">
        <f t="shared" si="37"/>
        <v>7.4742200013133697E-3</v>
      </c>
      <c r="O311" s="77">
        <f t="shared" ca="1" si="33"/>
        <v>-1.4218243814554721E-2</v>
      </c>
      <c r="Q311" s="102">
        <f t="shared" si="34"/>
        <v>33517.892999999996</v>
      </c>
      <c r="AC311" s="77" t="s">
        <v>73</v>
      </c>
      <c r="AG311" s="77" t="s">
        <v>72</v>
      </c>
    </row>
    <row r="312" spans="1:33" ht="12.95" customHeight="1" x14ac:dyDescent="0.2">
      <c r="A312" s="77" t="s">
        <v>121</v>
      </c>
      <c r="C312" s="101">
        <v>48651.337899999999</v>
      </c>
      <c r="D312" s="101"/>
      <c r="E312" s="77">
        <f t="shared" si="30"/>
        <v>13439.98769503171</v>
      </c>
      <c r="F312" s="77">
        <f t="shared" si="31"/>
        <v>13440</v>
      </c>
      <c r="G312" s="77">
        <f t="shared" si="36"/>
        <v>-6.459199998062104E-3</v>
      </c>
      <c r="I312" s="77">
        <f t="shared" si="37"/>
        <v>-6.459199998062104E-3</v>
      </c>
      <c r="O312" s="77">
        <f t="shared" ca="1" si="33"/>
        <v>-1.4191986168363251E-2</v>
      </c>
      <c r="Q312" s="102">
        <f t="shared" si="34"/>
        <v>33632.837899999999</v>
      </c>
      <c r="AC312" s="77" t="s">
        <v>70</v>
      </c>
      <c r="AD312" s="77" t="s">
        <v>78</v>
      </c>
      <c r="AG312" s="77" t="s">
        <v>72</v>
      </c>
    </row>
    <row r="313" spans="1:33" ht="12.95" customHeight="1" x14ac:dyDescent="0.2">
      <c r="A313" s="77" t="s">
        <v>121</v>
      </c>
      <c r="C313" s="101">
        <v>48651.338000000003</v>
      </c>
      <c r="D313" s="101"/>
      <c r="E313" s="77">
        <f t="shared" si="30"/>
        <v>13439.987885534696</v>
      </c>
      <c r="F313" s="77">
        <f t="shared" si="31"/>
        <v>13440</v>
      </c>
      <c r="G313" s="77">
        <f t="shared" si="36"/>
        <v>-6.3591999933123589E-3</v>
      </c>
      <c r="I313" s="77">
        <f t="shared" si="37"/>
        <v>-6.3591999933123589E-3</v>
      </c>
      <c r="O313" s="77">
        <f t="shared" ca="1" si="33"/>
        <v>-1.4191986168363251E-2</v>
      </c>
      <c r="Q313" s="102">
        <f t="shared" si="34"/>
        <v>33632.838000000003</v>
      </c>
      <c r="AC313" s="77" t="s">
        <v>70</v>
      </c>
      <c r="AD313" s="77" t="s">
        <v>122</v>
      </c>
      <c r="AG313" s="77" t="s">
        <v>72</v>
      </c>
    </row>
    <row r="314" spans="1:33" ht="12.95" customHeight="1" x14ac:dyDescent="0.2">
      <c r="A314" s="77" t="s">
        <v>33</v>
      </c>
      <c r="C314" s="101">
        <v>48695.431850000001</v>
      </c>
      <c r="D314" s="101"/>
      <c r="E314" s="77">
        <f t="shared" si="30"/>
        <v>13523.987982462606</v>
      </c>
      <c r="F314" s="77">
        <f t="shared" si="31"/>
        <v>13524</v>
      </c>
      <c r="G314" s="77">
        <f t="shared" si="36"/>
        <v>-6.3083200002438389E-3</v>
      </c>
      <c r="J314" s="77">
        <f>+G314</f>
        <v>-6.3083200002438389E-3</v>
      </c>
      <c r="O314" s="77">
        <f t="shared" ca="1" si="33"/>
        <v>-1.4181914742426796E-2</v>
      </c>
      <c r="Q314" s="102">
        <f t="shared" si="34"/>
        <v>33676.931850000001</v>
      </c>
      <c r="S314" s="77" t="s">
        <v>34</v>
      </c>
    </row>
    <row r="315" spans="1:33" ht="12.95" customHeight="1" x14ac:dyDescent="0.2">
      <c r="A315" s="98" t="s">
        <v>930</v>
      </c>
      <c r="B315" s="99" t="s">
        <v>126</v>
      </c>
      <c r="C315" s="100">
        <v>48695.431900000003</v>
      </c>
      <c r="D315" s="101"/>
      <c r="E315" s="9">
        <f t="shared" si="30"/>
        <v>13523.988077714099</v>
      </c>
      <c r="F315" s="77">
        <f t="shared" si="31"/>
        <v>13524</v>
      </c>
      <c r="G315" s="77">
        <f t="shared" si="36"/>
        <v>-6.2583199978689663E-3</v>
      </c>
      <c r="J315" s="77">
        <f>G315</f>
        <v>-6.2583199978689663E-3</v>
      </c>
      <c r="O315" s="77">
        <f t="shared" ca="1" si="33"/>
        <v>-1.4181914742426796E-2</v>
      </c>
      <c r="Q315" s="102">
        <f t="shared" si="34"/>
        <v>33676.931900000003</v>
      </c>
    </row>
    <row r="316" spans="1:33" ht="12.95" customHeight="1" x14ac:dyDescent="0.2">
      <c r="A316" s="77" t="s">
        <v>59</v>
      </c>
      <c r="C316" s="101">
        <v>48794.644</v>
      </c>
      <c r="D316" s="101"/>
      <c r="E316" s="77">
        <f t="shared" si="30"/>
        <v>13712.990081767311</v>
      </c>
      <c r="F316" s="77">
        <f t="shared" si="31"/>
        <v>13713</v>
      </c>
      <c r="G316" s="77">
        <f t="shared" si="36"/>
        <v>-5.2063399998587556E-3</v>
      </c>
      <c r="I316" s="77">
        <f t="shared" ref="I316:I324" si="38">G316</f>
        <v>-5.2063399998587556E-3</v>
      </c>
      <c r="O316" s="77">
        <f t="shared" ca="1" si="33"/>
        <v>-1.4159254034069773E-2</v>
      </c>
      <c r="Q316" s="102">
        <f t="shared" si="34"/>
        <v>33776.144</v>
      </c>
    </row>
    <row r="317" spans="1:33" ht="12.95" customHeight="1" x14ac:dyDescent="0.2">
      <c r="A317" s="77" t="s">
        <v>123</v>
      </c>
      <c r="C317" s="101">
        <v>49067.603300000002</v>
      </c>
      <c r="D317" s="101"/>
      <c r="E317" s="77">
        <f t="shared" si="30"/>
        <v>14232.985674290439</v>
      </c>
      <c r="F317" s="77">
        <f t="shared" si="31"/>
        <v>14233</v>
      </c>
      <c r="G317" s="77">
        <f t="shared" si="36"/>
        <v>-7.519939994381275E-3</v>
      </c>
      <c r="I317" s="77">
        <f t="shared" si="38"/>
        <v>-7.519939994381275E-3</v>
      </c>
      <c r="O317" s="77">
        <f t="shared" ca="1" si="33"/>
        <v>-1.4096907111606004E-2</v>
      </c>
      <c r="Q317" s="102">
        <f t="shared" si="34"/>
        <v>34049.103300000002</v>
      </c>
      <c r="AC317" s="77" t="s">
        <v>70</v>
      </c>
      <c r="AD317" s="77" t="s">
        <v>78</v>
      </c>
      <c r="AG317" s="77" t="s">
        <v>72</v>
      </c>
    </row>
    <row r="318" spans="1:33" ht="12.95" customHeight="1" x14ac:dyDescent="0.2">
      <c r="A318" s="77" t="s">
        <v>123</v>
      </c>
      <c r="C318" s="101">
        <v>49067.603499999997</v>
      </c>
      <c r="D318" s="101"/>
      <c r="E318" s="77">
        <f t="shared" si="30"/>
        <v>14232.986055296384</v>
      </c>
      <c r="F318" s="77">
        <f t="shared" si="31"/>
        <v>14233</v>
      </c>
      <c r="G318" s="77">
        <f t="shared" si="36"/>
        <v>-7.3199399994337E-3</v>
      </c>
      <c r="I318" s="77">
        <f t="shared" si="38"/>
        <v>-7.3199399994337E-3</v>
      </c>
      <c r="O318" s="77">
        <f t="shared" ca="1" si="33"/>
        <v>-1.4096907111606004E-2</v>
      </c>
      <c r="Q318" s="102">
        <f t="shared" si="34"/>
        <v>34049.103499999997</v>
      </c>
      <c r="AC318" s="77" t="s">
        <v>70</v>
      </c>
      <c r="AD318" s="77" t="s">
        <v>122</v>
      </c>
      <c r="AG318" s="77" t="s">
        <v>72</v>
      </c>
    </row>
    <row r="319" spans="1:33" ht="12.95" customHeight="1" x14ac:dyDescent="0.2">
      <c r="A319" s="77" t="s">
        <v>59</v>
      </c>
      <c r="C319" s="101">
        <v>49100.680999999997</v>
      </c>
      <c r="D319" s="101"/>
      <c r="E319" s="77">
        <f t="shared" si="30"/>
        <v>14295.999677516558</v>
      </c>
      <c r="F319" s="77">
        <f t="shared" si="31"/>
        <v>14296</v>
      </c>
      <c r="G319" s="77">
        <f t="shared" si="36"/>
        <v>-1.6927999968174845E-4</v>
      </c>
      <c r="I319" s="77">
        <f t="shared" si="38"/>
        <v>-1.6927999968174845E-4</v>
      </c>
      <c r="O319" s="77">
        <f t="shared" ca="1" si="33"/>
        <v>-1.4089353542153663E-2</v>
      </c>
      <c r="Q319" s="102">
        <f t="shared" si="34"/>
        <v>34082.180999999997</v>
      </c>
    </row>
    <row r="320" spans="1:33" ht="12.95" customHeight="1" x14ac:dyDescent="0.2">
      <c r="A320" s="77" t="s">
        <v>120</v>
      </c>
      <c r="C320" s="101">
        <v>49107.500999999997</v>
      </c>
      <c r="D320" s="101"/>
      <c r="E320" s="77">
        <f t="shared" si="30"/>
        <v>14308.991980548577</v>
      </c>
      <c r="F320" s="77">
        <f t="shared" si="31"/>
        <v>14309</v>
      </c>
      <c r="G320" s="77">
        <f t="shared" si="36"/>
        <v>-4.2096199977095239E-3</v>
      </c>
      <c r="I320" s="77">
        <f t="shared" si="38"/>
        <v>-4.2096199977095239E-3</v>
      </c>
      <c r="O320" s="77">
        <f t="shared" ca="1" si="33"/>
        <v>-1.408779486909207E-2</v>
      </c>
      <c r="Q320" s="102">
        <f t="shared" si="34"/>
        <v>34089.000999999997</v>
      </c>
      <c r="AC320" s="77" t="s">
        <v>73</v>
      </c>
      <c r="AG320" s="77" t="s">
        <v>72</v>
      </c>
    </row>
    <row r="321" spans="1:33" ht="12.95" customHeight="1" x14ac:dyDescent="0.2">
      <c r="A321" s="77" t="s">
        <v>120</v>
      </c>
      <c r="C321" s="101">
        <v>49117.483</v>
      </c>
      <c r="D321" s="101"/>
      <c r="E321" s="77">
        <f t="shared" si="30"/>
        <v>14328.007987713629</v>
      </c>
      <c r="F321" s="77">
        <f t="shared" si="31"/>
        <v>14328</v>
      </c>
      <c r="G321" s="77">
        <f t="shared" si="36"/>
        <v>4.1929600047296844E-3</v>
      </c>
      <c r="I321" s="77">
        <f t="shared" si="38"/>
        <v>4.1929600047296844E-3</v>
      </c>
      <c r="O321" s="77">
        <f t="shared" ca="1" si="33"/>
        <v>-1.4085516808463585E-2</v>
      </c>
      <c r="Q321" s="102">
        <f t="shared" si="34"/>
        <v>34098.983</v>
      </c>
      <c r="AC321" s="77" t="s">
        <v>73</v>
      </c>
      <c r="AG321" s="77" t="s">
        <v>72</v>
      </c>
    </row>
    <row r="322" spans="1:33" ht="12.95" customHeight="1" x14ac:dyDescent="0.2">
      <c r="A322" s="77" t="s">
        <v>59</v>
      </c>
      <c r="C322" s="101">
        <v>49164.713000000003</v>
      </c>
      <c r="D322" s="101"/>
      <c r="E322" s="77">
        <f t="shared" si="30"/>
        <v>14417.982543755021</v>
      </c>
      <c r="F322" s="77">
        <f t="shared" si="31"/>
        <v>14418</v>
      </c>
      <c r="G322" s="77">
        <f t="shared" si="36"/>
        <v>-9.1632399926311336E-3</v>
      </c>
      <c r="I322" s="77">
        <f t="shared" si="38"/>
        <v>-9.1632399926311336E-3</v>
      </c>
      <c r="O322" s="77">
        <f t="shared" ca="1" si="33"/>
        <v>-1.4074725994960241E-2</v>
      </c>
      <c r="Q322" s="102">
        <f t="shared" si="34"/>
        <v>34146.213000000003</v>
      </c>
    </row>
    <row r="323" spans="1:33" ht="12.95" customHeight="1" x14ac:dyDescent="0.2">
      <c r="A323" s="77" t="s">
        <v>59</v>
      </c>
      <c r="C323" s="101">
        <v>49194.639000000003</v>
      </c>
      <c r="D323" s="101"/>
      <c r="E323" s="77">
        <f t="shared" si="30"/>
        <v>14474.992464654753</v>
      </c>
      <c r="F323" s="77">
        <f t="shared" si="31"/>
        <v>14475</v>
      </c>
      <c r="G323" s="77">
        <f t="shared" si="36"/>
        <v>-3.9554999966640025E-3</v>
      </c>
      <c r="I323" s="77">
        <f t="shared" si="38"/>
        <v>-3.9554999966640025E-3</v>
      </c>
      <c r="O323" s="77">
        <f t="shared" ca="1" si="33"/>
        <v>-1.4067891813074791E-2</v>
      </c>
      <c r="Q323" s="102">
        <f t="shared" si="34"/>
        <v>34176.139000000003</v>
      </c>
    </row>
    <row r="324" spans="1:33" ht="12.95" customHeight="1" x14ac:dyDescent="0.2">
      <c r="A324" s="77" t="s">
        <v>59</v>
      </c>
      <c r="C324" s="101">
        <v>49333.733</v>
      </c>
      <c r="D324" s="101"/>
      <c r="E324" s="77">
        <f t="shared" si="30"/>
        <v>14739.970675495748</v>
      </c>
      <c r="F324" s="77">
        <f t="shared" si="31"/>
        <v>14740</v>
      </c>
      <c r="G324" s="77">
        <f t="shared" si="36"/>
        <v>-1.5393199995742179E-2</v>
      </c>
      <c r="I324" s="77">
        <f t="shared" si="38"/>
        <v>-1.5393199995742179E-2</v>
      </c>
      <c r="O324" s="77">
        <f t="shared" ca="1" si="33"/>
        <v>-1.4036118862203831E-2</v>
      </c>
      <c r="Q324" s="102">
        <f t="shared" si="34"/>
        <v>34315.233</v>
      </c>
    </row>
    <row r="325" spans="1:33" ht="12.95" customHeight="1" x14ac:dyDescent="0.2">
      <c r="A325" s="77" t="s">
        <v>120</v>
      </c>
      <c r="C325" s="101">
        <v>49537.406999999999</v>
      </c>
      <c r="D325" s="101"/>
      <c r="E325" s="77">
        <f t="shared" si="30"/>
        <v>15127.975708889204</v>
      </c>
      <c r="F325" s="77">
        <f t="shared" si="31"/>
        <v>15128</v>
      </c>
      <c r="O325" s="77">
        <f t="shared" ca="1" si="33"/>
        <v>-1.3989598466211636E-2</v>
      </c>
      <c r="Q325" s="102">
        <f t="shared" si="34"/>
        <v>34518.906999999999</v>
      </c>
      <c r="U325" s="86">
        <v>-1.2751039997965563E-2</v>
      </c>
      <c r="AC325" s="77" t="s">
        <v>73</v>
      </c>
      <c r="AG325" s="77" t="s">
        <v>72</v>
      </c>
    </row>
    <row r="326" spans="1:33" ht="12.95" customHeight="1" x14ac:dyDescent="0.2">
      <c r="A326" s="77" t="s">
        <v>120</v>
      </c>
      <c r="C326" s="101">
        <v>49537.411999999997</v>
      </c>
      <c r="D326" s="101"/>
      <c r="E326" s="77">
        <f t="shared" si="30"/>
        <v>15127.985234038048</v>
      </c>
      <c r="F326" s="77">
        <f t="shared" si="31"/>
        <v>15128</v>
      </c>
      <c r="O326" s="77">
        <f t="shared" ca="1" si="33"/>
        <v>-1.3989598466211636E-2</v>
      </c>
      <c r="Q326" s="102">
        <f t="shared" si="34"/>
        <v>34518.911999999997</v>
      </c>
      <c r="U326" s="86">
        <v>-7.7510400005849078E-3</v>
      </c>
      <c r="AC326" s="77" t="s">
        <v>73</v>
      </c>
      <c r="AG326" s="77" t="s">
        <v>72</v>
      </c>
    </row>
    <row r="327" spans="1:33" ht="12.95" customHeight="1" x14ac:dyDescent="0.2">
      <c r="A327" s="77" t="s">
        <v>120</v>
      </c>
      <c r="C327" s="101">
        <v>49537.415999999997</v>
      </c>
      <c r="D327" s="101"/>
      <c r="E327" s="77">
        <f t="shared" si="30"/>
        <v>15127.99285415713</v>
      </c>
      <c r="F327" s="77">
        <f t="shared" si="31"/>
        <v>15128</v>
      </c>
      <c r="O327" s="77">
        <f t="shared" ca="1" si="33"/>
        <v>-1.3989598466211636E-2</v>
      </c>
      <c r="Q327" s="102">
        <f t="shared" si="34"/>
        <v>34518.915999999997</v>
      </c>
      <c r="U327" s="86">
        <v>-3.7510399997700006E-3</v>
      </c>
      <c r="AC327" s="77" t="s">
        <v>73</v>
      </c>
      <c r="AG327" s="77" t="s">
        <v>72</v>
      </c>
    </row>
    <row r="328" spans="1:33" ht="12.95" customHeight="1" x14ac:dyDescent="0.2">
      <c r="A328" s="77" t="s">
        <v>120</v>
      </c>
      <c r="C328" s="101">
        <v>49569.432000000001</v>
      </c>
      <c r="D328" s="101"/>
      <c r="E328" s="77">
        <f t="shared" si="30"/>
        <v>15188.98428727636</v>
      </c>
      <c r="F328" s="77">
        <f t="shared" si="31"/>
        <v>15189</v>
      </c>
      <c r="O328" s="77">
        <f t="shared" ca="1" si="33"/>
        <v>-1.3982284692614925E-2</v>
      </c>
      <c r="Q328" s="102">
        <f t="shared" si="34"/>
        <v>34550.932000000001</v>
      </c>
      <c r="U328" s="86">
        <v>-8.248019999882672E-3</v>
      </c>
      <c r="AC328" s="77" t="s">
        <v>73</v>
      </c>
      <c r="AG328" s="77" t="s">
        <v>72</v>
      </c>
    </row>
    <row r="329" spans="1:33" ht="12.95" customHeight="1" x14ac:dyDescent="0.2">
      <c r="A329" s="77" t="s">
        <v>120</v>
      </c>
      <c r="C329" s="101">
        <v>49569.432000000001</v>
      </c>
      <c r="D329" s="101"/>
      <c r="E329" s="77">
        <f t="shared" si="30"/>
        <v>15188.98428727636</v>
      </c>
      <c r="F329" s="77">
        <f t="shared" si="31"/>
        <v>15189</v>
      </c>
      <c r="O329" s="77">
        <f t="shared" ca="1" si="33"/>
        <v>-1.3982284692614925E-2</v>
      </c>
      <c r="Q329" s="102">
        <f t="shared" si="34"/>
        <v>34550.932000000001</v>
      </c>
      <c r="U329" s="86">
        <v>-8.248019999882672E-3</v>
      </c>
      <c r="AC329" s="77" t="s">
        <v>73</v>
      </c>
      <c r="AG329" s="77" t="s">
        <v>72</v>
      </c>
    </row>
    <row r="330" spans="1:33" ht="12.95" customHeight="1" x14ac:dyDescent="0.2">
      <c r="A330" s="77" t="s">
        <v>120</v>
      </c>
      <c r="C330" s="101">
        <v>49569.436000000002</v>
      </c>
      <c r="D330" s="101"/>
      <c r="E330" s="77">
        <f t="shared" si="30"/>
        <v>15188.991907395442</v>
      </c>
      <c r="F330" s="77">
        <f t="shared" si="31"/>
        <v>15189</v>
      </c>
      <c r="O330" s="77">
        <f t="shared" ca="1" si="33"/>
        <v>-1.3982284692614925E-2</v>
      </c>
      <c r="Q330" s="102">
        <f t="shared" si="34"/>
        <v>34550.936000000002</v>
      </c>
      <c r="U330" s="86">
        <v>-4.2480199990677647E-3</v>
      </c>
      <c r="AC330" s="77" t="s">
        <v>73</v>
      </c>
      <c r="AG330" s="77" t="s">
        <v>72</v>
      </c>
    </row>
    <row r="331" spans="1:33" ht="12.95" customHeight="1" x14ac:dyDescent="0.2">
      <c r="A331" s="77" t="s">
        <v>120</v>
      </c>
      <c r="C331" s="101">
        <v>49569.436999999998</v>
      </c>
      <c r="D331" s="101"/>
      <c r="E331" s="77">
        <f t="shared" si="30"/>
        <v>15188.993812425206</v>
      </c>
      <c r="F331" s="77">
        <f t="shared" si="31"/>
        <v>15189</v>
      </c>
      <c r="O331" s="77">
        <f t="shared" ca="1" si="33"/>
        <v>-1.3982284692614925E-2</v>
      </c>
      <c r="Q331" s="102">
        <f t="shared" si="34"/>
        <v>34550.936999999998</v>
      </c>
      <c r="U331" s="86">
        <v>-3.2480200025020167E-3</v>
      </c>
      <c r="AC331" s="77" t="s">
        <v>73</v>
      </c>
      <c r="AG331" s="77" t="s">
        <v>72</v>
      </c>
    </row>
    <row r="332" spans="1:33" ht="12.95" customHeight="1" x14ac:dyDescent="0.2">
      <c r="A332" s="77" t="s">
        <v>120</v>
      </c>
      <c r="C332" s="101">
        <v>49569.438000000002</v>
      </c>
      <c r="D332" s="101"/>
      <c r="E332" s="77">
        <f t="shared" si="30"/>
        <v>15188.995717454984</v>
      </c>
      <c r="F332" s="77">
        <f t="shared" si="31"/>
        <v>15189</v>
      </c>
      <c r="O332" s="77">
        <f t="shared" ca="1" si="33"/>
        <v>-1.3982284692614925E-2</v>
      </c>
      <c r="Q332" s="102">
        <f t="shared" si="34"/>
        <v>34550.938000000002</v>
      </c>
      <c r="U332" s="86">
        <v>-2.2480199986603111E-3</v>
      </c>
      <c r="AC332" s="77" t="s">
        <v>73</v>
      </c>
      <c r="AG332" s="77" t="s">
        <v>72</v>
      </c>
    </row>
    <row r="333" spans="1:33" ht="12.95" customHeight="1" x14ac:dyDescent="0.2">
      <c r="A333" s="77" t="s">
        <v>120</v>
      </c>
      <c r="C333" s="101">
        <v>49569.440999999999</v>
      </c>
      <c r="D333" s="101"/>
      <c r="E333" s="77">
        <f t="shared" si="30"/>
        <v>15189.001432544288</v>
      </c>
      <c r="F333" s="77">
        <f t="shared" si="31"/>
        <v>15189</v>
      </c>
      <c r="O333" s="77">
        <f t="shared" ca="1" si="33"/>
        <v>-1.3982284692614925E-2</v>
      </c>
      <c r="Q333" s="102">
        <f t="shared" si="34"/>
        <v>34550.940999999999</v>
      </c>
      <c r="U333" s="86">
        <v>7.5197999831289053E-4</v>
      </c>
      <c r="AC333" s="77" t="s">
        <v>73</v>
      </c>
      <c r="AG333" s="77" t="s">
        <v>72</v>
      </c>
    </row>
    <row r="334" spans="1:33" ht="12.95" customHeight="1" x14ac:dyDescent="0.2">
      <c r="A334" s="77" t="s">
        <v>120</v>
      </c>
      <c r="C334" s="101">
        <v>49569.442000000003</v>
      </c>
      <c r="D334" s="101"/>
      <c r="E334" s="77">
        <f t="shared" si="30"/>
        <v>15189.003337574066</v>
      </c>
      <c r="F334" s="77">
        <f t="shared" si="31"/>
        <v>15189</v>
      </c>
      <c r="O334" s="77">
        <f t="shared" ca="1" si="33"/>
        <v>-1.3982284692614925E-2</v>
      </c>
      <c r="Q334" s="102">
        <f t="shared" si="34"/>
        <v>34550.942000000003</v>
      </c>
      <c r="U334" s="86">
        <v>1.7519800021545961E-3</v>
      </c>
      <c r="AC334" s="77" t="s">
        <v>73</v>
      </c>
      <c r="AG334" s="77" t="s">
        <v>72</v>
      </c>
    </row>
    <row r="335" spans="1:33" ht="12.95" customHeight="1" x14ac:dyDescent="0.2">
      <c r="A335" s="77" t="s">
        <v>120</v>
      </c>
      <c r="C335" s="101">
        <v>49570.472999999998</v>
      </c>
      <c r="D335" s="101"/>
      <c r="E335" s="77">
        <f t="shared" si="30"/>
        <v>15190.96742326702</v>
      </c>
      <c r="F335" s="77">
        <f t="shared" si="31"/>
        <v>15191</v>
      </c>
      <c r="O335" s="77">
        <f t="shared" ca="1" si="33"/>
        <v>-1.3982044896759294E-2</v>
      </c>
      <c r="Q335" s="102">
        <f t="shared" si="34"/>
        <v>34551.972999999998</v>
      </c>
      <c r="U335" s="86">
        <v>-1.710037999873748E-2</v>
      </c>
      <c r="AC335" s="77" t="s">
        <v>73</v>
      </c>
      <c r="AG335" s="77" t="s">
        <v>72</v>
      </c>
    </row>
    <row r="336" spans="1:33" ht="12.95" customHeight="1" x14ac:dyDescent="0.2">
      <c r="A336" s="77" t="s">
        <v>120</v>
      </c>
      <c r="C336" s="101">
        <v>49570.487999999998</v>
      </c>
      <c r="D336" s="101"/>
      <c r="E336" s="77">
        <f t="shared" si="30"/>
        <v>15190.995998713572</v>
      </c>
      <c r="F336" s="77">
        <f t="shared" si="31"/>
        <v>15191</v>
      </c>
      <c r="O336" s="77">
        <f t="shared" ca="1" si="33"/>
        <v>-1.3982044896759294E-2</v>
      </c>
      <c r="Q336" s="102">
        <f t="shared" si="34"/>
        <v>34551.987999999998</v>
      </c>
      <c r="U336" s="86">
        <v>-2.1003799993195571E-3</v>
      </c>
      <c r="AC336" s="77" t="s">
        <v>73</v>
      </c>
      <c r="AG336" s="77" t="s">
        <v>72</v>
      </c>
    </row>
    <row r="337" spans="1:33" ht="12.95" customHeight="1" x14ac:dyDescent="0.2">
      <c r="A337" s="77" t="s">
        <v>120</v>
      </c>
      <c r="C337" s="101">
        <v>49570.489000000001</v>
      </c>
      <c r="D337" s="101"/>
      <c r="E337" s="77">
        <f t="shared" si="30"/>
        <v>15190.997903743348</v>
      </c>
      <c r="F337" s="77">
        <f t="shared" si="31"/>
        <v>15191</v>
      </c>
      <c r="O337" s="77">
        <f t="shared" ca="1" si="33"/>
        <v>-1.3982044896759294E-2</v>
      </c>
      <c r="Q337" s="102">
        <f t="shared" si="34"/>
        <v>34551.989000000001</v>
      </c>
      <c r="U337" s="86">
        <v>-1.1003799954778515E-3</v>
      </c>
      <c r="AC337" s="77" t="s">
        <v>73</v>
      </c>
      <c r="AG337" s="77" t="s">
        <v>72</v>
      </c>
    </row>
    <row r="338" spans="1:33" ht="12.95" customHeight="1" x14ac:dyDescent="0.2">
      <c r="A338" s="77" t="s">
        <v>120</v>
      </c>
      <c r="C338" s="101">
        <v>49570.49</v>
      </c>
      <c r="D338" s="101"/>
      <c r="E338" s="77">
        <f t="shared" si="30"/>
        <v>15190.999808773111</v>
      </c>
      <c r="F338" s="77">
        <f t="shared" si="31"/>
        <v>15191</v>
      </c>
      <c r="O338" s="77">
        <f t="shared" ca="1" si="33"/>
        <v>-1.3982044896759294E-2</v>
      </c>
      <c r="Q338" s="102">
        <f t="shared" si="34"/>
        <v>34551.99</v>
      </c>
      <c r="U338" s="86">
        <v>-1.0037999891210347E-4</v>
      </c>
      <c r="AC338" s="77" t="s">
        <v>73</v>
      </c>
      <c r="AG338" s="77" t="s">
        <v>72</v>
      </c>
    </row>
    <row r="339" spans="1:33" ht="12.95" customHeight="1" x14ac:dyDescent="0.2">
      <c r="A339" s="77" t="s">
        <v>120</v>
      </c>
      <c r="C339" s="101">
        <v>49570.491000000002</v>
      </c>
      <c r="D339" s="101"/>
      <c r="E339" s="77">
        <f t="shared" si="30"/>
        <v>15191.001713802889</v>
      </c>
      <c r="F339" s="77">
        <f t="shared" si="31"/>
        <v>15191</v>
      </c>
      <c r="O339" s="77">
        <f t="shared" ca="1" si="33"/>
        <v>-1.3982044896759294E-2</v>
      </c>
      <c r="Q339" s="102">
        <f t="shared" si="34"/>
        <v>34551.991000000002</v>
      </c>
      <c r="U339" s="86">
        <v>8.9962000492960215E-4</v>
      </c>
      <c r="AC339" s="77" t="s">
        <v>73</v>
      </c>
      <c r="AG339" s="77" t="s">
        <v>72</v>
      </c>
    </row>
    <row r="340" spans="1:33" ht="12.95" customHeight="1" x14ac:dyDescent="0.2">
      <c r="A340" s="77" t="s">
        <v>59</v>
      </c>
      <c r="C340" s="101">
        <v>49635.574000000001</v>
      </c>
      <c r="D340" s="101"/>
      <c r="E340" s="77">
        <f t="shared" si="30"/>
        <v>15314.986766329701</v>
      </c>
      <c r="F340" s="77">
        <f t="shared" si="31"/>
        <v>15315</v>
      </c>
      <c r="G340" s="77">
        <f t="shared" ref="G340:G380" si="39">+C340-(C$7+F340*C$8)</f>
        <v>-6.9466999993892387E-3</v>
      </c>
      <c r="I340" s="77">
        <f>G340</f>
        <v>-6.9466999993892387E-3</v>
      </c>
      <c r="O340" s="77">
        <f t="shared" ca="1" si="33"/>
        <v>-1.3967177553710242E-2</v>
      </c>
      <c r="Q340" s="102">
        <f t="shared" si="34"/>
        <v>34617.074000000001</v>
      </c>
    </row>
    <row r="341" spans="1:33" ht="12.95" customHeight="1" x14ac:dyDescent="0.2">
      <c r="A341" s="98" t="s">
        <v>853</v>
      </c>
      <c r="B341" s="99" t="s">
        <v>126</v>
      </c>
      <c r="C341" s="100">
        <v>49783.080999999998</v>
      </c>
      <c r="D341" s="101"/>
      <c r="E341" s="9">
        <f t="shared" ref="E341:E404" si="40">+(C341-C$7)/C$8</f>
        <v>15595.991992626468</v>
      </c>
      <c r="F341" s="77">
        <f t="shared" ref="F341:F404" si="41">ROUND(2*E341,0)/2</f>
        <v>15596</v>
      </c>
      <c r="G341" s="77">
        <f t="shared" si="39"/>
        <v>-4.2032799974549562E-3</v>
      </c>
      <c r="K341" s="77">
        <f>G341</f>
        <v>-4.2032799974549562E-3</v>
      </c>
      <c r="O341" s="77">
        <f t="shared" ref="O341:O404" ca="1" si="42">+C$11+C$12*F341</f>
        <v>-1.3933486235994245E-2</v>
      </c>
      <c r="Q341" s="102">
        <f t="shared" ref="Q341:Q404" si="43">+C341-15018.5</f>
        <v>34764.580999999998</v>
      </c>
    </row>
    <row r="342" spans="1:33" ht="12.95" customHeight="1" x14ac:dyDescent="0.2">
      <c r="A342" s="98" t="s">
        <v>996</v>
      </c>
      <c r="B342" s="99" t="s">
        <v>126</v>
      </c>
      <c r="C342" s="100">
        <v>49863.396699999998</v>
      </c>
      <c r="D342" s="101"/>
      <c r="E342" s="9">
        <f t="shared" si="40"/>
        <v>15748.995792132142</v>
      </c>
      <c r="F342" s="77">
        <f t="shared" si="41"/>
        <v>15749</v>
      </c>
      <c r="G342" s="77">
        <f t="shared" si="39"/>
        <v>-2.2088199984864332E-3</v>
      </c>
      <c r="J342" s="77">
        <f>G342</f>
        <v>-2.2088199984864332E-3</v>
      </c>
      <c r="O342" s="77">
        <f t="shared" ca="1" si="42"/>
        <v>-1.3915141853038559E-2</v>
      </c>
      <c r="Q342" s="102">
        <f t="shared" si="43"/>
        <v>34844.896699999998</v>
      </c>
    </row>
    <row r="343" spans="1:33" ht="12.95" customHeight="1" x14ac:dyDescent="0.2">
      <c r="A343" s="98" t="s">
        <v>996</v>
      </c>
      <c r="B343" s="99" t="s">
        <v>126</v>
      </c>
      <c r="C343" s="100">
        <v>49863.400900000001</v>
      </c>
      <c r="D343" s="101"/>
      <c r="E343" s="9">
        <f t="shared" si="40"/>
        <v>15749.003793257183</v>
      </c>
      <c r="F343" s="77">
        <f t="shared" si="41"/>
        <v>15749</v>
      </c>
      <c r="G343" s="77">
        <f t="shared" si="39"/>
        <v>1.9911800045520067E-3</v>
      </c>
      <c r="J343" s="77">
        <f>G343</f>
        <v>1.9911800045520067E-3</v>
      </c>
      <c r="O343" s="77">
        <f t="shared" ca="1" si="42"/>
        <v>-1.3915141853038559E-2</v>
      </c>
      <c r="Q343" s="102">
        <f t="shared" si="43"/>
        <v>34844.900900000001</v>
      </c>
    </row>
    <row r="344" spans="1:33" ht="12.95" customHeight="1" x14ac:dyDescent="0.2">
      <c r="A344" s="98" t="s">
        <v>996</v>
      </c>
      <c r="B344" s="99" t="s">
        <v>126</v>
      </c>
      <c r="C344" s="100">
        <v>49947.379699999998</v>
      </c>
      <c r="D344" s="101"/>
      <c r="E344" s="9">
        <f t="shared" si="40"/>
        <v>15908.985907313672</v>
      </c>
      <c r="F344" s="77">
        <f t="shared" si="41"/>
        <v>15909</v>
      </c>
      <c r="G344" s="77">
        <f t="shared" si="39"/>
        <v>-7.3976200001197867E-3</v>
      </c>
      <c r="J344" s="77">
        <f>G344</f>
        <v>-7.3976200001197867E-3</v>
      </c>
      <c r="O344" s="77">
        <f t="shared" ca="1" si="42"/>
        <v>-1.3895958184588169E-2</v>
      </c>
      <c r="Q344" s="102">
        <f t="shared" si="43"/>
        <v>34928.879699999998</v>
      </c>
    </row>
    <row r="345" spans="1:33" ht="12.95" customHeight="1" x14ac:dyDescent="0.2">
      <c r="A345" s="98" t="s">
        <v>996</v>
      </c>
      <c r="B345" s="99" t="s">
        <v>126</v>
      </c>
      <c r="C345" s="100">
        <v>49947.394200000002</v>
      </c>
      <c r="D345" s="101"/>
      <c r="E345" s="9">
        <f t="shared" si="40"/>
        <v>15909.013530245347</v>
      </c>
      <c r="F345" s="77">
        <f t="shared" si="41"/>
        <v>15909</v>
      </c>
      <c r="G345" s="77">
        <f t="shared" si="39"/>
        <v>7.1023800046532415E-3</v>
      </c>
      <c r="J345" s="77">
        <f>G345</f>
        <v>7.1023800046532415E-3</v>
      </c>
      <c r="O345" s="77">
        <f t="shared" ca="1" si="42"/>
        <v>-1.3895958184588169E-2</v>
      </c>
      <c r="Q345" s="102">
        <f t="shared" si="43"/>
        <v>34928.894200000002</v>
      </c>
    </row>
    <row r="346" spans="1:33" ht="12.95" customHeight="1" x14ac:dyDescent="0.2">
      <c r="A346" s="77" t="s">
        <v>59</v>
      </c>
      <c r="C346" s="101">
        <v>50123.754000000001</v>
      </c>
      <c r="D346" s="101"/>
      <c r="E346" s="77">
        <f t="shared" si="40"/>
        <v>16244.98419949259</v>
      </c>
      <c r="F346" s="77">
        <f t="shared" si="41"/>
        <v>16245</v>
      </c>
      <c r="G346" s="77">
        <f t="shared" si="39"/>
        <v>-8.2941000000573695E-3</v>
      </c>
      <c r="I346" s="77">
        <f t="shared" ref="I346:I362" si="44">G346</f>
        <v>-8.2941000000573695E-3</v>
      </c>
      <c r="O346" s="77">
        <f t="shared" ca="1" si="42"/>
        <v>-1.385567248084235E-2</v>
      </c>
      <c r="Q346" s="102">
        <f t="shared" si="43"/>
        <v>35105.254000000001</v>
      </c>
    </row>
    <row r="347" spans="1:33" ht="12.95" customHeight="1" x14ac:dyDescent="0.2">
      <c r="A347" s="77" t="s">
        <v>59</v>
      </c>
      <c r="C347" s="101">
        <v>50165.752999999997</v>
      </c>
      <c r="D347" s="101"/>
      <c r="E347" s="77">
        <f t="shared" si="40"/>
        <v>16324.993544806623</v>
      </c>
      <c r="F347" s="77">
        <f t="shared" si="41"/>
        <v>16325</v>
      </c>
      <c r="G347" s="77">
        <f t="shared" si="39"/>
        <v>-3.3885000011650845E-3</v>
      </c>
      <c r="I347" s="77">
        <f t="shared" si="44"/>
        <v>-3.3885000011650845E-3</v>
      </c>
      <c r="O347" s="77">
        <f t="shared" ca="1" si="42"/>
        <v>-1.3846080646617156E-2</v>
      </c>
      <c r="Q347" s="102">
        <f t="shared" si="43"/>
        <v>35147.252999999997</v>
      </c>
    </row>
    <row r="348" spans="1:33" ht="12.95" customHeight="1" x14ac:dyDescent="0.2">
      <c r="A348" s="77" t="s">
        <v>59</v>
      </c>
      <c r="C348" s="101">
        <v>50313.786999999997</v>
      </c>
      <c r="D348" s="101"/>
      <c r="E348" s="77">
        <f t="shared" si="40"/>
        <v>16607.002721792232</v>
      </c>
      <c r="F348" s="77">
        <f t="shared" si="41"/>
        <v>16607</v>
      </c>
      <c r="G348" s="77">
        <f t="shared" si="39"/>
        <v>1.4287399972090498E-3</v>
      </c>
      <c r="I348" s="77">
        <f t="shared" si="44"/>
        <v>1.4287399972090498E-3</v>
      </c>
      <c r="O348" s="77">
        <f t="shared" ca="1" si="42"/>
        <v>-1.3812269430973342E-2</v>
      </c>
      <c r="Q348" s="102">
        <f t="shared" si="43"/>
        <v>35295.286999999997</v>
      </c>
    </row>
    <row r="349" spans="1:33" ht="12.95" customHeight="1" x14ac:dyDescent="0.2">
      <c r="A349" s="77" t="s">
        <v>59</v>
      </c>
      <c r="C349" s="101">
        <v>50523.75</v>
      </c>
      <c r="D349" s="101"/>
      <c r="E349" s="77">
        <f t="shared" si="40"/>
        <v>17006.988487409795</v>
      </c>
      <c r="F349" s="77">
        <f t="shared" si="41"/>
        <v>17007</v>
      </c>
      <c r="G349" s="77">
        <f t="shared" si="39"/>
        <v>-6.0432600002968684E-3</v>
      </c>
      <c r="I349" s="77">
        <f t="shared" si="44"/>
        <v>-6.0432600002968684E-3</v>
      </c>
      <c r="O349" s="77">
        <f t="shared" ca="1" si="42"/>
        <v>-1.3764310259847368E-2</v>
      </c>
      <c r="Q349" s="102">
        <f t="shared" si="43"/>
        <v>35505.25</v>
      </c>
    </row>
    <row r="350" spans="1:33" ht="12.95" customHeight="1" x14ac:dyDescent="0.2">
      <c r="A350" s="77" t="s">
        <v>59</v>
      </c>
      <c r="C350" s="101">
        <v>51088.574999999997</v>
      </c>
      <c r="D350" s="101"/>
      <c r="E350" s="77">
        <f t="shared" si="40"/>
        <v>18082.996927301279</v>
      </c>
      <c r="F350" s="77">
        <f t="shared" si="41"/>
        <v>18083</v>
      </c>
      <c r="G350" s="77">
        <f t="shared" si="39"/>
        <v>-1.6129400028148666E-3</v>
      </c>
      <c r="I350" s="77">
        <f t="shared" si="44"/>
        <v>-1.6129400028148666E-3</v>
      </c>
      <c r="O350" s="77">
        <f t="shared" ca="1" si="42"/>
        <v>-1.3635300089518495E-2</v>
      </c>
      <c r="Q350" s="102">
        <f t="shared" si="43"/>
        <v>36070.074999999997</v>
      </c>
    </row>
    <row r="351" spans="1:33" ht="12.95" customHeight="1" x14ac:dyDescent="0.2">
      <c r="A351" s="77" t="s">
        <v>59</v>
      </c>
      <c r="C351" s="101">
        <v>51109.572</v>
      </c>
      <c r="D351" s="101"/>
      <c r="E351" s="77">
        <f t="shared" si="40"/>
        <v>18122.996837383882</v>
      </c>
      <c r="F351" s="77">
        <f t="shared" si="41"/>
        <v>18123</v>
      </c>
      <c r="G351" s="77">
        <f t="shared" si="39"/>
        <v>-1.660139998421073E-3</v>
      </c>
      <c r="I351" s="77">
        <f t="shared" si="44"/>
        <v>-1.660139998421073E-3</v>
      </c>
      <c r="O351" s="77">
        <f t="shared" ca="1" si="42"/>
        <v>-1.3630504172405897E-2</v>
      </c>
      <c r="Q351" s="102">
        <f t="shared" si="43"/>
        <v>36091.072</v>
      </c>
    </row>
    <row r="352" spans="1:33" ht="12.95" customHeight="1" x14ac:dyDescent="0.2">
      <c r="A352" s="77" t="s">
        <v>59</v>
      </c>
      <c r="C352" s="101">
        <v>51130.561000000002</v>
      </c>
      <c r="D352" s="101"/>
      <c r="E352" s="77">
        <f t="shared" si="40"/>
        <v>18162.98150722832</v>
      </c>
      <c r="F352" s="77">
        <f t="shared" si="41"/>
        <v>18163</v>
      </c>
      <c r="G352" s="77">
        <f t="shared" si="39"/>
        <v>-9.7073399956570938E-3</v>
      </c>
      <c r="I352" s="77">
        <f t="shared" si="44"/>
        <v>-9.7073399956570938E-3</v>
      </c>
      <c r="O352" s="77">
        <f t="shared" ca="1" si="42"/>
        <v>-1.3625708255293299E-2</v>
      </c>
      <c r="Q352" s="102">
        <f t="shared" si="43"/>
        <v>36112.061000000002</v>
      </c>
    </row>
    <row r="353" spans="1:17" ht="12.95" customHeight="1" x14ac:dyDescent="0.2">
      <c r="A353" s="77" t="s">
        <v>59</v>
      </c>
      <c r="C353" s="101">
        <v>51248.669000000002</v>
      </c>
      <c r="D353" s="101"/>
      <c r="E353" s="77">
        <f t="shared" si="40"/>
        <v>18387.980763314194</v>
      </c>
      <c r="F353" s="77">
        <f t="shared" si="41"/>
        <v>18388</v>
      </c>
      <c r="G353" s="77">
        <f t="shared" si="39"/>
        <v>-1.0097839993250091E-2</v>
      </c>
      <c r="I353" s="77">
        <f t="shared" si="44"/>
        <v>-1.0097839993250091E-2</v>
      </c>
      <c r="O353" s="77">
        <f t="shared" ca="1" si="42"/>
        <v>-1.3598731221534939E-2</v>
      </c>
      <c r="Q353" s="102">
        <f t="shared" si="43"/>
        <v>36230.169000000002</v>
      </c>
    </row>
    <row r="354" spans="1:17" ht="12.95" customHeight="1" x14ac:dyDescent="0.2">
      <c r="A354" s="77" t="s">
        <v>59</v>
      </c>
      <c r="C354" s="101">
        <v>51257.593000000001</v>
      </c>
      <c r="D354" s="101"/>
      <c r="E354" s="77">
        <f t="shared" si="40"/>
        <v>18404.98124898248</v>
      </c>
      <c r="F354" s="77">
        <f t="shared" si="41"/>
        <v>18405</v>
      </c>
      <c r="G354" s="77">
        <f t="shared" si="39"/>
        <v>-9.8428999990574084E-3</v>
      </c>
      <c r="I354" s="77">
        <f t="shared" si="44"/>
        <v>-9.8428999990574084E-3</v>
      </c>
      <c r="O354" s="77">
        <f t="shared" ca="1" si="42"/>
        <v>-1.3596692956762085E-2</v>
      </c>
      <c r="Q354" s="102">
        <f t="shared" si="43"/>
        <v>36239.093000000001</v>
      </c>
    </row>
    <row r="355" spans="1:17" ht="12.95" customHeight="1" x14ac:dyDescent="0.2">
      <c r="A355" s="77" t="s">
        <v>59</v>
      </c>
      <c r="C355" s="101">
        <v>51261.790999999997</v>
      </c>
      <c r="D355" s="101"/>
      <c r="E355" s="77">
        <f t="shared" si="40"/>
        <v>18412.978563957317</v>
      </c>
      <c r="F355" s="77">
        <f t="shared" si="41"/>
        <v>18413</v>
      </c>
      <c r="G355" s="77">
        <f t="shared" si="39"/>
        <v>-1.1252340002101846E-2</v>
      </c>
      <c r="I355" s="77">
        <f t="shared" si="44"/>
        <v>-1.1252340002101846E-2</v>
      </c>
      <c r="O355" s="77">
        <f t="shared" ca="1" si="42"/>
        <v>-1.3595733773339565E-2</v>
      </c>
      <c r="Q355" s="102">
        <f t="shared" si="43"/>
        <v>36243.290999999997</v>
      </c>
    </row>
    <row r="356" spans="1:17" ht="12.95" customHeight="1" x14ac:dyDescent="0.2">
      <c r="A356" s="77" t="s">
        <v>59</v>
      </c>
      <c r="C356" s="101">
        <v>51300.637999999999</v>
      </c>
      <c r="D356" s="101"/>
      <c r="E356" s="77">
        <f t="shared" si="40"/>
        <v>18486.983255436033</v>
      </c>
      <c r="F356" s="77">
        <f t="shared" si="41"/>
        <v>18487</v>
      </c>
      <c r="G356" s="77">
        <f t="shared" si="39"/>
        <v>-8.7896600016392767E-3</v>
      </c>
      <c r="I356" s="77">
        <f t="shared" si="44"/>
        <v>-8.7896600016392767E-3</v>
      </c>
      <c r="O356" s="77">
        <f t="shared" ca="1" si="42"/>
        <v>-1.3586861326681259E-2</v>
      </c>
      <c r="Q356" s="102">
        <f t="shared" si="43"/>
        <v>36282.137999999999</v>
      </c>
    </row>
    <row r="357" spans="1:17" ht="12.95" customHeight="1" x14ac:dyDescent="0.2">
      <c r="A357" s="77" t="s">
        <v>59</v>
      </c>
      <c r="C357" s="101">
        <v>51586.718000000001</v>
      </c>
      <c r="D357" s="101"/>
      <c r="E357" s="77">
        <f t="shared" si="40"/>
        <v>19031.97417206359</v>
      </c>
      <c r="F357" s="77">
        <f t="shared" si="41"/>
        <v>19032</v>
      </c>
      <c r="G357" s="77">
        <f t="shared" si="39"/>
        <v>-1.3557759994000662E-2</v>
      </c>
      <c r="I357" s="77">
        <f t="shared" si="44"/>
        <v>-1.3557759994000662E-2</v>
      </c>
      <c r="O357" s="77">
        <f t="shared" ca="1" si="42"/>
        <v>-1.3521516956022118E-2</v>
      </c>
      <c r="Q357" s="102">
        <f t="shared" si="43"/>
        <v>36568.218000000001</v>
      </c>
    </row>
    <row r="358" spans="1:17" ht="12.95" customHeight="1" x14ac:dyDescent="0.2">
      <c r="A358" s="77" t="s">
        <v>59</v>
      </c>
      <c r="C358" s="101">
        <v>51607.724999999999</v>
      </c>
      <c r="D358" s="101"/>
      <c r="E358" s="77">
        <f t="shared" si="40"/>
        <v>19071.99313244388</v>
      </c>
      <c r="F358" s="77">
        <f t="shared" si="41"/>
        <v>19072</v>
      </c>
      <c r="G358" s="77">
        <f t="shared" si="39"/>
        <v>-3.6049600021215156E-3</v>
      </c>
      <c r="I358" s="77">
        <f t="shared" si="44"/>
        <v>-3.6049600021215156E-3</v>
      </c>
      <c r="O358" s="77">
        <f t="shared" ca="1" si="42"/>
        <v>-1.351672103890952E-2</v>
      </c>
      <c r="Q358" s="102">
        <f t="shared" si="43"/>
        <v>36589.224999999999</v>
      </c>
    </row>
    <row r="359" spans="1:17" ht="12.95" customHeight="1" x14ac:dyDescent="0.2">
      <c r="A359" s="77" t="s">
        <v>59</v>
      </c>
      <c r="C359" s="101">
        <v>51629.762999999999</v>
      </c>
      <c r="D359" s="101"/>
      <c r="E359" s="77">
        <f t="shared" si="40"/>
        <v>19113.976178517139</v>
      </c>
      <c r="F359" s="77">
        <f t="shared" si="41"/>
        <v>19114</v>
      </c>
      <c r="G359" s="77">
        <f t="shared" si="39"/>
        <v>-1.250451999658253E-2</v>
      </c>
      <c r="I359" s="77">
        <f t="shared" si="44"/>
        <v>-1.250451999658253E-2</v>
      </c>
      <c r="O359" s="77">
        <f t="shared" ca="1" si="42"/>
        <v>-1.3511685325941294E-2</v>
      </c>
      <c r="Q359" s="102">
        <f t="shared" si="43"/>
        <v>36611.262999999999</v>
      </c>
    </row>
    <row r="360" spans="1:17" ht="12.95" customHeight="1" x14ac:dyDescent="0.2">
      <c r="A360" s="77" t="s">
        <v>59</v>
      </c>
      <c r="C360" s="101">
        <v>51629.771999999997</v>
      </c>
      <c r="D360" s="101"/>
      <c r="E360" s="77">
        <f t="shared" si="40"/>
        <v>19113.993323785067</v>
      </c>
      <c r="F360" s="77">
        <f t="shared" si="41"/>
        <v>19114</v>
      </c>
      <c r="G360" s="77">
        <f t="shared" si="39"/>
        <v>-3.5045199983869679E-3</v>
      </c>
      <c r="I360" s="77">
        <f t="shared" si="44"/>
        <v>-3.5045199983869679E-3</v>
      </c>
      <c r="O360" s="77">
        <f t="shared" ca="1" si="42"/>
        <v>-1.3511685325941294E-2</v>
      </c>
      <c r="Q360" s="102">
        <f t="shared" si="43"/>
        <v>36611.271999999997</v>
      </c>
    </row>
    <row r="361" spans="1:17" ht="12.95" customHeight="1" x14ac:dyDescent="0.2">
      <c r="A361" s="77" t="s">
        <v>59</v>
      </c>
      <c r="C361" s="101">
        <v>51639.737999999998</v>
      </c>
      <c r="D361" s="101"/>
      <c r="E361" s="77">
        <f t="shared" si="40"/>
        <v>19132.978850473792</v>
      </c>
      <c r="F361" s="77">
        <f t="shared" si="41"/>
        <v>19133</v>
      </c>
      <c r="G361" s="77">
        <f t="shared" si="39"/>
        <v>-1.1101939999207389E-2</v>
      </c>
      <c r="I361" s="77">
        <f t="shared" si="44"/>
        <v>-1.1101939999207389E-2</v>
      </c>
      <c r="O361" s="77">
        <f t="shared" ca="1" si="42"/>
        <v>-1.3509407265312809E-2</v>
      </c>
      <c r="Q361" s="102">
        <f t="shared" si="43"/>
        <v>36621.237999999998</v>
      </c>
    </row>
    <row r="362" spans="1:17" ht="12.95" customHeight="1" x14ac:dyDescent="0.2">
      <c r="A362" s="98" t="s">
        <v>1045</v>
      </c>
      <c r="B362" s="99" t="s">
        <v>126</v>
      </c>
      <c r="C362" s="100">
        <v>51642.368000000002</v>
      </c>
      <c r="D362" s="101"/>
      <c r="E362" s="9">
        <f t="shared" si="40"/>
        <v>19137.98907876914</v>
      </c>
      <c r="F362" s="77">
        <f t="shared" si="41"/>
        <v>19138</v>
      </c>
      <c r="G362" s="77">
        <f t="shared" si="39"/>
        <v>-5.7328399998368695E-3</v>
      </c>
      <c r="I362" s="77">
        <f t="shared" si="44"/>
        <v>-5.7328399998368695E-3</v>
      </c>
      <c r="O362" s="77">
        <f t="shared" ca="1" si="42"/>
        <v>-1.3508807775673735E-2</v>
      </c>
      <c r="Q362" s="102">
        <f t="shared" si="43"/>
        <v>36623.868000000002</v>
      </c>
    </row>
    <row r="363" spans="1:17" ht="12.95" customHeight="1" x14ac:dyDescent="0.2">
      <c r="A363" s="98" t="s">
        <v>1050</v>
      </c>
      <c r="B363" s="99" t="s">
        <v>126</v>
      </c>
      <c r="C363" s="100">
        <v>51995.639799999997</v>
      </c>
      <c r="D363" s="101"/>
      <c r="E363" s="9">
        <f t="shared" si="40"/>
        <v>19810.982374702668</v>
      </c>
      <c r="F363" s="77">
        <f t="shared" si="41"/>
        <v>19811</v>
      </c>
      <c r="G363" s="77">
        <f t="shared" si="39"/>
        <v>-9.2519800018635578E-3</v>
      </c>
      <c r="K363" s="77">
        <f>G363</f>
        <v>-9.2519800018635578E-3</v>
      </c>
      <c r="O363" s="77">
        <f t="shared" ca="1" si="42"/>
        <v>-1.3428116470254282E-2</v>
      </c>
      <c r="Q363" s="102">
        <f t="shared" si="43"/>
        <v>36977.139799999997</v>
      </c>
    </row>
    <row r="364" spans="1:17" ht="12.95" customHeight="1" x14ac:dyDescent="0.2">
      <c r="A364" s="98" t="s">
        <v>1053</v>
      </c>
      <c r="B364" s="99" t="s">
        <v>126</v>
      </c>
      <c r="C364" s="100">
        <v>52000.366000000002</v>
      </c>
      <c r="D364" s="101"/>
      <c r="E364" s="9">
        <f t="shared" si="40"/>
        <v>19819.985926402078</v>
      </c>
      <c r="F364" s="77">
        <f t="shared" si="41"/>
        <v>19820</v>
      </c>
      <c r="G364" s="77">
        <f t="shared" si="39"/>
        <v>-7.3875999951269478E-3</v>
      </c>
      <c r="I364" s="77">
        <f>G364</f>
        <v>-7.3875999951269478E-3</v>
      </c>
      <c r="O364" s="77">
        <f t="shared" ca="1" si="42"/>
        <v>-1.3427037388903947E-2</v>
      </c>
      <c r="Q364" s="102">
        <f t="shared" si="43"/>
        <v>36981.866000000002</v>
      </c>
    </row>
    <row r="365" spans="1:17" ht="12.95" customHeight="1" x14ac:dyDescent="0.2">
      <c r="A365" s="98" t="s">
        <v>1050</v>
      </c>
      <c r="B365" s="99" t="s">
        <v>126</v>
      </c>
      <c r="C365" s="100">
        <v>52006.6633</v>
      </c>
      <c r="D365" s="101"/>
      <c r="E365" s="9">
        <f t="shared" si="40"/>
        <v>19831.982470373267</v>
      </c>
      <c r="F365" s="77">
        <f t="shared" si="41"/>
        <v>19832</v>
      </c>
      <c r="G365" s="77">
        <f t="shared" si="39"/>
        <v>-9.2017599963583052E-3</v>
      </c>
      <c r="K365" s="77">
        <f t="shared" ref="K365:K370" si="45">G365</f>
        <v>-9.2017599963583052E-3</v>
      </c>
      <c r="O365" s="77">
        <f t="shared" ca="1" si="42"/>
        <v>-1.3425598613770169E-2</v>
      </c>
      <c r="Q365" s="102">
        <f t="shared" si="43"/>
        <v>36988.1633</v>
      </c>
    </row>
    <row r="366" spans="1:17" ht="12.95" customHeight="1" x14ac:dyDescent="0.2">
      <c r="A366" s="98" t="s">
        <v>1050</v>
      </c>
      <c r="B366" s="99" t="s">
        <v>126</v>
      </c>
      <c r="C366" s="100">
        <v>52027.660199999998</v>
      </c>
      <c r="D366" s="101"/>
      <c r="E366" s="9">
        <f t="shared" si="40"/>
        <v>19871.98218995288</v>
      </c>
      <c r="F366" s="77">
        <f t="shared" si="41"/>
        <v>19872</v>
      </c>
      <c r="G366" s="77">
        <f t="shared" si="39"/>
        <v>-9.3489599967142567E-3</v>
      </c>
      <c r="K366" s="77">
        <f t="shared" si="45"/>
        <v>-9.3489599967142567E-3</v>
      </c>
      <c r="O366" s="77">
        <f t="shared" ca="1" si="42"/>
        <v>-1.3420802696657571E-2</v>
      </c>
      <c r="Q366" s="102">
        <f t="shared" si="43"/>
        <v>37009.160199999998</v>
      </c>
    </row>
    <row r="367" spans="1:17" ht="12.95" customHeight="1" x14ac:dyDescent="0.2">
      <c r="A367" s="98" t="s">
        <v>1050</v>
      </c>
      <c r="B367" s="99" t="s">
        <v>126</v>
      </c>
      <c r="C367" s="100">
        <v>52027.669000000002</v>
      </c>
      <c r="D367" s="101"/>
      <c r="E367" s="9">
        <f t="shared" si="40"/>
        <v>19871.998954214865</v>
      </c>
      <c r="F367" s="77">
        <f t="shared" si="41"/>
        <v>19872</v>
      </c>
      <c r="G367" s="77">
        <f t="shared" si="39"/>
        <v>-5.4895999346626922E-4</v>
      </c>
      <c r="K367" s="77">
        <f t="shared" si="45"/>
        <v>-5.4895999346626922E-4</v>
      </c>
      <c r="O367" s="77">
        <f t="shared" ca="1" si="42"/>
        <v>-1.3420802696657571E-2</v>
      </c>
      <c r="Q367" s="102">
        <f t="shared" si="43"/>
        <v>37009.169000000002</v>
      </c>
    </row>
    <row r="368" spans="1:17" ht="12.95" customHeight="1" x14ac:dyDescent="0.2">
      <c r="A368" s="98" t="s">
        <v>1050</v>
      </c>
      <c r="B368" s="99" t="s">
        <v>126</v>
      </c>
      <c r="C368" s="100">
        <v>52036.584199999998</v>
      </c>
      <c r="D368" s="101"/>
      <c r="E368" s="9">
        <f t="shared" si="40"/>
        <v>19888.98267562117</v>
      </c>
      <c r="F368" s="77">
        <f t="shared" si="41"/>
        <v>19889</v>
      </c>
      <c r="G368" s="77">
        <f t="shared" si="39"/>
        <v>-9.0940200025215745E-3</v>
      </c>
      <c r="K368" s="77">
        <f t="shared" si="45"/>
        <v>-9.0940200025215745E-3</v>
      </c>
      <c r="O368" s="77">
        <f t="shared" ca="1" si="42"/>
        <v>-1.3418764431884717E-2</v>
      </c>
      <c r="Q368" s="102">
        <f t="shared" si="43"/>
        <v>37018.084199999998</v>
      </c>
    </row>
    <row r="369" spans="1:21" ht="12.95" customHeight="1" x14ac:dyDescent="0.2">
      <c r="A369" s="98" t="s">
        <v>1050</v>
      </c>
      <c r="B369" s="99" t="s">
        <v>126</v>
      </c>
      <c r="C369" s="100">
        <v>52047.606800000001</v>
      </c>
      <c r="D369" s="101"/>
      <c r="E369" s="9">
        <f t="shared" si="40"/>
        <v>19909.98105676498</v>
      </c>
      <c r="F369" s="77">
        <f t="shared" si="41"/>
        <v>19910</v>
      </c>
      <c r="G369" s="77">
        <f t="shared" si="39"/>
        <v>-9.9437999961082824E-3</v>
      </c>
      <c r="K369" s="77">
        <f t="shared" si="45"/>
        <v>-9.9437999961082824E-3</v>
      </c>
      <c r="O369" s="77">
        <f t="shared" ca="1" si="42"/>
        <v>-1.3416246575400604E-2</v>
      </c>
      <c r="Q369" s="102">
        <f t="shared" si="43"/>
        <v>37029.106800000001</v>
      </c>
    </row>
    <row r="370" spans="1:21" ht="12.95" customHeight="1" x14ac:dyDescent="0.2">
      <c r="A370" s="98" t="s">
        <v>1050</v>
      </c>
      <c r="B370" s="99" t="s">
        <v>126</v>
      </c>
      <c r="C370" s="100">
        <v>52048.659</v>
      </c>
      <c r="D370" s="101"/>
      <c r="E370" s="9">
        <f t="shared" si="40"/>
        <v>19911.985529089066</v>
      </c>
      <c r="F370" s="77">
        <f t="shared" si="41"/>
        <v>19912</v>
      </c>
      <c r="G370" s="77">
        <f t="shared" si="39"/>
        <v>-7.5961599941365421E-3</v>
      </c>
      <c r="K370" s="77">
        <f t="shared" si="45"/>
        <v>-7.5961599941365421E-3</v>
      </c>
      <c r="O370" s="77">
        <f t="shared" ca="1" si="42"/>
        <v>-1.3416006779544973E-2</v>
      </c>
      <c r="Q370" s="102">
        <f t="shared" si="43"/>
        <v>37030.159</v>
      </c>
    </row>
    <row r="371" spans="1:21" ht="12.95" customHeight="1" x14ac:dyDescent="0.2">
      <c r="A371" s="98" t="s">
        <v>1073</v>
      </c>
      <c r="B371" s="99" t="s">
        <v>126</v>
      </c>
      <c r="C371" s="100">
        <v>52075.421000000002</v>
      </c>
      <c r="D371" s="101"/>
      <c r="E371" s="9">
        <f t="shared" si="40"/>
        <v>19962.967935796238</v>
      </c>
      <c r="F371" s="77">
        <f t="shared" si="41"/>
        <v>19963</v>
      </c>
      <c r="G371" s="77">
        <f t="shared" si="39"/>
        <v>-1.6831339991767891E-2</v>
      </c>
      <c r="I371" s="77">
        <f>G371</f>
        <v>-1.6831339991767891E-2</v>
      </c>
      <c r="O371" s="77">
        <f t="shared" ca="1" si="42"/>
        <v>-1.3409891985226411E-2</v>
      </c>
      <c r="Q371" s="102">
        <f t="shared" si="43"/>
        <v>37056.921000000002</v>
      </c>
    </row>
    <row r="372" spans="1:21" ht="12.95" customHeight="1" x14ac:dyDescent="0.2">
      <c r="A372" s="98" t="s">
        <v>1050</v>
      </c>
      <c r="B372" s="99" t="s">
        <v>126</v>
      </c>
      <c r="C372" s="100">
        <v>52225.565999999999</v>
      </c>
      <c r="D372" s="101"/>
      <c r="E372" s="9">
        <f t="shared" si="40"/>
        <v>20248.998630626502</v>
      </c>
      <c r="F372" s="77">
        <f t="shared" si="41"/>
        <v>20249</v>
      </c>
      <c r="G372" s="77">
        <f t="shared" si="39"/>
        <v>-7.1882000338518992E-4</v>
      </c>
      <c r="K372" s="77">
        <f t="shared" ref="K372:K380" si="46">G372</f>
        <v>-7.1882000338518992E-4</v>
      </c>
      <c r="O372" s="77">
        <f t="shared" ca="1" si="42"/>
        <v>-1.337560117787134E-2</v>
      </c>
      <c r="Q372" s="102">
        <f t="shared" si="43"/>
        <v>37207.065999999999</v>
      </c>
    </row>
    <row r="373" spans="1:21" ht="12.95" customHeight="1" x14ac:dyDescent="0.2">
      <c r="A373" s="98" t="s">
        <v>1050</v>
      </c>
      <c r="B373" s="99" t="s">
        <v>126</v>
      </c>
      <c r="C373" s="100">
        <v>52299.565999999999</v>
      </c>
      <c r="D373" s="101"/>
      <c r="E373" s="9">
        <f t="shared" si="40"/>
        <v>20389.970833613217</v>
      </c>
      <c r="F373" s="77">
        <f t="shared" si="41"/>
        <v>20390</v>
      </c>
      <c r="G373" s="77">
        <f t="shared" si="39"/>
        <v>-1.5310199996747542E-2</v>
      </c>
      <c r="K373" s="77">
        <f t="shared" si="46"/>
        <v>-1.5310199996747542E-2</v>
      </c>
      <c r="O373" s="77">
        <f t="shared" ca="1" si="42"/>
        <v>-1.3358695570049433E-2</v>
      </c>
      <c r="Q373" s="102">
        <f t="shared" si="43"/>
        <v>37281.065999999999</v>
      </c>
    </row>
    <row r="374" spans="1:21" ht="12.95" customHeight="1" x14ac:dyDescent="0.2">
      <c r="A374" s="98" t="s">
        <v>1050</v>
      </c>
      <c r="B374" s="99" t="s">
        <v>126</v>
      </c>
      <c r="C374" s="100">
        <v>52311.646999999997</v>
      </c>
      <c r="D374" s="101"/>
      <c r="E374" s="9">
        <f t="shared" si="40"/>
        <v>20412.98549826568</v>
      </c>
      <c r="F374" s="77">
        <f t="shared" si="41"/>
        <v>20413</v>
      </c>
      <c r="G374" s="77">
        <f t="shared" si="39"/>
        <v>-7.6123399994685315E-3</v>
      </c>
      <c r="K374" s="77">
        <f t="shared" si="46"/>
        <v>-7.6123399994685315E-3</v>
      </c>
      <c r="O374" s="77">
        <f t="shared" ca="1" si="42"/>
        <v>-1.335593791770969E-2</v>
      </c>
      <c r="Q374" s="102">
        <f t="shared" si="43"/>
        <v>37293.146999999997</v>
      </c>
    </row>
    <row r="375" spans="1:21" ht="12.95" customHeight="1" x14ac:dyDescent="0.2">
      <c r="A375" s="98" t="s">
        <v>1050</v>
      </c>
      <c r="B375" s="99" t="s">
        <v>126</v>
      </c>
      <c r="C375" s="100">
        <v>52314.798999999999</v>
      </c>
      <c r="D375" s="101"/>
      <c r="E375" s="9">
        <f t="shared" si="40"/>
        <v>20418.990152101007</v>
      </c>
      <c r="F375" s="77">
        <f t="shared" si="41"/>
        <v>20419</v>
      </c>
      <c r="G375" s="77">
        <f t="shared" si="39"/>
        <v>-5.1694200010388158E-3</v>
      </c>
      <c r="K375" s="77">
        <f t="shared" si="46"/>
        <v>-5.1694200010388158E-3</v>
      </c>
      <c r="O375" s="77">
        <f t="shared" ca="1" si="42"/>
        <v>-1.33552185301428E-2</v>
      </c>
      <c r="Q375" s="102">
        <f t="shared" si="43"/>
        <v>37296.298999999999</v>
      </c>
    </row>
    <row r="376" spans="1:21" ht="12.95" customHeight="1" x14ac:dyDescent="0.2">
      <c r="A376" s="98" t="s">
        <v>1050</v>
      </c>
      <c r="B376" s="99" t="s">
        <v>126</v>
      </c>
      <c r="C376" s="100">
        <v>52342.620999999999</v>
      </c>
      <c r="D376" s="101"/>
      <c r="E376" s="9">
        <f t="shared" si="40"/>
        <v>20471.991890364472</v>
      </c>
      <c r="F376" s="77">
        <f t="shared" si="41"/>
        <v>20472</v>
      </c>
      <c r="G376" s="77">
        <f t="shared" si="39"/>
        <v>-4.2569599972921424E-3</v>
      </c>
      <c r="K376" s="77">
        <f t="shared" si="46"/>
        <v>-4.2569599972921424E-3</v>
      </c>
      <c r="O376" s="77">
        <f t="shared" ca="1" si="42"/>
        <v>-1.3348863939968609E-2</v>
      </c>
      <c r="Q376" s="102">
        <f t="shared" si="43"/>
        <v>37324.120999999999</v>
      </c>
    </row>
    <row r="377" spans="1:21" ht="12.95" customHeight="1" x14ac:dyDescent="0.2">
      <c r="A377" s="98" t="s">
        <v>1050</v>
      </c>
      <c r="B377" s="99" t="s">
        <v>126</v>
      </c>
      <c r="C377" s="100">
        <v>52383.559099999999</v>
      </c>
      <c r="D377" s="101"/>
      <c r="E377" s="9">
        <f t="shared" si="40"/>
        <v>20549.980189595422</v>
      </c>
      <c r="F377" s="77">
        <f t="shared" si="41"/>
        <v>20550</v>
      </c>
      <c r="G377" s="77">
        <f t="shared" si="39"/>
        <v>-1.039899999886984E-2</v>
      </c>
      <c r="K377" s="77">
        <f t="shared" si="46"/>
        <v>-1.039899999886984E-2</v>
      </c>
      <c r="O377" s="77">
        <f t="shared" ca="1" si="42"/>
        <v>-1.3339511901599044E-2</v>
      </c>
      <c r="Q377" s="102">
        <f t="shared" si="43"/>
        <v>37365.059099999999</v>
      </c>
    </row>
    <row r="378" spans="1:21" ht="12.95" customHeight="1" x14ac:dyDescent="0.2">
      <c r="A378" s="98" t="s">
        <v>1050</v>
      </c>
      <c r="B378" s="99" t="s">
        <v>126</v>
      </c>
      <c r="C378" s="100">
        <v>52396.682500000003</v>
      </c>
      <c r="D378" s="101"/>
      <c r="E378" s="9">
        <f t="shared" si="40"/>
        <v>20574.980657280237</v>
      </c>
      <c r="F378" s="77">
        <f t="shared" si="41"/>
        <v>20575</v>
      </c>
      <c r="G378" s="77">
        <f t="shared" si="39"/>
        <v>-1.0153499992156867E-2</v>
      </c>
      <c r="K378" s="77">
        <f t="shared" si="46"/>
        <v>-1.0153499992156867E-2</v>
      </c>
      <c r="O378" s="77">
        <f t="shared" ca="1" si="42"/>
        <v>-1.3336514453403669E-2</v>
      </c>
      <c r="Q378" s="102">
        <f t="shared" si="43"/>
        <v>37378.182500000003</v>
      </c>
    </row>
    <row r="379" spans="1:21" ht="12.95" customHeight="1" x14ac:dyDescent="0.2">
      <c r="A379" s="77" t="s">
        <v>125</v>
      </c>
      <c r="B379" s="77" t="s">
        <v>126</v>
      </c>
      <c r="C379" s="101">
        <v>52656.5193</v>
      </c>
      <c r="D379" s="101">
        <v>5.9999999999999995E-4</v>
      </c>
      <c r="E379" s="77">
        <f t="shared" si="40"/>
        <v>21069.977496645341</v>
      </c>
      <c r="F379" s="77">
        <f t="shared" si="41"/>
        <v>21070</v>
      </c>
      <c r="G379" s="77">
        <f t="shared" si="39"/>
        <v>-1.1812600001576357E-2</v>
      </c>
      <c r="K379" s="77">
        <f t="shared" si="46"/>
        <v>-1.1812600001576357E-2</v>
      </c>
      <c r="O379" s="77">
        <f t="shared" ca="1" si="42"/>
        <v>-1.3277164979135276E-2</v>
      </c>
      <c r="Q379" s="102">
        <f t="shared" si="43"/>
        <v>37638.0193</v>
      </c>
    </row>
    <row r="380" spans="1:21" ht="12.95" customHeight="1" x14ac:dyDescent="0.2">
      <c r="A380" s="98" t="s">
        <v>1097</v>
      </c>
      <c r="B380" s="99" t="s">
        <v>126</v>
      </c>
      <c r="C380" s="100">
        <v>52723.712</v>
      </c>
      <c r="D380" s="101"/>
      <c r="E380" s="9">
        <f t="shared" si="40"/>
        <v>21197.981590478117</v>
      </c>
      <c r="F380" s="77">
        <f t="shared" si="41"/>
        <v>21198</v>
      </c>
      <c r="G380" s="77">
        <f t="shared" si="39"/>
        <v>-9.6636399975977838E-3</v>
      </c>
      <c r="K380" s="77">
        <f t="shared" si="46"/>
        <v>-9.6636399975977838E-3</v>
      </c>
      <c r="O380" s="77">
        <f t="shared" ca="1" si="42"/>
        <v>-1.3261818044374964E-2</v>
      </c>
      <c r="Q380" s="102">
        <f t="shared" si="43"/>
        <v>37705.212</v>
      </c>
    </row>
    <row r="381" spans="1:21" ht="12.95" customHeight="1" x14ac:dyDescent="0.2">
      <c r="A381" s="39" t="s">
        <v>147</v>
      </c>
      <c r="B381" s="40" t="s">
        <v>126</v>
      </c>
      <c r="C381" s="39">
        <v>52875.419260000002</v>
      </c>
      <c r="D381" s="39"/>
      <c r="E381" s="77">
        <f t="shared" si="40"/>
        <v>21486.988437117016</v>
      </c>
      <c r="F381" s="77">
        <f t="shared" si="41"/>
        <v>21487</v>
      </c>
      <c r="O381" s="77">
        <f t="shared" ca="1" si="42"/>
        <v>-1.3227167543236447E-2</v>
      </c>
      <c r="Q381" s="102">
        <f t="shared" si="43"/>
        <v>37856.919260000002</v>
      </c>
      <c r="U381" s="86">
        <v>-6.0696599975926802E-3</v>
      </c>
    </row>
    <row r="382" spans="1:21" ht="12.95" customHeight="1" x14ac:dyDescent="0.2">
      <c r="A382" s="98" t="s">
        <v>1097</v>
      </c>
      <c r="B382" s="99" t="s">
        <v>126</v>
      </c>
      <c r="C382" s="100">
        <v>52920.557200000003</v>
      </c>
      <c r="D382" s="101"/>
      <c r="E382" s="9">
        <f t="shared" si="40"/>
        <v>21572.977556577585</v>
      </c>
      <c r="F382" s="77">
        <f t="shared" si="41"/>
        <v>21573</v>
      </c>
      <c r="G382" s="77">
        <f>+C382-(C$7+F382*C$8)</f>
        <v>-1.1781139997765422E-2</v>
      </c>
      <c r="K382" s="77">
        <f>G382</f>
        <v>-1.1781139997765422E-2</v>
      </c>
      <c r="O382" s="77">
        <f t="shared" ca="1" si="42"/>
        <v>-1.3216856321444361E-2</v>
      </c>
      <c r="Q382" s="102">
        <f t="shared" si="43"/>
        <v>37902.057200000003</v>
      </c>
    </row>
    <row r="383" spans="1:21" ht="12.95" customHeight="1" x14ac:dyDescent="0.2">
      <c r="A383" s="9" t="s">
        <v>130</v>
      </c>
      <c r="B383" s="48"/>
      <c r="C383" s="39">
        <v>53110.584300000002</v>
      </c>
      <c r="D383" s="39">
        <v>2.5999999999999999E-3</v>
      </c>
      <c r="E383" s="77">
        <f t="shared" si="40"/>
        <v>21934.984839201588</v>
      </c>
      <c r="F383" s="77">
        <f t="shared" si="41"/>
        <v>21935</v>
      </c>
      <c r="G383" s="77">
        <f>+C383-(C$7+F383*C$8)</f>
        <v>-7.9582999969716184E-3</v>
      </c>
      <c r="J383" s="77">
        <f>G383</f>
        <v>-7.9582999969716184E-3</v>
      </c>
      <c r="O383" s="77">
        <f t="shared" ca="1" si="42"/>
        <v>-1.3173453271575354E-2</v>
      </c>
      <c r="Q383" s="102">
        <f t="shared" si="43"/>
        <v>38092.084300000002</v>
      </c>
    </row>
    <row r="384" spans="1:21" ht="12.95" customHeight="1" x14ac:dyDescent="0.2">
      <c r="A384" s="98" t="s">
        <v>1097</v>
      </c>
      <c r="B384" s="99" t="s">
        <v>126</v>
      </c>
      <c r="C384" s="100">
        <v>53195.617599999998</v>
      </c>
      <c r="D384" s="101"/>
      <c r="E384" s="9">
        <f t="shared" si="40"/>
        <v>22096.975807150637</v>
      </c>
      <c r="F384" s="77">
        <f t="shared" si="41"/>
        <v>22097</v>
      </c>
      <c r="G384" s="77">
        <f>+C384-(C$7+F384*C$8)</f>
        <v>-1.2699459999566898E-2</v>
      </c>
      <c r="K384" s="77">
        <f>G384</f>
        <v>-1.2699459999566898E-2</v>
      </c>
      <c r="O384" s="77">
        <f t="shared" ca="1" si="42"/>
        <v>-1.3154029807269334E-2</v>
      </c>
      <c r="Q384" s="102">
        <f t="shared" si="43"/>
        <v>38177.117599999998</v>
      </c>
    </row>
    <row r="385" spans="1:21" ht="12.95" customHeight="1" x14ac:dyDescent="0.2">
      <c r="A385" s="39" t="s">
        <v>147</v>
      </c>
      <c r="B385" s="40" t="s">
        <v>126</v>
      </c>
      <c r="C385" s="39">
        <v>53233.394939999998</v>
      </c>
      <c r="D385" s="39" t="s">
        <v>148</v>
      </c>
      <c r="E385" s="77">
        <f t="shared" si="40"/>
        <v>22168.942764485477</v>
      </c>
      <c r="F385" s="77">
        <f t="shared" si="41"/>
        <v>22169</v>
      </c>
      <c r="O385" s="77">
        <f t="shared" ca="1" si="42"/>
        <v>-1.3145397156466659E-2</v>
      </c>
      <c r="Q385" s="102">
        <f t="shared" si="43"/>
        <v>38214.894939999998</v>
      </c>
      <c r="U385" s="86">
        <v>-3.0044419996556826E-2</v>
      </c>
    </row>
    <row r="386" spans="1:21" ht="12.95" customHeight="1" x14ac:dyDescent="0.2">
      <c r="A386" s="39" t="s">
        <v>147</v>
      </c>
      <c r="B386" s="40" t="s">
        <v>126</v>
      </c>
      <c r="C386" s="39">
        <v>53233.413</v>
      </c>
      <c r="D386" s="39" t="s">
        <v>148</v>
      </c>
      <c r="E386" s="77">
        <f t="shared" si="40"/>
        <v>22168.977169323127</v>
      </c>
      <c r="F386" s="77">
        <f t="shared" si="41"/>
        <v>22169</v>
      </c>
      <c r="O386" s="77">
        <f t="shared" ca="1" si="42"/>
        <v>-1.3145397156466659E-2</v>
      </c>
      <c r="Q386" s="102">
        <f t="shared" si="43"/>
        <v>38214.913</v>
      </c>
      <c r="U386" s="86">
        <v>-1.1984419994405471E-2</v>
      </c>
    </row>
    <row r="387" spans="1:21" ht="12.95" customHeight="1" x14ac:dyDescent="0.2">
      <c r="A387" s="39" t="s">
        <v>147</v>
      </c>
      <c r="B387" s="40" t="s">
        <v>126</v>
      </c>
      <c r="C387" s="39">
        <v>53233.427580000003</v>
      </c>
      <c r="D387" s="39" t="s">
        <v>148</v>
      </c>
      <c r="E387" s="77">
        <f t="shared" si="40"/>
        <v>22169.004944657179</v>
      </c>
      <c r="F387" s="77">
        <f t="shared" si="41"/>
        <v>22169</v>
      </c>
      <c r="O387" s="77">
        <f t="shared" ca="1" si="42"/>
        <v>-1.3145397156466659E-2</v>
      </c>
      <c r="Q387" s="102">
        <f t="shared" si="43"/>
        <v>38214.927580000003</v>
      </c>
      <c r="U387" s="86">
        <v>2.5955800083465874E-3</v>
      </c>
    </row>
    <row r="388" spans="1:21" ht="12.95" customHeight="1" x14ac:dyDescent="0.2">
      <c r="A388" s="39" t="s">
        <v>147</v>
      </c>
      <c r="B388" s="40" t="s">
        <v>126</v>
      </c>
      <c r="C388" s="39">
        <v>53233.429660000002</v>
      </c>
      <c r="D388" s="39" t="s">
        <v>148</v>
      </c>
      <c r="E388" s="77">
        <f t="shared" si="40"/>
        <v>22169.0089071191</v>
      </c>
      <c r="F388" s="77">
        <f t="shared" si="41"/>
        <v>22169</v>
      </c>
      <c r="O388" s="77">
        <f t="shared" ca="1" si="42"/>
        <v>-1.3145397156466659E-2</v>
      </c>
      <c r="Q388" s="102">
        <f t="shared" si="43"/>
        <v>38214.929660000002</v>
      </c>
      <c r="U388" s="86">
        <v>4.6755800067330711E-3</v>
      </c>
    </row>
    <row r="389" spans="1:21" ht="12.95" customHeight="1" x14ac:dyDescent="0.2">
      <c r="A389" s="39" t="s">
        <v>147</v>
      </c>
      <c r="B389" s="40" t="s">
        <v>126</v>
      </c>
      <c r="C389" s="39">
        <v>53233.432439999997</v>
      </c>
      <c r="D389" s="39" t="s">
        <v>148</v>
      </c>
      <c r="E389" s="77">
        <f t="shared" si="40"/>
        <v>22169.014203101851</v>
      </c>
      <c r="F389" s="77">
        <f t="shared" si="41"/>
        <v>22169</v>
      </c>
      <c r="O389" s="77">
        <f t="shared" ca="1" si="42"/>
        <v>-1.3145397156466659E-2</v>
      </c>
      <c r="Q389" s="102">
        <f t="shared" si="43"/>
        <v>38214.932439999997</v>
      </c>
      <c r="U389" s="86">
        <v>7.4555800019879825E-3</v>
      </c>
    </row>
    <row r="390" spans="1:21" ht="12.95" customHeight="1" x14ac:dyDescent="0.2">
      <c r="A390" s="39" t="s">
        <v>147</v>
      </c>
      <c r="B390" s="40" t="s">
        <v>126</v>
      </c>
      <c r="C390" s="39">
        <v>53233.437299999998</v>
      </c>
      <c r="D390" s="39" t="s">
        <v>148</v>
      </c>
      <c r="E390" s="77">
        <f t="shared" si="40"/>
        <v>22169.023461546534</v>
      </c>
      <c r="F390" s="77">
        <f t="shared" si="41"/>
        <v>22169</v>
      </c>
      <c r="O390" s="77">
        <f t="shared" ca="1" si="42"/>
        <v>-1.3145397156466659E-2</v>
      </c>
      <c r="Q390" s="102">
        <f t="shared" si="43"/>
        <v>38214.937299999998</v>
      </c>
      <c r="U390" s="86">
        <v>1.2315580002905335E-2</v>
      </c>
    </row>
    <row r="391" spans="1:21" ht="12.95" customHeight="1" x14ac:dyDescent="0.2">
      <c r="A391" s="98" t="s">
        <v>1097</v>
      </c>
      <c r="B391" s="99" t="s">
        <v>126</v>
      </c>
      <c r="C391" s="100">
        <v>53430.781999999999</v>
      </c>
      <c r="D391" s="101"/>
      <c r="E391" s="9">
        <f t="shared" si="40"/>
        <v>22544.970990016162</v>
      </c>
      <c r="F391" s="77">
        <f t="shared" si="41"/>
        <v>22545</v>
      </c>
      <c r="G391" s="77">
        <f t="shared" ref="G391:G422" si="47">+C391-(C$7+F391*C$8)</f>
        <v>-1.5228099997329991E-2</v>
      </c>
      <c r="K391" s="77">
        <f>G391</f>
        <v>-1.5228099997329991E-2</v>
      </c>
      <c r="O391" s="77">
        <f t="shared" ca="1" si="42"/>
        <v>-1.3100315535608243E-2</v>
      </c>
      <c r="Q391" s="102">
        <f t="shared" si="43"/>
        <v>38412.281999999999</v>
      </c>
    </row>
    <row r="392" spans="1:21" ht="12.95" customHeight="1" x14ac:dyDescent="0.2">
      <c r="A392" s="98" t="s">
        <v>1097</v>
      </c>
      <c r="B392" s="99" t="s">
        <v>126</v>
      </c>
      <c r="C392" s="100">
        <v>53463.864999999998</v>
      </c>
      <c r="D392" s="101"/>
      <c r="E392" s="9">
        <f t="shared" si="40"/>
        <v>22607.995089900069</v>
      </c>
      <c r="F392" s="77">
        <f t="shared" si="41"/>
        <v>22608</v>
      </c>
      <c r="G392" s="77">
        <f t="shared" si="47"/>
        <v>-2.5774399982765317E-3</v>
      </c>
      <c r="K392" s="77">
        <f>G392</f>
        <v>-2.5774399982765317E-3</v>
      </c>
      <c r="O392" s="77">
        <f t="shared" ca="1" si="42"/>
        <v>-1.3092761966155901E-2</v>
      </c>
      <c r="Q392" s="102">
        <f t="shared" si="43"/>
        <v>38445.364999999998</v>
      </c>
    </row>
    <row r="393" spans="1:21" ht="12.95" customHeight="1" x14ac:dyDescent="0.2">
      <c r="A393" s="9" t="s">
        <v>134</v>
      </c>
      <c r="B393" s="49"/>
      <c r="C393" s="39">
        <v>53475.404499999997</v>
      </c>
      <c r="D393" s="39">
        <v>2.0000000000000001E-4</v>
      </c>
      <c r="E393" s="77">
        <f t="shared" si="40"/>
        <v>22629.97818093203</v>
      </c>
      <c r="F393" s="77">
        <f t="shared" si="41"/>
        <v>22630</v>
      </c>
      <c r="G393" s="77">
        <f t="shared" si="47"/>
        <v>-1.1453400002210401E-2</v>
      </c>
      <c r="J393" s="77">
        <f>G393</f>
        <v>-1.1453400002210401E-2</v>
      </c>
      <c r="O393" s="77">
        <f t="shared" ca="1" si="42"/>
        <v>-1.3090124211743973E-2</v>
      </c>
      <c r="Q393" s="102">
        <f t="shared" si="43"/>
        <v>38456.904499999997</v>
      </c>
    </row>
    <row r="394" spans="1:21" ht="12.95" customHeight="1" x14ac:dyDescent="0.2">
      <c r="A394" s="9" t="s">
        <v>135</v>
      </c>
      <c r="B394" s="49" t="s">
        <v>126</v>
      </c>
      <c r="C394" s="39">
        <v>53492.2019</v>
      </c>
      <c r="D394" s="39">
        <v>1E-4</v>
      </c>
      <c r="E394" s="77">
        <f t="shared" si="40"/>
        <v>22661.977727992158</v>
      </c>
      <c r="F394" s="77">
        <f t="shared" si="41"/>
        <v>22662</v>
      </c>
      <c r="G394" s="77">
        <f t="shared" si="47"/>
        <v>-1.1691159998008516E-2</v>
      </c>
      <c r="K394" s="77">
        <f t="shared" ref="K394:K403" si="48">G394</f>
        <v>-1.1691159998008516E-2</v>
      </c>
      <c r="O394" s="77">
        <f t="shared" ca="1" si="42"/>
        <v>-1.3086287478053894E-2</v>
      </c>
      <c r="Q394" s="102">
        <f t="shared" si="43"/>
        <v>38473.7019</v>
      </c>
    </row>
    <row r="395" spans="1:21" ht="12.95" customHeight="1" x14ac:dyDescent="0.2">
      <c r="A395" s="98" t="s">
        <v>1149</v>
      </c>
      <c r="B395" s="99" t="s">
        <v>126</v>
      </c>
      <c r="C395" s="100">
        <v>53493.251499999998</v>
      </c>
      <c r="D395" s="101"/>
      <c r="E395" s="9">
        <f t="shared" si="40"/>
        <v>22663.977247238839</v>
      </c>
      <c r="F395" s="77">
        <f t="shared" si="41"/>
        <v>22664</v>
      </c>
      <c r="G395" s="77">
        <f t="shared" si="47"/>
        <v>-1.1943520003114827E-2</v>
      </c>
      <c r="K395" s="77">
        <f t="shared" si="48"/>
        <v>-1.1943520003114827E-2</v>
      </c>
      <c r="O395" s="77">
        <f t="shared" ca="1" si="42"/>
        <v>-1.3086047682198265E-2</v>
      </c>
      <c r="Q395" s="102">
        <f t="shared" si="43"/>
        <v>38474.751499999998</v>
      </c>
    </row>
    <row r="396" spans="1:21" ht="12.95" customHeight="1" x14ac:dyDescent="0.2">
      <c r="A396" s="9" t="s">
        <v>135</v>
      </c>
      <c r="B396" s="49" t="s">
        <v>126</v>
      </c>
      <c r="C396" s="39">
        <v>53493.251510000002</v>
      </c>
      <c r="D396" s="39">
        <v>2.0000000000000002E-5</v>
      </c>
      <c r="E396" s="77">
        <f t="shared" si="40"/>
        <v>22663.977266289145</v>
      </c>
      <c r="F396" s="77">
        <f t="shared" si="41"/>
        <v>22664</v>
      </c>
      <c r="G396" s="77">
        <f t="shared" si="47"/>
        <v>-1.1933519999729469E-2</v>
      </c>
      <c r="K396" s="77">
        <f t="shared" si="48"/>
        <v>-1.1933519999729469E-2</v>
      </c>
      <c r="O396" s="77">
        <f t="shared" ca="1" si="42"/>
        <v>-1.3086047682198265E-2</v>
      </c>
      <c r="Q396" s="102">
        <f t="shared" si="43"/>
        <v>38474.751510000002</v>
      </c>
      <c r="U396" s="86"/>
    </row>
    <row r="397" spans="1:21" ht="12.95" customHeight="1" x14ac:dyDescent="0.2">
      <c r="A397" s="103" t="s">
        <v>131</v>
      </c>
      <c r="B397" s="9"/>
      <c r="C397" s="39">
        <v>53498.762999999999</v>
      </c>
      <c r="D397" s="39">
        <v>1E-3</v>
      </c>
      <c r="E397" s="77">
        <f t="shared" si="40"/>
        <v>22674.476818816696</v>
      </c>
      <c r="F397" s="77">
        <f t="shared" si="41"/>
        <v>22674.5</v>
      </c>
      <c r="G397" s="77">
        <f t="shared" si="47"/>
        <v>-1.2168410001322627E-2</v>
      </c>
      <c r="K397" s="77">
        <f t="shared" si="48"/>
        <v>-1.2168410001322627E-2</v>
      </c>
      <c r="O397" s="77">
        <f t="shared" ca="1" si="42"/>
        <v>-1.3084788753956208E-2</v>
      </c>
      <c r="Q397" s="102">
        <f t="shared" si="43"/>
        <v>38480.262999999999</v>
      </c>
    </row>
    <row r="398" spans="1:21" ht="12.95" customHeight="1" x14ac:dyDescent="0.2">
      <c r="A398" s="9" t="s">
        <v>129</v>
      </c>
      <c r="B398" s="49" t="s">
        <v>126</v>
      </c>
      <c r="C398" s="39">
        <v>53525.796499999997</v>
      </c>
      <c r="D398" s="39">
        <v>5.9999999999999995E-4</v>
      </c>
      <c r="E398" s="77">
        <f t="shared" si="40"/>
        <v>22725.976441106439</v>
      </c>
      <c r="F398" s="77">
        <f t="shared" si="41"/>
        <v>22726</v>
      </c>
      <c r="G398" s="77">
        <f t="shared" si="47"/>
        <v>-1.2366679999104235E-2</v>
      </c>
      <c r="K398" s="77">
        <f t="shared" si="48"/>
        <v>-1.2366679999104235E-2</v>
      </c>
      <c r="O398" s="77">
        <f t="shared" ca="1" si="42"/>
        <v>-1.3078614010673738E-2</v>
      </c>
      <c r="Q398" s="102">
        <f t="shared" si="43"/>
        <v>38507.296499999997</v>
      </c>
    </row>
    <row r="399" spans="1:21" ht="12.95" customHeight="1" x14ac:dyDescent="0.2">
      <c r="A399" s="98" t="s">
        <v>1097</v>
      </c>
      <c r="B399" s="99" t="s">
        <v>126</v>
      </c>
      <c r="C399" s="100">
        <v>53544.692999999999</v>
      </c>
      <c r="D399" s="101"/>
      <c r="E399" s="9">
        <f t="shared" si="40"/>
        <v>22761.974836156965</v>
      </c>
      <c r="F399" s="77">
        <f t="shared" si="41"/>
        <v>22762</v>
      </c>
      <c r="G399" s="77">
        <f t="shared" si="47"/>
        <v>-1.3209159995312802E-2</v>
      </c>
      <c r="K399" s="77">
        <f t="shared" si="48"/>
        <v>-1.3209159995312802E-2</v>
      </c>
      <c r="O399" s="77">
        <f t="shared" ca="1" si="42"/>
        <v>-1.30742976852724E-2</v>
      </c>
      <c r="Q399" s="102">
        <f t="shared" si="43"/>
        <v>38526.192999999999</v>
      </c>
    </row>
    <row r="400" spans="1:21" ht="12.95" customHeight="1" x14ac:dyDescent="0.2">
      <c r="A400" s="9" t="s">
        <v>129</v>
      </c>
      <c r="B400" s="49" t="s">
        <v>126</v>
      </c>
      <c r="C400" s="39">
        <v>53555.7186</v>
      </c>
      <c r="D400" s="39">
        <v>1.6999999999999999E-3</v>
      </c>
      <c r="E400" s="77">
        <f t="shared" si="40"/>
        <v>22782.978932390077</v>
      </c>
      <c r="F400" s="77">
        <f t="shared" si="41"/>
        <v>22783</v>
      </c>
      <c r="G400" s="77">
        <f t="shared" si="47"/>
        <v>-1.1058939999202266E-2</v>
      </c>
      <c r="K400" s="77">
        <f t="shared" si="48"/>
        <v>-1.1058939999202266E-2</v>
      </c>
      <c r="O400" s="77">
        <f t="shared" ca="1" si="42"/>
        <v>-1.3071779828788287E-2</v>
      </c>
      <c r="Q400" s="102">
        <f t="shared" si="43"/>
        <v>38537.2186</v>
      </c>
    </row>
    <row r="401" spans="1:17" ht="12.95" customHeight="1" x14ac:dyDescent="0.2">
      <c r="A401" s="98" t="s">
        <v>1097</v>
      </c>
      <c r="B401" s="99" t="s">
        <v>126</v>
      </c>
      <c r="C401" s="100">
        <v>53616.614000000001</v>
      </c>
      <c r="D401" s="101"/>
      <c r="E401" s="9">
        <f t="shared" si="40"/>
        <v>22898.986482251665</v>
      </c>
      <c r="F401" s="77">
        <f t="shared" si="41"/>
        <v>22899</v>
      </c>
      <c r="G401" s="77">
        <f t="shared" si="47"/>
        <v>-7.0958199939923361E-3</v>
      </c>
      <c r="K401" s="77">
        <f t="shared" si="48"/>
        <v>-7.0958199939923361E-3</v>
      </c>
      <c r="O401" s="77">
        <f t="shared" ca="1" si="42"/>
        <v>-1.3057871669161754E-2</v>
      </c>
      <c r="Q401" s="102">
        <f t="shared" si="43"/>
        <v>38598.114000000001</v>
      </c>
    </row>
    <row r="402" spans="1:17" ht="12.95" customHeight="1" x14ac:dyDescent="0.2">
      <c r="A402" s="98" t="s">
        <v>1097</v>
      </c>
      <c r="B402" s="99" t="s">
        <v>126</v>
      </c>
      <c r="C402" s="100">
        <v>53691.67</v>
      </c>
      <c r="D402" s="101"/>
      <c r="E402" s="9">
        <f t="shared" si="40"/>
        <v>23041.970396675588</v>
      </c>
      <c r="F402" s="77">
        <f t="shared" si="41"/>
        <v>23042</v>
      </c>
      <c r="G402" s="77">
        <f t="shared" si="47"/>
        <v>-1.5539560001343489E-2</v>
      </c>
      <c r="K402" s="77">
        <f t="shared" si="48"/>
        <v>-1.5539560001343489E-2</v>
      </c>
      <c r="O402" s="77">
        <f t="shared" ca="1" si="42"/>
        <v>-1.3040726265484219E-2</v>
      </c>
      <c r="Q402" s="102">
        <f t="shared" si="43"/>
        <v>38673.17</v>
      </c>
    </row>
    <row r="403" spans="1:17" ht="12.95" customHeight="1" x14ac:dyDescent="0.2">
      <c r="A403" s="98" t="s">
        <v>1097</v>
      </c>
      <c r="B403" s="99" t="s">
        <v>126</v>
      </c>
      <c r="C403" s="100">
        <v>53765.688300000002</v>
      </c>
      <c r="D403" s="101"/>
      <c r="E403" s="9">
        <f t="shared" si="40"/>
        <v>23182.977461707098</v>
      </c>
      <c r="F403" s="77">
        <f t="shared" si="41"/>
        <v>23183</v>
      </c>
      <c r="G403" s="77">
        <f t="shared" si="47"/>
        <v>-1.1830939998617396E-2</v>
      </c>
      <c r="K403" s="77">
        <f t="shared" si="48"/>
        <v>-1.1830939998617396E-2</v>
      </c>
      <c r="O403" s="77">
        <f t="shared" ca="1" si="42"/>
        <v>-1.3023820657662312E-2</v>
      </c>
      <c r="Q403" s="102">
        <f t="shared" si="43"/>
        <v>38747.188300000002</v>
      </c>
    </row>
    <row r="404" spans="1:17" ht="12.95" customHeight="1" x14ac:dyDescent="0.2">
      <c r="A404" s="9" t="s">
        <v>136</v>
      </c>
      <c r="B404" s="48"/>
      <c r="C404" s="39">
        <v>53833.403899999998</v>
      </c>
      <c r="D404" s="39">
        <v>8.9999999999999998E-4</v>
      </c>
      <c r="E404" s="9">
        <f t="shared" si="40"/>
        <v>23311.977695606645</v>
      </c>
      <c r="F404" s="77">
        <f t="shared" si="41"/>
        <v>23312</v>
      </c>
      <c r="G404" s="77">
        <f t="shared" si="47"/>
        <v>-1.1708159996487666E-2</v>
      </c>
      <c r="J404" s="77">
        <f>G404</f>
        <v>-1.1708159996487666E-2</v>
      </c>
      <c r="O404" s="77">
        <f t="shared" ca="1" si="42"/>
        <v>-1.3008353824974185E-2</v>
      </c>
      <c r="Q404" s="102">
        <f t="shared" si="43"/>
        <v>38814.903899999998</v>
      </c>
    </row>
    <row r="405" spans="1:17" ht="12.95" customHeight="1" x14ac:dyDescent="0.2">
      <c r="A405" s="98" t="s">
        <v>1195</v>
      </c>
      <c r="B405" s="99" t="s">
        <v>126</v>
      </c>
      <c r="C405" s="100">
        <v>54124.736499999999</v>
      </c>
      <c r="D405" s="101"/>
      <c r="E405" s="9">
        <f t="shared" ref="E405:E466" si="49">+(C405-C$7)/C$8</f>
        <v>23866.974971604581</v>
      </c>
      <c r="F405" s="77">
        <f t="shared" ref="F405:F467" si="50">ROUND(2*E405,0)/2</f>
        <v>23867</v>
      </c>
      <c r="G405" s="77">
        <f t="shared" si="47"/>
        <v>-1.3138059999619145E-2</v>
      </c>
      <c r="K405" s="77">
        <f t="shared" ref="K405:K410" si="51">G405</f>
        <v>-1.3138059999619145E-2</v>
      </c>
      <c r="O405" s="77">
        <f t="shared" ref="O405:O466" ca="1" si="52">+C$11+C$12*F405</f>
        <v>-1.2941810475036895E-2</v>
      </c>
      <c r="Q405" s="102">
        <f t="shared" ref="Q405:Q466" si="53">+C405-15018.5</f>
        <v>39106.236499999999</v>
      </c>
    </row>
    <row r="406" spans="1:17" ht="12.95" customHeight="1" x14ac:dyDescent="0.2">
      <c r="A406" s="39" t="s">
        <v>153</v>
      </c>
      <c r="B406" s="40" t="s">
        <v>126</v>
      </c>
      <c r="C406" s="39">
        <v>54173.553999999996</v>
      </c>
      <c r="D406" s="39">
        <v>6.9999999999999999E-4</v>
      </c>
      <c r="E406" s="9">
        <f t="shared" si="49"/>
        <v>23959.973762405978</v>
      </c>
      <c r="F406" s="77">
        <f t="shared" si="50"/>
        <v>23960</v>
      </c>
      <c r="G406" s="77">
        <f t="shared" si="47"/>
        <v>-1.3772800004517194E-2</v>
      </c>
      <c r="K406" s="77">
        <f t="shared" si="51"/>
        <v>-1.3772800004517194E-2</v>
      </c>
      <c r="O406" s="77">
        <f t="shared" ca="1" si="52"/>
        <v>-1.2930659967750106E-2</v>
      </c>
      <c r="Q406" s="102">
        <f t="shared" si="53"/>
        <v>39155.053999999996</v>
      </c>
    </row>
    <row r="407" spans="1:17" ht="12.95" customHeight="1" x14ac:dyDescent="0.2">
      <c r="A407" s="98" t="s">
        <v>1195</v>
      </c>
      <c r="B407" s="99" t="s">
        <v>126</v>
      </c>
      <c r="C407" s="100">
        <v>54282.738799999999</v>
      </c>
      <c r="D407" s="101"/>
      <c r="E407" s="9">
        <f t="shared" si="49"/>
        <v>24167.974056847386</v>
      </c>
      <c r="F407" s="77">
        <f t="shared" si="50"/>
        <v>24168</v>
      </c>
      <c r="G407" s="77">
        <f t="shared" si="47"/>
        <v>-1.36182399946847E-2</v>
      </c>
      <c r="K407" s="77">
        <f t="shared" si="51"/>
        <v>-1.36182399946847E-2</v>
      </c>
      <c r="O407" s="77">
        <f t="shared" ca="1" si="52"/>
        <v>-1.2905721198764599E-2</v>
      </c>
      <c r="Q407" s="102">
        <f t="shared" si="53"/>
        <v>39264.238799999999</v>
      </c>
    </row>
    <row r="408" spans="1:17" ht="12.95" customHeight="1" x14ac:dyDescent="0.2">
      <c r="A408" s="103" t="s">
        <v>144</v>
      </c>
      <c r="B408" s="49"/>
      <c r="C408" s="39">
        <v>54512.919900000001</v>
      </c>
      <c r="D408" s="39">
        <v>2.9999999999999997E-4</v>
      </c>
      <c r="E408" s="9">
        <f t="shared" si="49"/>
        <v>24606.475904859617</v>
      </c>
      <c r="F408" s="77">
        <f t="shared" si="50"/>
        <v>24606.5</v>
      </c>
      <c r="G408" s="77">
        <f t="shared" si="47"/>
        <v>-1.2648169999010861E-2</v>
      </c>
      <c r="K408" s="77">
        <f t="shared" si="51"/>
        <v>-1.2648169999010861E-2</v>
      </c>
      <c r="O408" s="77">
        <f t="shared" ca="1" si="52"/>
        <v>-1.2853145957417749E-2</v>
      </c>
      <c r="Q408" s="102">
        <f t="shared" si="53"/>
        <v>39494.419900000001</v>
      </c>
    </row>
    <row r="409" spans="1:17" ht="12.95" customHeight="1" x14ac:dyDescent="0.2">
      <c r="A409" s="9" t="s">
        <v>164</v>
      </c>
      <c r="B409" s="40" t="s">
        <v>126</v>
      </c>
      <c r="C409" s="39">
        <v>54596.6423</v>
      </c>
      <c r="D409" s="39">
        <v>2.0000000000000001E-4</v>
      </c>
      <c r="E409" s="9">
        <f t="shared" si="49"/>
        <v>24765.969569283057</v>
      </c>
      <c r="F409" s="77">
        <f t="shared" si="50"/>
        <v>24766</v>
      </c>
      <c r="G409" s="77">
        <f t="shared" si="47"/>
        <v>-1.5973879999364726E-2</v>
      </c>
      <c r="K409" s="77">
        <f t="shared" si="51"/>
        <v>-1.5973879999364726E-2</v>
      </c>
      <c r="O409" s="77">
        <f t="shared" ca="1" si="52"/>
        <v>-1.2834022237931265E-2</v>
      </c>
      <c r="Q409" s="102">
        <f t="shared" si="53"/>
        <v>39578.1423</v>
      </c>
    </row>
    <row r="410" spans="1:17" ht="12.95" customHeight="1" x14ac:dyDescent="0.2">
      <c r="A410" s="9" t="s">
        <v>165</v>
      </c>
      <c r="B410" s="40" t="s">
        <v>126</v>
      </c>
      <c r="C410" s="39">
        <v>54769.8704</v>
      </c>
      <c r="D410" s="39">
        <v>1E-4</v>
      </c>
      <c r="E410" s="9">
        <f t="shared" si="49"/>
        <v>25095.974256799313</v>
      </c>
      <c r="F410" s="77">
        <f t="shared" si="50"/>
        <v>25096</v>
      </c>
      <c r="G410" s="77">
        <f t="shared" si="47"/>
        <v>-1.3513279998733196E-2</v>
      </c>
      <c r="K410" s="77">
        <f t="shared" si="51"/>
        <v>-1.3513279998733196E-2</v>
      </c>
      <c r="O410" s="77">
        <f t="shared" ca="1" si="52"/>
        <v>-1.2794455921752336E-2</v>
      </c>
      <c r="Q410" s="102">
        <f t="shared" si="53"/>
        <v>39751.3704</v>
      </c>
    </row>
    <row r="411" spans="1:17" ht="12.95" customHeight="1" x14ac:dyDescent="0.2">
      <c r="A411" s="39" t="s">
        <v>159</v>
      </c>
      <c r="B411" s="40" t="s">
        <v>126</v>
      </c>
      <c r="C411" s="39">
        <v>54857.533499999998</v>
      </c>
      <c r="D411" s="39">
        <v>1E-4</v>
      </c>
      <c r="E411" s="9">
        <f t="shared" si="49"/>
        <v>25262.975072037749</v>
      </c>
      <c r="F411" s="77">
        <f t="shared" si="50"/>
        <v>25263</v>
      </c>
      <c r="G411" s="77">
        <f t="shared" si="47"/>
        <v>-1.3085339996905532E-2</v>
      </c>
      <c r="J411" s="77">
        <f>G411</f>
        <v>-1.3085339996905532E-2</v>
      </c>
      <c r="O411" s="77">
        <f t="shared" ca="1" si="52"/>
        <v>-1.2774432967807241E-2</v>
      </c>
      <c r="Q411" s="102">
        <f t="shared" si="53"/>
        <v>39839.033499999998</v>
      </c>
    </row>
    <row r="412" spans="1:17" ht="12.95" customHeight="1" x14ac:dyDescent="0.2">
      <c r="A412" s="39" t="s">
        <v>145</v>
      </c>
      <c r="B412" s="40" t="s">
        <v>146</v>
      </c>
      <c r="C412" s="39">
        <v>54891.912199999999</v>
      </c>
      <c r="D412" s="39">
        <v>1.1999999999999999E-3</v>
      </c>
      <c r="E412" s="9">
        <f t="shared" si="49"/>
        <v>25328.467518994767</v>
      </c>
      <c r="F412" s="77">
        <f t="shared" si="50"/>
        <v>25328.5</v>
      </c>
      <c r="G412" s="77">
        <f t="shared" si="47"/>
        <v>-1.7050130001734942E-2</v>
      </c>
      <c r="K412" s="77">
        <f t="shared" ref="K412:K417" si="54">G412</f>
        <v>-1.7050130001734942E-2</v>
      </c>
      <c r="O412" s="77">
        <f t="shared" ca="1" si="52"/>
        <v>-1.2766579653535363E-2</v>
      </c>
      <c r="Q412" s="102">
        <f t="shared" si="53"/>
        <v>39873.412199999999</v>
      </c>
    </row>
    <row r="413" spans="1:17" ht="12.95" customHeight="1" x14ac:dyDescent="0.2">
      <c r="A413" s="9" t="s">
        <v>162</v>
      </c>
      <c r="B413" s="40" t="s">
        <v>126</v>
      </c>
      <c r="C413" s="39">
        <v>54912.650900000001</v>
      </c>
      <c r="D413" s="39">
        <v>1E-4</v>
      </c>
      <c r="E413" s="9">
        <f t="shared" si="49"/>
        <v>25367.975359887751</v>
      </c>
      <c r="F413" s="77">
        <f t="shared" si="50"/>
        <v>25368</v>
      </c>
      <c r="G413" s="77">
        <f t="shared" si="47"/>
        <v>-1.2934239995956887E-2</v>
      </c>
      <c r="K413" s="77">
        <f t="shared" si="54"/>
        <v>-1.2934239995956887E-2</v>
      </c>
      <c r="O413" s="77">
        <f t="shared" ca="1" si="52"/>
        <v>-1.2761843685386673E-2</v>
      </c>
      <c r="Q413" s="102">
        <f t="shared" si="53"/>
        <v>39894.150900000001</v>
      </c>
    </row>
    <row r="414" spans="1:17" ht="12.95" customHeight="1" x14ac:dyDescent="0.2">
      <c r="A414" s="9" t="s">
        <v>162</v>
      </c>
      <c r="B414" s="40" t="s">
        <v>126</v>
      </c>
      <c r="C414" s="39">
        <v>54913.700499999999</v>
      </c>
      <c r="D414" s="39">
        <v>2.0000000000000001E-4</v>
      </c>
      <c r="E414" s="9">
        <f t="shared" si="49"/>
        <v>25369.974879134435</v>
      </c>
      <c r="F414" s="77">
        <f t="shared" si="50"/>
        <v>25370</v>
      </c>
      <c r="G414" s="77">
        <f t="shared" si="47"/>
        <v>-1.3186600001063198E-2</v>
      </c>
      <c r="K414" s="77">
        <f t="shared" si="54"/>
        <v>-1.3186600001063198E-2</v>
      </c>
      <c r="O414" s="77">
        <f t="shared" ca="1" si="52"/>
        <v>-1.2761603889531042E-2</v>
      </c>
      <c r="Q414" s="102">
        <f t="shared" si="53"/>
        <v>39895.200499999999</v>
      </c>
    </row>
    <row r="415" spans="1:17" ht="12.95" customHeight="1" x14ac:dyDescent="0.2">
      <c r="A415" s="9" t="s">
        <v>149</v>
      </c>
      <c r="B415" s="40" t="s">
        <v>146</v>
      </c>
      <c r="C415" s="39">
        <v>54932.33324</v>
      </c>
      <c r="D415" s="39">
        <v>2.9999999999999997E-4</v>
      </c>
      <c r="E415" s="9">
        <f t="shared" si="49"/>
        <v>25405.470803532797</v>
      </c>
      <c r="F415" s="77">
        <f t="shared" si="50"/>
        <v>25405.5</v>
      </c>
      <c r="G415" s="77">
        <f t="shared" si="47"/>
        <v>-1.5325989996199496E-2</v>
      </c>
      <c r="K415" s="77">
        <f t="shared" si="54"/>
        <v>-1.5325989996199496E-2</v>
      </c>
      <c r="O415" s="77">
        <f t="shared" ca="1" si="52"/>
        <v>-1.2757347513093613E-2</v>
      </c>
      <c r="Q415" s="102">
        <f t="shared" si="53"/>
        <v>39913.83324</v>
      </c>
    </row>
    <row r="416" spans="1:17" ht="12.95" customHeight="1" x14ac:dyDescent="0.2">
      <c r="A416" s="9" t="s">
        <v>162</v>
      </c>
      <c r="B416" s="40" t="s">
        <v>126</v>
      </c>
      <c r="C416" s="39">
        <v>54934.697399999997</v>
      </c>
      <c r="D416" s="39">
        <v>1E-4</v>
      </c>
      <c r="E416" s="9">
        <f t="shared" si="49"/>
        <v>25409.974598714049</v>
      </c>
      <c r="F416" s="77">
        <f t="shared" si="50"/>
        <v>25410</v>
      </c>
      <c r="G416" s="77">
        <f t="shared" si="47"/>
        <v>-1.3333800001419149E-2</v>
      </c>
      <c r="K416" s="77">
        <f t="shared" si="54"/>
        <v>-1.3333800001419149E-2</v>
      </c>
      <c r="O416" s="77">
        <f t="shared" ca="1" si="52"/>
        <v>-1.2756807972418446E-2</v>
      </c>
      <c r="Q416" s="102">
        <f t="shared" si="53"/>
        <v>39916.197399999997</v>
      </c>
    </row>
    <row r="417" spans="1:17" ht="12.95" customHeight="1" x14ac:dyDescent="0.2">
      <c r="A417" s="9" t="s">
        <v>149</v>
      </c>
      <c r="B417" s="40" t="s">
        <v>146</v>
      </c>
      <c r="C417" s="39">
        <v>54943.360480000003</v>
      </c>
      <c r="D417" s="39">
        <v>2.9999999999999997E-4</v>
      </c>
      <c r="E417" s="9">
        <f t="shared" si="49"/>
        <v>25426.478024014737</v>
      </c>
      <c r="F417" s="77">
        <f t="shared" si="50"/>
        <v>25426.5</v>
      </c>
      <c r="G417" s="77">
        <f t="shared" si="47"/>
        <v>-1.1535769997863099E-2</v>
      </c>
      <c r="K417" s="77">
        <f t="shared" si="54"/>
        <v>-1.1535769997863099E-2</v>
      </c>
      <c r="O417" s="77">
        <f t="shared" ca="1" si="52"/>
        <v>-1.2754829656609498E-2</v>
      </c>
      <c r="Q417" s="102">
        <f t="shared" si="53"/>
        <v>39924.860480000003</v>
      </c>
    </row>
    <row r="418" spans="1:17" ht="12.95" customHeight="1" x14ac:dyDescent="0.2">
      <c r="A418" s="39" t="s">
        <v>161</v>
      </c>
      <c r="B418" s="40" t="s">
        <v>126</v>
      </c>
      <c r="C418" s="39">
        <v>55236.528899999998</v>
      </c>
      <c r="D418" s="39">
        <v>1E-4</v>
      </c>
      <c r="E418" s="9">
        <f t="shared" si="49"/>
        <v>25984.972591765189</v>
      </c>
      <c r="F418" s="77">
        <f t="shared" si="50"/>
        <v>25985</v>
      </c>
      <c r="G418" s="77">
        <f t="shared" si="47"/>
        <v>-1.4387299997906666E-2</v>
      </c>
      <c r="J418" s="77">
        <f>G418</f>
        <v>-1.4387299997906666E-2</v>
      </c>
      <c r="O418" s="77">
        <f t="shared" ca="1" si="52"/>
        <v>-1.2687866663924857E-2</v>
      </c>
      <c r="Q418" s="102">
        <f t="shared" si="53"/>
        <v>40218.028899999998</v>
      </c>
    </row>
    <row r="419" spans="1:17" ht="12.95" customHeight="1" x14ac:dyDescent="0.2">
      <c r="A419" s="9" t="s">
        <v>166</v>
      </c>
      <c r="B419" s="40" t="s">
        <v>126</v>
      </c>
      <c r="C419" s="39">
        <v>55239.679199999999</v>
      </c>
      <c r="D419" s="39">
        <v>1E-4</v>
      </c>
      <c r="E419" s="9">
        <f t="shared" si="49"/>
        <v>25990.974007049907</v>
      </c>
      <c r="F419" s="77">
        <f t="shared" si="50"/>
        <v>25991</v>
      </c>
      <c r="G419" s="77">
        <f t="shared" si="47"/>
        <v>-1.3644380000187084E-2</v>
      </c>
      <c r="K419" s="77">
        <f>G419</f>
        <v>-1.3644380000187084E-2</v>
      </c>
      <c r="O419" s="77">
        <f t="shared" ca="1" si="52"/>
        <v>-1.2687147276357967E-2</v>
      </c>
      <c r="Q419" s="102">
        <f t="shared" si="53"/>
        <v>40221.179199999999</v>
      </c>
    </row>
    <row r="420" spans="1:17" ht="12.95" customHeight="1" x14ac:dyDescent="0.2">
      <c r="A420" s="48" t="s">
        <v>157</v>
      </c>
      <c r="B420" s="49" t="s">
        <v>126</v>
      </c>
      <c r="C420" s="50">
        <v>55270.648999999998</v>
      </c>
      <c r="D420" s="50">
        <v>1E-4</v>
      </c>
      <c r="E420" s="9">
        <f t="shared" si="49"/>
        <v>26049.972398023659</v>
      </c>
      <c r="F420" s="77">
        <f t="shared" si="50"/>
        <v>26050</v>
      </c>
      <c r="G420" s="77">
        <f t="shared" si="47"/>
        <v>-1.4489000001049135E-2</v>
      </c>
      <c r="K420" s="77">
        <f>G420</f>
        <v>-1.4489000001049135E-2</v>
      </c>
      <c r="O420" s="77">
        <f t="shared" ca="1" si="52"/>
        <v>-1.2680073298616885E-2</v>
      </c>
      <c r="Q420" s="102">
        <f t="shared" si="53"/>
        <v>40252.148999999998</v>
      </c>
    </row>
    <row r="421" spans="1:17" ht="12.95" customHeight="1" x14ac:dyDescent="0.2">
      <c r="A421" s="9" t="s">
        <v>163</v>
      </c>
      <c r="B421" s="40" t="s">
        <v>126</v>
      </c>
      <c r="C421" s="39">
        <v>55303.720099999999</v>
      </c>
      <c r="D421" s="39">
        <v>1E-4</v>
      </c>
      <c r="E421" s="9">
        <f t="shared" si="49"/>
        <v>26112.973828053309</v>
      </c>
      <c r="F421" s="77">
        <f t="shared" si="50"/>
        <v>26113</v>
      </c>
      <c r="G421" s="77">
        <f t="shared" si="47"/>
        <v>-1.3738339999690652E-2</v>
      </c>
      <c r="K421" s="77">
        <f>G421</f>
        <v>-1.3738339999690652E-2</v>
      </c>
      <c r="O421" s="77">
        <f t="shared" ca="1" si="52"/>
        <v>-1.2672519729164545E-2</v>
      </c>
      <c r="Q421" s="102">
        <f t="shared" si="53"/>
        <v>40285.220099999999</v>
      </c>
    </row>
    <row r="422" spans="1:17" ht="12.95" customHeight="1" x14ac:dyDescent="0.2">
      <c r="A422" s="39" t="s">
        <v>159</v>
      </c>
      <c r="B422" s="40" t="s">
        <v>126</v>
      </c>
      <c r="C422" s="39">
        <v>55307.394699999997</v>
      </c>
      <c r="D422" s="39">
        <v>2.9999999999999997E-4</v>
      </c>
      <c r="E422" s="9">
        <f t="shared" si="49"/>
        <v>26119.974050446483</v>
      </c>
      <c r="F422" s="77">
        <f t="shared" si="50"/>
        <v>26120</v>
      </c>
      <c r="G422" s="77">
        <f t="shared" si="47"/>
        <v>-1.3621600002807099E-2</v>
      </c>
      <c r="J422" s="77">
        <f>G422</f>
        <v>-1.3621600002807099E-2</v>
      </c>
      <c r="O422" s="77">
        <f t="shared" ca="1" si="52"/>
        <v>-1.267168044366984E-2</v>
      </c>
      <c r="Q422" s="102">
        <f t="shared" si="53"/>
        <v>40288.894699999997</v>
      </c>
    </row>
    <row r="423" spans="1:17" ht="12.95" customHeight="1" x14ac:dyDescent="0.2">
      <c r="A423" s="39" t="s">
        <v>161</v>
      </c>
      <c r="B423" s="40" t="s">
        <v>146</v>
      </c>
      <c r="C423" s="39">
        <v>55315.530599999998</v>
      </c>
      <c r="D423" s="39">
        <v>2.0000000000000001E-4</v>
      </c>
      <c r="E423" s="9">
        <f t="shared" si="49"/>
        <v>26135.473182152964</v>
      </c>
      <c r="F423" s="77">
        <f t="shared" si="50"/>
        <v>26135.5</v>
      </c>
      <c r="G423" s="77">
        <f t="shared" ref="G423:G454" si="55">+C423-(C$7+F423*C$8)</f>
        <v>-1.4077389998419676E-2</v>
      </c>
      <c r="J423" s="77">
        <f>G423</f>
        <v>-1.4077389998419676E-2</v>
      </c>
      <c r="O423" s="77">
        <f t="shared" ca="1" si="52"/>
        <v>-1.2669822025788709E-2</v>
      </c>
      <c r="Q423" s="102">
        <f t="shared" si="53"/>
        <v>40297.030599999998</v>
      </c>
    </row>
    <row r="424" spans="1:17" ht="12.95" customHeight="1" x14ac:dyDescent="0.2">
      <c r="A424" s="48" t="s">
        <v>158</v>
      </c>
      <c r="B424" s="49" t="s">
        <v>126</v>
      </c>
      <c r="C424" s="50">
        <v>55316.317999999999</v>
      </c>
      <c r="D424" s="50">
        <v>4.0000000000000002E-4</v>
      </c>
      <c r="E424" s="9">
        <f t="shared" si="49"/>
        <v>26136.973202593937</v>
      </c>
      <c r="F424" s="77">
        <f t="shared" si="50"/>
        <v>26137</v>
      </c>
      <c r="G424" s="77">
        <f t="shared" si="55"/>
        <v>-1.4066659998206887E-2</v>
      </c>
      <c r="K424" s="77">
        <f t="shared" ref="K424:K434" si="56">G424</f>
        <v>-1.4066659998206887E-2</v>
      </c>
      <c r="O424" s="77">
        <f t="shared" ca="1" si="52"/>
        <v>-1.2669642178896986E-2</v>
      </c>
      <c r="Q424" s="102">
        <f t="shared" si="53"/>
        <v>40297.817999999999</v>
      </c>
    </row>
    <row r="425" spans="1:17" ht="12.95" customHeight="1" x14ac:dyDescent="0.2">
      <c r="A425" s="39" t="s">
        <v>154</v>
      </c>
      <c r="B425" s="40" t="s">
        <v>146</v>
      </c>
      <c r="C425" s="39">
        <v>55352.801099999997</v>
      </c>
      <c r="D425" s="39">
        <v>8.0000000000000004E-4</v>
      </c>
      <c r="E425" s="9">
        <f t="shared" si="49"/>
        <v>26206.474594199128</v>
      </c>
      <c r="F425" s="77">
        <f t="shared" si="50"/>
        <v>26206.5</v>
      </c>
      <c r="G425" s="77">
        <f t="shared" si="55"/>
        <v>-1.3336169999092817E-2</v>
      </c>
      <c r="K425" s="77">
        <f t="shared" si="56"/>
        <v>-1.3336169999092817E-2</v>
      </c>
      <c r="O425" s="77">
        <f t="shared" ca="1" si="52"/>
        <v>-1.2661309272913847E-2</v>
      </c>
      <c r="Q425" s="102">
        <f t="shared" si="53"/>
        <v>40334.301099999997</v>
      </c>
    </row>
    <row r="426" spans="1:17" ht="12.95" customHeight="1" x14ac:dyDescent="0.2">
      <c r="A426" s="48" t="s">
        <v>158</v>
      </c>
      <c r="B426" s="49" t="s">
        <v>126</v>
      </c>
      <c r="C426" s="50">
        <v>55522.614200000004</v>
      </c>
      <c r="D426" s="50">
        <v>1E-4</v>
      </c>
      <c r="E426" s="9">
        <f t="shared" si="49"/>
        <v>26529.973605050534</v>
      </c>
      <c r="F426" s="77">
        <f t="shared" si="50"/>
        <v>26530</v>
      </c>
      <c r="G426" s="77">
        <f t="shared" si="55"/>
        <v>-1.3855399993190076E-2</v>
      </c>
      <c r="K426" s="77">
        <f t="shared" si="56"/>
        <v>-1.3855399993190076E-2</v>
      </c>
      <c r="O426" s="77">
        <f t="shared" ca="1" si="52"/>
        <v>-1.2622522293265716E-2</v>
      </c>
      <c r="Q426" s="102">
        <f t="shared" si="53"/>
        <v>40504.114200000004</v>
      </c>
    </row>
    <row r="427" spans="1:17" ht="12.95" customHeight="1" x14ac:dyDescent="0.2">
      <c r="A427" s="48" t="s">
        <v>158</v>
      </c>
      <c r="B427" s="49" t="s">
        <v>126</v>
      </c>
      <c r="C427" s="50">
        <v>55580.356599999999</v>
      </c>
      <c r="D427" s="50">
        <v>1E-4</v>
      </c>
      <c r="E427" s="9">
        <f t="shared" si="49"/>
        <v>26639.974596047014</v>
      </c>
      <c r="F427" s="77">
        <f t="shared" si="50"/>
        <v>26640</v>
      </c>
      <c r="G427" s="77">
        <f t="shared" si="55"/>
        <v>-1.3335199997527525E-2</v>
      </c>
      <c r="K427" s="77">
        <f t="shared" si="56"/>
        <v>-1.3335199997527525E-2</v>
      </c>
      <c r="O427" s="77">
        <f t="shared" ca="1" si="52"/>
        <v>-1.2609333521206072E-2</v>
      </c>
      <c r="Q427" s="102">
        <f t="shared" si="53"/>
        <v>40561.856599999999</v>
      </c>
    </row>
    <row r="428" spans="1:17" ht="12.95" customHeight="1" x14ac:dyDescent="0.2">
      <c r="A428" s="39" t="s">
        <v>160</v>
      </c>
      <c r="B428" s="40" t="s">
        <v>126</v>
      </c>
      <c r="C428" s="39">
        <v>55622.875599999999</v>
      </c>
      <c r="D428" s="39">
        <v>4.0000000000000002E-4</v>
      </c>
      <c r="E428" s="9">
        <f t="shared" si="49"/>
        <v>26720.974556841498</v>
      </c>
      <c r="F428" s="77">
        <f t="shared" si="50"/>
        <v>26721</v>
      </c>
      <c r="G428" s="77">
        <f t="shared" si="55"/>
        <v>-1.3355779999983497E-2</v>
      </c>
      <c r="K428" s="77">
        <f t="shared" si="56"/>
        <v>-1.3355779999983497E-2</v>
      </c>
      <c r="O428" s="77">
        <f t="shared" ca="1" si="52"/>
        <v>-1.2599621789053063E-2</v>
      </c>
      <c r="Q428" s="102">
        <f t="shared" si="53"/>
        <v>40604.375599999999</v>
      </c>
    </row>
    <row r="429" spans="1:17" ht="12.95" customHeight="1" x14ac:dyDescent="0.2">
      <c r="A429" s="39" t="s">
        <v>160</v>
      </c>
      <c r="B429" s="40" t="s">
        <v>126</v>
      </c>
      <c r="C429" s="39">
        <v>55694.792699999998</v>
      </c>
      <c r="D429" s="39">
        <v>4.0000000000000002E-4</v>
      </c>
      <c r="E429" s="9">
        <f t="shared" si="49"/>
        <v>26857.97877332009</v>
      </c>
      <c r="F429" s="77">
        <f t="shared" si="50"/>
        <v>26858</v>
      </c>
      <c r="G429" s="77">
        <f t="shared" si="55"/>
        <v>-1.114244000200415E-2</v>
      </c>
      <c r="K429" s="77">
        <f t="shared" si="56"/>
        <v>-1.114244000200415E-2</v>
      </c>
      <c r="O429" s="77">
        <f t="shared" ca="1" si="52"/>
        <v>-1.2583195772942417E-2</v>
      </c>
      <c r="Q429" s="102">
        <f t="shared" si="53"/>
        <v>40676.292699999998</v>
      </c>
    </row>
    <row r="430" spans="1:17" ht="12.95" customHeight="1" x14ac:dyDescent="0.2">
      <c r="A430" s="47" t="s">
        <v>168</v>
      </c>
      <c r="B430" s="9"/>
      <c r="C430" s="39">
        <v>55927.857600000003</v>
      </c>
      <c r="D430" s="39">
        <v>1E-4</v>
      </c>
      <c r="E430" s="9">
        <f t="shared" si="49"/>
        <v>27301.974346183313</v>
      </c>
      <c r="F430" s="77">
        <f t="shared" si="50"/>
        <v>27302</v>
      </c>
      <c r="G430" s="77">
        <f t="shared" si="55"/>
        <v>-1.3466359996527899E-2</v>
      </c>
      <c r="K430" s="77">
        <f t="shared" si="56"/>
        <v>-1.3466359996527899E-2</v>
      </c>
      <c r="O430" s="77">
        <f t="shared" ca="1" si="52"/>
        <v>-1.2529961092992583E-2</v>
      </c>
      <c r="Q430" s="102">
        <f t="shared" si="53"/>
        <v>40909.357600000003</v>
      </c>
    </row>
    <row r="431" spans="1:17" ht="12.95" customHeight="1" x14ac:dyDescent="0.2">
      <c r="A431" s="98" t="s">
        <v>1316</v>
      </c>
      <c r="B431" s="99" t="s">
        <v>146</v>
      </c>
      <c r="C431" s="100">
        <v>55961.189299999998</v>
      </c>
      <c r="D431" s="101"/>
      <c r="E431" s="9">
        <f t="shared" si="49"/>
        <v>27365.472226971036</v>
      </c>
      <c r="F431" s="77">
        <f t="shared" si="50"/>
        <v>27365.5</v>
      </c>
      <c r="G431" s="77">
        <f t="shared" si="55"/>
        <v>-1.4578789996448904E-2</v>
      </c>
      <c r="K431" s="77">
        <f t="shared" si="56"/>
        <v>-1.4578789996448904E-2</v>
      </c>
      <c r="O431" s="77">
        <f t="shared" ca="1" si="52"/>
        <v>-1.2522347574576334E-2</v>
      </c>
      <c r="Q431" s="102">
        <f t="shared" si="53"/>
        <v>40942.689299999998</v>
      </c>
    </row>
    <row r="432" spans="1:17" ht="12.95" customHeight="1" x14ac:dyDescent="0.2">
      <c r="A432" s="98" t="s">
        <v>1316</v>
      </c>
      <c r="B432" s="99" t="s">
        <v>126</v>
      </c>
      <c r="C432" s="100">
        <v>55976.151299999998</v>
      </c>
      <c r="D432" s="101"/>
      <c r="E432" s="9">
        <f t="shared" si="49"/>
        <v>27393.975282391133</v>
      </c>
      <c r="F432" s="77">
        <f t="shared" si="50"/>
        <v>27394</v>
      </c>
      <c r="G432" s="77">
        <f t="shared" si="55"/>
        <v>-1.2974919998669066E-2</v>
      </c>
      <c r="K432" s="77">
        <f t="shared" si="56"/>
        <v>-1.2974919998669066E-2</v>
      </c>
      <c r="O432" s="77">
        <f t="shared" ca="1" si="52"/>
        <v>-1.251893048363361E-2</v>
      </c>
      <c r="Q432" s="102">
        <f t="shared" si="53"/>
        <v>40957.651299999998</v>
      </c>
    </row>
    <row r="433" spans="1:17" ht="12.95" customHeight="1" x14ac:dyDescent="0.2">
      <c r="A433" s="39" t="s">
        <v>167</v>
      </c>
      <c r="B433" s="40" t="s">
        <v>126</v>
      </c>
      <c r="C433" s="39">
        <v>55990.846599999997</v>
      </c>
      <c r="D433" s="39">
        <v>6.9999999999999999E-4</v>
      </c>
      <c r="E433" s="9">
        <f t="shared" si="49"/>
        <v>27421.970266371547</v>
      </c>
      <c r="F433" s="77">
        <f t="shared" si="50"/>
        <v>27422</v>
      </c>
      <c r="G433" s="77">
        <f t="shared" si="55"/>
        <v>-1.5607960005581845E-2</v>
      </c>
      <c r="K433" s="77">
        <f t="shared" si="56"/>
        <v>-1.5607960005581845E-2</v>
      </c>
      <c r="O433" s="77">
        <f t="shared" ca="1" si="52"/>
        <v>-1.2515573341654792E-2</v>
      </c>
      <c r="Q433" s="102">
        <f t="shared" si="53"/>
        <v>40972.346599999997</v>
      </c>
    </row>
    <row r="434" spans="1:17" ht="12.95" customHeight="1" x14ac:dyDescent="0.2">
      <c r="A434" s="39" t="s">
        <v>167</v>
      </c>
      <c r="B434" s="40" t="s">
        <v>126</v>
      </c>
      <c r="C434" s="39">
        <v>56051.742100000003</v>
      </c>
      <c r="D434" s="39">
        <v>4.0000000000000002E-4</v>
      </c>
      <c r="E434" s="9">
        <f t="shared" si="49"/>
        <v>27537.978006736117</v>
      </c>
      <c r="F434" s="77">
        <f t="shared" si="50"/>
        <v>27538</v>
      </c>
      <c r="G434" s="77">
        <f t="shared" si="55"/>
        <v>-1.1544839995622169E-2</v>
      </c>
      <c r="K434" s="77">
        <f t="shared" si="56"/>
        <v>-1.1544839995622169E-2</v>
      </c>
      <c r="O434" s="77">
        <f t="shared" ca="1" si="52"/>
        <v>-1.2501665182028259E-2</v>
      </c>
      <c r="Q434" s="102">
        <f t="shared" si="53"/>
        <v>41033.242100000003</v>
      </c>
    </row>
    <row r="435" spans="1:17" ht="12.95" customHeight="1" x14ac:dyDescent="0.2">
      <c r="A435" s="39" t="s">
        <v>169</v>
      </c>
      <c r="B435" s="40" t="s">
        <v>126</v>
      </c>
      <c r="C435" s="39">
        <v>56400.553</v>
      </c>
      <c r="D435" s="39">
        <v>5.7999999999999996E-3</v>
      </c>
      <c r="E435" s="9">
        <f t="shared" si="49"/>
        <v>28202.47315536825</v>
      </c>
      <c r="F435" s="77">
        <f t="shared" si="50"/>
        <v>28202.5</v>
      </c>
      <c r="G435" s="77">
        <f t="shared" si="55"/>
        <v>-1.4091450000705663E-2</v>
      </c>
      <c r="J435" s="77">
        <f>G435</f>
        <v>-1.4091450000705663E-2</v>
      </c>
      <c r="O435" s="77">
        <f t="shared" ca="1" si="52"/>
        <v>-1.2421993008995233E-2</v>
      </c>
      <c r="Q435" s="102">
        <f t="shared" si="53"/>
        <v>41382.053</v>
      </c>
    </row>
    <row r="436" spans="1:17" ht="12.95" customHeight="1" x14ac:dyDescent="0.2">
      <c r="A436" s="39" t="s">
        <v>169</v>
      </c>
      <c r="B436" s="40" t="s">
        <v>126</v>
      </c>
      <c r="C436" s="39">
        <v>56407.379099999998</v>
      </c>
      <c r="D436" s="39">
        <v>6.6E-3</v>
      </c>
      <c r="E436" s="9">
        <f t="shared" si="49"/>
        <v>28215.477079081862</v>
      </c>
      <c r="F436" s="77">
        <f t="shared" si="50"/>
        <v>28215.5</v>
      </c>
      <c r="G436" s="77">
        <f t="shared" si="55"/>
        <v>-1.203179000003729E-2</v>
      </c>
      <c r="J436" s="77">
        <f>G436</f>
        <v>-1.203179000003729E-2</v>
      </c>
      <c r="O436" s="77">
        <f t="shared" ca="1" si="52"/>
        <v>-1.2420434335933638E-2</v>
      </c>
      <c r="Q436" s="102">
        <f t="shared" si="53"/>
        <v>41388.879099999998</v>
      </c>
    </row>
    <row r="437" spans="1:17" ht="12.95" customHeight="1" x14ac:dyDescent="0.2">
      <c r="A437" s="104" t="s">
        <v>171</v>
      </c>
      <c r="B437" s="105" t="s">
        <v>126</v>
      </c>
      <c r="C437" s="104">
        <v>56725.4827</v>
      </c>
      <c r="D437" s="104">
        <v>6.4999999999999997E-3</v>
      </c>
      <c r="E437" s="9">
        <f t="shared" si="49"/>
        <v>28821.473907054897</v>
      </c>
      <c r="F437" s="77">
        <f t="shared" si="50"/>
        <v>28821.5</v>
      </c>
      <c r="G437" s="77">
        <f t="shared" si="55"/>
        <v>-1.3696869995328598E-2</v>
      </c>
      <c r="J437" s="77">
        <f>G437</f>
        <v>-1.3696869995328598E-2</v>
      </c>
      <c r="O437" s="77">
        <f t="shared" ca="1" si="52"/>
        <v>-1.2347776191677786E-2</v>
      </c>
      <c r="Q437" s="102">
        <f t="shared" si="53"/>
        <v>41706.9827</v>
      </c>
    </row>
    <row r="438" spans="1:17" ht="12.95" customHeight="1" x14ac:dyDescent="0.2">
      <c r="A438" s="106" t="s">
        <v>170</v>
      </c>
      <c r="B438" s="107" t="s">
        <v>126</v>
      </c>
      <c r="C438" s="108">
        <v>56725.745000000003</v>
      </c>
      <c r="D438" s="108">
        <v>1E-4</v>
      </c>
      <c r="E438" s="9">
        <f t="shared" si="49"/>
        <v>28821.973596363598</v>
      </c>
      <c r="F438" s="77">
        <f t="shared" si="50"/>
        <v>28822</v>
      </c>
      <c r="G438" s="77">
        <f t="shared" si="55"/>
        <v>-1.3859959995897952E-2</v>
      </c>
      <c r="K438" s="77">
        <f>G438</f>
        <v>-1.3859959995897952E-2</v>
      </c>
      <c r="O438" s="77">
        <f t="shared" ca="1" si="52"/>
        <v>-1.2347716242713878E-2</v>
      </c>
      <c r="Q438" s="102">
        <f t="shared" si="53"/>
        <v>41707.245000000003</v>
      </c>
    </row>
    <row r="439" spans="1:17" ht="12.95" customHeight="1" x14ac:dyDescent="0.2">
      <c r="A439" s="104" t="s">
        <v>171</v>
      </c>
      <c r="B439" s="105" t="s">
        <v>126</v>
      </c>
      <c r="C439" s="104">
        <v>56729.419900000001</v>
      </c>
      <c r="D439" s="104">
        <v>2E-3</v>
      </c>
      <c r="E439" s="9">
        <f t="shared" si="49"/>
        <v>28828.974390265699</v>
      </c>
      <c r="F439" s="77">
        <f t="shared" si="50"/>
        <v>28829</v>
      </c>
      <c r="G439" s="77">
        <f t="shared" si="55"/>
        <v>-1.344321999931708E-2</v>
      </c>
      <c r="J439" s="77">
        <f>G439</f>
        <v>-1.344321999931708E-2</v>
      </c>
      <c r="O439" s="77">
        <f t="shared" ca="1" si="52"/>
        <v>-1.2346876957219173E-2</v>
      </c>
      <c r="Q439" s="102">
        <f t="shared" si="53"/>
        <v>41710.919900000001</v>
      </c>
    </row>
    <row r="440" spans="1:17" ht="12.95" customHeight="1" x14ac:dyDescent="0.2">
      <c r="A440" s="108" t="s">
        <v>182</v>
      </c>
      <c r="B440" s="107"/>
      <c r="C440" s="108">
        <v>57091.355799999998</v>
      </c>
      <c r="D440" s="108">
        <v>7.0000000000000001E-3</v>
      </c>
      <c r="E440" s="9">
        <f t="shared" si="49"/>
        <v>29518.473054630271</v>
      </c>
      <c r="F440" s="77">
        <f t="shared" si="50"/>
        <v>29518.5</v>
      </c>
      <c r="G440" s="77">
        <f t="shared" si="55"/>
        <v>-1.4144330001727212E-2</v>
      </c>
      <c r="J440" s="77">
        <f>G440</f>
        <v>-1.4144330001727212E-2</v>
      </c>
      <c r="O440" s="77">
        <f t="shared" ca="1" si="52"/>
        <v>-1.2264207335990774E-2</v>
      </c>
      <c r="Q440" s="102">
        <f t="shared" si="53"/>
        <v>42072.855799999998</v>
      </c>
    </row>
    <row r="441" spans="1:17" ht="12.95" customHeight="1" x14ac:dyDescent="0.2">
      <c r="A441" s="108" t="s">
        <v>182</v>
      </c>
      <c r="B441" s="107"/>
      <c r="C441" s="108">
        <v>57091.617899999997</v>
      </c>
      <c r="D441" s="108">
        <v>1.6000000000000001E-3</v>
      </c>
      <c r="E441" s="9">
        <f t="shared" si="49"/>
        <v>29518.972362933011</v>
      </c>
      <c r="F441" s="77">
        <f t="shared" si="50"/>
        <v>29519</v>
      </c>
      <c r="G441" s="77">
        <f t="shared" si="55"/>
        <v>-1.4507419997244142E-2</v>
      </c>
      <c r="J441" s="77">
        <f>G441</f>
        <v>-1.4507419997244142E-2</v>
      </c>
      <c r="O441" s="77">
        <f t="shared" ca="1" si="52"/>
        <v>-1.2264147387026867E-2</v>
      </c>
      <c r="Q441" s="102">
        <f t="shared" si="53"/>
        <v>42073.117899999997</v>
      </c>
    </row>
    <row r="442" spans="1:17" ht="12.95" customHeight="1" x14ac:dyDescent="0.2">
      <c r="A442" s="98" t="s">
        <v>1360</v>
      </c>
      <c r="B442" s="99" t="s">
        <v>126</v>
      </c>
      <c r="C442" s="100">
        <v>57092.667699999998</v>
      </c>
      <c r="D442" s="101"/>
      <c r="E442" s="9">
        <f t="shared" si="49"/>
        <v>29520.972263185653</v>
      </c>
      <c r="F442" s="77">
        <f t="shared" si="50"/>
        <v>29521</v>
      </c>
      <c r="G442" s="77">
        <f t="shared" si="55"/>
        <v>-1.4559780000126921E-2</v>
      </c>
      <c r="J442" s="77">
        <f>G442</f>
        <v>-1.4559780000126921E-2</v>
      </c>
      <c r="O442" s="77">
        <f t="shared" ca="1" si="52"/>
        <v>-1.2263907591171236E-2</v>
      </c>
      <c r="Q442" s="102">
        <f t="shared" si="53"/>
        <v>42074.167699999998</v>
      </c>
    </row>
    <row r="443" spans="1:17" ht="12.95" customHeight="1" x14ac:dyDescent="0.2">
      <c r="A443" s="65" t="s">
        <v>1</v>
      </c>
      <c r="B443" s="66" t="s">
        <v>126</v>
      </c>
      <c r="C443" s="65">
        <v>57092.667699999998</v>
      </c>
      <c r="D443" s="65">
        <v>1E-4</v>
      </c>
      <c r="E443" s="9">
        <f t="shared" si="49"/>
        <v>29520.972263185653</v>
      </c>
      <c r="F443" s="77">
        <f t="shared" si="50"/>
        <v>29521</v>
      </c>
      <c r="G443" s="77">
        <f t="shared" si="55"/>
        <v>-1.4559780000126921E-2</v>
      </c>
      <c r="K443" s="77">
        <f t="shared" ref="K443:K466" si="57">G443</f>
        <v>-1.4559780000126921E-2</v>
      </c>
      <c r="O443" s="77">
        <f t="shared" ca="1" si="52"/>
        <v>-1.2263907591171236E-2</v>
      </c>
      <c r="Q443" s="102">
        <f t="shared" si="53"/>
        <v>42074.167699999998</v>
      </c>
    </row>
    <row r="444" spans="1:17" ht="12.95" customHeight="1" x14ac:dyDescent="0.2">
      <c r="A444" s="67" t="s">
        <v>3</v>
      </c>
      <c r="B444" s="68" t="s">
        <v>126</v>
      </c>
      <c r="C444" s="67">
        <v>57128.3626</v>
      </c>
      <c r="D444" s="67">
        <v>1E-4</v>
      </c>
      <c r="E444" s="9">
        <f t="shared" si="49"/>
        <v>29588.972110326071</v>
      </c>
      <c r="F444" s="77">
        <f t="shared" si="50"/>
        <v>29589</v>
      </c>
      <c r="G444" s="77">
        <f t="shared" si="55"/>
        <v>-1.4640019995567854E-2</v>
      </c>
      <c r="K444" s="77">
        <f t="shared" si="57"/>
        <v>-1.4640019995567854E-2</v>
      </c>
      <c r="O444" s="77">
        <f t="shared" ca="1" si="52"/>
        <v>-1.2255754532079822E-2</v>
      </c>
      <c r="Q444" s="102">
        <f t="shared" si="53"/>
        <v>42109.8626</v>
      </c>
    </row>
    <row r="445" spans="1:17" ht="12.95" customHeight="1" x14ac:dyDescent="0.2">
      <c r="A445" s="67" t="s">
        <v>3</v>
      </c>
      <c r="B445" s="68" t="s">
        <v>126</v>
      </c>
      <c r="C445" s="67">
        <v>57131.512499999997</v>
      </c>
      <c r="D445" s="67">
        <v>1E-4</v>
      </c>
      <c r="E445" s="9">
        <f t="shared" si="49"/>
        <v>29594.972763598871</v>
      </c>
      <c r="F445" s="77">
        <f t="shared" si="50"/>
        <v>29595</v>
      </c>
      <c r="G445" s="77">
        <f t="shared" si="55"/>
        <v>-1.4297100002295338E-2</v>
      </c>
      <c r="K445" s="77">
        <f t="shared" si="57"/>
        <v>-1.4297100002295338E-2</v>
      </c>
      <c r="O445" s="77">
        <f t="shared" ca="1" si="52"/>
        <v>-1.2255035144512932E-2</v>
      </c>
      <c r="Q445" s="102">
        <f t="shared" si="53"/>
        <v>42113.012499999997</v>
      </c>
    </row>
    <row r="446" spans="1:17" ht="12.95" customHeight="1" x14ac:dyDescent="0.2">
      <c r="A446" s="109" t="s">
        <v>1366</v>
      </c>
      <c r="B446" s="110" t="s">
        <v>126</v>
      </c>
      <c r="C446" s="111">
        <v>57465.364099999999</v>
      </c>
      <c r="D446" s="111">
        <v>5.9999999999999995E-4</v>
      </c>
      <c r="E446" s="9">
        <f t="shared" si="49"/>
        <v>30230.970000391295</v>
      </c>
      <c r="F446" s="77">
        <f t="shared" si="50"/>
        <v>30231</v>
      </c>
      <c r="G446" s="77">
        <f t="shared" si="55"/>
        <v>-1.5747580000606831E-2</v>
      </c>
      <c r="K446" s="77">
        <f t="shared" si="57"/>
        <v>-1.5747580000606831E-2</v>
      </c>
      <c r="O446" s="77">
        <f t="shared" ca="1" si="52"/>
        <v>-1.2178780062422631E-2</v>
      </c>
      <c r="Q446" s="102">
        <f t="shared" si="53"/>
        <v>42446.864099999999</v>
      </c>
    </row>
    <row r="447" spans="1:17" ht="12.95" customHeight="1" x14ac:dyDescent="0.2">
      <c r="A447" s="109" t="s">
        <v>1366</v>
      </c>
      <c r="B447" s="110" t="s">
        <v>126</v>
      </c>
      <c r="C447" s="111">
        <v>57465.623299999999</v>
      </c>
      <c r="D447" s="111">
        <v>8.0000000000000002E-3</v>
      </c>
      <c r="E447" s="9">
        <f t="shared" si="49"/>
        <v>30231.463784107702</v>
      </c>
      <c r="F447" s="77">
        <f t="shared" si="50"/>
        <v>30231.5</v>
      </c>
      <c r="G447" s="77">
        <f t="shared" si="55"/>
        <v>-1.9010669995623175E-2</v>
      </c>
      <c r="K447" s="77">
        <f t="shared" si="57"/>
        <v>-1.9010669995623175E-2</v>
      </c>
      <c r="O447" s="77">
        <f t="shared" ca="1" si="52"/>
        <v>-1.2178720113458724E-2</v>
      </c>
      <c r="Q447" s="102">
        <f t="shared" si="53"/>
        <v>42447.123299999999</v>
      </c>
    </row>
    <row r="448" spans="1:17" ht="12.95" customHeight="1" x14ac:dyDescent="0.2">
      <c r="A448" s="65" t="s">
        <v>0</v>
      </c>
      <c r="B448" s="66" t="s">
        <v>126</v>
      </c>
      <c r="C448" s="65">
        <v>57513.658300000003</v>
      </c>
      <c r="D448" s="65">
        <v>2.0000000000000001E-4</v>
      </c>
      <c r="E448" s="9">
        <f t="shared" si="49"/>
        <v>30322.971889114018</v>
      </c>
      <c r="F448" s="77">
        <f t="shared" si="50"/>
        <v>30323</v>
      </c>
      <c r="G448" s="77">
        <f t="shared" si="55"/>
        <v>-1.4756139993551187E-2</v>
      </c>
      <c r="K448" s="77">
        <f t="shared" si="57"/>
        <v>-1.4756139993551187E-2</v>
      </c>
      <c r="O448" s="77">
        <f t="shared" ca="1" si="52"/>
        <v>-1.2167749453063656E-2</v>
      </c>
      <c r="Q448" s="102">
        <f t="shared" si="53"/>
        <v>42495.158300000003</v>
      </c>
    </row>
    <row r="449" spans="1:21" ht="12.95" customHeight="1" x14ac:dyDescent="0.2">
      <c r="A449" s="65" t="s">
        <v>0</v>
      </c>
      <c r="B449" s="66" t="s">
        <v>126</v>
      </c>
      <c r="C449" s="65">
        <v>57556.702700000002</v>
      </c>
      <c r="D449" s="65">
        <v>4.0000000000000002E-4</v>
      </c>
      <c r="E449" s="9">
        <f t="shared" si="49"/>
        <v>30404.972752549707</v>
      </c>
      <c r="F449" s="77">
        <f t="shared" si="50"/>
        <v>30405</v>
      </c>
      <c r="G449" s="77">
        <f t="shared" si="55"/>
        <v>-1.4302899995527696E-2</v>
      </c>
      <c r="K449" s="77">
        <f t="shared" si="57"/>
        <v>-1.4302899995527696E-2</v>
      </c>
      <c r="O449" s="77">
        <f t="shared" ca="1" si="52"/>
        <v>-1.2157917822982832E-2</v>
      </c>
      <c r="Q449" s="102">
        <f t="shared" si="53"/>
        <v>42538.202700000002</v>
      </c>
    </row>
    <row r="450" spans="1:21" ht="12.95" customHeight="1" x14ac:dyDescent="0.2">
      <c r="A450" s="69" t="s">
        <v>2</v>
      </c>
      <c r="B450" s="70" t="s">
        <v>126</v>
      </c>
      <c r="C450" s="69">
        <v>57788.720099999999</v>
      </c>
      <c r="D450" s="69">
        <v>1E-4</v>
      </c>
      <c r="E450" s="9">
        <f t="shared" si="49"/>
        <v>30846.972806728751</v>
      </c>
      <c r="F450" s="77">
        <f t="shared" si="50"/>
        <v>30847</v>
      </c>
      <c r="G450" s="77">
        <f t="shared" si="55"/>
        <v>-1.4274460001615807E-2</v>
      </c>
      <c r="K450" s="77">
        <f t="shared" si="57"/>
        <v>-1.4274460001615807E-2</v>
      </c>
      <c r="O450" s="77">
        <f t="shared" ca="1" si="52"/>
        <v>-1.2104922938888629E-2</v>
      </c>
      <c r="Q450" s="102">
        <f t="shared" si="53"/>
        <v>42770.220099999999</v>
      </c>
    </row>
    <row r="451" spans="1:21" ht="12.95" customHeight="1" x14ac:dyDescent="0.2">
      <c r="A451" s="112" t="s">
        <v>4</v>
      </c>
      <c r="B451" s="113" t="s">
        <v>126</v>
      </c>
      <c r="C451" s="114">
        <v>57812.3413</v>
      </c>
      <c r="D451" s="114">
        <v>5.0000000000000001E-4</v>
      </c>
      <c r="E451" s="9">
        <f t="shared" si="49"/>
        <v>30891.971895934017</v>
      </c>
      <c r="F451" s="77">
        <f t="shared" si="50"/>
        <v>30892</v>
      </c>
      <c r="G451" s="77">
        <f t="shared" si="55"/>
        <v>-1.4752559996850323E-2</v>
      </c>
      <c r="K451" s="77">
        <f t="shared" si="57"/>
        <v>-1.4752559996850323E-2</v>
      </c>
      <c r="O451" s="77">
        <f t="shared" ca="1" si="52"/>
        <v>-1.2099527532136957E-2</v>
      </c>
      <c r="Q451" s="102">
        <f t="shared" si="53"/>
        <v>42793.8413</v>
      </c>
    </row>
    <row r="452" spans="1:21" ht="12.95" customHeight="1" x14ac:dyDescent="0.2">
      <c r="A452" s="78" t="s">
        <v>1365</v>
      </c>
      <c r="B452" s="88"/>
      <c r="C452" s="101">
        <v>57832.813600000001</v>
      </c>
      <c r="D452" s="101">
        <v>1E-4</v>
      </c>
      <c r="E452" s="9">
        <f t="shared" si="49"/>
        <v>30930.97223689625</v>
      </c>
      <c r="F452" s="77">
        <f t="shared" si="50"/>
        <v>30931</v>
      </c>
      <c r="G452" s="77">
        <f t="shared" si="55"/>
        <v>-1.4573579996067565E-2</v>
      </c>
      <c r="K452" s="77">
        <f t="shared" si="57"/>
        <v>-1.4573579996067565E-2</v>
      </c>
      <c r="O452" s="77">
        <f t="shared" ca="1" si="52"/>
        <v>-1.2094851512952174E-2</v>
      </c>
      <c r="Q452" s="102">
        <f t="shared" si="53"/>
        <v>42814.313600000001</v>
      </c>
    </row>
    <row r="453" spans="1:21" ht="12.95" customHeight="1" x14ac:dyDescent="0.2">
      <c r="A453" s="115" t="s">
        <v>1369</v>
      </c>
      <c r="B453" s="116" t="s">
        <v>126</v>
      </c>
      <c r="C453" s="117">
        <v>58200.786200000002</v>
      </c>
      <c r="D453" s="117">
        <v>1E-4</v>
      </c>
      <c r="E453" s="9">
        <f t="shared" si="49"/>
        <v>31631.970994473937</v>
      </c>
      <c r="F453" s="77">
        <f t="shared" si="50"/>
        <v>31632</v>
      </c>
      <c r="G453" s="77">
        <f t="shared" si="55"/>
        <v>-1.5225759998429567E-2</v>
      </c>
      <c r="K453" s="77">
        <f t="shared" si="57"/>
        <v>-1.5225759998429567E-2</v>
      </c>
      <c r="O453" s="77">
        <f t="shared" ca="1" si="52"/>
        <v>-1.2010803065553903E-2</v>
      </c>
      <c r="Q453" s="102">
        <f t="shared" si="53"/>
        <v>43182.286200000002</v>
      </c>
    </row>
    <row r="454" spans="1:21" ht="12.95" customHeight="1" x14ac:dyDescent="0.2">
      <c r="A454" s="115" t="s">
        <v>1370</v>
      </c>
      <c r="B454" s="116" t="s">
        <v>126</v>
      </c>
      <c r="C454" s="117">
        <v>58576.6342</v>
      </c>
      <c r="D454" s="117">
        <v>1E-4</v>
      </c>
      <c r="E454" s="9">
        <f t="shared" si="49"/>
        <v>32347.972623502988</v>
      </c>
      <c r="F454" s="77">
        <f t="shared" si="50"/>
        <v>32348</v>
      </c>
      <c r="G454" s="77">
        <f t="shared" si="55"/>
        <v>-1.4370639997650869E-2</v>
      </c>
      <c r="K454" s="77">
        <f t="shared" si="57"/>
        <v>-1.4370639997650869E-2</v>
      </c>
      <c r="O454" s="77">
        <f t="shared" ca="1" si="52"/>
        <v>-1.1924956149238409E-2</v>
      </c>
      <c r="Q454" s="102">
        <f t="shared" si="53"/>
        <v>43558.1342</v>
      </c>
    </row>
    <row r="455" spans="1:21" ht="12.95" customHeight="1" x14ac:dyDescent="0.2">
      <c r="A455" s="78" t="s">
        <v>1368</v>
      </c>
      <c r="B455" s="88"/>
      <c r="C455" s="101">
        <v>58599.731</v>
      </c>
      <c r="D455" s="101">
        <v>2.0000000000000001E-4</v>
      </c>
      <c r="E455" s="9">
        <f t="shared" si="49"/>
        <v>32391.972715096817</v>
      </c>
      <c r="F455" s="77">
        <f t="shared" si="50"/>
        <v>32392</v>
      </c>
      <c r="G455" s="77">
        <f t="shared" ref="G455:G466" si="58">+C455-(C$7+F455*C$8)</f>
        <v>-1.43225599967991E-2</v>
      </c>
      <c r="K455" s="77">
        <f t="shared" si="57"/>
        <v>-1.43225599967991E-2</v>
      </c>
      <c r="O455" s="77">
        <f t="shared" ca="1" si="52"/>
        <v>-1.191968064041455E-2</v>
      </c>
      <c r="Q455" s="102">
        <f t="shared" si="53"/>
        <v>43581.231</v>
      </c>
    </row>
    <row r="456" spans="1:21" ht="12.95" customHeight="1" x14ac:dyDescent="0.2">
      <c r="A456" s="118" t="s">
        <v>1371</v>
      </c>
      <c r="B456" s="119" t="s">
        <v>126</v>
      </c>
      <c r="C456" s="120">
        <v>58924.660900000003</v>
      </c>
      <c r="D456" s="120">
        <v>1E-4</v>
      </c>
      <c r="E456" s="9">
        <f t="shared" si="49"/>
        <v>33010.973847789428</v>
      </c>
      <c r="F456" s="77">
        <f t="shared" si="50"/>
        <v>33011</v>
      </c>
      <c r="G456" s="77">
        <f t="shared" si="58"/>
        <v>-1.372797999647446E-2</v>
      </c>
      <c r="K456" s="77">
        <f t="shared" si="57"/>
        <v>-1.372797999647446E-2</v>
      </c>
      <c r="O456" s="77">
        <f t="shared" ca="1" si="52"/>
        <v>-1.1845463823097105E-2</v>
      </c>
      <c r="Q456" s="102">
        <f t="shared" si="53"/>
        <v>43906.160900000003</v>
      </c>
    </row>
    <row r="457" spans="1:21" ht="12.95" customHeight="1" x14ac:dyDescent="0.2">
      <c r="A457" s="118" t="s">
        <v>1372</v>
      </c>
      <c r="B457" s="119" t="s">
        <v>126</v>
      </c>
      <c r="C457" s="120">
        <v>58934.629000000001</v>
      </c>
      <c r="D457" s="120" t="s">
        <v>148</v>
      </c>
      <c r="E457" s="9">
        <f t="shared" si="49"/>
        <v>33029.963375040665</v>
      </c>
      <c r="F457" s="77">
        <f t="shared" si="50"/>
        <v>33030</v>
      </c>
      <c r="G457" s="77">
        <f t="shared" si="58"/>
        <v>-1.9225399999413639E-2</v>
      </c>
      <c r="K457" s="77">
        <f t="shared" si="57"/>
        <v>-1.9225399999413639E-2</v>
      </c>
      <c r="O457" s="77">
        <f t="shared" ca="1" si="52"/>
        <v>-1.184318576246862E-2</v>
      </c>
      <c r="Q457" s="102">
        <f t="shared" si="53"/>
        <v>43916.129000000001</v>
      </c>
    </row>
    <row r="458" spans="1:21" ht="12.95" customHeight="1" x14ac:dyDescent="0.2">
      <c r="A458" s="121" t="s">
        <v>1373</v>
      </c>
      <c r="B458" s="122" t="s">
        <v>126</v>
      </c>
      <c r="C458" s="123">
        <v>59181.874499999998</v>
      </c>
      <c r="D458" s="123">
        <v>1E-4</v>
      </c>
      <c r="E458" s="9">
        <f t="shared" si="49"/>
        <v>33500.97341306162</v>
      </c>
      <c r="F458" s="77">
        <f t="shared" si="50"/>
        <v>33501</v>
      </c>
      <c r="G458" s="77">
        <f t="shared" si="58"/>
        <v>-1.3956179995147977E-2</v>
      </c>
      <c r="K458" s="77">
        <f t="shared" si="57"/>
        <v>-1.3956179995147977E-2</v>
      </c>
      <c r="O458" s="77">
        <f t="shared" ca="1" si="52"/>
        <v>-1.1786713838467786E-2</v>
      </c>
      <c r="Q458" s="102">
        <f t="shared" si="53"/>
        <v>44163.374499999998</v>
      </c>
    </row>
    <row r="459" spans="1:21" ht="12.95" customHeight="1" x14ac:dyDescent="0.2">
      <c r="A459" s="76" t="s">
        <v>1378</v>
      </c>
      <c r="B459" s="124" t="s">
        <v>126</v>
      </c>
      <c r="C459" s="125">
        <v>59253.869899999998</v>
      </c>
      <c r="D459" s="126">
        <v>5.9999999999999995E-4</v>
      </c>
      <c r="E459" s="9">
        <f t="shared" si="49"/>
        <v>33638.126793371215</v>
      </c>
      <c r="F459" s="77">
        <f t="shared" si="50"/>
        <v>33638</v>
      </c>
      <c r="G459" s="77">
        <f t="shared" si="58"/>
        <v>6.6557160003867466E-2</v>
      </c>
      <c r="O459" s="77">
        <f t="shared" ca="1" si="52"/>
        <v>-1.1770287822357138E-2</v>
      </c>
      <c r="Q459" s="102">
        <f t="shared" si="53"/>
        <v>44235.369899999998</v>
      </c>
      <c r="U459" s="77">
        <f>G459</f>
        <v>6.6557160003867466E-2</v>
      </c>
    </row>
    <row r="460" spans="1:21" ht="12.95" customHeight="1" x14ac:dyDescent="0.2">
      <c r="A460" s="78" t="s">
        <v>1367</v>
      </c>
      <c r="B460" s="88"/>
      <c r="C460" s="71">
        <v>59255.888899999998</v>
      </c>
      <c r="D460" s="39">
        <v>2.0000000000000001E-4</v>
      </c>
      <c r="E460" s="9">
        <f t="shared" si="49"/>
        <v>33641.973048477026</v>
      </c>
      <c r="F460" s="77">
        <f t="shared" si="50"/>
        <v>33642</v>
      </c>
      <c r="G460" s="77">
        <f t="shared" si="58"/>
        <v>-1.4147560003038961E-2</v>
      </c>
      <c r="K460" s="77">
        <f t="shared" si="57"/>
        <v>-1.4147560003038961E-2</v>
      </c>
      <c r="O460" s="77">
        <f t="shared" ca="1" si="52"/>
        <v>-1.1769808230645879E-2</v>
      </c>
      <c r="Q460" s="102">
        <f t="shared" si="53"/>
        <v>44237.388899999998</v>
      </c>
    </row>
    <row r="461" spans="1:21" ht="12.95" customHeight="1" x14ac:dyDescent="0.2">
      <c r="A461" s="72" t="s">
        <v>1375</v>
      </c>
      <c r="B461" s="73" t="s">
        <v>126</v>
      </c>
      <c r="C461" s="131">
        <v>59271.375800000002</v>
      </c>
      <c r="D461" s="130">
        <v>2.0999999999999999E-3</v>
      </c>
      <c r="E461" s="9">
        <f t="shared" si="49"/>
        <v>33671.476054023449</v>
      </c>
      <c r="F461" s="77">
        <f t="shared" si="50"/>
        <v>33671.5</v>
      </c>
      <c r="G461" s="77">
        <f t="shared" si="58"/>
        <v>-1.2569869992148597E-2</v>
      </c>
      <c r="K461" s="77">
        <f t="shared" si="57"/>
        <v>-1.2569869992148597E-2</v>
      </c>
      <c r="O461" s="77">
        <f t="shared" ca="1" si="52"/>
        <v>-1.1766271241775338E-2</v>
      </c>
      <c r="Q461" s="102">
        <f t="shared" si="53"/>
        <v>44252.875800000002</v>
      </c>
    </row>
    <row r="462" spans="1:21" ht="12.95" customHeight="1" x14ac:dyDescent="0.2">
      <c r="A462" s="72" t="s">
        <v>1375</v>
      </c>
      <c r="B462" s="73" t="s">
        <v>126</v>
      </c>
      <c r="C462" s="131">
        <v>59271.635999999999</v>
      </c>
      <c r="D462" s="130">
        <v>5.9999999999999995E-4</v>
      </c>
      <c r="E462" s="9">
        <f t="shared" si="49"/>
        <v>33671.971742769623</v>
      </c>
      <c r="F462" s="77">
        <f t="shared" si="50"/>
        <v>33672</v>
      </c>
      <c r="G462" s="77">
        <f t="shared" si="58"/>
        <v>-1.483295999787515E-2</v>
      </c>
      <c r="K462" s="77">
        <f t="shared" si="57"/>
        <v>-1.483295999787515E-2</v>
      </c>
      <c r="O462" s="77">
        <f t="shared" ca="1" si="52"/>
        <v>-1.176621129281143E-2</v>
      </c>
      <c r="Q462" s="102">
        <f t="shared" si="53"/>
        <v>44253.135999999999</v>
      </c>
    </row>
    <row r="463" spans="1:21" ht="12.95" customHeight="1" x14ac:dyDescent="0.2">
      <c r="A463" s="121" t="s">
        <v>1374</v>
      </c>
      <c r="B463" s="122" t="s">
        <v>126</v>
      </c>
      <c r="C463" s="123">
        <v>59345.651700000002</v>
      </c>
      <c r="D463" s="123">
        <v>5.9999999999999995E-4</v>
      </c>
      <c r="E463" s="9">
        <f t="shared" si="49"/>
        <v>33812.973854723736</v>
      </c>
      <c r="F463" s="77">
        <f t="shared" si="50"/>
        <v>33813</v>
      </c>
      <c r="G463" s="77">
        <f t="shared" si="58"/>
        <v>-1.3724339994951151E-2</v>
      </c>
      <c r="K463" s="77">
        <f t="shared" si="57"/>
        <v>-1.3724339994951151E-2</v>
      </c>
      <c r="O463" s="77">
        <f t="shared" ca="1" si="52"/>
        <v>-1.1749305684989525E-2</v>
      </c>
      <c r="Q463" s="102">
        <f t="shared" si="53"/>
        <v>44327.151700000002</v>
      </c>
    </row>
    <row r="464" spans="1:21" ht="12.95" customHeight="1" x14ac:dyDescent="0.2">
      <c r="A464" s="76" t="s">
        <v>1379</v>
      </c>
      <c r="B464" s="124" t="s">
        <v>146</v>
      </c>
      <c r="C464" s="127">
        <v>59658.768400000001</v>
      </c>
      <c r="D464" s="126">
        <v>2.9999999999999997E-4</v>
      </c>
      <c r="E464" s="9">
        <f t="shared" si="49"/>
        <v>34409.470489736297</v>
      </c>
      <c r="F464" s="77">
        <f t="shared" si="50"/>
        <v>34409.5</v>
      </c>
      <c r="G464" s="77">
        <f t="shared" si="58"/>
        <v>-1.5490709993173368E-2</v>
      </c>
      <c r="K464" s="77">
        <f t="shared" si="57"/>
        <v>-1.5490709993173368E-2</v>
      </c>
      <c r="O464" s="77">
        <f t="shared" ca="1" si="52"/>
        <v>-1.1677786571047913E-2</v>
      </c>
      <c r="Q464" s="102">
        <f t="shared" si="53"/>
        <v>44640.268400000001</v>
      </c>
    </row>
    <row r="465" spans="1:17" ht="12.95" customHeight="1" x14ac:dyDescent="0.2">
      <c r="A465" s="72" t="s">
        <v>1376</v>
      </c>
      <c r="B465" s="73" t="s">
        <v>126</v>
      </c>
      <c r="C465" s="131">
        <v>59686.851900000001</v>
      </c>
      <c r="D465" s="130">
        <v>2.9999999999999997E-4</v>
      </c>
      <c r="E465" s="9">
        <f t="shared" si="49"/>
        <v>34462.970393284639</v>
      </c>
      <c r="F465" s="77">
        <f t="shared" si="50"/>
        <v>34463</v>
      </c>
      <c r="G465" s="77">
        <f t="shared" si="58"/>
        <v>-1.554133999889018E-2</v>
      </c>
      <c r="K465" s="77">
        <f t="shared" si="57"/>
        <v>-1.554133999889018E-2</v>
      </c>
      <c r="O465" s="77">
        <f t="shared" ca="1" si="52"/>
        <v>-1.1671372031909814E-2</v>
      </c>
      <c r="Q465" s="102">
        <f t="shared" si="53"/>
        <v>44668.351900000001</v>
      </c>
    </row>
    <row r="466" spans="1:17" ht="12.95" customHeight="1" x14ac:dyDescent="0.2">
      <c r="A466" s="74" t="s">
        <v>1377</v>
      </c>
      <c r="B466" s="75" t="s">
        <v>126</v>
      </c>
      <c r="C466" s="131">
        <v>59917.8197</v>
      </c>
      <c r="D466" s="130">
        <v>1E-4</v>
      </c>
      <c r="E466" s="9">
        <f t="shared" si="49"/>
        <v>34902.970928216993</v>
      </c>
      <c r="F466" s="77">
        <f t="shared" si="50"/>
        <v>34903</v>
      </c>
      <c r="G466" s="77">
        <f t="shared" si="58"/>
        <v>-1.526053999987198E-2</v>
      </c>
      <c r="K466" s="77">
        <f t="shared" si="57"/>
        <v>-1.526053999987198E-2</v>
      </c>
      <c r="O466" s="77">
        <f t="shared" ca="1" si="52"/>
        <v>-1.1618616943671242E-2</v>
      </c>
      <c r="Q466" s="102">
        <f t="shared" si="53"/>
        <v>44899.3197</v>
      </c>
    </row>
    <row r="467" spans="1:17" ht="12.95" customHeight="1" x14ac:dyDescent="0.2">
      <c r="A467" s="128" t="s">
        <v>1380</v>
      </c>
      <c r="B467" s="129" t="s">
        <v>126</v>
      </c>
      <c r="C467" s="130">
        <v>60104.694100000001</v>
      </c>
      <c r="D467" s="130">
        <v>1E-4</v>
      </c>
      <c r="E467" s="9">
        <f t="shared" ref="E467" si="59">+(C467-C$7)/C$8</f>
        <v>35258.972223484838</v>
      </c>
      <c r="F467" s="77">
        <f t="shared" si="50"/>
        <v>35259</v>
      </c>
      <c r="G467" s="77">
        <f t="shared" ref="G467" si="60">+C467-(C$7+F467*C$8)</f>
        <v>-1.458061999437632E-2</v>
      </c>
      <c r="K467" s="77">
        <f t="shared" ref="K467" si="61">G467</f>
        <v>-1.458061999437632E-2</v>
      </c>
      <c r="O467" s="77">
        <f t="shared" ref="O467" ca="1" si="62">+C$11+C$12*F467</f>
        <v>-1.1575933281369124E-2</v>
      </c>
      <c r="Q467" s="102">
        <f t="shared" ref="Q467" si="63">+C467-15018.5</f>
        <v>45086.194100000001</v>
      </c>
    </row>
    <row r="468" spans="1:17" ht="12.95" customHeight="1" x14ac:dyDescent="0.2">
      <c r="B468" s="88"/>
      <c r="C468" s="101"/>
      <c r="D468" s="101"/>
    </row>
    <row r="469" spans="1:17" ht="12.95" customHeight="1" x14ac:dyDescent="0.2">
      <c r="B469" s="88"/>
      <c r="C469" s="101"/>
      <c r="D469" s="101"/>
    </row>
    <row r="470" spans="1:17" ht="12.95" customHeight="1" x14ac:dyDescent="0.2">
      <c r="B470" s="88"/>
      <c r="C470" s="101"/>
      <c r="D470" s="101"/>
    </row>
    <row r="471" spans="1:17" ht="12.95" customHeight="1" x14ac:dyDescent="0.2">
      <c r="B471" s="88"/>
      <c r="C471" s="101"/>
      <c r="D471" s="101"/>
    </row>
    <row r="472" spans="1:17" ht="12.95" customHeight="1" x14ac:dyDescent="0.2">
      <c r="B472" s="88"/>
      <c r="C472" s="101"/>
      <c r="D472" s="101"/>
    </row>
    <row r="473" spans="1:17" ht="12.95" customHeight="1" x14ac:dyDescent="0.2">
      <c r="B473" s="88"/>
      <c r="C473" s="101"/>
      <c r="D473" s="101"/>
    </row>
    <row r="474" spans="1:17" ht="12.95" customHeight="1" x14ac:dyDescent="0.2">
      <c r="B474" s="88"/>
      <c r="C474" s="101"/>
      <c r="D474" s="101"/>
    </row>
    <row r="475" spans="1:17" ht="12.95" customHeight="1" x14ac:dyDescent="0.2">
      <c r="B475" s="88"/>
      <c r="C475" s="101"/>
      <c r="D475" s="101"/>
    </row>
    <row r="476" spans="1:17" ht="12.95" customHeight="1" x14ac:dyDescent="0.2">
      <c r="B476" s="88"/>
      <c r="C476" s="101"/>
      <c r="D476" s="101"/>
    </row>
    <row r="477" spans="1:17" ht="12.95" customHeight="1" x14ac:dyDescent="0.2">
      <c r="B477" s="88"/>
      <c r="C477" s="101"/>
      <c r="D477" s="101"/>
    </row>
    <row r="478" spans="1:17" ht="12.95" customHeight="1" x14ac:dyDescent="0.2">
      <c r="B478" s="88"/>
      <c r="C478" s="101"/>
      <c r="D478" s="101"/>
    </row>
    <row r="479" spans="1:17" ht="12.95" customHeight="1" x14ac:dyDescent="0.2">
      <c r="B479" s="88"/>
      <c r="C479" s="101"/>
      <c r="D479" s="101"/>
    </row>
    <row r="480" spans="1:17" ht="12.95" customHeight="1" x14ac:dyDescent="0.2">
      <c r="B480" s="88"/>
      <c r="C480" s="101"/>
      <c r="D480" s="101"/>
    </row>
    <row r="481" spans="2:4" ht="12.95" customHeight="1" x14ac:dyDescent="0.2">
      <c r="B481" s="88"/>
      <c r="C481" s="101"/>
      <c r="D481" s="101"/>
    </row>
    <row r="482" spans="2:4" ht="12.95" customHeight="1" x14ac:dyDescent="0.2">
      <c r="B482" s="88"/>
      <c r="C482" s="101"/>
      <c r="D482" s="101"/>
    </row>
    <row r="483" spans="2:4" ht="12.95" customHeight="1" x14ac:dyDescent="0.2">
      <c r="B483" s="88"/>
      <c r="C483" s="101"/>
      <c r="D483" s="101"/>
    </row>
    <row r="484" spans="2:4" ht="12.95" customHeight="1" x14ac:dyDescent="0.2">
      <c r="B484" s="88"/>
      <c r="C484" s="101"/>
      <c r="D484" s="101"/>
    </row>
    <row r="485" spans="2:4" ht="12.95" customHeight="1" x14ac:dyDescent="0.2">
      <c r="B485" s="88"/>
      <c r="C485" s="101"/>
      <c r="D485" s="101"/>
    </row>
    <row r="486" spans="2:4" ht="12.95" customHeight="1" x14ac:dyDescent="0.2">
      <c r="B486" s="88"/>
      <c r="C486" s="101"/>
      <c r="D486" s="101"/>
    </row>
    <row r="487" spans="2:4" ht="12.95" customHeight="1" x14ac:dyDescent="0.2">
      <c r="B487" s="88"/>
      <c r="C487" s="101"/>
      <c r="D487" s="101"/>
    </row>
    <row r="488" spans="2:4" ht="12.95" customHeight="1" x14ac:dyDescent="0.2">
      <c r="B488" s="88"/>
      <c r="C488" s="101"/>
      <c r="D488" s="101"/>
    </row>
    <row r="489" spans="2:4" ht="12.95" customHeight="1" x14ac:dyDescent="0.2">
      <c r="B489" s="88"/>
      <c r="C489" s="101"/>
      <c r="D489" s="101"/>
    </row>
    <row r="490" spans="2:4" ht="12.95" customHeight="1" x14ac:dyDescent="0.2">
      <c r="B490" s="88"/>
      <c r="C490" s="101"/>
      <c r="D490" s="101"/>
    </row>
    <row r="491" spans="2:4" ht="12.95" customHeight="1" x14ac:dyDescent="0.2">
      <c r="B491" s="88"/>
      <c r="C491" s="101"/>
      <c r="D491" s="101"/>
    </row>
    <row r="492" spans="2:4" ht="12.95" customHeight="1" x14ac:dyDescent="0.2">
      <c r="B492" s="88"/>
      <c r="C492" s="101"/>
      <c r="D492" s="101"/>
    </row>
    <row r="493" spans="2:4" ht="12.95" customHeight="1" x14ac:dyDescent="0.2">
      <c r="B493" s="88"/>
      <c r="C493" s="101"/>
      <c r="D493" s="101"/>
    </row>
    <row r="494" spans="2:4" ht="12.95" customHeight="1" x14ac:dyDescent="0.2">
      <c r="B494" s="88"/>
      <c r="C494" s="101"/>
      <c r="D494" s="101"/>
    </row>
    <row r="495" spans="2:4" ht="12.95" customHeight="1" x14ac:dyDescent="0.2">
      <c r="B495" s="88"/>
      <c r="C495" s="101"/>
      <c r="D495" s="101"/>
    </row>
    <row r="496" spans="2:4" ht="12.95" customHeight="1" x14ac:dyDescent="0.2">
      <c r="B496" s="88"/>
      <c r="C496" s="101"/>
      <c r="D496" s="101"/>
    </row>
    <row r="497" spans="2:4" ht="12.95" customHeight="1" x14ac:dyDescent="0.2">
      <c r="B497" s="88"/>
      <c r="C497" s="101"/>
      <c r="D497" s="101"/>
    </row>
    <row r="498" spans="2:4" ht="12.95" customHeight="1" x14ac:dyDescent="0.2">
      <c r="B498" s="88"/>
      <c r="C498" s="101"/>
      <c r="D498" s="101"/>
    </row>
    <row r="499" spans="2:4" ht="12.95" customHeight="1" x14ac:dyDescent="0.2">
      <c r="B499" s="88"/>
      <c r="C499" s="101"/>
      <c r="D499" s="101"/>
    </row>
    <row r="500" spans="2:4" ht="12.95" customHeight="1" x14ac:dyDescent="0.2">
      <c r="B500" s="88"/>
      <c r="C500" s="101"/>
      <c r="D500" s="101"/>
    </row>
    <row r="501" spans="2:4" ht="12.95" customHeight="1" x14ac:dyDescent="0.2">
      <c r="B501" s="88"/>
      <c r="C501" s="101"/>
      <c r="D501" s="101"/>
    </row>
    <row r="502" spans="2:4" ht="12.95" customHeight="1" x14ac:dyDescent="0.2">
      <c r="B502" s="88"/>
      <c r="C502" s="101"/>
      <c r="D502" s="101"/>
    </row>
    <row r="503" spans="2:4" ht="12.95" customHeight="1" x14ac:dyDescent="0.2">
      <c r="B503" s="88"/>
      <c r="C503" s="101"/>
      <c r="D503" s="101"/>
    </row>
    <row r="504" spans="2:4" ht="12.95" customHeight="1" x14ac:dyDescent="0.2">
      <c r="B504" s="88"/>
      <c r="C504" s="101"/>
      <c r="D504" s="101"/>
    </row>
    <row r="505" spans="2:4" ht="12.95" customHeight="1" x14ac:dyDescent="0.2">
      <c r="B505" s="88"/>
      <c r="C505" s="101"/>
      <c r="D505" s="101"/>
    </row>
    <row r="506" spans="2:4" ht="12.95" customHeight="1" x14ac:dyDescent="0.2">
      <c r="B506" s="88"/>
      <c r="C506" s="101"/>
      <c r="D506" s="101"/>
    </row>
    <row r="507" spans="2:4" ht="12.95" customHeight="1" x14ac:dyDescent="0.2">
      <c r="B507" s="88"/>
      <c r="C507" s="101"/>
      <c r="D507" s="101"/>
    </row>
    <row r="508" spans="2:4" ht="12.95" customHeight="1" x14ac:dyDescent="0.2">
      <c r="B508" s="88"/>
      <c r="C508" s="101"/>
      <c r="D508" s="101"/>
    </row>
    <row r="509" spans="2:4" ht="12.95" customHeight="1" x14ac:dyDescent="0.2">
      <c r="B509" s="88"/>
      <c r="C509" s="101"/>
      <c r="D509" s="101"/>
    </row>
    <row r="510" spans="2:4" ht="12.95" customHeight="1" x14ac:dyDescent="0.2">
      <c r="B510" s="88"/>
      <c r="C510" s="101"/>
      <c r="D510" s="101"/>
    </row>
    <row r="511" spans="2:4" ht="12.95" customHeight="1" x14ac:dyDescent="0.2">
      <c r="B511" s="88"/>
      <c r="C511" s="101"/>
      <c r="D511" s="101"/>
    </row>
    <row r="512" spans="2:4" ht="12.95" customHeight="1" x14ac:dyDescent="0.2">
      <c r="B512" s="88"/>
      <c r="C512" s="101"/>
      <c r="D512" s="101"/>
    </row>
    <row r="513" spans="2:4" ht="12.95" customHeight="1" x14ac:dyDescent="0.2">
      <c r="B513" s="88"/>
      <c r="C513" s="101"/>
      <c r="D513" s="101"/>
    </row>
    <row r="514" spans="2:4" ht="12.95" customHeight="1" x14ac:dyDescent="0.2">
      <c r="B514" s="88"/>
      <c r="C514" s="101"/>
      <c r="D514" s="101"/>
    </row>
    <row r="515" spans="2:4" ht="12.95" customHeight="1" x14ac:dyDescent="0.2">
      <c r="B515" s="88"/>
      <c r="C515" s="101"/>
      <c r="D515" s="101"/>
    </row>
    <row r="516" spans="2:4" ht="12.95" customHeight="1" x14ac:dyDescent="0.2">
      <c r="B516" s="88"/>
      <c r="C516" s="101"/>
      <c r="D516" s="101"/>
    </row>
    <row r="517" spans="2:4" ht="12.95" customHeight="1" x14ac:dyDescent="0.2">
      <c r="B517" s="88"/>
      <c r="C517" s="101"/>
      <c r="D517" s="101"/>
    </row>
    <row r="518" spans="2:4" ht="12.95" customHeight="1" x14ac:dyDescent="0.2">
      <c r="B518" s="88"/>
      <c r="C518" s="101"/>
      <c r="D518" s="101"/>
    </row>
    <row r="519" spans="2:4" ht="12.95" customHeight="1" x14ac:dyDescent="0.2">
      <c r="B519" s="88"/>
      <c r="C519" s="101"/>
      <c r="D519" s="101"/>
    </row>
    <row r="520" spans="2:4" ht="12.95" customHeight="1" x14ac:dyDescent="0.2">
      <c r="B520" s="88"/>
      <c r="C520" s="101"/>
      <c r="D520" s="101"/>
    </row>
    <row r="521" spans="2:4" ht="12.95" customHeight="1" x14ac:dyDescent="0.2">
      <c r="B521" s="88"/>
      <c r="C521" s="101"/>
      <c r="D521" s="101"/>
    </row>
    <row r="522" spans="2:4" ht="12.95" customHeight="1" x14ac:dyDescent="0.2">
      <c r="B522" s="88"/>
      <c r="C522" s="101"/>
      <c r="D522" s="101"/>
    </row>
    <row r="523" spans="2:4" ht="12.95" customHeight="1" x14ac:dyDescent="0.2">
      <c r="B523" s="88"/>
      <c r="C523" s="101"/>
      <c r="D523" s="101"/>
    </row>
    <row r="524" spans="2:4" ht="12.95" customHeight="1" x14ac:dyDescent="0.2">
      <c r="B524" s="88"/>
      <c r="C524" s="101"/>
      <c r="D524" s="101"/>
    </row>
    <row r="525" spans="2:4" ht="12.95" customHeight="1" x14ac:dyDescent="0.2">
      <c r="B525" s="88"/>
      <c r="C525" s="101"/>
      <c r="D525" s="101"/>
    </row>
    <row r="526" spans="2:4" ht="12.95" customHeight="1" x14ac:dyDescent="0.2">
      <c r="B526" s="88"/>
      <c r="C526" s="101"/>
      <c r="D526" s="101"/>
    </row>
    <row r="527" spans="2:4" ht="12.95" customHeight="1" x14ac:dyDescent="0.2">
      <c r="B527" s="88"/>
      <c r="C527" s="101"/>
      <c r="D527" s="101"/>
    </row>
    <row r="528" spans="2:4" ht="12.95" customHeight="1" x14ac:dyDescent="0.2">
      <c r="B528" s="88"/>
      <c r="C528" s="101"/>
      <c r="D528" s="101"/>
    </row>
    <row r="529" spans="2:4" ht="12.95" customHeight="1" x14ac:dyDescent="0.2">
      <c r="B529" s="88"/>
      <c r="C529" s="101"/>
      <c r="D529" s="101"/>
    </row>
    <row r="530" spans="2:4" ht="12.95" customHeight="1" x14ac:dyDescent="0.2">
      <c r="B530" s="88"/>
      <c r="C530" s="101"/>
      <c r="D530" s="101"/>
    </row>
    <row r="531" spans="2:4" ht="12.95" customHeight="1" x14ac:dyDescent="0.2">
      <c r="B531" s="88"/>
      <c r="C531" s="101"/>
      <c r="D531" s="101"/>
    </row>
    <row r="532" spans="2:4" ht="12.95" customHeight="1" x14ac:dyDescent="0.2">
      <c r="B532" s="88"/>
      <c r="C532" s="101"/>
      <c r="D532" s="101"/>
    </row>
    <row r="533" spans="2:4" ht="12.95" customHeight="1" x14ac:dyDescent="0.2">
      <c r="B533" s="88"/>
      <c r="C533" s="101"/>
      <c r="D533" s="101"/>
    </row>
    <row r="534" spans="2:4" ht="12.95" customHeight="1" x14ac:dyDescent="0.2">
      <c r="B534" s="88"/>
      <c r="C534" s="101"/>
      <c r="D534" s="101"/>
    </row>
    <row r="535" spans="2:4" ht="12.95" customHeight="1" x14ac:dyDescent="0.2">
      <c r="B535" s="88"/>
      <c r="C535" s="101"/>
      <c r="D535" s="101"/>
    </row>
    <row r="536" spans="2:4" ht="12.95" customHeight="1" x14ac:dyDescent="0.2">
      <c r="B536" s="88"/>
      <c r="C536" s="101"/>
      <c r="D536" s="101"/>
    </row>
    <row r="537" spans="2:4" ht="12.95" customHeight="1" x14ac:dyDescent="0.2">
      <c r="B537" s="88"/>
      <c r="C537" s="101"/>
      <c r="D537" s="101"/>
    </row>
    <row r="538" spans="2:4" ht="12.95" customHeight="1" x14ac:dyDescent="0.2">
      <c r="B538" s="88"/>
      <c r="C538" s="101"/>
      <c r="D538" s="101"/>
    </row>
    <row r="539" spans="2:4" ht="12.95" customHeight="1" x14ac:dyDescent="0.2">
      <c r="B539" s="88"/>
      <c r="C539" s="101"/>
      <c r="D539" s="101"/>
    </row>
    <row r="540" spans="2:4" ht="12.95" customHeight="1" x14ac:dyDescent="0.2">
      <c r="B540" s="88"/>
      <c r="C540" s="101"/>
      <c r="D540" s="101"/>
    </row>
    <row r="541" spans="2:4" ht="12.95" customHeight="1" x14ac:dyDescent="0.2">
      <c r="B541" s="88"/>
      <c r="C541" s="101"/>
      <c r="D541" s="101"/>
    </row>
    <row r="542" spans="2:4" ht="12.95" customHeight="1" x14ac:dyDescent="0.2">
      <c r="B542" s="88"/>
      <c r="C542" s="101"/>
      <c r="D542" s="101"/>
    </row>
    <row r="543" spans="2:4" ht="12.95" customHeight="1" x14ac:dyDescent="0.2">
      <c r="B543" s="88"/>
      <c r="C543" s="101"/>
      <c r="D543" s="101"/>
    </row>
    <row r="544" spans="2:4" ht="12.95" customHeight="1" x14ac:dyDescent="0.2">
      <c r="B544" s="88"/>
      <c r="C544" s="101"/>
      <c r="D544" s="101"/>
    </row>
    <row r="545" spans="2:4" ht="12.95" customHeight="1" x14ac:dyDescent="0.2">
      <c r="B545" s="88"/>
      <c r="C545" s="101"/>
      <c r="D545" s="101"/>
    </row>
    <row r="546" spans="2:4" ht="12.95" customHeight="1" x14ac:dyDescent="0.2">
      <c r="B546" s="88"/>
      <c r="C546" s="101"/>
      <c r="D546" s="101"/>
    </row>
    <row r="547" spans="2:4" ht="12.95" customHeight="1" x14ac:dyDescent="0.2">
      <c r="B547" s="88"/>
      <c r="C547" s="101"/>
      <c r="D547" s="101"/>
    </row>
    <row r="548" spans="2:4" ht="12.95" customHeight="1" x14ac:dyDescent="0.2">
      <c r="B548" s="88"/>
      <c r="C548" s="101"/>
      <c r="D548" s="101"/>
    </row>
    <row r="549" spans="2:4" ht="12.95" customHeight="1" x14ac:dyDescent="0.2">
      <c r="B549" s="88"/>
      <c r="C549" s="101"/>
      <c r="D549" s="101"/>
    </row>
    <row r="550" spans="2:4" ht="12.95" customHeight="1" x14ac:dyDescent="0.2">
      <c r="B550" s="88"/>
      <c r="C550" s="101"/>
      <c r="D550" s="101"/>
    </row>
    <row r="551" spans="2:4" ht="12.95" customHeight="1" x14ac:dyDescent="0.2">
      <c r="B551" s="88"/>
      <c r="C551" s="101"/>
      <c r="D551" s="101"/>
    </row>
    <row r="552" spans="2:4" ht="12.95" customHeight="1" x14ac:dyDescent="0.2">
      <c r="B552" s="88"/>
      <c r="C552" s="101"/>
      <c r="D552" s="101"/>
    </row>
    <row r="553" spans="2:4" ht="12.95" customHeight="1" x14ac:dyDescent="0.2">
      <c r="B553" s="88"/>
      <c r="C553" s="101"/>
      <c r="D553" s="101"/>
    </row>
    <row r="554" spans="2:4" ht="12.95" customHeight="1" x14ac:dyDescent="0.2">
      <c r="B554" s="88"/>
      <c r="C554" s="101"/>
      <c r="D554" s="101"/>
    </row>
    <row r="555" spans="2:4" ht="12.95" customHeight="1" x14ac:dyDescent="0.2">
      <c r="B555" s="88"/>
      <c r="C555" s="101"/>
      <c r="D555" s="101"/>
    </row>
    <row r="556" spans="2:4" ht="12.95" customHeight="1" x14ac:dyDescent="0.2">
      <c r="B556" s="88"/>
      <c r="C556" s="101"/>
      <c r="D556" s="101"/>
    </row>
    <row r="557" spans="2:4" ht="12.95" customHeight="1" x14ac:dyDescent="0.2">
      <c r="B557" s="88"/>
      <c r="C557" s="101"/>
      <c r="D557" s="101"/>
    </row>
    <row r="558" spans="2:4" ht="12.95" customHeight="1" x14ac:dyDescent="0.2">
      <c r="B558" s="88"/>
      <c r="C558" s="101"/>
      <c r="D558" s="101"/>
    </row>
    <row r="559" spans="2:4" ht="12.95" customHeight="1" x14ac:dyDescent="0.2">
      <c r="B559" s="88"/>
      <c r="C559" s="101"/>
      <c r="D559" s="101"/>
    </row>
    <row r="560" spans="2:4" ht="12.95" customHeight="1" x14ac:dyDescent="0.2">
      <c r="B560" s="88"/>
      <c r="C560" s="101"/>
      <c r="D560" s="101"/>
    </row>
    <row r="561" spans="2:4" ht="12.95" customHeight="1" x14ac:dyDescent="0.2">
      <c r="B561" s="88"/>
      <c r="C561" s="101"/>
      <c r="D561" s="101"/>
    </row>
    <row r="562" spans="2:4" ht="12.95" customHeight="1" x14ac:dyDescent="0.2">
      <c r="B562" s="88"/>
      <c r="C562" s="101"/>
      <c r="D562" s="101"/>
    </row>
    <row r="563" spans="2:4" ht="12.95" customHeight="1" x14ac:dyDescent="0.2">
      <c r="B563" s="88"/>
      <c r="C563" s="101"/>
      <c r="D563" s="101"/>
    </row>
    <row r="564" spans="2:4" ht="12.95" customHeight="1" x14ac:dyDescent="0.2">
      <c r="B564" s="88"/>
      <c r="C564" s="101"/>
      <c r="D564" s="101"/>
    </row>
    <row r="565" spans="2:4" ht="12.95" customHeight="1" x14ac:dyDescent="0.2">
      <c r="B565" s="88"/>
      <c r="C565" s="101"/>
      <c r="D565" s="101"/>
    </row>
    <row r="566" spans="2:4" ht="12.95" customHeight="1" x14ac:dyDescent="0.2">
      <c r="B566" s="88"/>
      <c r="C566" s="101"/>
      <c r="D566" s="101"/>
    </row>
    <row r="567" spans="2:4" ht="12.95" customHeight="1" x14ac:dyDescent="0.2">
      <c r="B567" s="88"/>
      <c r="C567" s="101"/>
      <c r="D567" s="101"/>
    </row>
    <row r="568" spans="2:4" ht="12.95" customHeight="1" x14ac:dyDescent="0.2">
      <c r="B568" s="88"/>
      <c r="C568" s="101"/>
      <c r="D568" s="101"/>
    </row>
    <row r="569" spans="2:4" ht="12.95" customHeight="1" x14ac:dyDescent="0.2">
      <c r="B569" s="88"/>
      <c r="C569" s="101"/>
      <c r="D569" s="101"/>
    </row>
    <row r="570" spans="2:4" ht="12.95" customHeight="1" x14ac:dyDescent="0.2">
      <c r="B570" s="88"/>
      <c r="C570" s="101"/>
      <c r="D570" s="101"/>
    </row>
    <row r="571" spans="2:4" ht="12.95" customHeight="1" x14ac:dyDescent="0.2">
      <c r="B571" s="88"/>
      <c r="C571" s="101"/>
      <c r="D571" s="101"/>
    </row>
    <row r="572" spans="2:4" ht="12.95" customHeight="1" x14ac:dyDescent="0.2">
      <c r="B572" s="88"/>
      <c r="C572" s="101"/>
      <c r="D572" s="101"/>
    </row>
    <row r="573" spans="2:4" ht="12.95" customHeight="1" x14ac:dyDescent="0.2">
      <c r="B573" s="88"/>
      <c r="C573" s="101"/>
      <c r="D573" s="101"/>
    </row>
    <row r="574" spans="2:4" ht="12.95" customHeight="1" x14ac:dyDescent="0.2">
      <c r="B574" s="88"/>
      <c r="C574" s="101"/>
      <c r="D574" s="101"/>
    </row>
    <row r="575" spans="2:4" ht="12.95" customHeight="1" x14ac:dyDescent="0.2">
      <c r="B575" s="88"/>
      <c r="C575" s="101"/>
      <c r="D575" s="101"/>
    </row>
    <row r="576" spans="2:4" ht="12.95" customHeight="1" x14ac:dyDescent="0.2">
      <c r="B576" s="88"/>
      <c r="C576" s="101"/>
      <c r="D576" s="101"/>
    </row>
    <row r="577" spans="2:4" ht="12.95" customHeight="1" x14ac:dyDescent="0.2">
      <c r="B577" s="88"/>
      <c r="C577" s="101"/>
      <c r="D577" s="101"/>
    </row>
    <row r="578" spans="2:4" ht="12.95" customHeight="1" x14ac:dyDescent="0.2">
      <c r="B578" s="88"/>
      <c r="C578" s="101"/>
      <c r="D578" s="101"/>
    </row>
    <row r="579" spans="2:4" ht="12.95" customHeight="1" x14ac:dyDescent="0.2">
      <c r="B579" s="88"/>
      <c r="C579" s="101"/>
      <c r="D579" s="101"/>
    </row>
    <row r="580" spans="2:4" ht="12.95" customHeight="1" x14ac:dyDescent="0.2">
      <c r="B580" s="88"/>
      <c r="C580" s="101"/>
      <c r="D580" s="101"/>
    </row>
    <row r="581" spans="2:4" ht="12.95" customHeight="1" x14ac:dyDescent="0.2">
      <c r="B581" s="88"/>
      <c r="C581" s="101"/>
      <c r="D581" s="101"/>
    </row>
    <row r="582" spans="2:4" ht="12.95" customHeight="1" x14ac:dyDescent="0.2">
      <c r="B582" s="88"/>
      <c r="C582" s="101"/>
      <c r="D582" s="101"/>
    </row>
    <row r="583" spans="2:4" ht="12.95" customHeight="1" x14ac:dyDescent="0.2">
      <c r="B583" s="88"/>
      <c r="C583" s="101"/>
      <c r="D583" s="101"/>
    </row>
    <row r="584" spans="2:4" ht="12.95" customHeight="1" x14ac:dyDescent="0.2">
      <c r="B584" s="88"/>
      <c r="C584" s="101"/>
      <c r="D584" s="101"/>
    </row>
    <row r="585" spans="2:4" ht="12.95" customHeight="1" x14ac:dyDescent="0.2">
      <c r="B585" s="88"/>
      <c r="C585" s="101"/>
      <c r="D585" s="101"/>
    </row>
    <row r="586" spans="2:4" ht="12.95" customHeight="1" x14ac:dyDescent="0.2">
      <c r="B586" s="88"/>
      <c r="C586" s="101"/>
      <c r="D586" s="101"/>
    </row>
    <row r="587" spans="2:4" ht="12.95" customHeight="1" x14ac:dyDescent="0.2">
      <c r="B587" s="88"/>
      <c r="C587" s="101"/>
      <c r="D587" s="101"/>
    </row>
    <row r="588" spans="2:4" ht="12.95" customHeight="1" x14ac:dyDescent="0.2">
      <c r="B588" s="88"/>
      <c r="C588" s="101"/>
      <c r="D588" s="101"/>
    </row>
    <row r="589" spans="2:4" ht="12.95" customHeight="1" x14ac:dyDescent="0.2">
      <c r="B589" s="88"/>
      <c r="C589" s="101"/>
      <c r="D589" s="101"/>
    </row>
    <row r="590" spans="2:4" ht="12.95" customHeight="1" x14ac:dyDescent="0.2">
      <c r="B590" s="88"/>
      <c r="C590" s="101"/>
      <c r="D590" s="101"/>
    </row>
    <row r="591" spans="2:4" ht="12.95" customHeight="1" x14ac:dyDescent="0.2">
      <c r="B591" s="88"/>
      <c r="C591" s="101"/>
      <c r="D591" s="101"/>
    </row>
    <row r="592" spans="2:4" ht="12.95" customHeight="1" x14ac:dyDescent="0.2">
      <c r="B592" s="88"/>
      <c r="C592" s="101"/>
      <c r="D592" s="101"/>
    </row>
    <row r="593" spans="2:4" ht="12.95" customHeight="1" x14ac:dyDescent="0.2">
      <c r="B593" s="88"/>
      <c r="C593" s="101"/>
      <c r="D593" s="101"/>
    </row>
    <row r="594" spans="2:4" ht="12.95" customHeight="1" x14ac:dyDescent="0.2">
      <c r="B594" s="88"/>
      <c r="C594" s="101"/>
      <c r="D594" s="101"/>
    </row>
    <row r="595" spans="2:4" ht="12.95" customHeight="1" x14ac:dyDescent="0.2">
      <c r="C595" s="101"/>
      <c r="D595" s="101"/>
    </row>
    <row r="596" spans="2:4" ht="12.95" customHeight="1" x14ac:dyDescent="0.2">
      <c r="C596" s="101"/>
      <c r="D596" s="101"/>
    </row>
    <row r="597" spans="2:4" ht="12.95" customHeight="1" x14ac:dyDescent="0.2">
      <c r="C597" s="101"/>
      <c r="D597" s="101"/>
    </row>
    <row r="598" spans="2:4" ht="12.95" customHeight="1" x14ac:dyDescent="0.2">
      <c r="C598" s="101"/>
      <c r="D598" s="101"/>
    </row>
    <row r="599" spans="2:4" ht="12.95" customHeight="1" x14ac:dyDescent="0.2">
      <c r="C599" s="101"/>
      <c r="D599" s="101"/>
    </row>
    <row r="600" spans="2:4" ht="12.95" customHeight="1" x14ac:dyDescent="0.2">
      <c r="C600" s="101"/>
      <c r="D600" s="101"/>
    </row>
    <row r="601" spans="2:4" ht="12.95" customHeight="1" x14ac:dyDescent="0.2">
      <c r="C601" s="101"/>
      <c r="D601" s="101"/>
    </row>
    <row r="602" spans="2:4" ht="12.95" customHeight="1" x14ac:dyDescent="0.2">
      <c r="C602" s="101"/>
      <c r="D602" s="101"/>
    </row>
    <row r="603" spans="2:4" ht="12.95" customHeight="1" x14ac:dyDescent="0.2">
      <c r="C603" s="101"/>
      <c r="D603" s="101"/>
    </row>
    <row r="604" spans="2:4" ht="12.95" customHeight="1" x14ac:dyDescent="0.2">
      <c r="C604" s="101"/>
      <c r="D604" s="101"/>
    </row>
    <row r="605" spans="2:4" ht="12.95" customHeight="1" x14ac:dyDescent="0.2">
      <c r="C605" s="101"/>
      <c r="D605" s="101"/>
    </row>
    <row r="606" spans="2:4" ht="12.95" customHeight="1" x14ac:dyDescent="0.2">
      <c r="C606" s="101"/>
      <c r="D606" s="101"/>
    </row>
    <row r="607" spans="2:4" ht="12.95" customHeight="1" x14ac:dyDescent="0.2">
      <c r="C607" s="101"/>
      <c r="D607" s="101"/>
    </row>
    <row r="608" spans="2:4" ht="12.95" customHeight="1" x14ac:dyDescent="0.2">
      <c r="C608" s="101"/>
      <c r="D608" s="101"/>
    </row>
    <row r="609" spans="3:4" ht="12.95" customHeight="1" x14ac:dyDescent="0.2">
      <c r="C609" s="101"/>
      <c r="D609" s="101"/>
    </row>
    <row r="610" spans="3:4" ht="12.95" customHeight="1" x14ac:dyDescent="0.2">
      <c r="C610" s="101"/>
      <c r="D610" s="101"/>
    </row>
    <row r="611" spans="3:4" ht="12.95" customHeight="1" x14ac:dyDescent="0.2">
      <c r="C611" s="101"/>
      <c r="D611" s="101"/>
    </row>
    <row r="612" spans="3:4" ht="12.95" customHeight="1" x14ac:dyDescent="0.2">
      <c r="C612" s="101"/>
      <c r="D612" s="101"/>
    </row>
    <row r="613" spans="3:4" ht="12.95" customHeight="1" x14ac:dyDescent="0.2">
      <c r="C613" s="101"/>
      <c r="D613" s="101"/>
    </row>
    <row r="614" spans="3:4" ht="12.95" customHeight="1" x14ac:dyDescent="0.2">
      <c r="C614" s="101"/>
      <c r="D614" s="101"/>
    </row>
    <row r="615" spans="3:4" ht="12.95" customHeight="1" x14ac:dyDescent="0.2">
      <c r="C615" s="101"/>
      <c r="D615" s="101"/>
    </row>
    <row r="616" spans="3:4" ht="12.95" customHeight="1" x14ac:dyDescent="0.2">
      <c r="C616" s="101"/>
      <c r="D616" s="101"/>
    </row>
    <row r="617" spans="3:4" ht="12.95" customHeight="1" x14ac:dyDescent="0.2">
      <c r="C617" s="101"/>
      <c r="D617" s="101"/>
    </row>
    <row r="618" spans="3:4" ht="12.95" customHeight="1" x14ac:dyDescent="0.2">
      <c r="C618" s="101"/>
      <c r="D618" s="101"/>
    </row>
    <row r="619" spans="3:4" ht="12.95" customHeight="1" x14ac:dyDescent="0.2">
      <c r="C619" s="101"/>
      <c r="D619" s="101"/>
    </row>
    <row r="620" spans="3:4" ht="12.95" customHeight="1" x14ac:dyDescent="0.2">
      <c r="C620" s="101"/>
      <c r="D620" s="101"/>
    </row>
    <row r="621" spans="3:4" ht="12.95" customHeight="1" x14ac:dyDescent="0.2">
      <c r="C621" s="101"/>
      <c r="D621" s="101"/>
    </row>
    <row r="622" spans="3:4" ht="12.95" customHeight="1" x14ac:dyDescent="0.2">
      <c r="C622" s="101"/>
      <c r="D622" s="101"/>
    </row>
    <row r="623" spans="3:4" ht="12.95" customHeight="1" x14ac:dyDescent="0.2">
      <c r="C623" s="101"/>
      <c r="D623" s="101"/>
    </row>
    <row r="624" spans="3:4" ht="12.95" customHeight="1" x14ac:dyDescent="0.2">
      <c r="C624" s="101"/>
      <c r="D624" s="101"/>
    </row>
    <row r="625" spans="3:4" ht="12.95" customHeight="1" x14ac:dyDescent="0.2">
      <c r="C625" s="101"/>
      <c r="D625" s="101"/>
    </row>
    <row r="626" spans="3:4" ht="12.95" customHeight="1" x14ac:dyDescent="0.2">
      <c r="C626" s="101"/>
      <c r="D626" s="101"/>
    </row>
    <row r="627" spans="3:4" ht="12.95" customHeight="1" x14ac:dyDescent="0.2">
      <c r="C627" s="101"/>
      <c r="D627" s="101"/>
    </row>
    <row r="628" spans="3:4" ht="12.95" customHeight="1" x14ac:dyDescent="0.2">
      <c r="C628" s="101"/>
      <c r="D628" s="101"/>
    </row>
    <row r="629" spans="3:4" ht="12.95" customHeight="1" x14ac:dyDescent="0.2">
      <c r="C629" s="101"/>
      <c r="D629" s="101"/>
    </row>
    <row r="630" spans="3:4" ht="12.95" customHeight="1" x14ac:dyDescent="0.2">
      <c r="C630" s="101"/>
      <c r="D630" s="101"/>
    </row>
    <row r="631" spans="3:4" ht="12.95" customHeight="1" x14ac:dyDescent="0.2">
      <c r="C631" s="101"/>
      <c r="D631" s="101"/>
    </row>
    <row r="632" spans="3:4" ht="12.95" customHeight="1" x14ac:dyDescent="0.2">
      <c r="C632" s="101"/>
      <c r="D632" s="101"/>
    </row>
    <row r="633" spans="3:4" ht="12.95" customHeight="1" x14ac:dyDescent="0.2">
      <c r="C633" s="101"/>
      <c r="D633" s="101"/>
    </row>
    <row r="634" spans="3:4" ht="12.95" customHeight="1" x14ac:dyDescent="0.2">
      <c r="C634" s="101"/>
      <c r="D634" s="101"/>
    </row>
    <row r="635" spans="3:4" ht="12.95" customHeight="1" x14ac:dyDescent="0.2">
      <c r="C635" s="101"/>
      <c r="D635" s="101"/>
    </row>
    <row r="636" spans="3:4" ht="12.95" customHeight="1" x14ac:dyDescent="0.2">
      <c r="C636" s="101"/>
      <c r="D636" s="101"/>
    </row>
    <row r="637" spans="3:4" ht="12.95" customHeight="1" x14ac:dyDescent="0.2">
      <c r="C637" s="101"/>
      <c r="D637" s="101"/>
    </row>
    <row r="638" spans="3:4" ht="12.95" customHeight="1" x14ac:dyDescent="0.2">
      <c r="C638" s="101"/>
      <c r="D638" s="101"/>
    </row>
    <row r="639" spans="3:4" ht="12.95" customHeight="1" x14ac:dyDescent="0.2">
      <c r="C639" s="101"/>
      <c r="D639" s="101"/>
    </row>
    <row r="640" spans="3:4" ht="12.95" customHeight="1" x14ac:dyDescent="0.2">
      <c r="C640" s="101"/>
      <c r="D640" s="101"/>
    </row>
    <row r="641" spans="3:4" ht="12.95" customHeight="1" x14ac:dyDescent="0.2">
      <c r="C641" s="101"/>
      <c r="D641" s="101"/>
    </row>
    <row r="642" spans="3:4" ht="12.95" customHeight="1" x14ac:dyDescent="0.2">
      <c r="C642" s="101"/>
      <c r="D642" s="101"/>
    </row>
    <row r="643" spans="3:4" ht="12.95" customHeight="1" x14ac:dyDescent="0.2">
      <c r="C643" s="101"/>
      <c r="D643" s="101"/>
    </row>
    <row r="644" spans="3:4" ht="12.95" customHeight="1" x14ac:dyDescent="0.2">
      <c r="C644" s="101"/>
      <c r="D644" s="101"/>
    </row>
    <row r="645" spans="3:4" ht="12.95" customHeight="1" x14ac:dyDescent="0.2">
      <c r="C645" s="101"/>
      <c r="D645" s="101"/>
    </row>
    <row r="646" spans="3:4" ht="12.95" customHeight="1" x14ac:dyDescent="0.2">
      <c r="C646" s="101"/>
      <c r="D646" s="101"/>
    </row>
    <row r="647" spans="3:4" ht="12.95" customHeight="1" x14ac:dyDescent="0.2">
      <c r="C647" s="101"/>
      <c r="D647" s="101"/>
    </row>
    <row r="648" spans="3:4" ht="12.95" customHeight="1" x14ac:dyDescent="0.2">
      <c r="C648" s="101"/>
      <c r="D648" s="101"/>
    </row>
    <row r="649" spans="3:4" ht="12.95" customHeight="1" x14ac:dyDescent="0.2">
      <c r="C649" s="101"/>
      <c r="D649" s="101"/>
    </row>
    <row r="650" spans="3:4" ht="12.95" customHeight="1" x14ac:dyDescent="0.2">
      <c r="C650" s="101"/>
      <c r="D650" s="101"/>
    </row>
    <row r="651" spans="3:4" ht="12.95" customHeight="1" x14ac:dyDescent="0.2">
      <c r="C651" s="101"/>
      <c r="D651" s="101"/>
    </row>
    <row r="652" spans="3:4" ht="12.95" customHeight="1" x14ac:dyDescent="0.2">
      <c r="C652" s="101"/>
      <c r="D652" s="101"/>
    </row>
    <row r="653" spans="3:4" ht="12.95" customHeight="1" x14ac:dyDescent="0.2">
      <c r="C653" s="101"/>
      <c r="D653" s="101"/>
    </row>
    <row r="654" spans="3:4" ht="12.95" customHeight="1" x14ac:dyDescent="0.2">
      <c r="C654" s="101"/>
      <c r="D654" s="101"/>
    </row>
    <row r="655" spans="3:4" ht="12.95" customHeight="1" x14ac:dyDescent="0.2">
      <c r="C655" s="101"/>
      <c r="D655" s="101"/>
    </row>
    <row r="656" spans="3:4" ht="12.95" customHeight="1" x14ac:dyDescent="0.2">
      <c r="C656" s="101"/>
      <c r="D656" s="101"/>
    </row>
    <row r="657" spans="3:4" ht="12.95" customHeight="1" x14ac:dyDescent="0.2">
      <c r="C657" s="101"/>
      <c r="D657" s="101"/>
    </row>
    <row r="658" spans="3:4" ht="12.95" customHeight="1" x14ac:dyDescent="0.2">
      <c r="C658" s="101"/>
      <c r="D658" s="101"/>
    </row>
    <row r="659" spans="3:4" ht="12.95" customHeight="1" x14ac:dyDescent="0.2">
      <c r="C659" s="101"/>
      <c r="D659" s="101"/>
    </row>
    <row r="660" spans="3:4" ht="12.95" customHeight="1" x14ac:dyDescent="0.2">
      <c r="C660" s="101"/>
      <c r="D660" s="101"/>
    </row>
    <row r="661" spans="3:4" ht="12.95" customHeight="1" x14ac:dyDescent="0.2">
      <c r="C661" s="101"/>
      <c r="D661" s="101"/>
    </row>
    <row r="662" spans="3:4" ht="12.95" customHeight="1" x14ac:dyDescent="0.2">
      <c r="C662" s="101"/>
      <c r="D662" s="101"/>
    </row>
    <row r="663" spans="3:4" ht="12.95" customHeight="1" x14ac:dyDescent="0.2">
      <c r="C663" s="101"/>
      <c r="D663" s="101"/>
    </row>
    <row r="664" spans="3:4" ht="12.95" customHeight="1" x14ac:dyDescent="0.2">
      <c r="C664" s="101"/>
      <c r="D664" s="101"/>
    </row>
    <row r="665" spans="3:4" ht="12.95" customHeight="1" x14ac:dyDescent="0.2">
      <c r="C665" s="101"/>
      <c r="D665" s="101"/>
    </row>
    <row r="666" spans="3:4" ht="12.95" customHeight="1" x14ac:dyDescent="0.2">
      <c r="C666" s="101"/>
      <c r="D666" s="101"/>
    </row>
    <row r="667" spans="3:4" ht="12.95" customHeight="1" x14ac:dyDescent="0.2">
      <c r="C667" s="101"/>
      <c r="D667" s="101"/>
    </row>
    <row r="668" spans="3:4" ht="12.95" customHeight="1" x14ac:dyDescent="0.2">
      <c r="C668" s="101"/>
      <c r="D668" s="101"/>
    </row>
    <row r="669" spans="3:4" ht="12.95" customHeight="1" x14ac:dyDescent="0.2">
      <c r="C669" s="101"/>
      <c r="D669" s="101"/>
    </row>
    <row r="670" spans="3:4" ht="12.95" customHeight="1" x14ac:dyDescent="0.2">
      <c r="C670" s="101"/>
      <c r="D670" s="101"/>
    </row>
    <row r="671" spans="3:4" ht="12.95" customHeight="1" x14ac:dyDescent="0.2">
      <c r="C671" s="101"/>
      <c r="D671" s="101"/>
    </row>
    <row r="672" spans="3:4" ht="12.95" customHeight="1" x14ac:dyDescent="0.2">
      <c r="C672" s="101"/>
      <c r="D672" s="101"/>
    </row>
    <row r="673" spans="3:4" ht="12.95" customHeight="1" x14ac:dyDescent="0.2">
      <c r="C673" s="101"/>
      <c r="D673" s="101"/>
    </row>
    <row r="674" spans="3:4" ht="12.95" customHeight="1" x14ac:dyDescent="0.2">
      <c r="C674" s="101"/>
      <c r="D674" s="101"/>
    </row>
    <row r="675" spans="3:4" ht="12.95" customHeight="1" x14ac:dyDescent="0.2">
      <c r="C675" s="101"/>
      <c r="D675" s="101"/>
    </row>
    <row r="676" spans="3:4" ht="12.95" customHeight="1" x14ac:dyDescent="0.2">
      <c r="C676" s="101"/>
      <c r="D676" s="101"/>
    </row>
    <row r="677" spans="3:4" ht="12.95" customHeight="1" x14ac:dyDescent="0.2">
      <c r="C677" s="101"/>
      <c r="D677" s="101"/>
    </row>
    <row r="678" spans="3:4" ht="12.95" customHeight="1" x14ac:dyDescent="0.2">
      <c r="C678" s="101"/>
      <c r="D678" s="101"/>
    </row>
    <row r="679" spans="3:4" ht="12.95" customHeight="1" x14ac:dyDescent="0.2">
      <c r="C679" s="101"/>
      <c r="D679" s="101"/>
    </row>
    <row r="680" spans="3:4" ht="12.95" customHeight="1" x14ac:dyDescent="0.2">
      <c r="C680" s="101"/>
      <c r="D680" s="101"/>
    </row>
    <row r="681" spans="3:4" ht="12.95" customHeight="1" x14ac:dyDescent="0.2">
      <c r="C681" s="101"/>
      <c r="D681" s="101"/>
    </row>
    <row r="682" spans="3:4" ht="12.95" customHeight="1" x14ac:dyDescent="0.2">
      <c r="C682" s="101"/>
      <c r="D682" s="101"/>
    </row>
    <row r="683" spans="3:4" ht="12.95" customHeight="1" x14ac:dyDescent="0.2">
      <c r="C683" s="101"/>
      <c r="D683" s="101"/>
    </row>
    <row r="684" spans="3:4" ht="12.95" customHeight="1" x14ac:dyDescent="0.2">
      <c r="C684" s="101"/>
      <c r="D684" s="101"/>
    </row>
    <row r="685" spans="3:4" ht="12.95" customHeight="1" x14ac:dyDescent="0.2">
      <c r="C685" s="101"/>
      <c r="D685" s="101"/>
    </row>
    <row r="686" spans="3:4" ht="12.95" customHeight="1" x14ac:dyDescent="0.2">
      <c r="C686" s="101"/>
      <c r="D686" s="101"/>
    </row>
    <row r="687" spans="3:4" ht="12.95" customHeight="1" x14ac:dyDescent="0.2">
      <c r="C687" s="101"/>
      <c r="D687" s="101"/>
    </row>
    <row r="688" spans="3:4" ht="12.95" customHeight="1" x14ac:dyDescent="0.2">
      <c r="C688" s="101"/>
      <c r="D688" s="101"/>
    </row>
    <row r="689" spans="3:4" ht="12.95" customHeight="1" x14ac:dyDescent="0.2">
      <c r="C689" s="101"/>
      <c r="D689" s="101"/>
    </row>
    <row r="690" spans="3:4" ht="12.95" customHeight="1" x14ac:dyDescent="0.2">
      <c r="C690" s="101"/>
      <c r="D690" s="101"/>
    </row>
    <row r="691" spans="3:4" ht="12.95" customHeight="1" x14ac:dyDescent="0.2">
      <c r="C691" s="101"/>
      <c r="D691" s="101"/>
    </row>
    <row r="692" spans="3:4" ht="12.95" customHeight="1" x14ac:dyDescent="0.2">
      <c r="C692" s="101"/>
      <c r="D692" s="101"/>
    </row>
    <row r="693" spans="3:4" ht="12.95" customHeight="1" x14ac:dyDescent="0.2">
      <c r="C693" s="101"/>
      <c r="D693" s="101"/>
    </row>
    <row r="694" spans="3:4" ht="12.95" customHeight="1" x14ac:dyDescent="0.2">
      <c r="C694" s="101"/>
      <c r="D694" s="101"/>
    </row>
    <row r="695" spans="3:4" ht="12.95" customHeight="1" x14ac:dyDescent="0.2">
      <c r="C695" s="101"/>
      <c r="D695" s="101"/>
    </row>
    <row r="696" spans="3:4" ht="12.95" customHeight="1" x14ac:dyDescent="0.2">
      <c r="C696" s="101"/>
      <c r="D696" s="101"/>
    </row>
    <row r="697" spans="3:4" ht="12.95" customHeight="1" x14ac:dyDescent="0.2">
      <c r="C697" s="101"/>
      <c r="D697" s="101"/>
    </row>
    <row r="698" spans="3:4" ht="12.95" customHeight="1" x14ac:dyDescent="0.2">
      <c r="C698" s="101"/>
      <c r="D698" s="101"/>
    </row>
    <row r="699" spans="3:4" ht="12.95" customHeight="1" x14ac:dyDescent="0.2">
      <c r="C699" s="101"/>
      <c r="D699" s="101"/>
    </row>
    <row r="700" spans="3:4" ht="12.95" customHeight="1" x14ac:dyDescent="0.2">
      <c r="C700" s="101"/>
      <c r="D700" s="101"/>
    </row>
    <row r="701" spans="3:4" ht="12.95" customHeight="1" x14ac:dyDescent="0.2">
      <c r="C701" s="101"/>
      <c r="D701" s="101"/>
    </row>
    <row r="702" spans="3:4" ht="12.95" customHeight="1" x14ac:dyDescent="0.2">
      <c r="C702" s="101"/>
      <c r="D702" s="101"/>
    </row>
    <row r="703" spans="3:4" ht="12.95" customHeight="1" x14ac:dyDescent="0.2">
      <c r="C703" s="101"/>
      <c r="D703" s="101"/>
    </row>
    <row r="704" spans="3:4" ht="12.95" customHeight="1" x14ac:dyDescent="0.2">
      <c r="C704" s="101"/>
      <c r="D704" s="101"/>
    </row>
    <row r="705" spans="3:4" ht="12.95" customHeight="1" x14ac:dyDescent="0.2">
      <c r="C705" s="101"/>
      <c r="D705" s="101"/>
    </row>
    <row r="706" spans="3:4" ht="12.95" customHeight="1" x14ac:dyDescent="0.2">
      <c r="C706" s="101"/>
      <c r="D706" s="101"/>
    </row>
    <row r="707" spans="3:4" ht="12.95" customHeight="1" x14ac:dyDescent="0.2">
      <c r="C707" s="101"/>
      <c r="D707" s="101"/>
    </row>
    <row r="708" spans="3:4" ht="12.95" customHeight="1" x14ac:dyDescent="0.2">
      <c r="C708" s="101"/>
      <c r="D708" s="101"/>
    </row>
    <row r="709" spans="3:4" ht="12.95" customHeight="1" x14ac:dyDescent="0.2">
      <c r="C709" s="101"/>
      <c r="D709" s="101"/>
    </row>
    <row r="710" spans="3:4" ht="12.95" customHeight="1" x14ac:dyDescent="0.2">
      <c r="C710" s="101"/>
      <c r="D710" s="101"/>
    </row>
    <row r="711" spans="3:4" ht="12.95" customHeight="1" x14ac:dyDescent="0.2">
      <c r="C711" s="101"/>
      <c r="D711" s="101"/>
    </row>
    <row r="712" spans="3:4" ht="12.95" customHeight="1" x14ac:dyDescent="0.2">
      <c r="C712" s="101"/>
      <c r="D712" s="101"/>
    </row>
    <row r="713" spans="3:4" ht="12.95" customHeight="1" x14ac:dyDescent="0.2">
      <c r="C713" s="101"/>
      <c r="D713" s="101"/>
    </row>
    <row r="714" spans="3:4" ht="12.95" customHeight="1" x14ac:dyDescent="0.2">
      <c r="C714" s="101"/>
      <c r="D714" s="101"/>
    </row>
    <row r="715" spans="3:4" ht="12.95" customHeight="1" x14ac:dyDescent="0.2">
      <c r="C715" s="101"/>
      <c r="D715" s="101"/>
    </row>
    <row r="716" spans="3:4" ht="12.95" customHeight="1" x14ac:dyDescent="0.2">
      <c r="C716" s="101"/>
      <c r="D716" s="101"/>
    </row>
    <row r="717" spans="3:4" ht="12.95" customHeight="1" x14ac:dyDescent="0.2">
      <c r="C717" s="101"/>
      <c r="D717" s="101"/>
    </row>
    <row r="718" spans="3:4" ht="12.95" customHeight="1" x14ac:dyDescent="0.2">
      <c r="C718" s="101"/>
      <c r="D718" s="101"/>
    </row>
    <row r="719" spans="3:4" ht="12.95" customHeight="1" x14ac:dyDescent="0.2">
      <c r="C719" s="101"/>
      <c r="D719" s="101"/>
    </row>
    <row r="720" spans="3:4" ht="12.95" customHeight="1" x14ac:dyDescent="0.2">
      <c r="C720" s="101"/>
      <c r="D720" s="101"/>
    </row>
    <row r="721" spans="3:4" ht="12.95" customHeight="1" x14ac:dyDescent="0.2">
      <c r="C721" s="101"/>
      <c r="D721" s="101"/>
    </row>
    <row r="722" spans="3:4" ht="12.95" customHeight="1" x14ac:dyDescent="0.2">
      <c r="C722" s="101"/>
      <c r="D722" s="101"/>
    </row>
    <row r="723" spans="3:4" ht="12.95" customHeight="1" x14ac:dyDescent="0.2">
      <c r="C723" s="101"/>
      <c r="D723" s="101"/>
    </row>
    <row r="724" spans="3:4" ht="12.95" customHeight="1" x14ac:dyDescent="0.2">
      <c r="C724" s="101"/>
      <c r="D724" s="101"/>
    </row>
    <row r="725" spans="3:4" ht="12.95" customHeight="1" x14ac:dyDescent="0.2">
      <c r="C725" s="101"/>
      <c r="D725" s="101"/>
    </row>
    <row r="726" spans="3:4" ht="12.95" customHeight="1" x14ac:dyDescent="0.2">
      <c r="C726" s="101"/>
      <c r="D726" s="101"/>
    </row>
    <row r="727" spans="3:4" ht="12.95" customHeight="1" x14ac:dyDescent="0.2">
      <c r="C727" s="101"/>
      <c r="D727" s="101"/>
    </row>
    <row r="728" spans="3:4" ht="12.95" customHeight="1" x14ac:dyDescent="0.2">
      <c r="C728" s="101"/>
      <c r="D728" s="101"/>
    </row>
    <row r="729" spans="3:4" ht="12.95" customHeight="1" x14ac:dyDescent="0.2">
      <c r="C729" s="101"/>
      <c r="D729" s="101"/>
    </row>
    <row r="730" spans="3:4" ht="12.95" customHeight="1" x14ac:dyDescent="0.2">
      <c r="C730" s="101"/>
      <c r="D730" s="101"/>
    </row>
    <row r="731" spans="3:4" ht="12.95" customHeight="1" x14ac:dyDescent="0.2">
      <c r="C731" s="101"/>
      <c r="D731" s="101"/>
    </row>
    <row r="732" spans="3:4" ht="12.95" customHeight="1" x14ac:dyDescent="0.2">
      <c r="C732" s="101"/>
      <c r="D732" s="101"/>
    </row>
    <row r="733" spans="3:4" ht="12.95" customHeight="1" x14ac:dyDescent="0.2">
      <c r="C733" s="101"/>
      <c r="D733" s="101"/>
    </row>
    <row r="734" spans="3:4" ht="12.95" customHeight="1" x14ac:dyDescent="0.2">
      <c r="C734" s="101"/>
      <c r="D734" s="101"/>
    </row>
    <row r="735" spans="3:4" ht="12.95" customHeight="1" x14ac:dyDescent="0.2">
      <c r="C735" s="101"/>
      <c r="D735" s="101"/>
    </row>
    <row r="736" spans="3:4" ht="12.95" customHeight="1" x14ac:dyDescent="0.2">
      <c r="C736" s="101"/>
      <c r="D736" s="101"/>
    </row>
    <row r="737" spans="3:4" ht="12.95" customHeight="1" x14ac:dyDescent="0.2">
      <c r="C737" s="101"/>
      <c r="D737" s="101"/>
    </row>
    <row r="738" spans="3:4" ht="12.95" customHeight="1" x14ac:dyDescent="0.2">
      <c r="C738" s="101"/>
      <c r="D738" s="101"/>
    </row>
    <row r="739" spans="3:4" ht="12.95" customHeight="1" x14ac:dyDescent="0.2">
      <c r="C739" s="101"/>
      <c r="D739" s="101"/>
    </row>
    <row r="740" spans="3:4" ht="12.95" customHeight="1" x14ac:dyDescent="0.2">
      <c r="C740" s="101"/>
      <c r="D740" s="101"/>
    </row>
    <row r="741" spans="3:4" ht="12.95" customHeight="1" x14ac:dyDescent="0.2">
      <c r="C741" s="101"/>
      <c r="D741" s="101"/>
    </row>
    <row r="742" spans="3:4" ht="12.95" customHeight="1" x14ac:dyDescent="0.2">
      <c r="C742" s="101"/>
      <c r="D742" s="101"/>
    </row>
    <row r="743" spans="3:4" ht="12.95" customHeight="1" x14ac:dyDescent="0.2">
      <c r="C743" s="101"/>
      <c r="D743" s="101"/>
    </row>
    <row r="744" spans="3:4" ht="12.95" customHeight="1" x14ac:dyDescent="0.2">
      <c r="C744" s="101"/>
      <c r="D744" s="101"/>
    </row>
    <row r="745" spans="3:4" ht="12.95" customHeight="1" x14ac:dyDescent="0.2">
      <c r="C745" s="101"/>
      <c r="D745" s="101"/>
    </row>
    <row r="746" spans="3:4" ht="12.95" customHeight="1" x14ac:dyDescent="0.2">
      <c r="C746" s="101"/>
      <c r="D746" s="101"/>
    </row>
    <row r="747" spans="3:4" ht="12.95" customHeight="1" x14ac:dyDescent="0.2">
      <c r="C747" s="101"/>
      <c r="D747" s="101"/>
    </row>
    <row r="748" spans="3:4" ht="12.95" customHeight="1" x14ac:dyDescent="0.2">
      <c r="C748" s="101"/>
      <c r="D748" s="101"/>
    </row>
    <row r="749" spans="3:4" ht="12.95" customHeight="1" x14ac:dyDescent="0.2">
      <c r="C749" s="101"/>
      <c r="D749" s="101"/>
    </row>
    <row r="750" spans="3:4" ht="12.95" customHeight="1" x14ac:dyDescent="0.2">
      <c r="C750" s="101"/>
      <c r="D750" s="101"/>
    </row>
    <row r="751" spans="3:4" ht="12.95" customHeight="1" x14ac:dyDescent="0.2">
      <c r="C751" s="101"/>
      <c r="D751" s="101"/>
    </row>
    <row r="752" spans="3:4" ht="12.95" customHeight="1" x14ac:dyDescent="0.2">
      <c r="C752" s="101"/>
      <c r="D752" s="101"/>
    </row>
    <row r="753" spans="3:4" ht="12.95" customHeight="1" x14ac:dyDescent="0.2">
      <c r="C753" s="101"/>
      <c r="D753" s="101"/>
    </row>
    <row r="754" spans="3:4" ht="12.95" customHeight="1" x14ac:dyDescent="0.2">
      <c r="C754" s="101"/>
      <c r="D754" s="101"/>
    </row>
    <row r="755" spans="3:4" ht="12.95" customHeight="1" x14ac:dyDescent="0.2">
      <c r="C755" s="101"/>
      <c r="D755" s="101"/>
    </row>
    <row r="756" spans="3:4" ht="12.95" customHeight="1" x14ac:dyDescent="0.2">
      <c r="C756" s="101"/>
      <c r="D756" s="101"/>
    </row>
    <row r="757" spans="3:4" ht="12.95" customHeight="1" x14ac:dyDescent="0.2">
      <c r="C757" s="101"/>
      <c r="D757" s="101"/>
    </row>
    <row r="758" spans="3:4" ht="12.95" customHeight="1" x14ac:dyDescent="0.2">
      <c r="C758" s="101"/>
      <c r="D758" s="101"/>
    </row>
    <row r="759" spans="3:4" ht="12.95" customHeight="1" x14ac:dyDescent="0.2">
      <c r="C759" s="101"/>
      <c r="D759" s="101"/>
    </row>
    <row r="760" spans="3:4" ht="12.95" customHeight="1" x14ac:dyDescent="0.2">
      <c r="C760" s="101"/>
      <c r="D760" s="101"/>
    </row>
    <row r="761" spans="3:4" ht="12.95" customHeight="1" x14ac:dyDescent="0.2">
      <c r="C761" s="101"/>
      <c r="D761" s="101"/>
    </row>
    <row r="762" spans="3:4" ht="12.95" customHeight="1" x14ac:dyDescent="0.2">
      <c r="C762" s="101"/>
      <c r="D762" s="101"/>
    </row>
    <row r="763" spans="3:4" ht="12.95" customHeight="1" x14ac:dyDescent="0.2">
      <c r="C763" s="101"/>
      <c r="D763" s="101"/>
    </row>
    <row r="764" spans="3:4" ht="12.95" customHeight="1" x14ac:dyDescent="0.2">
      <c r="C764" s="101"/>
      <c r="D764" s="101"/>
    </row>
    <row r="765" spans="3:4" ht="12.95" customHeight="1" x14ac:dyDescent="0.2">
      <c r="C765" s="101"/>
      <c r="D765" s="101"/>
    </row>
    <row r="766" spans="3:4" ht="12.95" customHeight="1" x14ac:dyDescent="0.2">
      <c r="C766" s="101"/>
      <c r="D766" s="101"/>
    </row>
    <row r="767" spans="3:4" ht="12.95" customHeight="1" x14ac:dyDescent="0.2">
      <c r="C767" s="101"/>
      <c r="D767" s="101"/>
    </row>
    <row r="768" spans="3:4" ht="12.95" customHeight="1" x14ac:dyDescent="0.2">
      <c r="C768" s="101"/>
      <c r="D768" s="101"/>
    </row>
    <row r="769" spans="3:4" ht="12.95" customHeight="1" x14ac:dyDescent="0.2">
      <c r="C769" s="101"/>
      <c r="D769" s="101"/>
    </row>
    <row r="770" spans="3:4" ht="12.95" customHeight="1" x14ac:dyDescent="0.2">
      <c r="C770" s="101"/>
      <c r="D770" s="101"/>
    </row>
    <row r="771" spans="3:4" ht="12.95" customHeight="1" x14ac:dyDescent="0.2">
      <c r="C771" s="101"/>
      <c r="D771" s="101"/>
    </row>
    <row r="772" spans="3:4" ht="12.95" customHeight="1" x14ac:dyDescent="0.2">
      <c r="C772" s="101"/>
      <c r="D772" s="101"/>
    </row>
    <row r="773" spans="3:4" ht="12.95" customHeight="1" x14ac:dyDescent="0.2">
      <c r="C773" s="101"/>
      <c r="D773" s="101"/>
    </row>
    <row r="774" spans="3:4" ht="12.95" customHeight="1" x14ac:dyDescent="0.2">
      <c r="C774" s="101"/>
      <c r="D774" s="101"/>
    </row>
    <row r="775" spans="3:4" ht="12.95" customHeight="1" x14ac:dyDescent="0.2">
      <c r="C775" s="101"/>
      <c r="D775" s="101"/>
    </row>
    <row r="776" spans="3:4" ht="12.95" customHeight="1" x14ac:dyDescent="0.2">
      <c r="C776" s="101"/>
      <c r="D776" s="101"/>
    </row>
    <row r="777" spans="3:4" ht="12.95" customHeight="1" x14ac:dyDescent="0.2">
      <c r="C777" s="101"/>
      <c r="D777" s="101"/>
    </row>
    <row r="778" spans="3:4" ht="12.95" customHeight="1" x14ac:dyDescent="0.2">
      <c r="C778" s="101"/>
      <c r="D778" s="101"/>
    </row>
    <row r="779" spans="3:4" ht="12.95" customHeight="1" x14ac:dyDescent="0.2">
      <c r="C779" s="101"/>
      <c r="D779" s="101"/>
    </row>
    <row r="780" spans="3:4" ht="12.95" customHeight="1" x14ac:dyDescent="0.2">
      <c r="C780" s="101"/>
      <c r="D780" s="101"/>
    </row>
    <row r="781" spans="3:4" ht="12.95" customHeight="1" x14ac:dyDescent="0.2">
      <c r="C781" s="101"/>
      <c r="D781" s="101"/>
    </row>
    <row r="782" spans="3:4" ht="12.95" customHeight="1" x14ac:dyDescent="0.2">
      <c r="C782" s="101"/>
      <c r="D782" s="101"/>
    </row>
    <row r="783" spans="3:4" ht="12.95" customHeight="1" x14ac:dyDescent="0.2">
      <c r="C783" s="101"/>
      <c r="D783" s="101"/>
    </row>
    <row r="784" spans="3:4" ht="12.95" customHeight="1" x14ac:dyDescent="0.2">
      <c r="C784" s="101"/>
      <c r="D784" s="101"/>
    </row>
    <row r="785" spans="3:4" ht="12.95" customHeight="1" x14ac:dyDescent="0.2">
      <c r="C785" s="101"/>
      <c r="D785" s="101"/>
    </row>
    <row r="786" spans="3:4" ht="12.95" customHeight="1" x14ac:dyDescent="0.2">
      <c r="C786" s="101"/>
      <c r="D786" s="101"/>
    </row>
    <row r="787" spans="3:4" ht="12.95" customHeight="1" x14ac:dyDescent="0.2">
      <c r="C787" s="101"/>
      <c r="D787" s="101"/>
    </row>
    <row r="788" spans="3:4" ht="12.95" customHeight="1" x14ac:dyDescent="0.2">
      <c r="C788" s="101"/>
      <c r="D788" s="101"/>
    </row>
    <row r="789" spans="3:4" ht="12.95" customHeight="1" x14ac:dyDescent="0.2">
      <c r="C789" s="101"/>
      <c r="D789" s="101"/>
    </row>
    <row r="790" spans="3:4" ht="12.95" customHeight="1" x14ac:dyDescent="0.2">
      <c r="C790" s="101"/>
      <c r="D790" s="101"/>
    </row>
    <row r="791" spans="3:4" ht="12.95" customHeight="1" x14ac:dyDescent="0.2">
      <c r="C791" s="101"/>
      <c r="D791" s="101"/>
    </row>
    <row r="792" spans="3:4" ht="12.95" customHeight="1" x14ac:dyDescent="0.2">
      <c r="C792" s="101"/>
      <c r="D792" s="101"/>
    </row>
    <row r="793" spans="3:4" ht="12.95" customHeight="1" x14ac:dyDescent="0.2">
      <c r="C793" s="101"/>
      <c r="D793" s="101"/>
    </row>
    <row r="794" spans="3:4" ht="12.95" customHeight="1" x14ac:dyDescent="0.2">
      <c r="C794" s="101"/>
      <c r="D794" s="101"/>
    </row>
    <row r="795" spans="3:4" ht="12.95" customHeight="1" x14ac:dyDescent="0.2">
      <c r="C795" s="101"/>
      <c r="D795" s="101"/>
    </row>
    <row r="796" spans="3:4" ht="12.95" customHeight="1" x14ac:dyDescent="0.2">
      <c r="C796" s="101"/>
      <c r="D796" s="101"/>
    </row>
    <row r="797" spans="3:4" ht="12.95" customHeight="1" x14ac:dyDescent="0.2">
      <c r="C797" s="101"/>
      <c r="D797" s="101"/>
    </row>
    <row r="798" spans="3:4" ht="12.95" customHeight="1" x14ac:dyDescent="0.2">
      <c r="C798" s="101"/>
      <c r="D798" s="101"/>
    </row>
    <row r="799" spans="3:4" ht="12.95" customHeight="1" x14ac:dyDescent="0.2">
      <c r="C799" s="101"/>
      <c r="D799" s="101"/>
    </row>
    <row r="800" spans="3:4" ht="12.95" customHeight="1" x14ac:dyDescent="0.2">
      <c r="C800" s="101"/>
      <c r="D800" s="101"/>
    </row>
    <row r="801" spans="3:4" ht="12.95" customHeight="1" x14ac:dyDescent="0.2">
      <c r="C801" s="101"/>
      <c r="D801" s="101"/>
    </row>
    <row r="802" spans="3:4" ht="12.95" customHeight="1" x14ac:dyDescent="0.2">
      <c r="C802" s="101"/>
      <c r="D802" s="101"/>
    </row>
    <row r="803" spans="3:4" ht="12.95" customHeight="1" x14ac:dyDescent="0.2">
      <c r="C803" s="101"/>
      <c r="D803" s="101"/>
    </row>
    <row r="804" spans="3:4" ht="12.95" customHeight="1" x14ac:dyDescent="0.2">
      <c r="C804" s="101"/>
      <c r="D804" s="101"/>
    </row>
    <row r="805" spans="3:4" ht="12.95" customHeight="1" x14ac:dyDescent="0.2">
      <c r="C805" s="101"/>
      <c r="D805" s="101"/>
    </row>
    <row r="806" spans="3:4" ht="12.95" customHeight="1" x14ac:dyDescent="0.2">
      <c r="C806" s="101"/>
      <c r="D806" s="101"/>
    </row>
    <row r="807" spans="3:4" ht="12.95" customHeight="1" x14ac:dyDescent="0.2">
      <c r="C807" s="101"/>
      <c r="D807" s="101"/>
    </row>
    <row r="808" spans="3:4" ht="12.95" customHeight="1" x14ac:dyDescent="0.2">
      <c r="C808" s="101"/>
      <c r="D808" s="101"/>
    </row>
    <row r="809" spans="3:4" ht="12.95" customHeight="1" x14ac:dyDescent="0.2">
      <c r="C809" s="101"/>
      <c r="D809" s="101"/>
    </row>
    <row r="810" spans="3:4" ht="12.95" customHeight="1" x14ac:dyDescent="0.2">
      <c r="C810" s="101"/>
      <c r="D810" s="101"/>
    </row>
    <row r="811" spans="3:4" ht="12.95" customHeight="1" x14ac:dyDescent="0.2">
      <c r="C811" s="101"/>
      <c r="D811" s="101"/>
    </row>
    <row r="812" spans="3:4" ht="12.95" customHeight="1" x14ac:dyDescent="0.2">
      <c r="C812" s="101"/>
      <c r="D812" s="101"/>
    </row>
    <row r="813" spans="3:4" ht="12.95" customHeight="1" x14ac:dyDescent="0.2">
      <c r="C813" s="101"/>
      <c r="D813" s="101"/>
    </row>
    <row r="814" spans="3:4" ht="12.95" customHeight="1" x14ac:dyDescent="0.2">
      <c r="C814" s="101"/>
      <c r="D814" s="101"/>
    </row>
    <row r="815" spans="3:4" ht="12.95" customHeight="1" x14ac:dyDescent="0.2">
      <c r="C815" s="101"/>
      <c r="D815" s="101"/>
    </row>
    <row r="816" spans="3:4" ht="12.95" customHeight="1" x14ac:dyDescent="0.2">
      <c r="C816" s="101"/>
      <c r="D816" s="101"/>
    </row>
    <row r="817" spans="3:4" ht="12.95" customHeight="1" x14ac:dyDescent="0.2">
      <c r="C817" s="101"/>
      <c r="D817" s="101"/>
    </row>
    <row r="818" spans="3:4" ht="12.95" customHeight="1" x14ac:dyDescent="0.2">
      <c r="C818" s="101"/>
      <c r="D818" s="101"/>
    </row>
    <row r="819" spans="3:4" ht="12.95" customHeight="1" x14ac:dyDescent="0.2">
      <c r="C819" s="101"/>
      <c r="D819" s="101"/>
    </row>
    <row r="820" spans="3:4" ht="12.95" customHeight="1" x14ac:dyDescent="0.2">
      <c r="C820" s="101"/>
      <c r="D820" s="101"/>
    </row>
    <row r="821" spans="3:4" ht="12.95" customHeight="1" x14ac:dyDescent="0.2">
      <c r="C821" s="101"/>
      <c r="D821" s="101"/>
    </row>
    <row r="822" spans="3:4" ht="12.95" customHeight="1" x14ac:dyDescent="0.2">
      <c r="C822" s="101"/>
      <c r="D822" s="101"/>
    </row>
    <row r="823" spans="3:4" ht="12.95" customHeight="1" x14ac:dyDescent="0.2">
      <c r="C823" s="101"/>
      <c r="D823" s="101"/>
    </row>
    <row r="824" spans="3:4" ht="12.95" customHeight="1" x14ac:dyDescent="0.2">
      <c r="C824" s="101"/>
      <c r="D824" s="101"/>
    </row>
    <row r="825" spans="3:4" ht="12.95" customHeight="1" x14ac:dyDescent="0.2">
      <c r="C825" s="101"/>
      <c r="D825" s="101"/>
    </row>
    <row r="826" spans="3:4" ht="12.95" customHeight="1" x14ac:dyDescent="0.2">
      <c r="C826" s="101"/>
      <c r="D826" s="101"/>
    </row>
    <row r="827" spans="3:4" ht="12.95" customHeight="1" x14ac:dyDescent="0.2">
      <c r="C827" s="101"/>
      <c r="D827" s="101"/>
    </row>
    <row r="828" spans="3:4" ht="12.95" customHeight="1" x14ac:dyDescent="0.2">
      <c r="C828" s="101"/>
      <c r="D828" s="101"/>
    </row>
    <row r="829" spans="3:4" ht="12.95" customHeight="1" x14ac:dyDescent="0.2">
      <c r="C829" s="101"/>
      <c r="D829" s="101"/>
    </row>
    <row r="830" spans="3:4" ht="12.95" customHeight="1" x14ac:dyDescent="0.2">
      <c r="C830" s="101"/>
      <c r="D830" s="101"/>
    </row>
    <row r="831" spans="3:4" ht="12.95" customHeight="1" x14ac:dyDescent="0.2">
      <c r="C831" s="101"/>
      <c r="D831" s="101"/>
    </row>
    <row r="832" spans="3:4" ht="12.95" customHeight="1" x14ac:dyDescent="0.2">
      <c r="C832" s="101"/>
      <c r="D832" s="101"/>
    </row>
    <row r="833" spans="3:4" ht="12.95" customHeight="1" x14ac:dyDescent="0.2">
      <c r="C833" s="101"/>
      <c r="D833" s="101"/>
    </row>
    <row r="834" spans="3:4" ht="12.95" customHeight="1" x14ac:dyDescent="0.2">
      <c r="C834" s="101"/>
      <c r="D834" s="101"/>
    </row>
    <row r="835" spans="3:4" ht="12.95" customHeight="1" x14ac:dyDescent="0.2">
      <c r="C835" s="101"/>
      <c r="D835" s="101"/>
    </row>
    <row r="836" spans="3:4" ht="12.95" customHeight="1" x14ac:dyDescent="0.2">
      <c r="C836" s="101"/>
      <c r="D836" s="101"/>
    </row>
    <row r="837" spans="3:4" ht="12.95" customHeight="1" x14ac:dyDescent="0.2">
      <c r="C837" s="101"/>
      <c r="D837" s="101"/>
    </row>
    <row r="838" spans="3:4" ht="12.95" customHeight="1" x14ac:dyDescent="0.2">
      <c r="C838" s="101"/>
      <c r="D838" s="101"/>
    </row>
    <row r="839" spans="3:4" ht="12.95" customHeight="1" x14ac:dyDescent="0.2">
      <c r="C839" s="101"/>
      <c r="D839" s="101"/>
    </row>
    <row r="840" spans="3:4" ht="12.95" customHeight="1" x14ac:dyDescent="0.2">
      <c r="C840" s="101"/>
      <c r="D840" s="101"/>
    </row>
    <row r="841" spans="3:4" ht="12.95" customHeight="1" x14ac:dyDescent="0.2">
      <c r="C841" s="101"/>
      <c r="D841" s="101"/>
    </row>
    <row r="842" spans="3:4" ht="12.95" customHeight="1" x14ac:dyDescent="0.2">
      <c r="C842" s="101"/>
      <c r="D842" s="101"/>
    </row>
    <row r="843" spans="3:4" ht="12.95" customHeight="1" x14ac:dyDescent="0.2">
      <c r="C843" s="101"/>
      <c r="D843" s="101"/>
    </row>
    <row r="844" spans="3:4" ht="12.95" customHeight="1" x14ac:dyDescent="0.2">
      <c r="C844" s="101"/>
      <c r="D844" s="101"/>
    </row>
    <row r="845" spans="3:4" ht="12.95" customHeight="1" x14ac:dyDescent="0.2">
      <c r="C845" s="101"/>
      <c r="D845" s="101"/>
    </row>
    <row r="846" spans="3:4" ht="12.95" customHeight="1" x14ac:dyDescent="0.2">
      <c r="C846" s="101"/>
      <c r="D846" s="101"/>
    </row>
    <row r="847" spans="3:4" ht="12.95" customHeight="1" x14ac:dyDescent="0.2">
      <c r="C847" s="101"/>
      <c r="D847" s="101"/>
    </row>
    <row r="848" spans="3:4" ht="12.95" customHeight="1" x14ac:dyDescent="0.2">
      <c r="C848" s="101"/>
      <c r="D848" s="101"/>
    </row>
    <row r="849" spans="3:4" ht="12.95" customHeight="1" x14ac:dyDescent="0.2">
      <c r="C849" s="101"/>
      <c r="D849" s="101"/>
    </row>
    <row r="850" spans="3:4" ht="12.95" customHeight="1" x14ac:dyDescent="0.2">
      <c r="C850" s="101"/>
      <c r="D850" s="101"/>
    </row>
    <row r="851" spans="3:4" ht="12.95" customHeight="1" x14ac:dyDescent="0.2">
      <c r="C851" s="101"/>
      <c r="D851" s="101"/>
    </row>
    <row r="852" spans="3:4" ht="12.95" customHeight="1" x14ac:dyDescent="0.2">
      <c r="C852" s="101"/>
      <c r="D852" s="101"/>
    </row>
    <row r="853" spans="3:4" ht="12.95" customHeight="1" x14ac:dyDescent="0.2">
      <c r="C853" s="101"/>
      <c r="D853" s="101"/>
    </row>
    <row r="854" spans="3:4" ht="12.95" customHeight="1" x14ac:dyDescent="0.2">
      <c r="C854" s="101"/>
      <c r="D854" s="101"/>
    </row>
    <row r="855" spans="3:4" ht="12.95" customHeight="1" x14ac:dyDescent="0.2">
      <c r="C855" s="101"/>
      <c r="D855" s="101"/>
    </row>
    <row r="856" spans="3:4" ht="12.95" customHeight="1" x14ac:dyDescent="0.2">
      <c r="C856" s="101"/>
      <c r="D856" s="101"/>
    </row>
    <row r="857" spans="3:4" ht="12.95" customHeight="1" x14ac:dyDescent="0.2">
      <c r="C857" s="101"/>
      <c r="D857" s="101"/>
    </row>
    <row r="858" spans="3:4" ht="12.95" customHeight="1" x14ac:dyDescent="0.2">
      <c r="C858" s="101"/>
      <c r="D858" s="101"/>
    </row>
    <row r="859" spans="3:4" ht="12.95" customHeight="1" x14ac:dyDescent="0.2">
      <c r="C859" s="101"/>
      <c r="D859" s="101"/>
    </row>
    <row r="860" spans="3:4" ht="12.95" customHeight="1" x14ac:dyDescent="0.2">
      <c r="C860" s="101"/>
      <c r="D860" s="101"/>
    </row>
    <row r="861" spans="3:4" ht="12.95" customHeight="1" x14ac:dyDescent="0.2">
      <c r="C861" s="101"/>
      <c r="D861" s="101"/>
    </row>
    <row r="862" spans="3:4" ht="12.95" customHeight="1" x14ac:dyDescent="0.2">
      <c r="C862" s="101"/>
      <c r="D862" s="101"/>
    </row>
    <row r="863" spans="3:4" ht="12.95" customHeight="1" x14ac:dyDescent="0.2">
      <c r="C863" s="101"/>
      <c r="D863" s="101"/>
    </row>
    <row r="864" spans="3:4" ht="12.95" customHeight="1" x14ac:dyDescent="0.2">
      <c r="C864" s="101"/>
      <c r="D864" s="101"/>
    </row>
    <row r="865" spans="3:4" ht="12.95" customHeight="1" x14ac:dyDescent="0.2">
      <c r="C865" s="101"/>
      <c r="D865" s="101"/>
    </row>
    <row r="866" spans="3:4" ht="12.95" customHeight="1" x14ac:dyDescent="0.2">
      <c r="C866" s="101"/>
      <c r="D866" s="101"/>
    </row>
    <row r="867" spans="3:4" ht="12.95" customHeight="1" x14ac:dyDescent="0.2">
      <c r="C867" s="101"/>
      <c r="D867" s="101"/>
    </row>
    <row r="868" spans="3:4" ht="12.95" customHeight="1" x14ac:dyDescent="0.2">
      <c r="C868" s="101"/>
      <c r="D868" s="101"/>
    </row>
    <row r="869" spans="3:4" ht="12.95" customHeight="1" x14ac:dyDescent="0.2">
      <c r="C869" s="101"/>
      <c r="D869" s="101"/>
    </row>
    <row r="870" spans="3:4" ht="12.95" customHeight="1" x14ac:dyDescent="0.2">
      <c r="C870" s="101"/>
      <c r="D870" s="101"/>
    </row>
    <row r="871" spans="3:4" ht="12.95" customHeight="1" x14ac:dyDescent="0.2">
      <c r="C871" s="101"/>
      <c r="D871" s="101"/>
    </row>
    <row r="872" spans="3:4" ht="12.95" customHeight="1" x14ac:dyDescent="0.2">
      <c r="C872" s="101"/>
      <c r="D872" s="101"/>
    </row>
    <row r="873" spans="3:4" ht="12.95" customHeight="1" x14ac:dyDescent="0.2">
      <c r="C873" s="101"/>
      <c r="D873" s="101"/>
    </row>
    <row r="874" spans="3:4" ht="12.95" customHeight="1" x14ac:dyDescent="0.2">
      <c r="C874" s="101"/>
      <c r="D874" s="101"/>
    </row>
    <row r="875" spans="3:4" ht="12.95" customHeight="1" x14ac:dyDescent="0.2">
      <c r="C875" s="101"/>
      <c r="D875" s="101"/>
    </row>
    <row r="876" spans="3:4" ht="12.95" customHeight="1" x14ac:dyDescent="0.2">
      <c r="C876" s="101"/>
      <c r="D876" s="101"/>
    </row>
    <row r="877" spans="3:4" ht="12.95" customHeight="1" x14ac:dyDescent="0.2">
      <c r="C877" s="101"/>
      <c r="D877" s="101"/>
    </row>
    <row r="878" spans="3:4" ht="12.95" customHeight="1" x14ac:dyDescent="0.2">
      <c r="C878" s="101"/>
      <c r="D878" s="101"/>
    </row>
    <row r="879" spans="3:4" ht="12.95" customHeight="1" x14ac:dyDescent="0.2">
      <c r="C879" s="101"/>
      <c r="D879" s="101"/>
    </row>
    <row r="880" spans="3:4" ht="12.95" customHeight="1" x14ac:dyDescent="0.2">
      <c r="C880" s="101"/>
      <c r="D880" s="101"/>
    </row>
    <row r="881" spans="3:4" ht="12.95" customHeight="1" x14ac:dyDescent="0.2">
      <c r="C881" s="101"/>
      <c r="D881" s="101"/>
    </row>
    <row r="882" spans="3:4" ht="12.95" customHeight="1" x14ac:dyDescent="0.2">
      <c r="C882" s="101"/>
      <c r="D882" s="101"/>
    </row>
    <row r="883" spans="3:4" ht="12.95" customHeight="1" x14ac:dyDescent="0.2">
      <c r="C883" s="101"/>
      <c r="D883" s="101"/>
    </row>
    <row r="884" spans="3:4" ht="12.95" customHeight="1" x14ac:dyDescent="0.2">
      <c r="C884" s="101"/>
      <c r="D884" s="101"/>
    </row>
    <row r="885" spans="3:4" ht="12.95" customHeight="1" x14ac:dyDescent="0.2">
      <c r="C885" s="101"/>
      <c r="D885" s="101"/>
    </row>
    <row r="886" spans="3:4" ht="12.95" customHeight="1" x14ac:dyDescent="0.2">
      <c r="C886" s="101"/>
      <c r="D886" s="101"/>
    </row>
    <row r="887" spans="3:4" ht="12.95" customHeight="1" x14ac:dyDescent="0.2">
      <c r="C887" s="101"/>
      <c r="D887" s="101"/>
    </row>
    <row r="888" spans="3:4" ht="12.95" customHeight="1" x14ac:dyDescent="0.2">
      <c r="C888" s="101"/>
      <c r="D888" s="101"/>
    </row>
    <row r="889" spans="3:4" ht="12.95" customHeight="1" x14ac:dyDescent="0.2">
      <c r="C889" s="101"/>
      <c r="D889" s="101"/>
    </row>
    <row r="890" spans="3:4" ht="12.95" customHeight="1" x14ac:dyDescent="0.2">
      <c r="C890" s="101"/>
      <c r="D890" s="101"/>
    </row>
    <row r="891" spans="3:4" ht="12.95" customHeight="1" x14ac:dyDescent="0.2">
      <c r="C891" s="101"/>
      <c r="D891" s="101"/>
    </row>
    <row r="892" spans="3:4" ht="12.95" customHeight="1" x14ac:dyDescent="0.2">
      <c r="C892" s="101"/>
      <c r="D892" s="101"/>
    </row>
    <row r="893" spans="3:4" ht="12.95" customHeight="1" x14ac:dyDescent="0.2">
      <c r="C893" s="101"/>
      <c r="D893" s="101"/>
    </row>
    <row r="894" spans="3:4" ht="12.95" customHeight="1" x14ac:dyDescent="0.2">
      <c r="C894" s="101"/>
      <c r="D894" s="101"/>
    </row>
    <row r="895" spans="3:4" ht="12.95" customHeight="1" x14ac:dyDescent="0.2">
      <c r="C895" s="101"/>
      <c r="D895" s="101"/>
    </row>
    <row r="896" spans="3:4" ht="12.95" customHeight="1" x14ac:dyDescent="0.2">
      <c r="C896" s="101"/>
      <c r="D896" s="101"/>
    </row>
    <row r="897" spans="3:4" ht="12.95" customHeight="1" x14ac:dyDescent="0.2">
      <c r="C897" s="101"/>
      <c r="D897" s="101"/>
    </row>
    <row r="898" spans="3:4" ht="12.95" customHeight="1" x14ac:dyDescent="0.2">
      <c r="C898" s="101"/>
      <c r="D898" s="101"/>
    </row>
    <row r="899" spans="3:4" ht="12.95" customHeight="1" x14ac:dyDescent="0.2">
      <c r="C899" s="101"/>
      <c r="D899" s="101"/>
    </row>
    <row r="900" spans="3:4" ht="12.95" customHeight="1" x14ac:dyDescent="0.2">
      <c r="C900" s="101"/>
      <c r="D900" s="101"/>
    </row>
    <row r="901" spans="3:4" ht="12.95" customHeight="1" x14ac:dyDescent="0.2">
      <c r="C901" s="101"/>
      <c r="D901" s="101"/>
    </row>
    <row r="902" spans="3:4" ht="12.95" customHeight="1" x14ac:dyDescent="0.2">
      <c r="C902" s="101"/>
      <c r="D902" s="101"/>
    </row>
    <row r="903" spans="3:4" ht="12.95" customHeight="1" x14ac:dyDescent="0.2">
      <c r="C903" s="101"/>
      <c r="D903" s="101"/>
    </row>
    <row r="904" spans="3:4" ht="12.95" customHeight="1" x14ac:dyDescent="0.2">
      <c r="C904" s="101"/>
      <c r="D904" s="101"/>
    </row>
    <row r="905" spans="3:4" ht="12.95" customHeight="1" x14ac:dyDescent="0.2">
      <c r="C905" s="101"/>
      <c r="D905" s="101"/>
    </row>
    <row r="906" spans="3:4" ht="12.95" customHeight="1" x14ac:dyDescent="0.2">
      <c r="C906" s="101"/>
      <c r="D906" s="101"/>
    </row>
    <row r="907" spans="3:4" ht="12.95" customHeight="1" x14ac:dyDescent="0.2">
      <c r="C907" s="101"/>
      <c r="D907" s="101"/>
    </row>
    <row r="908" spans="3:4" ht="12.95" customHeight="1" x14ac:dyDescent="0.2">
      <c r="C908" s="101"/>
      <c r="D908" s="101"/>
    </row>
    <row r="909" spans="3:4" ht="12.95" customHeight="1" x14ac:dyDescent="0.2">
      <c r="C909" s="101"/>
      <c r="D909" s="101"/>
    </row>
    <row r="910" spans="3:4" ht="12.95" customHeight="1" x14ac:dyDescent="0.2">
      <c r="C910" s="101"/>
      <c r="D910" s="101"/>
    </row>
    <row r="911" spans="3:4" ht="12.95" customHeight="1" x14ac:dyDescent="0.2">
      <c r="C911" s="101"/>
      <c r="D911" s="101"/>
    </row>
    <row r="912" spans="3:4" ht="12.95" customHeight="1" x14ac:dyDescent="0.2">
      <c r="C912" s="101"/>
      <c r="D912" s="101"/>
    </row>
    <row r="913" spans="3:4" ht="12.95" customHeight="1" x14ac:dyDescent="0.2">
      <c r="C913" s="101"/>
      <c r="D913" s="101"/>
    </row>
    <row r="914" spans="3:4" ht="12.95" customHeight="1" x14ac:dyDescent="0.2">
      <c r="C914" s="101"/>
      <c r="D914" s="101"/>
    </row>
    <row r="915" spans="3:4" ht="12.95" customHeight="1" x14ac:dyDescent="0.2">
      <c r="C915" s="101"/>
      <c r="D915" s="101"/>
    </row>
    <row r="916" spans="3:4" ht="12.95" customHeight="1" x14ac:dyDescent="0.2">
      <c r="C916" s="101"/>
      <c r="D916" s="101"/>
    </row>
    <row r="917" spans="3:4" ht="12.95" customHeight="1" x14ac:dyDescent="0.2">
      <c r="C917" s="101"/>
      <c r="D917" s="101"/>
    </row>
    <row r="918" spans="3:4" ht="12.95" customHeight="1" x14ac:dyDescent="0.2">
      <c r="C918" s="101"/>
      <c r="D918" s="101"/>
    </row>
    <row r="919" spans="3:4" ht="12.95" customHeight="1" x14ac:dyDescent="0.2">
      <c r="C919" s="101"/>
      <c r="D919" s="101"/>
    </row>
    <row r="920" spans="3:4" ht="12.95" customHeight="1" x14ac:dyDescent="0.2">
      <c r="C920" s="101"/>
      <c r="D920" s="101"/>
    </row>
    <row r="921" spans="3:4" ht="12.95" customHeight="1" x14ac:dyDescent="0.2">
      <c r="C921" s="101"/>
      <c r="D921" s="101"/>
    </row>
    <row r="922" spans="3:4" ht="12.95" customHeight="1" x14ac:dyDescent="0.2">
      <c r="C922" s="101"/>
      <c r="D922" s="101"/>
    </row>
    <row r="923" spans="3:4" ht="12.95" customHeight="1" x14ac:dyDescent="0.2">
      <c r="C923" s="101"/>
      <c r="D923" s="101"/>
    </row>
    <row r="924" spans="3:4" ht="12.95" customHeight="1" x14ac:dyDescent="0.2">
      <c r="C924" s="101"/>
      <c r="D924" s="101"/>
    </row>
    <row r="925" spans="3:4" ht="12.95" customHeight="1" x14ac:dyDescent="0.2">
      <c r="C925" s="101"/>
      <c r="D925" s="101"/>
    </row>
    <row r="926" spans="3:4" ht="12.95" customHeight="1" x14ac:dyDescent="0.2">
      <c r="C926" s="101"/>
      <c r="D926" s="101"/>
    </row>
    <row r="927" spans="3:4" ht="12.95" customHeight="1" x14ac:dyDescent="0.2">
      <c r="C927" s="101"/>
      <c r="D927" s="101"/>
    </row>
    <row r="928" spans="3:4" ht="12.95" customHeight="1" x14ac:dyDescent="0.2">
      <c r="C928" s="101"/>
      <c r="D928" s="101"/>
    </row>
    <row r="929" spans="3:4" ht="12.95" customHeight="1" x14ac:dyDescent="0.2">
      <c r="C929" s="101"/>
      <c r="D929" s="101"/>
    </row>
    <row r="930" spans="3:4" ht="12.95" customHeight="1" x14ac:dyDescent="0.2">
      <c r="C930" s="101"/>
      <c r="D930" s="101"/>
    </row>
    <row r="931" spans="3:4" ht="12.95" customHeight="1" x14ac:dyDescent="0.2">
      <c r="C931" s="101"/>
      <c r="D931" s="101"/>
    </row>
    <row r="932" spans="3:4" ht="12.95" customHeight="1" x14ac:dyDescent="0.2">
      <c r="C932" s="101"/>
      <c r="D932" s="101"/>
    </row>
    <row r="933" spans="3:4" ht="12.95" customHeight="1" x14ac:dyDescent="0.2">
      <c r="C933" s="101"/>
      <c r="D933" s="101"/>
    </row>
    <row r="934" spans="3:4" ht="12.95" customHeight="1" x14ac:dyDescent="0.2">
      <c r="C934" s="101"/>
      <c r="D934" s="101"/>
    </row>
    <row r="935" spans="3:4" ht="12.95" customHeight="1" x14ac:dyDescent="0.2">
      <c r="C935" s="101"/>
      <c r="D935" s="101"/>
    </row>
    <row r="936" spans="3:4" ht="12.95" customHeight="1" x14ac:dyDescent="0.2">
      <c r="C936" s="101"/>
      <c r="D936" s="101"/>
    </row>
    <row r="937" spans="3:4" ht="12.95" customHeight="1" x14ac:dyDescent="0.2">
      <c r="C937" s="101"/>
      <c r="D937" s="101"/>
    </row>
    <row r="938" spans="3:4" ht="12.95" customHeight="1" x14ac:dyDescent="0.2">
      <c r="C938" s="101"/>
      <c r="D938" s="101"/>
    </row>
    <row r="939" spans="3:4" ht="12.95" customHeight="1" x14ac:dyDescent="0.2">
      <c r="C939" s="101"/>
      <c r="D939" s="101"/>
    </row>
    <row r="940" spans="3:4" ht="12.95" customHeight="1" x14ac:dyDescent="0.2">
      <c r="C940" s="101"/>
      <c r="D940" s="101"/>
    </row>
    <row r="941" spans="3:4" ht="12.95" customHeight="1" x14ac:dyDescent="0.2">
      <c r="C941" s="101"/>
      <c r="D941" s="101"/>
    </row>
    <row r="942" spans="3:4" ht="12.95" customHeight="1" x14ac:dyDescent="0.2">
      <c r="C942" s="101"/>
      <c r="D942" s="101"/>
    </row>
    <row r="943" spans="3:4" ht="12.95" customHeight="1" x14ac:dyDescent="0.2">
      <c r="C943" s="101"/>
      <c r="D943" s="101"/>
    </row>
    <row r="944" spans="3:4" ht="12.95" customHeight="1" x14ac:dyDescent="0.2">
      <c r="C944" s="101"/>
      <c r="D944" s="101"/>
    </row>
    <row r="945" spans="3:4" ht="12.95" customHeight="1" x14ac:dyDescent="0.2">
      <c r="C945" s="101"/>
      <c r="D945" s="101"/>
    </row>
    <row r="946" spans="3:4" ht="12.95" customHeight="1" x14ac:dyDescent="0.2">
      <c r="C946" s="101"/>
      <c r="D946" s="101"/>
    </row>
    <row r="947" spans="3:4" ht="12.95" customHeight="1" x14ac:dyDescent="0.2">
      <c r="C947" s="101"/>
      <c r="D947" s="101"/>
    </row>
    <row r="948" spans="3:4" ht="12.95" customHeight="1" x14ac:dyDescent="0.2">
      <c r="C948" s="101"/>
      <c r="D948" s="101"/>
    </row>
    <row r="949" spans="3:4" ht="12.95" customHeight="1" x14ac:dyDescent="0.2">
      <c r="C949" s="101"/>
      <c r="D949" s="101"/>
    </row>
    <row r="950" spans="3:4" ht="12.95" customHeight="1" x14ac:dyDescent="0.2">
      <c r="C950" s="101"/>
      <c r="D950" s="101"/>
    </row>
    <row r="951" spans="3:4" ht="12.95" customHeight="1" x14ac:dyDescent="0.2">
      <c r="C951" s="101"/>
      <c r="D951" s="101"/>
    </row>
    <row r="952" spans="3:4" ht="12.95" customHeight="1" x14ac:dyDescent="0.2">
      <c r="C952" s="101"/>
      <c r="D952" s="101"/>
    </row>
    <row r="953" spans="3:4" ht="12.95" customHeight="1" x14ac:dyDescent="0.2">
      <c r="C953" s="101"/>
      <c r="D953" s="101"/>
    </row>
    <row r="954" spans="3:4" ht="12.95" customHeight="1" x14ac:dyDescent="0.2">
      <c r="C954" s="101"/>
      <c r="D954" s="101"/>
    </row>
    <row r="955" spans="3:4" ht="12.95" customHeight="1" x14ac:dyDescent="0.2">
      <c r="C955" s="101"/>
      <c r="D955" s="101"/>
    </row>
    <row r="956" spans="3:4" ht="12.95" customHeight="1" x14ac:dyDescent="0.2">
      <c r="C956" s="101"/>
      <c r="D956" s="101"/>
    </row>
    <row r="957" spans="3:4" ht="12.95" customHeight="1" x14ac:dyDescent="0.2">
      <c r="C957" s="101"/>
      <c r="D957" s="101"/>
    </row>
    <row r="958" spans="3:4" ht="12.95" customHeight="1" x14ac:dyDescent="0.2">
      <c r="C958" s="101"/>
      <c r="D958" s="101"/>
    </row>
    <row r="959" spans="3:4" ht="12.95" customHeight="1" x14ac:dyDescent="0.2">
      <c r="C959" s="101"/>
      <c r="D959" s="101"/>
    </row>
    <row r="960" spans="3:4" ht="12.95" customHeight="1" x14ac:dyDescent="0.2">
      <c r="C960" s="101"/>
      <c r="D960" s="101"/>
    </row>
    <row r="961" spans="3:4" ht="12.95" customHeight="1" x14ac:dyDescent="0.2">
      <c r="C961" s="101"/>
      <c r="D961" s="101"/>
    </row>
    <row r="962" spans="3:4" ht="12.95" customHeight="1" x14ac:dyDescent="0.2">
      <c r="C962" s="101"/>
      <c r="D962" s="101"/>
    </row>
    <row r="963" spans="3:4" ht="12.95" customHeight="1" x14ac:dyDescent="0.2">
      <c r="C963" s="101"/>
      <c r="D963" s="101"/>
    </row>
    <row r="964" spans="3:4" ht="12.95" customHeight="1" x14ac:dyDescent="0.2">
      <c r="C964" s="101"/>
      <c r="D964" s="101"/>
    </row>
    <row r="965" spans="3:4" ht="12.95" customHeight="1" x14ac:dyDescent="0.2">
      <c r="C965" s="101"/>
      <c r="D965" s="101"/>
    </row>
    <row r="966" spans="3:4" ht="12.95" customHeight="1" x14ac:dyDescent="0.2">
      <c r="C966" s="101"/>
      <c r="D966" s="101"/>
    </row>
    <row r="967" spans="3:4" ht="12.95" customHeight="1" x14ac:dyDescent="0.2">
      <c r="C967" s="101"/>
      <c r="D967" s="101"/>
    </row>
    <row r="968" spans="3:4" ht="12.95" customHeight="1" x14ac:dyDescent="0.2">
      <c r="C968" s="101"/>
      <c r="D968" s="101"/>
    </row>
    <row r="969" spans="3:4" ht="12.95" customHeight="1" x14ac:dyDescent="0.2">
      <c r="C969" s="101"/>
      <c r="D969" s="101"/>
    </row>
    <row r="970" spans="3:4" ht="12.95" customHeight="1" x14ac:dyDescent="0.2">
      <c r="C970" s="101"/>
      <c r="D970" s="101"/>
    </row>
    <row r="971" spans="3:4" ht="12.95" customHeight="1" x14ac:dyDescent="0.2">
      <c r="C971" s="101"/>
      <c r="D971" s="101"/>
    </row>
    <row r="972" spans="3:4" ht="12.95" customHeight="1" x14ac:dyDescent="0.2">
      <c r="C972" s="101"/>
      <c r="D972" s="101"/>
    </row>
    <row r="973" spans="3:4" ht="12.95" customHeight="1" x14ac:dyDescent="0.2">
      <c r="C973" s="101"/>
      <c r="D973" s="101"/>
    </row>
    <row r="974" spans="3:4" ht="12.95" customHeight="1" x14ac:dyDescent="0.2">
      <c r="C974" s="101"/>
      <c r="D974" s="101"/>
    </row>
    <row r="975" spans="3:4" ht="12.95" customHeight="1" x14ac:dyDescent="0.2">
      <c r="C975" s="101"/>
      <c r="D975" s="101"/>
    </row>
    <row r="976" spans="3:4" ht="12.95" customHeight="1" x14ac:dyDescent="0.2">
      <c r="C976" s="101"/>
      <c r="D976" s="101"/>
    </row>
    <row r="977" spans="3:4" ht="12.95" customHeight="1" x14ac:dyDescent="0.2">
      <c r="C977" s="101"/>
      <c r="D977" s="101"/>
    </row>
    <row r="978" spans="3:4" ht="12.95" customHeight="1" x14ac:dyDescent="0.2">
      <c r="C978" s="101"/>
      <c r="D978" s="101"/>
    </row>
    <row r="979" spans="3:4" ht="12.95" customHeight="1" x14ac:dyDescent="0.2">
      <c r="C979" s="101"/>
      <c r="D979" s="101"/>
    </row>
    <row r="980" spans="3:4" ht="12.95" customHeight="1" x14ac:dyDescent="0.2">
      <c r="C980" s="101"/>
      <c r="D980" s="101"/>
    </row>
    <row r="981" spans="3:4" ht="12.95" customHeight="1" x14ac:dyDescent="0.2">
      <c r="C981" s="101"/>
      <c r="D981" s="101"/>
    </row>
    <row r="982" spans="3:4" ht="12.95" customHeight="1" x14ac:dyDescent="0.2">
      <c r="C982" s="101"/>
      <c r="D982" s="101"/>
    </row>
    <row r="983" spans="3:4" ht="12.95" customHeight="1" x14ac:dyDescent="0.2">
      <c r="C983" s="101"/>
      <c r="D983" s="101"/>
    </row>
    <row r="984" spans="3:4" ht="12.95" customHeight="1" x14ac:dyDescent="0.2">
      <c r="C984" s="101"/>
      <c r="D984" s="101"/>
    </row>
    <row r="985" spans="3:4" ht="12.95" customHeight="1" x14ac:dyDescent="0.2">
      <c r="C985" s="101"/>
      <c r="D985" s="101"/>
    </row>
    <row r="986" spans="3:4" ht="12.95" customHeight="1" x14ac:dyDescent="0.2">
      <c r="C986" s="101"/>
      <c r="D986" s="101"/>
    </row>
    <row r="987" spans="3:4" ht="12.95" customHeight="1" x14ac:dyDescent="0.2">
      <c r="C987" s="101"/>
      <c r="D987" s="101"/>
    </row>
    <row r="988" spans="3:4" ht="12.95" customHeight="1" x14ac:dyDescent="0.2">
      <c r="C988" s="101"/>
      <c r="D988" s="101"/>
    </row>
    <row r="989" spans="3:4" ht="12.95" customHeight="1" x14ac:dyDescent="0.2">
      <c r="C989" s="101"/>
      <c r="D989" s="101"/>
    </row>
    <row r="990" spans="3:4" ht="12.95" customHeight="1" x14ac:dyDescent="0.2">
      <c r="C990" s="101"/>
      <c r="D990" s="101"/>
    </row>
    <row r="991" spans="3:4" ht="12.95" customHeight="1" x14ac:dyDescent="0.2">
      <c r="C991" s="101"/>
      <c r="D991" s="101"/>
    </row>
    <row r="992" spans="3:4" ht="12.95" customHeight="1" x14ac:dyDescent="0.2">
      <c r="C992" s="101"/>
      <c r="D992" s="101"/>
    </row>
    <row r="993" spans="3:4" ht="12.95" customHeight="1" x14ac:dyDescent="0.2">
      <c r="C993" s="101"/>
      <c r="D993" s="101"/>
    </row>
    <row r="994" spans="3:4" ht="12.95" customHeight="1" x14ac:dyDescent="0.2">
      <c r="C994" s="101"/>
      <c r="D994" s="101"/>
    </row>
    <row r="995" spans="3:4" ht="12.95" customHeight="1" x14ac:dyDescent="0.2">
      <c r="C995" s="101"/>
      <c r="D995" s="101"/>
    </row>
    <row r="996" spans="3:4" ht="12.95" customHeight="1" x14ac:dyDescent="0.2">
      <c r="C996" s="101"/>
      <c r="D996" s="101"/>
    </row>
    <row r="997" spans="3:4" ht="12.95" customHeight="1" x14ac:dyDescent="0.2">
      <c r="C997" s="101"/>
      <c r="D997" s="101"/>
    </row>
    <row r="998" spans="3:4" ht="12.95" customHeight="1" x14ac:dyDescent="0.2">
      <c r="C998" s="101"/>
      <c r="D998" s="101"/>
    </row>
    <row r="999" spans="3:4" ht="12.95" customHeight="1" x14ac:dyDescent="0.2">
      <c r="C999" s="101"/>
      <c r="D999" s="101"/>
    </row>
    <row r="1000" spans="3:4" ht="12.95" customHeight="1" x14ac:dyDescent="0.2">
      <c r="C1000" s="101"/>
      <c r="D1000" s="101"/>
    </row>
    <row r="1001" spans="3:4" ht="12.95" customHeight="1" x14ac:dyDescent="0.2">
      <c r="C1001" s="101"/>
      <c r="D1001" s="101"/>
    </row>
    <row r="1002" spans="3:4" ht="12.95" customHeight="1" x14ac:dyDescent="0.2">
      <c r="C1002" s="101"/>
      <c r="D1002" s="101"/>
    </row>
    <row r="1003" spans="3:4" ht="12.95" customHeight="1" x14ac:dyDescent="0.2">
      <c r="C1003" s="101"/>
      <c r="D1003" s="101"/>
    </row>
    <row r="1004" spans="3:4" ht="12.95" customHeight="1" x14ac:dyDescent="0.2">
      <c r="C1004" s="101"/>
      <c r="D1004" s="101"/>
    </row>
    <row r="1005" spans="3:4" ht="12.95" customHeight="1" x14ac:dyDescent="0.2">
      <c r="C1005" s="101"/>
      <c r="D1005" s="101"/>
    </row>
    <row r="1006" spans="3:4" ht="12.95" customHeight="1" x14ac:dyDescent="0.2">
      <c r="C1006" s="101"/>
      <c r="D1006" s="101"/>
    </row>
    <row r="1007" spans="3:4" ht="12.95" customHeight="1" x14ac:dyDescent="0.2">
      <c r="C1007" s="101"/>
      <c r="D1007" s="101"/>
    </row>
    <row r="1008" spans="3:4" ht="12.95" customHeight="1" x14ac:dyDescent="0.2">
      <c r="C1008" s="101"/>
      <c r="D1008" s="101"/>
    </row>
    <row r="1009" spans="3:4" ht="12.95" customHeight="1" x14ac:dyDescent="0.2">
      <c r="C1009" s="101"/>
      <c r="D1009" s="101"/>
    </row>
    <row r="1010" spans="3:4" ht="12.95" customHeight="1" x14ac:dyDescent="0.2">
      <c r="C1010" s="101"/>
      <c r="D1010" s="101"/>
    </row>
    <row r="1011" spans="3:4" ht="12.95" customHeight="1" x14ac:dyDescent="0.2">
      <c r="C1011" s="101"/>
      <c r="D1011" s="101"/>
    </row>
    <row r="1012" spans="3:4" ht="12.95" customHeight="1" x14ac:dyDescent="0.2">
      <c r="C1012" s="101"/>
      <c r="D1012" s="101"/>
    </row>
    <row r="1013" spans="3:4" ht="12.95" customHeight="1" x14ac:dyDescent="0.2">
      <c r="C1013" s="101"/>
      <c r="D1013" s="101"/>
    </row>
    <row r="1014" spans="3:4" ht="12.95" customHeight="1" x14ac:dyDescent="0.2">
      <c r="C1014" s="101"/>
      <c r="D1014" s="101"/>
    </row>
    <row r="1015" spans="3:4" ht="12.95" customHeight="1" x14ac:dyDescent="0.2">
      <c r="C1015" s="101"/>
      <c r="D1015" s="101"/>
    </row>
    <row r="1016" spans="3:4" ht="12.95" customHeight="1" x14ac:dyDescent="0.2">
      <c r="C1016" s="101"/>
      <c r="D1016" s="101"/>
    </row>
    <row r="1017" spans="3:4" ht="12.95" customHeight="1" x14ac:dyDescent="0.2">
      <c r="C1017" s="101"/>
      <c r="D1017" s="101"/>
    </row>
    <row r="1018" spans="3:4" ht="12.95" customHeight="1" x14ac:dyDescent="0.2">
      <c r="C1018" s="101"/>
      <c r="D1018" s="101"/>
    </row>
    <row r="1019" spans="3:4" ht="12.95" customHeight="1" x14ac:dyDescent="0.2">
      <c r="C1019" s="101"/>
      <c r="D1019" s="101"/>
    </row>
    <row r="1020" spans="3:4" ht="12.95" customHeight="1" x14ac:dyDescent="0.2">
      <c r="C1020" s="101"/>
      <c r="D1020" s="101"/>
    </row>
    <row r="1021" spans="3:4" ht="12.95" customHeight="1" x14ac:dyDescent="0.2">
      <c r="C1021" s="101"/>
      <c r="D1021" s="101"/>
    </row>
    <row r="1022" spans="3:4" ht="12.95" customHeight="1" x14ac:dyDescent="0.2">
      <c r="C1022" s="101"/>
      <c r="D1022" s="101"/>
    </row>
    <row r="1023" spans="3:4" ht="12.95" customHeight="1" x14ac:dyDescent="0.2">
      <c r="C1023" s="101"/>
      <c r="D1023" s="101"/>
    </row>
    <row r="1024" spans="3:4" ht="12.95" customHeight="1" x14ac:dyDescent="0.2">
      <c r="C1024" s="101"/>
      <c r="D1024" s="101"/>
    </row>
    <row r="1025" spans="3:4" ht="12.95" customHeight="1" x14ac:dyDescent="0.2">
      <c r="C1025" s="101"/>
      <c r="D1025" s="101"/>
    </row>
    <row r="1026" spans="3:4" ht="12.95" customHeight="1" x14ac:dyDescent="0.2">
      <c r="C1026" s="101"/>
      <c r="D1026" s="101"/>
    </row>
    <row r="1027" spans="3:4" ht="12.95" customHeight="1" x14ac:dyDescent="0.2">
      <c r="C1027" s="101"/>
      <c r="D1027" s="101"/>
    </row>
    <row r="1028" spans="3:4" ht="12.95" customHeight="1" x14ac:dyDescent="0.2">
      <c r="C1028" s="101"/>
      <c r="D1028" s="101"/>
    </row>
    <row r="1029" spans="3:4" ht="12.95" customHeight="1" x14ac:dyDescent="0.2">
      <c r="C1029" s="101"/>
      <c r="D1029" s="101"/>
    </row>
    <row r="1030" spans="3:4" ht="12.95" customHeight="1" x14ac:dyDescent="0.2">
      <c r="C1030" s="101"/>
      <c r="D1030" s="101"/>
    </row>
    <row r="1031" spans="3:4" ht="12.95" customHeight="1" x14ac:dyDescent="0.2">
      <c r="C1031" s="101"/>
      <c r="D1031" s="101"/>
    </row>
    <row r="1032" spans="3:4" ht="12.95" customHeight="1" x14ac:dyDescent="0.2">
      <c r="C1032" s="101"/>
      <c r="D1032" s="101"/>
    </row>
    <row r="1033" spans="3:4" ht="12.95" customHeight="1" x14ac:dyDescent="0.2">
      <c r="C1033" s="101"/>
      <c r="D1033" s="101"/>
    </row>
    <row r="1034" spans="3:4" ht="12.95" customHeight="1" x14ac:dyDescent="0.2">
      <c r="C1034" s="101"/>
      <c r="D1034" s="101"/>
    </row>
    <row r="1035" spans="3:4" ht="12.95" customHeight="1" x14ac:dyDescent="0.2">
      <c r="C1035" s="101"/>
      <c r="D1035" s="101"/>
    </row>
    <row r="1036" spans="3:4" ht="12.95" customHeight="1" x14ac:dyDescent="0.2">
      <c r="C1036" s="101"/>
      <c r="D1036" s="101"/>
    </row>
    <row r="1037" spans="3:4" ht="12.95" customHeight="1" x14ac:dyDescent="0.2">
      <c r="C1037" s="101"/>
      <c r="D1037" s="101"/>
    </row>
    <row r="1038" spans="3:4" ht="12.95" customHeight="1" x14ac:dyDescent="0.2">
      <c r="C1038" s="101"/>
      <c r="D1038" s="101"/>
    </row>
    <row r="1039" spans="3:4" ht="12.95" customHeight="1" x14ac:dyDescent="0.2">
      <c r="C1039" s="101"/>
      <c r="D1039" s="101"/>
    </row>
    <row r="1040" spans="3:4" ht="12.95" customHeight="1" x14ac:dyDescent="0.2">
      <c r="C1040" s="101"/>
      <c r="D1040" s="101"/>
    </row>
    <row r="1041" spans="3:4" ht="12.95" customHeight="1" x14ac:dyDescent="0.2">
      <c r="C1041" s="101"/>
      <c r="D1041" s="101"/>
    </row>
    <row r="1042" spans="3:4" ht="12.95" customHeight="1" x14ac:dyDescent="0.2">
      <c r="C1042" s="101"/>
      <c r="D1042" s="101"/>
    </row>
    <row r="1043" spans="3:4" ht="12.95" customHeight="1" x14ac:dyDescent="0.2">
      <c r="C1043" s="101"/>
      <c r="D1043" s="101"/>
    </row>
    <row r="1044" spans="3:4" ht="12.95" customHeight="1" x14ac:dyDescent="0.2">
      <c r="C1044" s="101"/>
      <c r="D1044" s="101"/>
    </row>
    <row r="1045" spans="3:4" ht="12.95" customHeight="1" x14ac:dyDescent="0.2">
      <c r="C1045" s="101"/>
      <c r="D1045" s="101"/>
    </row>
    <row r="1046" spans="3:4" ht="12.95" customHeight="1" x14ac:dyDescent="0.2">
      <c r="C1046" s="101"/>
      <c r="D1046" s="101"/>
    </row>
    <row r="1047" spans="3:4" ht="12.95" customHeight="1" x14ac:dyDescent="0.2">
      <c r="C1047" s="101"/>
      <c r="D1047" s="101"/>
    </row>
    <row r="1048" spans="3:4" ht="12.95" customHeight="1" x14ac:dyDescent="0.2">
      <c r="C1048" s="101"/>
      <c r="D1048" s="101"/>
    </row>
    <row r="1049" spans="3:4" ht="12.95" customHeight="1" x14ac:dyDescent="0.2">
      <c r="C1049" s="101"/>
      <c r="D1049" s="101"/>
    </row>
    <row r="1050" spans="3:4" ht="12.95" customHeight="1" x14ac:dyDescent="0.2">
      <c r="C1050" s="101"/>
      <c r="D1050" s="101"/>
    </row>
    <row r="1051" spans="3:4" ht="12.95" customHeight="1" x14ac:dyDescent="0.2">
      <c r="C1051" s="101"/>
      <c r="D1051" s="101"/>
    </row>
    <row r="1052" spans="3:4" ht="12.95" customHeight="1" x14ac:dyDescent="0.2">
      <c r="C1052" s="101"/>
      <c r="D1052" s="101"/>
    </row>
    <row r="1053" spans="3:4" ht="12.95" customHeight="1" x14ac:dyDescent="0.2">
      <c r="C1053" s="101"/>
      <c r="D1053" s="101"/>
    </row>
    <row r="1054" spans="3:4" ht="12.95" customHeight="1" x14ac:dyDescent="0.2">
      <c r="C1054" s="101"/>
      <c r="D1054" s="101"/>
    </row>
    <row r="1055" spans="3:4" ht="12.95" customHeight="1" x14ac:dyDescent="0.2">
      <c r="C1055" s="101"/>
      <c r="D1055" s="101"/>
    </row>
    <row r="1056" spans="3:4" ht="12.95" customHeight="1" x14ac:dyDescent="0.2">
      <c r="C1056" s="101"/>
      <c r="D1056" s="101"/>
    </row>
    <row r="1057" spans="3:4" ht="12.95" customHeight="1" x14ac:dyDescent="0.2">
      <c r="C1057" s="101"/>
      <c r="D1057" s="101"/>
    </row>
    <row r="1058" spans="3:4" ht="12.95" customHeight="1" x14ac:dyDescent="0.2">
      <c r="C1058" s="101"/>
      <c r="D1058" s="101"/>
    </row>
    <row r="1059" spans="3:4" ht="12.95" customHeight="1" x14ac:dyDescent="0.2">
      <c r="C1059" s="101"/>
      <c r="D1059" s="101"/>
    </row>
    <row r="1060" spans="3:4" ht="12.95" customHeight="1" x14ac:dyDescent="0.2">
      <c r="C1060" s="101"/>
      <c r="D1060" s="101"/>
    </row>
    <row r="1061" spans="3:4" ht="12.95" customHeight="1" x14ac:dyDescent="0.2">
      <c r="C1061" s="101"/>
      <c r="D1061" s="101"/>
    </row>
    <row r="1062" spans="3:4" ht="12.95" customHeight="1" x14ac:dyDescent="0.2">
      <c r="C1062" s="101"/>
      <c r="D1062" s="101"/>
    </row>
    <row r="1063" spans="3:4" ht="12.95" customHeight="1" x14ac:dyDescent="0.2">
      <c r="C1063" s="101"/>
      <c r="D1063" s="101"/>
    </row>
    <row r="1064" spans="3:4" ht="12.95" customHeight="1" x14ac:dyDescent="0.2">
      <c r="C1064" s="101"/>
      <c r="D1064" s="101"/>
    </row>
    <row r="1065" spans="3:4" ht="12.95" customHeight="1" x14ac:dyDescent="0.2">
      <c r="C1065" s="101"/>
      <c r="D1065" s="101"/>
    </row>
    <row r="1066" spans="3:4" ht="12.95" customHeight="1" x14ac:dyDescent="0.2">
      <c r="C1066" s="101"/>
      <c r="D1066" s="101"/>
    </row>
    <row r="1067" spans="3:4" ht="12.95" customHeight="1" x14ac:dyDescent="0.2">
      <c r="C1067" s="101"/>
      <c r="D1067" s="101"/>
    </row>
    <row r="1068" spans="3:4" ht="12.95" customHeight="1" x14ac:dyDescent="0.2">
      <c r="C1068" s="101"/>
      <c r="D1068" s="101"/>
    </row>
    <row r="1069" spans="3:4" ht="12.95" customHeight="1" x14ac:dyDescent="0.2">
      <c r="C1069" s="101"/>
      <c r="D1069" s="101"/>
    </row>
    <row r="1070" spans="3:4" ht="12.95" customHeight="1" x14ac:dyDescent="0.2">
      <c r="C1070" s="101"/>
      <c r="D1070" s="101"/>
    </row>
    <row r="1071" spans="3:4" ht="12.95" customHeight="1" x14ac:dyDescent="0.2">
      <c r="C1071" s="101"/>
      <c r="D1071" s="101"/>
    </row>
    <row r="1072" spans="3:4" ht="12.95" customHeight="1" x14ac:dyDescent="0.2">
      <c r="C1072" s="101"/>
      <c r="D1072" s="101"/>
    </row>
    <row r="1073" spans="3:4" ht="12.95" customHeight="1" x14ac:dyDescent="0.2">
      <c r="C1073" s="101"/>
      <c r="D1073" s="101"/>
    </row>
    <row r="1074" spans="3:4" ht="12.95" customHeight="1" x14ac:dyDescent="0.2">
      <c r="C1074" s="101"/>
      <c r="D1074" s="101"/>
    </row>
    <row r="1075" spans="3:4" ht="12.95" customHeight="1" x14ac:dyDescent="0.2">
      <c r="C1075" s="101"/>
      <c r="D1075" s="101"/>
    </row>
    <row r="1076" spans="3:4" ht="12.95" customHeight="1" x14ac:dyDescent="0.2">
      <c r="C1076" s="101"/>
      <c r="D1076" s="101"/>
    </row>
    <row r="1077" spans="3:4" ht="12.95" customHeight="1" x14ac:dyDescent="0.2">
      <c r="C1077" s="101"/>
      <c r="D1077" s="101"/>
    </row>
    <row r="1078" spans="3:4" ht="12.95" customHeight="1" x14ac:dyDescent="0.2">
      <c r="C1078" s="101"/>
      <c r="D1078" s="101"/>
    </row>
    <row r="1079" spans="3:4" ht="12.95" customHeight="1" x14ac:dyDescent="0.2">
      <c r="C1079" s="101"/>
      <c r="D1079" s="101"/>
    </row>
    <row r="1080" spans="3:4" ht="12.95" customHeight="1" x14ac:dyDescent="0.2">
      <c r="C1080" s="101"/>
      <c r="D1080" s="101"/>
    </row>
    <row r="1081" spans="3:4" ht="12.95" customHeight="1" x14ac:dyDescent="0.2">
      <c r="C1081" s="101"/>
      <c r="D1081" s="101"/>
    </row>
    <row r="1082" spans="3:4" ht="12.95" customHeight="1" x14ac:dyDescent="0.2">
      <c r="C1082" s="101"/>
      <c r="D1082" s="101"/>
    </row>
    <row r="1083" spans="3:4" ht="12.95" customHeight="1" x14ac:dyDescent="0.2">
      <c r="C1083" s="101"/>
      <c r="D1083" s="101"/>
    </row>
    <row r="1084" spans="3:4" ht="12.95" customHeight="1" x14ac:dyDescent="0.2">
      <c r="C1084" s="101"/>
      <c r="D1084" s="101"/>
    </row>
    <row r="1085" spans="3:4" ht="12.95" customHeight="1" x14ac:dyDescent="0.2">
      <c r="C1085" s="101"/>
      <c r="D1085" s="101"/>
    </row>
    <row r="1086" spans="3:4" ht="12.95" customHeight="1" x14ac:dyDescent="0.2">
      <c r="C1086" s="101"/>
      <c r="D1086" s="101"/>
    </row>
    <row r="1087" spans="3:4" ht="12.95" customHeight="1" x14ac:dyDescent="0.2">
      <c r="C1087" s="101"/>
      <c r="D1087" s="101"/>
    </row>
    <row r="1088" spans="3:4" ht="12.95" customHeight="1" x14ac:dyDescent="0.2">
      <c r="C1088" s="101"/>
      <c r="D1088" s="101"/>
    </row>
    <row r="1089" spans="3:4" ht="12.95" customHeight="1" x14ac:dyDescent="0.2">
      <c r="C1089" s="101"/>
      <c r="D1089" s="101"/>
    </row>
    <row r="1090" spans="3:4" ht="12.95" customHeight="1" x14ac:dyDescent="0.2">
      <c r="C1090" s="101"/>
      <c r="D1090" s="101"/>
    </row>
    <row r="1091" spans="3:4" ht="12.95" customHeight="1" x14ac:dyDescent="0.2">
      <c r="C1091" s="101"/>
      <c r="D1091" s="101"/>
    </row>
    <row r="1092" spans="3:4" ht="12.95" customHeight="1" x14ac:dyDescent="0.2">
      <c r="C1092" s="101"/>
      <c r="D1092" s="101"/>
    </row>
    <row r="1093" spans="3:4" ht="12.95" customHeight="1" x14ac:dyDescent="0.2">
      <c r="C1093" s="101"/>
      <c r="D1093" s="101"/>
    </row>
    <row r="1094" spans="3:4" ht="12.95" customHeight="1" x14ac:dyDescent="0.2">
      <c r="C1094" s="101"/>
      <c r="D1094" s="101"/>
    </row>
    <row r="1095" spans="3:4" ht="12.95" customHeight="1" x14ac:dyDescent="0.2">
      <c r="C1095" s="101"/>
      <c r="D1095" s="101"/>
    </row>
    <row r="1096" spans="3:4" ht="12.95" customHeight="1" x14ac:dyDescent="0.2">
      <c r="C1096" s="101"/>
      <c r="D1096" s="101"/>
    </row>
    <row r="1097" spans="3:4" ht="12.95" customHeight="1" x14ac:dyDescent="0.2">
      <c r="C1097" s="101"/>
      <c r="D1097" s="101"/>
    </row>
    <row r="1098" spans="3:4" ht="12.95" customHeight="1" x14ac:dyDescent="0.2">
      <c r="C1098" s="101"/>
      <c r="D1098" s="101"/>
    </row>
    <row r="1099" spans="3:4" ht="12.95" customHeight="1" x14ac:dyDescent="0.2">
      <c r="C1099" s="101"/>
      <c r="D1099" s="101"/>
    </row>
    <row r="1100" spans="3:4" ht="12.95" customHeight="1" x14ac:dyDescent="0.2">
      <c r="C1100" s="101"/>
      <c r="D1100" s="101"/>
    </row>
    <row r="1101" spans="3:4" ht="12.95" customHeight="1" x14ac:dyDescent="0.2">
      <c r="C1101" s="101"/>
      <c r="D1101" s="101"/>
    </row>
    <row r="1102" spans="3:4" ht="12.95" customHeight="1" x14ac:dyDescent="0.2">
      <c r="C1102" s="101"/>
      <c r="D1102" s="101"/>
    </row>
    <row r="1103" spans="3:4" ht="12.95" customHeight="1" x14ac:dyDescent="0.2">
      <c r="C1103" s="101"/>
      <c r="D1103" s="101"/>
    </row>
    <row r="1104" spans="3:4" ht="12.95" customHeight="1" x14ac:dyDescent="0.2">
      <c r="C1104" s="101"/>
      <c r="D1104" s="101"/>
    </row>
    <row r="1105" spans="3:4" ht="12.95" customHeight="1" x14ac:dyDescent="0.2">
      <c r="C1105" s="101"/>
      <c r="D1105" s="101"/>
    </row>
    <row r="1106" spans="3:4" ht="12.95" customHeight="1" x14ac:dyDescent="0.2">
      <c r="C1106" s="101"/>
      <c r="D1106" s="101"/>
    </row>
    <row r="1107" spans="3:4" ht="12.95" customHeight="1" x14ac:dyDescent="0.2">
      <c r="C1107" s="101"/>
      <c r="D1107" s="101"/>
    </row>
    <row r="1108" spans="3:4" ht="12.95" customHeight="1" x14ac:dyDescent="0.2">
      <c r="C1108" s="101"/>
      <c r="D1108" s="101"/>
    </row>
    <row r="1109" spans="3:4" ht="12.95" customHeight="1" x14ac:dyDescent="0.2">
      <c r="C1109" s="101"/>
      <c r="D1109" s="101"/>
    </row>
    <row r="1110" spans="3:4" ht="12.95" customHeight="1" x14ac:dyDescent="0.2">
      <c r="C1110" s="101"/>
      <c r="D1110" s="101"/>
    </row>
    <row r="1111" spans="3:4" ht="12.95" customHeight="1" x14ac:dyDescent="0.2">
      <c r="C1111" s="101"/>
      <c r="D1111" s="101"/>
    </row>
    <row r="1112" spans="3:4" ht="12.95" customHeight="1" x14ac:dyDescent="0.2">
      <c r="C1112" s="101"/>
      <c r="D1112" s="101"/>
    </row>
    <row r="1113" spans="3:4" ht="12.95" customHeight="1" x14ac:dyDescent="0.2">
      <c r="C1113" s="101"/>
      <c r="D1113" s="101"/>
    </row>
    <row r="1114" spans="3:4" ht="12.95" customHeight="1" x14ac:dyDescent="0.2">
      <c r="C1114" s="101"/>
      <c r="D1114" s="101"/>
    </row>
    <row r="1115" spans="3:4" ht="12.95" customHeight="1" x14ac:dyDescent="0.2">
      <c r="C1115" s="101"/>
      <c r="D1115" s="101"/>
    </row>
    <row r="1116" spans="3:4" ht="12.95" customHeight="1" x14ac:dyDescent="0.2">
      <c r="C1116" s="101"/>
      <c r="D1116" s="101"/>
    </row>
    <row r="1117" spans="3:4" ht="12.95" customHeight="1" x14ac:dyDescent="0.2">
      <c r="C1117" s="101"/>
      <c r="D1117" s="101"/>
    </row>
    <row r="1118" spans="3:4" ht="12.95" customHeight="1" x14ac:dyDescent="0.2">
      <c r="C1118" s="101"/>
      <c r="D1118" s="101"/>
    </row>
    <row r="1119" spans="3:4" ht="12.95" customHeight="1" x14ac:dyDescent="0.2">
      <c r="C1119" s="101"/>
      <c r="D1119" s="101"/>
    </row>
    <row r="1120" spans="3:4" ht="12.95" customHeight="1" x14ac:dyDescent="0.2">
      <c r="C1120" s="101"/>
      <c r="D1120" s="101"/>
    </row>
    <row r="1121" spans="3:4" ht="12.95" customHeight="1" x14ac:dyDescent="0.2">
      <c r="C1121" s="101"/>
      <c r="D1121" s="101"/>
    </row>
    <row r="1122" spans="3:4" ht="12.95" customHeight="1" x14ac:dyDescent="0.2">
      <c r="C1122" s="101"/>
      <c r="D1122" s="101"/>
    </row>
    <row r="1123" spans="3:4" ht="12.95" customHeight="1" x14ac:dyDescent="0.2">
      <c r="C1123" s="101"/>
      <c r="D1123" s="101"/>
    </row>
    <row r="1124" spans="3:4" ht="12.95" customHeight="1" x14ac:dyDescent="0.2">
      <c r="C1124" s="101"/>
      <c r="D1124" s="101"/>
    </row>
    <row r="1125" spans="3:4" ht="12.95" customHeight="1" x14ac:dyDescent="0.2">
      <c r="C1125" s="101"/>
      <c r="D1125" s="101"/>
    </row>
    <row r="1126" spans="3:4" ht="12.95" customHeight="1" x14ac:dyDescent="0.2">
      <c r="C1126" s="101"/>
      <c r="D1126" s="101"/>
    </row>
    <row r="1127" spans="3:4" ht="12.95" customHeight="1" x14ac:dyDescent="0.2">
      <c r="C1127" s="101"/>
      <c r="D1127" s="101"/>
    </row>
    <row r="1128" spans="3:4" ht="12.95" customHeight="1" x14ac:dyDescent="0.2">
      <c r="C1128" s="101"/>
      <c r="D1128" s="101"/>
    </row>
    <row r="1129" spans="3:4" ht="12.95" customHeight="1" x14ac:dyDescent="0.2">
      <c r="C1129" s="101"/>
      <c r="D1129" s="101"/>
    </row>
    <row r="1130" spans="3:4" ht="12.95" customHeight="1" x14ac:dyDescent="0.2">
      <c r="C1130" s="101"/>
      <c r="D1130" s="101"/>
    </row>
    <row r="1131" spans="3:4" ht="12.95" customHeight="1" x14ac:dyDescent="0.2">
      <c r="C1131" s="101"/>
      <c r="D1131" s="101"/>
    </row>
    <row r="1132" spans="3:4" ht="12.95" customHeight="1" x14ac:dyDescent="0.2">
      <c r="C1132" s="101"/>
      <c r="D1132" s="101"/>
    </row>
    <row r="1133" spans="3:4" ht="12.95" customHeight="1" x14ac:dyDescent="0.2">
      <c r="C1133" s="101"/>
      <c r="D1133" s="101"/>
    </row>
    <row r="1134" spans="3:4" ht="12.95" customHeight="1" x14ac:dyDescent="0.2">
      <c r="C1134" s="101"/>
      <c r="D1134" s="101"/>
    </row>
    <row r="1135" spans="3:4" ht="12.95" customHeight="1" x14ac:dyDescent="0.2">
      <c r="C1135" s="101"/>
      <c r="D1135" s="101"/>
    </row>
    <row r="1136" spans="3:4" ht="12.95" customHeight="1" x14ac:dyDescent="0.2">
      <c r="C1136" s="101"/>
      <c r="D1136" s="101"/>
    </row>
    <row r="1137" spans="3:4" ht="12.95" customHeight="1" x14ac:dyDescent="0.2">
      <c r="C1137" s="101"/>
      <c r="D1137" s="101"/>
    </row>
    <row r="1138" spans="3:4" ht="12.95" customHeight="1" x14ac:dyDescent="0.2">
      <c r="C1138" s="101"/>
      <c r="D1138" s="101"/>
    </row>
    <row r="1139" spans="3:4" ht="12.95" customHeight="1" x14ac:dyDescent="0.2">
      <c r="C1139" s="101"/>
      <c r="D1139" s="101"/>
    </row>
    <row r="1140" spans="3:4" ht="12.95" customHeight="1" x14ac:dyDescent="0.2">
      <c r="C1140" s="101"/>
      <c r="D1140" s="101"/>
    </row>
    <row r="1141" spans="3:4" ht="12.95" customHeight="1" x14ac:dyDescent="0.2">
      <c r="C1141" s="101"/>
      <c r="D1141" s="101"/>
    </row>
    <row r="1142" spans="3:4" ht="12.95" customHeight="1" x14ac:dyDescent="0.2">
      <c r="C1142" s="101"/>
      <c r="D1142" s="101"/>
    </row>
    <row r="1143" spans="3:4" ht="12.95" customHeight="1" x14ac:dyDescent="0.2">
      <c r="C1143" s="101"/>
      <c r="D1143" s="101"/>
    </row>
    <row r="1144" spans="3:4" ht="12.95" customHeight="1" x14ac:dyDescent="0.2">
      <c r="C1144" s="101"/>
      <c r="D1144" s="101"/>
    </row>
    <row r="1145" spans="3:4" ht="12.95" customHeight="1" x14ac:dyDescent="0.2">
      <c r="C1145" s="101"/>
      <c r="D1145" s="101"/>
    </row>
    <row r="1146" spans="3:4" ht="12.95" customHeight="1" x14ac:dyDescent="0.2">
      <c r="C1146" s="101"/>
      <c r="D1146" s="101"/>
    </row>
    <row r="1147" spans="3:4" ht="12.95" customHeight="1" x14ac:dyDescent="0.2">
      <c r="C1147" s="101"/>
      <c r="D1147" s="101"/>
    </row>
    <row r="1148" spans="3:4" ht="12.95" customHeight="1" x14ac:dyDescent="0.2">
      <c r="C1148" s="101"/>
      <c r="D1148" s="101"/>
    </row>
    <row r="1149" spans="3:4" ht="12.95" customHeight="1" x14ac:dyDescent="0.2">
      <c r="C1149" s="101"/>
      <c r="D1149" s="101"/>
    </row>
    <row r="1150" spans="3:4" ht="12.95" customHeight="1" x14ac:dyDescent="0.2">
      <c r="C1150" s="101"/>
      <c r="D1150" s="101"/>
    </row>
    <row r="1151" spans="3:4" ht="12.95" customHeight="1" x14ac:dyDescent="0.2">
      <c r="C1151" s="101"/>
      <c r="D1151" s="101"/>
    </row>
    <row r="1152" spans="3:4" ht="12.95" customHeight="1" x14ac:dyDescent="0.2">
      <c r="C1152" s="101"/>
      <c r="D1152" s="101"/>
    </row>
    <row r="1153" spans="3:4" ht="12.95" customHeight="1" x14ac:dyDescent="0.2">
      <c r="C1153" s="101"/>
      <c r="D1153" s="101"/>
    </row>
    <row r="1154" spans="3:4" ht="12.95" customHeight="1" x14ac:dyDescent="0.2">
      <c r="C1154" s="101"/>
      <c r="D1154" s="101"/>
    </row>
    <row r="1155" spans="3:4" ht="12.95" customHeight="1" x14ac:dyDescent="0.2">
      <c r="C1155" s="101"/>
      <c r="D1155" s="101"/>
    </row>
    <row r="1156" spans="3:4" ht="12.95" customHeight="1" x14ac:dyDescent="0.2">
      <c r="C1156" s="101"/>
      <c r="D1156" s="101"/>
    </row>
    <row r="1157" spans="3:4" ht="12.95" customHeight="1" x14ac:dyDescent="0.2">
      <c r="C1157" s="101"/>
      <c r="D1157" s="101"/>
    </row>
    <row r="1158" spans="3:4" ht="12.95" customHeight="1" x14ac:dyDescent="0.2">
      <c r="C1158" s="101"/>
      <c r="D1158" s="101"/>
    </row>
    <row r="1159" spans="3:4" ht="12.95" customHeight="1" x14ac:dyDescent="0.2">
      <c r="C1159" s="101"/>
      <c r="D1159" s="101"/>
    </row>
    <row r="1160" spans="3:4" ht="12.95" customHeight="1" x14ac:dyDescent="0.2">
      <c r="C1160" s="101"/>
      <c r="D1160" s="101"/>
    </row>
    <row r="1161" spans="3:4" ht="12.95" customHeight="1" x14ac:dyDescent="0.2">
      <c r="C1161" s="101"/>
      <c r="D1161" s="101"/>
    </row>
    <row r="1162" spans="3:4" ht="12.95" customHeight="1" x14ac:dyDescent="0.2">
      <c r="C1162" s="101"/>
      <c r="D1162" s="101"/>
    </row>
    <row r="1163" spans="3:4" ht="12.95" customHeight="1" x14ac:dyDescent="0.2">
      <c r="C1163" s="101"/>
      <c r="D1163" s="101"/>
    </row>
    <row r="1164" spans="3:4" ht="12.95" customHeight="1" x14ac:dyDescent="0.2">
      <c r="C1164" s="101"/>
      <c r="D1164" s="101"/>
    </row>
    <row r="1165" spans="3:4" ht="12.95" customHeight="1" x14ac:dyDescent="0.2">
      <c r="C1165" s="101"/>
      <c r="D1165" s="101"/>
    </row>
    <row r="1166" spans="3:4" ht="12.95" customHeight="1" x14ac:dyDescent="0.2">
      <c r="C1166" s="101"/>
      <c r="D1166" s="101"/>
    </row>
    <row r="1167" spans="3:4" ht="12.95" customHeight="1" x14ac:dyDescent="0.2">
      <c r="C1167" s="101"/>
      <c r="D1167" s="101"/>
    </row>
    <row r="1168" spans="3:4" ht="12.95" customHeight="1" x14ac:dyDescent="0.2">
      <c r="C1168" s="101"/>
      <c r="D1168" s="101"/>
    </row>
    <row r="1169" spans="3:4" ht="12.95" customHeight="1" x14ac:dyDescent="0.2">
      <c r="C1169" s="101"/>
      <c r="D1169" s="101"/>
    </row>
    <row r="1170" spans="3:4" ht="12.95" customHeight="1" x14ac:dyDescent="0.2">
      <c r="C1170" s="101"/>
      <c r="D1170" s="101"/>
    </row>
    <row r="1171" spans="3:4" ht="12.95" customHeight="1" x14ac:dyDescent="0.2">
      <c r="C1171" s="101"/>
      <c r="D1171" s="101"/>
    </row>
    <row r="1172" spans="3:4" ht="12.95" customHeight="1" x14ac:dyDescent="0.2">
      <c r="C1172" s="101"/>
      <c r="D1172" s="101"/>
    </row>
    <row r="1173" spans="3:4" ht="12.95" customHeight="1" x14ac:dyDescent="0.2">
      <c r="C1173" s="101"/>
      <c r="D1173" s="101"/>
    </row>
    <row r="1174" spans="3:4" ht="12.95" customHeight="1" x14ac:dyDescent="0.2">
      <c r="C1174" s="101"/>
      <c r="D1174" s="101"/>
    </row>
    <row r="1175" spans="3:4" ht="12.95" customHeight="1" x14ac:dyDescent="0.2">
      <c r="C1175" s="101"/>
      <c r="D1175" s="101"/>
    </row>
    <row r="1176" spans="3:4" ht="12.95" customHeight="1" x14ac:dyDescent="0.2">
      <c r="C1176" s="101"/>
      <c r="D1176" s="101"/>
    </row>
    <row r="1177" spans="3:4" ht="12.95" customHeight="1" x14ac:dyDescent="0.2">
      <c r="C1177" s="101"/>
      <c r="D1177" s="101"/>
    </row>
    <row r="1178" spans="3:4" ht="12.95" customHeight="1" x14ac:dyDescent="0.2">
      <c r="C1178" s="101"/>
      <c r="D1178" s="101"/>
    </row>
    <row r="1179" spans="3:4" ht="12.95" customHeight="1" x14ac:dyDescent="0.2">
      <c r="C1179" s="101"/>
      <c r="D1179" s="101"/>
    </row>
    <row r="1180" spans="3:4" ht="12.95" customHeight="1" x14ac:dyDescent="0.2">
      <c r="C1180" s="101"/>
      <c r="D1180" s="101"/>
    </row>
    <row r="1181" spans="3:4" ht="12.95" customHeight="1" x14ac:dyDescent="0.2">
      <c r="C1181" s="101"/>
      <c r="D1181" s="101"/>
    </row>
    <row r="1182" spans="3:4" ht="12.95" customHeight="1" x14ac:dyDescent="0.2">
      <c r="C1182" s="101"/>
      <c r="D1182" s="101"/>
    </row>
    <row r="1183" spans="3:4" ht="12.95" customHeight="1" x14ac:dyDescent="0.2">
      <c r="C1183" s="101"/>
      <c r="D1183" s="101"/>
    </row>
    <row r="1184" spans="3:4" ht="12.95" customHeight="1" x14ac:dyDescent="0.2">
      <c r="C1184" s="101"/>
      <c r="D1184" s="101"/>
    </row>
    <row r="1185" spans="3:4" ht="12.95" customHeight="1" x14ac:dyDescent="0.2">
      <c r="C1185" s="101"/>
      <c r="D1185" s="101"/>
    </row>
    <row r="1186" spans="3:4" ht="12.95" customHeight="1" x14ac:dyDescent="0.2">
      <c r="C1186" s="101"/>
      <c r="D1186" s="101"/>
    </row>
    <row r="1187" spans="3:4" ht="12.95" customHeight="1" x14ac:dyDescent="0.2">
      <c r="C1187" s="101"/>
      <c r="D1187" s="101"/>
    </row>
    <row r="1188" spans="3:4" ht="12.95" customHeight="1" x14ac:dyDescent="0.2">
      <c r="C1188" s="101"/>
      <c r="D1188" s="101"/>
    </row>
    <row r="1189" spans="3:4" ht="12.95" customHeight="1" x14ac:dyDescent="0.2">
      <c r="C1189" s="101"/>
      <c r="D1189" s="101"/>
    </row>
    <row r="1190" spans="3:4" ht="12.95" customHeight="1" x14ac:dyDescent="0.2">
      <c r="C1190" s="101"/>
      <c r="D1190" s="101"/>
    </row>
    <row r="1191" spans="3:4" ht="12.95" customHeight="1" x14ac:dyDescent="0.2">
      <c r="C1191" s="101"/>
      <c r="D1191" s="101"/>
    </row>
    <row r="1192" spans="3:4" ht="12.95" customHeight="1" x14ac:dyDescent="0.2">
      <c r="C1192" s="101"/>
      <c r="D1192" s="101"/>
    </row>
    <row r="1193" spans="3:4" ht="12.95" customHeight="1" x14ac:dyDescent="0.2">
      <c r="C1193" s="101"/>
      <c r="D1193" s="101"/>
    </row>
    <row r="1194" spans="3:4" ht="12.95" customHeight="1" x14ac:dyDescent="0.2">
      <c r="C1194" s="101"/>
      <c r="D1194" s="101"/>
    </row>
    <row r="1195" spans="3:4" ht="12.95" customHeight="1" x14ac:dyDescent="0.2">
      <c r="C1195" s="101"/>
      <c r="D1195" s="101"/>
    </row>
    <row r="1196" spans="3:4" ht="12.95" customHeight="1" x14ac:dyDescent="0.2">
      <c r="C1196" s="101"/>
      <c r="D1196" s="101"/>
    </row>
    <row r="1197" spans="3:4" ht="12.95" customHeight="1" x14ac:dyDescent="0.2">
      <c r="C1197" s="101"/>
      <c r="D1197" s="101"/>
    </row>
    <row r="1198" spans="3:4" ht="12.95" customHeight="1" x14ac:dyDescent="0.2">
      <c r="C1198" s="101"/>
      <c r="D1198" s="101"/>
    </row>
    <row r="1199" spans="3:4" ht="12.95" customHeight="1" x14ac:dyDescent="0.2">
      <c r="C1199" s="101"/>
      <c r="D1199" s="101"/>
    </row>
    <row r="1200" spans="3:4" ht="12.95" customHeight="1" x14ac:dyDescent="0.2">
      <c r="C1200" s="101"/>
      <c r="D1200" s="101"/>
    </row>
    <row r="1201" spans="3:4" ht="12.95" customHeight="1" x14ac:dyDescent="0.2">
      <c r="C1201" s="101"/>
      <c r="D1201" s="101"/>
    </row>
    <row r="1202" spans="3:4" ht="12.95" customHeight="1" x14ac:dyDescent="0.2">
      <c r="C1202" s="101"/>
      <c r="D1202" s="101"/>
    </row>
    <row r="1203" spans="3:4" ht="12.95" customHeight="1" x14ac:dyDescent="0.2">
      <c r="C1203" s="101"/>
      <c r="D1203" s="101"/>
    </row>
    <row r="1204" spans="3:4" ht="12.95" customHeight="1" x14ac:dyDescent="0.2">
      <c r="C1204" s="101"/>
      <c r="D1204" s="101"/>
    </row>
    <row r="1205" spans="3:4" ht="12.95" customHeight="1" x14ac:dyDescent="0.2">
      <c r="C1205" s="101"/>
      <c r="D1205" s="101"/>
    </row>
    <row r="1206" spans="3:4" ht="12.95" customHeight="1" x14ac:dyDescent="0.2">
      <c r="C1206" s="101"/>
      <c r="D1206" s="101"/>
    </row>
    <row r="1207" spans="3:4" ht="12.95" customHeight="1" x14ac:dyDescent="0.2">
      <c r="C1207" s="101"/>
      <c r="D1207" s="101"/>
    </row>
    <row r="1208" spans="3:4" ht="12.95" customHeight="1" x14ac:dyDescent="0.2">
      <c r="C1208" s="101"/>
      <c r="D1208" s="101"/>
    </row>
    <row r="1209" spans="3:4" ht="12.95" customHeight="1" x14ac:dyDescent="0.2">
      <c r="C1209" s="101"/>
      <c r="D1209" s="101"/>
    </row>
    <row r="1210" spans="3:4" ht="12.95" customHeight="1" x14ac:dyDescent="0.2">
      <c r="C1210" s="101"/>
      <c r="D1210" s="101"/>
    </row>
    <row r="1211" spans="3:4" ht="12.95" customHeight="1" x14ac:dyDescent="0.2">
      <c r="C1211" s="101"/>
      <c r="D1211" s="101"/>
    </row>
    <row r="1212" spans="3:4" ht="12.95" customHeight="1" x14ac:dyDescent="0.2">
      <c r="C1212" s="101"/>
      <c r="D1212" s="101"/>
    </row>
    <row r="1213" spans="3:4" ht="12.95" customHeight="1" x14ac:dyDescent="0.2">
      <c r="C1213" s="101"/>
      <c r="D1213" s="101"/>
    </row>
    <row r="1214" spans="3:4" ht="12.95" customHeight="1" x14ac:dyDescent="0.2">
      <c r="C1214" s="101"/>
      <c r="D1214" s="101"/>
    </row>
    <row r="1215" spans="3:4" ht="12.95" customHeight="1" x14ac:dyDescent="0.2">
      <c r="C1215" s="101"/>
      <c r="D1215" s="101"/>
    </row>
    <row r="1216" spans="3:4" ht="12.95" customHeight="1" x14ac:dyDescent="0.2">
      <c r="C1216" s="101"/>
      <c r="D1216" s="101"/>
    </row>
    <row r="1217" spans="3:4" ht="12.95" customHeight="1" x14ac:dyDescent="0.2">
      <c r="C1217" s="101"/>
      <c r="D1217" s="101"/>
    </row>
    <row r="1218" spans="3:4" ht="12.95" customHeight="1" x14ac:dyDescent="0.2">
      <c r="C1218" s="101"/>
      <c r="D1218" s="101"/>
    </row>
    <row r="1219" spans="3:4" ht="12.95" customHeight="1" x14ac:dyDescent="0.2">
      <c r="C1219" s="101"/>
      <c r="D1219" s="101"/>
    </row>
    <row r="1220" spans="3:4" ht="12.95" customHeight="1" x14ac:dyDescent="0.2">
      <c r="C1220" s="101"/>
      <c r="D1220" s="101"/>
    </row>
    <row r="1221" spans="3:4" ht="12.95" customHeight="1" x14ac:dyDescent="0.2">
      <c r="C1221" s="101"/>
      <c r="D1221" s="101"/>
    </row>
    <row r="1222" spans="3:4" ht="12.95" customHeight="1" x14ac:dyDescent="0.2">
      <c r="C1222" s="101"/>
      <c r="D1222" s="101"/>
    </row>
    <row r="1223" spans="3:4" ht="12.95" customHeight="1" x14ac:dyDescent="0.2">
      <c r="C1223" s="101"/>
      <c r="D1223" s="101"/>
    </row>
    <row r="1224" spans="3:4" ht="12.95" customHeight="1" x14ac:dyDescent="0.2">
      <c r="C1224" s="101"/>
      <c r="D1224" s="101"/>
    </row>
    <row r="1225" spans="3:4" ht="12.95" customHeight="1" x14ac:dyDescent="0.2">
      <c r="C1225" s="101"/>
      <c r="D1225" s="101"/>
    </row>
    <row r="1226" spans="3:4" ht="12.95" customHeight="1" x14ac:dyDescent="0.2">
      <c r="C1226" s="101"/>
      <c r="D1226" s="101"/>
    </row>
    <row r="1227" spans="3:4" ht="12.95" customHeight="1" x14ac:dyDescent="0.2">
      <c r="C1227" s="101"/>
      <c r="D1227" s="101"/>
    </row>
    <row r="1228" spans="3:4" ht="12.95" customHeight="1" x14ac:dyDescent="0.2">
      <c r="C1228" s="101"/>
      <c r="D1228" s="101"/>
    </row>
    <row r="1229" spans="3:4" ht="12.95" customHeight="1" x14ac:dyDescent="0.2">
      <c r="C1229" s="101"/>
      <c r="D1229" s="101"/>
    </row>
    <row r="1230" spans="3:4" ht="12.95" customHeight="1" x14ac:dyDescent="0.2">
      <c r="C1230" s="101"/>
      <c r="D1230" s="101"/>
    </row>
    <row r="1231" spans="3:4" ht="12.95" customHeight="1" x14ac:dyDescent="0.2">
      <c r="C1231" s="101"/>
      <c r="D1231" s="101"/>
    </row>
    <row r="1232" spans="3:4" ht="12.95" customHeight="1" x14ac:dyDescent="0.2">
      <c r="C1232" s="101"/>
      <c r="D1232" s="101"/>
    </row>
    <row r="1233" spans="3:4" ht="12.95" customHeight="1" x14ac:dyDescent="0.2">
      <c r="C1233" s="101"/>
      <c r="D1233" s="101"/>
    </row>
    <row r="1234" spans="3:4" ht="12.95" customHeight="1" x14ac:dyDescent="0.2">
      <c r="C1234" s="101"/>
      <c r="D1234" s="101"/>
    </row>
    <row r="1235" spans="3:4" ht="12.95" customHeight="1" x14ac:dyDescent="0.2">
      <c r="C1235" s="101"/>
      <c r="D1235" s="101"/>
    </row>
    <row r="1236" spans="3:4" ht="12.95" customHeight="1" x14ac:dyDescent="0.2">
      <c r="C1236" s="101"/>
      <c r="D1236" s="101"/>
    </row>
    <row r="1237" spans="3:4" ht="12.95" customHeight="1" x14ac:dyDescent="0.2">
      <c r="C1237" s="101"/>
      <c r="D1237" s="101"/>
    </row>
    <row r="1238" spans="3:4" ht="12.95" customHeight="1" x14ac:dyDescent="0.2">
      <c r="C1238" s="101"/>
      <c r="D1238" s="101"/>
    </row>
    <row r="1239" spans="3:4" ht="12.95" customHeight="1" x14ac:dyDescent="0.2">
      <c r="C1239" s="101"/>
      <c r="D1239" s="101"/>
    </row>
    <row r="1240" spans="3:4" ht="12.95" customHeight="1" x14ac:dyDescent="0.2">
      <c r="C1240" s="101"/>
      <c r="D1240" s="101"/>
    </row>
    <row r="1241" spans="3:4" ht="12.95" customHeight="1" x14ac:dyDescent="0.2">
      <c r="C1241" s="101"/>
      <c r="D1241" s="101"/>
    </row>
    <row r="1242" spans="3:4" ht="12.95" customHeight="1" x14ac:dyDescent="0.2">
      <c r="C1242" s="101"/>
      <c r="D1242" s="101"/>
    </row>
    <row r="1243" spans="3:4" ht="12.95" customHeight="1" x14ac:dyDescent="0.2">
      <c r="C1243" s="101"/>
      <c r="D1243" s="101"/>
    </row>
    <row r="1244" spans="3:4" ht="12.95" customHeight="1" x14ac:dyDescent="0.2">
      <c r="C1244" s="101"/>
      <c r="D1244" s="101"/>
    </row>
    <row r="1245" spans="3:4" ht="12.95" customHeight="1" x14ac:dyDescent="0.2">
      <c r="C1245" s="101"/>
      <c r="D1245" s="101"/>
    </row>
    <row r="1246" spans="3:4" ht="12.95" customHeight="1" x14ac:dyDescent="0.2">
      <c r="C1246" s="101"/>
      <c r="D1246" s="101"/>
    </row>
    <row r="1247" spans="3:4" ht="12.95" customHeight="1" x14ac:dyDescent="0.2">
      <c r="C1247" s="101"/>
      <c r="D1247" s="101"/>
    </row>
    <row r="1248" spans="3:4" ht="12.95" customHeight="1" x14ac:dyDescent="0.2">
      <c r="C1248" s="101"/>
      <c r="D1248" s="101"/>
    </row>
    <row r="1249" spans="3:4" ht="12.95" customHeight="1" x14ac:dyDescent="0.2">
      <c r="C1249" s="101"/>
      <c r="D1249" s="101"/>
    </row>
    <row r="1250" spans="3:4" ht="12.95" customHeight="1" x14ac:dyDescent="0.2">
      <c r="C1250" s="101"/>
      <c r="D1250" s="101"/>
    </row>
    <row r="1251" spans="3:4" ht="12.95" customHeight="1" x14ac:dyDescent="0.2">
      <c r="C1251" s="101"/>
      <c r="D1251" s="101"/>
    </row>
    <row r="1252" spans="3:4" ht="12.95" customHeight="1" x14ac:dyDescent="0.2">
      <c r="C1252" s="101"/>
      <c r="D1252" s="101"/>
    </row>
    <row r="1253" spans="3:4" ht="12.95" customHeight="1" x14ac:dyDescent="0.2">
      <c r="C1253" s="101"/>
      <c r="D1253" s="101"/>
    </row>
    <row r="1254" spans="3:4" ht="12.95" customHeight="1" x14ac:dyDescent="0.2">
      <c r="C1254" s="101"/>
      <c r="D1254" s="101"/>
    </row>
    <row r="1255" spans="3:4" ht="12.95" customHeight="1" x14ac:dyDescent="0.2">
      <c r="C1255" s="101"/>
      <c r="D1255" s="101"/>
    </row>
    <row r="1256" spans="3:4" ht="12.95" customHeight="1" x14ac:dyDescent="0.2">
      <c r="C1256" s="101"/>
      <c r="D1256" s="101"/>
    </row>
    <row r="1257" spans="3:4" ht="12.95" customHeight="1" x14ac:dyDescent="0.2">
      <c r="C1257" s="101"/>
      <c r="D1257" s="101"/>
    </row>
    <row r="1258" spans="3:4" ht="12.95" customHeight="1" x14ac:dyDescent="0.2">
      <c r="C1258" s="101"/>
      <c r="D1258" s="101"/>
    </row>
    <row r="1259" spans="3:4" ht="12.95" customHeight="1" x14ac:dyDescent="0.2">
      <c r="C1259" s="101"/>
      <c r="D1259" s="101"/>
    </row>
    <row r="1260" spans="3:4" ht="12.95" customHeight="1" x14ac:dyDescent="0.2">
      <c r="C1260" s="101"/>
      <c r="D1260" s="101"/>
    </row>
    <row r="1261" spans="3:4" ht="12.95" customHeight="1" x14ac:dyDescent="0.2">
      <c r="C1261" s="101"/>
      <c r="D1261" s="101"/>
    </row>
    <row r="1262" spans="3:4" ht="12.95" customHeight="1" x14ac:dyDescent="0.2">
      <c r="C1262" s="101"/>
      <c r="D1262" s="101"/>
    </row>
    <row r="1263" spans="3:4" ht="12.95" customHeight="1" x14ac:dyDescent="0.2">
      <c r="C1263" s="101"/>
      <c r="D1263" s="101"/>
    </row>
    <row r="1264" spans="3:4" ht="12.95" customHeight="1" x14ac:dyDescent="0.2">
      <c r="C1264" s="101"/>
      <c r="D1264" s="101"/>
    </row>
    <row r="1265" spans="3:4" ht="12.95" customHeight="1" x14ac:dyDescent="0.2">
      <c r="C1265" s="101"/>
      <c r="D1265" s="101"/>
    </row>
    <row r="1266" spans="3:4" ht="12.95" customHeight="1" x14ac:dyDescent="0.2">
      <c r="C1266" s="101"/>
      <c r="D1266" s="101"/>
    </row>
    <row r="1267" spans="3:4" ht="12.95" customHeight="1" x14ac:dyDescent="0.2">
      <c r="C1267" s="101"/>
      <c r="D1267" s="101"/>
    </row>
    <row r="1268" spans="3:4" ht="12.95" customHeight="1" x14ac:dyDescent="0.2">
      <c r="C1268" s="101"/>
      <c r="D1268" s="101"/>
    </row>
    <row r="1269" spans="3:4" ht="12.95" customHeight="1" x14ac:dyDescent="0.2">
      <c r="C1269" s="101"/>
      <c r="D1269" s="101"/>
    </row>
    <row r="1270" spans="3:4" ht="12.95" customHeight="1" x14ac:dyDescent="0.2">
      <c r="C1270" s="101"/>
      <c r="D1270" s="101"/>
    </row>
    <row r="1271" spans="3:4" ht="12.95" customHeight="1" x14ac:dyDescent="0.2">
      <c r="C1271" s="101"/>
      <c r="D1271" s="101"/>
    </row>
    <row r="1272" spans="3:4" ht="12.95" customHeight="1" x14ac:dyDescent="0.2">
      <c r="C1272" s="101"/>
      <c r="D1272" s="101"/>
    </row>
    <row r="1273" spans="3:4" ht="12.95" customHeight="1" x14ac:dyDescent="0.2">
      <c r="C1273" s="101"/>
      <c r="D1273" s="101"/>
    </row>
    <row r="1274" spans="3:4" ht="12.95" customHeight="1" x14ac:dyDescent="0.2">
      <c r="C1274" s="101"/>
      <c r="D1274" s="101"/>
    </row>
    <row r="1275" spans="3:4" ht="12.95" customHeight="1" x14ac:dyDescent="0.2">
      <c r="C1275" s="101"/>
      <c r="D1275" s="101"/>
    </row>
    <row r="1276" spans="3:4" ht="12.95" customHeight="1" x14ac:dyDescent="0.2">
      <c r="C1276" s="101"/>
      <c r="D1276" s="101"/>
    </row>
    <row r="1277" spans="3:4" ht="12.95" customHeight="1" x14ac:dyDescent="0.2">
      <c r="C1277" s="101"/>
      <c r="D1277" s="101"/>
    </row>
    <row r="1278" spans="3:4" ht="12.95" customHeight="1" x14ac:dyDescent="0.2">
      <c r="C1278" s="101"/>
      <c r="D1278" s="101"/>
    </row>
    <row r="1279" spans="3:4" ht="12.95" customHeight="1" x14ac:dyDescent="0.2">
      <c r="C1279" s="101"/>
      <c r="D1279" s="101"/>
    </row>
    <row r="1280" spans="3:4" ht="12.95" customHeight="1" x14ac:dyDescent="0.2">
      <c r="C1280" s="101"/>
      <c r="D1280" s="101"/>
    </row>
    <row r="1281" spans="3:4" ht="12.95" customHeight="1" x14ac:dyDescent="0.2">
      <c r="C1281" s="101"/>
      <c r="D1281" s="101"/>
    </row>
    <row r="1282" spans="3:4" ht="12.95" customHeight="1" x14ac:dyDescent="0.2">
      <c r="C1282" s="101"/>
      <c r="D1282" s="101"/>
    </row>
    <row r="1283" spans="3:4" ht="12.95" customHeight="1" x14ac:dyDescent="0.2">
      <c r="C1283" s="101"/>
      <c r="D1283" s="101"/>
    </row>
    <row r="1284" spans="3:4" ht="12.95" customHeight="1" x14ac:dyDescent="0.2">
      <c r="C1284" s="101"/>
      <c r="D1284" s="101"/>
    </row>
    <row r="1285" spans="3:4" ht="12.95" customHeight="1" x14ac:dyDescent="0.2">
      <c r="C1285" s="101"/>
      <c r="D1285" s="101"/>
    </row>
    <row r="1286" spans="3:4" ht="12.95" customHeight="1" x14ac:dyDescent="0.2">
      <c r="C1286" s="101"/>
      <c r="D1286" s="101"/>
    </row>
    <row r="1287" spans="3:4" ht="12.95" customHeight="1" x14ac:dyDescent="0.2">
      <c r="C1287" s="101"/>
      <c r="D1287" s="101"/>
    </row>
    <row r="1288" spans="3:4" ht="12.95" customHeight="1" x14ac:dyDescent="0.2">
      <c r="C1288" s="101"/>
      <c r="D1288" s="101"/>
    </row>
    <row r="1289" spans="3:4" ht="12.95" customHeight="1" x14ac:dyDescent="0.2">
      <c r="C1289" s="101"/>
      <c r="D1289" s="101"/>
    </row>
    <row r="1290" spans="3:4" ht="12.95" customHeight="1" x14ac:dyDescent="0.2">
      <c r="C1290" s="101"/>
      <c r="D1290" s="101"/>
    </row>
    <row r="1291" spans="3:4" ht="12.95" customHeight="1" x14ac:dyDescent="0.2">
      <c r="C1291" s="101"/>
      <c r="D1291" s="101"/>
    </row>
    <row r="1292" spans="3:4" ht="12.95" customHeight="1" x14ac:dyDescent="0.2">
      <c r="C1292" s="101"/>
      <c r="D1292" s="101"/>
    </row>
    <row r="1293" spans="3:4" ht="12.95" customHeight="1" x14ac:dyDescent="0.2">
      <c r="C1293" s="101"/>
      <c r="D1293" s="101"/>
    </row>
    <row r="1294" spans="3:4" ht="12.95" customHeight="1" x14ac:dyDescent="0.2">
      <c r="C1294" s="101"/>
      <c r="D1294" s="101"/>
    </row>
    <row r="1295" spans="3:4" ht="12.95" customHeight="1" x14ac:dyDescent="0.2">
      <c r="C1295" s="101"/>
      <c r="D1295" s="101"/>
    </row>
    <row r="1296" spans="3:4" ht="12.95" customHeight="1" x14ac:dyDescent="0.2">
      <c r="C1296" s="101"/>
      <c r="D1296" s="101"/>
    </row>
    <row r="1297" spans="3:4" ht="12.95" customHeight="1" x14ac:dyDescent="0.2">
      <c r="C1297" s="101"/>
      <c r="D1297" s="101"/>
    </row>
    <row r="1298" spans="3:4" ht="12.95" customHeight="1" x14ac:dyDescent="0.2">
      <c r="C1298" s="101"/>
      <c r="D1298" s="101"/>
    </row>
    <row r="1299" spans="3:4" ht="12.95" customHeight="1" x14ac:dyDescent="0.2">
      <c r="C1299" s="101"/>
      <c r="D1299" s="101"/>
    </row>
    <row r="1300" spans="3:4" ht="12.95" customHeight="1" x14ac:dyDescent="0.2">
      <c r="C1300" s="101"/>
      <c r="D1300" s="101"/>
    </row>
    <row r="1301" spans="3:4" ht="12.95" customHeight="1" x14ac:dyDescent="0.2">
      <c r="C1301" s="101"/>
      <c r="D1301" s="101"/>
    </row>
    <row r="1302" spans="3:4" ht="12.95" customHeight="1" x14ac:dyDescent="0.2">
      <c r="C1302" s="101"/>
      <c r="D1302" s="101"/>
    </row>
    <row r="1303" spans="3:4" ht="12.95" customHeight="1" x14ac:dyDescent="0.2">
      <c r="C1303" s="101"/>
      <c r="D1303" s="101"/>
    </row>
    <row r="1304" spans="3:4" ht="12.95" customHeight="1" x14ac:dyDescent="0.2">
      <c r="C1304" s="101"/>
      <c r="D1304" s="101"/>
    </row>
    <row r="1305" spans="3:4" ht="12.95" customHeight="1" x14ac:dyDescent="0.2">
      <c r="C1305" s="101"/>
      <c r="D1305" s="101"/>
    </row>
    <row r="1306" spans="3:4" ht="12.95" customHeight="1" x14ac:dyDescent="0.2">
      <c r="C1306" s="101"/>
      <c r="D1306" s="101"/>
    </row>
    <row r="1307" spans="3:4" ht="12.95" customHeight="1" x14ac:dyDescent="0.2">
      <c r="C1307" s="101"/>
      <c r="D1307" s="101"/>
    </row>
    <row r="1308" spans="3:4" ht="12.95" customHeight="1" x14ac:dyDescent="0.2">
      <c r="C1308" s="101"/>
      <c r="D1308" s="101"/>
    </row>
    <row r="1309" spans="3:4" ht="12.95" customHeight="1" x14ac:dyDescent="0.2">
      <c r="C1309" s="101"/>
      <c r="D1309" s="101"/>
    </row>
    <row r="1310" spans="3:4" ht="12.95" customHeight="1" x14ac:dyDescent="0.2">
      <c r="C1310" s="101"/>
      <c r="D1310" s="101"/>
    </row>
    <row r="1311" spans="3:4" ht="12.95" customHeight="1" x14ac:dyDescent="0.2">
      <c r="C1311" s="101"/>
      <c r="D1311" s="101"/>
    </row>
    <row r="1312" spans="3:4" ht="12.95" customHeight="1" x14ac:dyDescent="0.2">
      <c r="C1312" s="101"/>
      <c r="D1312" s="101"/>
    </row>
    <row r="1313" spans="3:4" ht="12.95" customHeight="1" x14ac:dyDescent="0.2">
      <c r="C1313" s="101"/>
      <c r="D1313" s="101"/>
    </row>
    <row r="1314" spans="3:4" ht="12.95" customHeight="1" x14ac:dyDescent="0.2">
      <c r="C1314" s="101"/>
      <c r="D1314" s="101"/>
    </row>
    <row r="1315" spans="3:4" ht="12.95" customHeight="1" x14ac:dyDescent="0.2">
      <c r="C1315" s="101"/>
      <c r="D1315" s="101"/>
    </row>
    <row r="1316" spans="3:4" ht="12.95" customHeight="1" x14ac:dyDescent="0.2">
      <c r="C1316" s="101"/>
      <c r="D1316" s="101"/>
    </row>
    <row r="1317" spans="3:4" ht="12.95" customHeight="1" x14ac:dyDescent="0.2">
      <c r="C1317" s="101"/>
      <c r="D1317" s="101"/>
    </row>
    <row r="1318" spans="3:4" ht="12.95" customHeight="1" x14ac:dyDescent="0.2">
      <c r="C1318" s="101"/>
      <c r="D1318" s="101"/>
    </row>
    <row r="1319" spans="3:4" ht="12.95" customHeight="1" x14ac:dyDescent="0.2">
      <c r="C1319" s="101"/>
      <c r="D1319" s="101"/>
    </row>
    <row r="1320" spans="3:4" ht="12.95" customHeight="1" x14ac:dyDescent="0.2">
      <c r="C1320" s="101"/>
      <c r="D1320" s="101"/>
    </row>
    <row r="1321" spans="3:4" ht="12.95" customHeight="1" x14ac:dyDescent="0.2">
      <c r="C1321" s="101"/>
      <c r="D1321" s="101"/>
    </row>
    <row r="1322" spans="3:4" ht="12.95" customHeight="1" x14ac:dyDescent="0.2">
      <c r="C1322" s="101"/>
      <c r="D1322" s="101"/>
    </row>
    <row r="1323" spans="3:4" ht="12.95" customHeight="1" x14ac:dyDescent="0.2">
      <c r="C1323" s="101"/>
      <c r="D1323" s="101"/>
    </row>
    <row r="1324" spans="3:4" ht="12.95" customHeight="1" x14ac:dyDescent="0.2">
      <c r="C1324" s="101"/>
      <c r="D1324" s="101"/>
    </row>
    <row r="1325" spans="3:4" ht="12.95" customHeight="1" x14ac:dyDescent="0.2">
      <c r="C1325" s="101"/>
      <c r="D1325" s="101"/>
    </row>
    <row r="1326" spans="3:4" ht="12.95" customHeight="1" x14ac:dyDescent="0.2">
      <c r="C1326" s="101"/>
      <c r="D1326" s="101"/>
    </row>
    <row r="1327" spans="3:4" ht="12.95" customHeight="1" x14ac:dyDescent="0.2">
      <c r="C1327" s="101"/>
      <c r="D1327" s="101"/>
    </row>
    <row r="1328" spans="3:4" ht="12.95" customHeight="1" x14ac:dyDescent="0.2">
      <c r="C1328" s="101"/>
      <c r="D1328" s="101"/>
    </row>
    <row r="1329" spans="3:4" ht="12.95" customHeight="1" x14ac:dyDescent="0.2">
      <c r="C1329" s="101"/>
      <c r="D1329" s="101"/>
    </row>
    <row r="1330" spans="3:4" ht="12.95" customHeight="1" x14ac:dyDescent="0.2">
      <c r="C1330" s="101"/>
      <c r="D1330" s="101"/>
    </row>
    <row r="1331" spans="3:4" ht="12.95" customHeight="1" x14ac:dyDescent="0.2">
      <c r="C1331" s="101"/>
      <c r="D1331" s="101"/>
    </row>
    <row r="1332" spans="3:4" ht="12.95" customHeight="1" x14ac:dyDescent="0.2">
      <c r="C1332" s="101"/>
      <c r="D1332" s="101"/>
    </row>
    <row r="1333" spans="3:4" ht="12.95" customHeight="1" x14ac:dyDescent="0.2">
      <c r="C1333" s="101"/>
      <c r="D1333" s="101"/>
    </row>
    <row r="1334" spans="3:4" ht="12.95" customHeight="1" x14ac:dyDescent="0.2">
      <c r="C1334" s="101"/>
      <c r="D1334" s="101"/>
    </row>
    <row r="1335" spans="3:4" ht="12.95" customHeight="1" x14ac:dyDescent="0.2">
      <c r="C1335" s="101"/>
      <c r="D1335" s="101"/>
    </row>
    <row r="1336" spans="3:4" ht="12.95" customHeight="1" x14ac:dyDescent="0.2">
      <c r="C1336" s="101"/>
      <c r="D1336" s="101"/>
    </row>
    <row r="1337" spans="3:4" ht="12.95" customHeight="1" x14ac:dyDescent="0.2">
      <c r="C1337" s="101"/>
      <c r="D1337" s="101"/>
    </row>
    <row r="1338" spans="3:4" ht="12.95" customHeight="1" x14ac:dyDescent="0.2">
      <c r="C1338" s="101"/>
      <c r="D1338" s="101"/>
    </row>
    <row r="1339" spans="3:4" ht="12.95" customHeight="1" x14ac:dyDescent="0.2">
      <c r="C1339" s="101"/>
      <c r="D1339" s="101"/>
    </row>
    <row r="1340" spans="3:4" ht="12.95" customHeight="1" x14ac:dyDescent="0.2">
      <c r="C1340" s="101"/>
      <c r="D1340" s="101"/>
    </row>
    <row r="1341" spans="3:4" ht="12.95" customHeight="1" x14ac:dyDescent="0.2">
      <c r="C1341" s="101"/>
      <c r="D1341" s="101"/>
    </row>
    <row r="1342" spans="3:4" ht="12.95" customHeight="1" x14ac:dyDescent="0.2">
      <c r="C1342" s="101"/>
      <c r="D1342" s="101"/>
    </row>
    <row r="1343" spans="3:4" ht="12.95" customHeight="1" x14ac:dyDescent="0.2">
      <c r="C1343" s="101"/>
      <c r="D1343" s="101"/>
    </row>
    <row r="1344" spans="3:4" ht="12.95" customHeight="1" x14ac:dyDescent="0.2">
      <c r="C1344" s="101"/>
      <c r="D1344" s="101"/>
    </row>
    <row r="1345" spans="3:4" ht="12.95" customHeight="1" x14ac:dyDescent="0.2">
      <c r="C1345" s="101"/>
      <c r="D1345" s="101"/>
    </row>
    <row r="1346" spans="3:4" ht="12.95" customHeight="1" x14ac:dyDescent="0.2">
      <c r="C1346" s="101"/>
      <c r="D1346" s="101"/>
    </row>
    <row r="1347" spans="3:4" ht="12.95" customHeight="1" x14ac:dyDescent="0.2">
      <c r="C1347" s="101"/>
      <c r="D1347" s="101"/>
    </row>
    <row r="1348" spans="3:4" ht="12.95" customHeight="1" x14ac:dyDescent="0.2">
      <c r="C1348" s="101"/>
      <c r="D1348" s="101"/>
    </row>
    <row r="1349" spans="3:4" ht="12.95" customHeight="1" x14ac:dyDescent="0.2">
      <c r="C1349" s="101"/>
      <c r="D1349" s="101"/>
    </row>
    <row r="1350" spans="3:4" ht="12.95" customHeight="1" x14ac:dyDescent="0.2">
      <c r="C1350" s="101"/>
      <c r="D1350" s="101"/>
    </row>
    <row r="1351" spans="3:4" ht="12.95" customHeight="1" x14ac:dyDescent="0.2">
      <c r="C1351" s="101"/>
      <c r="D1351" s="101"/>
    </row>
    <row r="1352" spans="3:4" ht="12.95" customHeight="1" x14ac:dyDescent="0.2">
      <c r="C1352" s="101"/>
      <c r="D1352" s="101"/>
    </row>
    <row r="1353" spans="3:4" ht="12.95" customHeight="1" x14ac:dyDescent="0.2">
      <c r="C1353" s="101"/>
      <c r="D1353" s="101"/>
    </row>
    <row r="1354" spans="3:4" ht="12.95" customHeight="1" x14ac:dyDescent="0.2">
      <c r="C1354" s="101"/>
      <c r="D1354" s="101"/>
    </row>
    <row r="1355" spans="3:4" ht="12.95" customHeight="1" x14ac:dyDescent="0.2">
      <c r="C1355" s="101"/>
      <c r="D1355" s="101"/>
    </row>
    <row r="1356" spans="3:4" ht="12.95" customHeight="1" x14ac:dyDescent="0.2">
      <c r="C1356" s="101"/>
      <c r="D1356" s="101"/>
    </row>
    <row r="1357" spans="3:4" ht="12.95" customHeight="1" x14ac:dyDescent="0.2">
      <c r="C1357" s="101"/>
      <c r="D1357" s="101"/>
    </row>
    <row r="1358" spans="3:4" ht="12.95" customHeight="1" x14ac:dyDescent="0.2">
      <c r="C1358" s="101"/>
      <c r="D1358" s="101"/>
    </row>
    <row r="1359" spans="3:4" ht="12.95" customHeight="1" x14ac:dyDescent="0.2">
      <c r="C1359" s="101"/>
      <c r="D1359" s="101"/>
    </row>
    <row r="1360" spans="3:4" ht="12.95" customHeight="1" x14ac:dyDescent="0.2">
      <c r="C1360" s="101"/>
      <c r="D1360" s="101"/>
    </row>
    <row r="1361" spans="3:4" ht="12.95" customHeight="1" x14ac:dyDescent="0.2">
      <c r="C1361" s="101"/>
      <c r="D1361" s="101"/>
    </row>
    <row r="1362" spans="3:4" ht="12.95" customHeight="1" x14ac:dyDescent="0.2">
      <c r="C1362" s="101"/>
      <c r="D1362" s="101"/>
    </row>
    <row r="1363" spans="3:4" ht="12.95" customHeight="1" x14ac:dyDescent="0.2">
      <c r="C1363" s="101"/>
      <c r="D1363" s="101"/>
    </row>
    <row r="1364" spans="3:4" ht="12.95" customHeight="1" x14ac:dyDescent="0.2">
      <c r="C1364" s="101"/>
      <c r="D1364" s="101"/>
    </row>
    <row r="1365" spans="3:4" ht="12.95" customHeight="1" x14ac:dyDescent="0.2">
      <c r="C1365" s="101"/>
      <c r="D1365" s="101"/>
    </row>
    <row r="1366" spans="3:4" ht="12.95" customHeight="1" x14ac:dyDescent="0.2">
      <c r="C1366" s="101"/>
      <c r="D1366" s="101"/>
    </row>
    <row r="1367" spans="3:4" ht="12.95" customHeight="1" x14ac:dyDescent="0.2">
      <c r="C1367" s="101"/>
      <c r="D1367" s="101"/>
    </row>
    <row r="1368" spans="3:4" ht="12.95" customHeight="1" x14ac:dyDescent="0.2">
      <c r="C1368" s="101"/>
      <c r="D1368" s="101"/>
    </row>
    <row r="1369" spans="3:4" ht="12.95" customHeight="1" x14ac:dyDescent="0.2">
      <c r="C1369" s="101"/>
      <c r="D1369" s="101"/>
    </row>
    <row r="1370" spans="3:4" ht="12.95" customHeight="1" x14ac:dyDescent="0.2">
      <c r="C1370" s="101"/>
      <c r="D1370" s="101"/>
    </row>
    <row r="1371" spans="3:4" ht="12.95" customHeight="1" x14ac:dyDescent="0.2">
      <c r="C1371" s="101"/>
      <c r="D1371" s="101"/>
    </row>
    <row r="1372" spans="3:4" ht="12.95" customHeight="1" x14ac:dyDescent="0.2">
      <c r="C1372" s="101"/>
      <c r="D1372" s="101"/>
    </row>
    <row r="1373" spans="3:4" ht="12.95" customHeight="1" x14ac:dyDescent="0.2">
      <c r="C1373" s="101"/>
      <c r="D1373" s="101"/>
    </row>
    <row r="1374" spans="3:4" ht="12.95" customHeight="1" x14ac:dyDescent="0.2">
      <c r="C1374" s="101"/>
      <c r="D1374" s="101"/>
    </row>
    <row r="1375" spans="3:4" ht="12.95" customHeight="1" x14ac:dyDescent="0.2">
      <c r="C1375" s="101"/>
      <c r="D1375" s="101"/>
    </row>
    <row r="1376" spans="3:4" ht="12.95" customHeight="1" x14ac:dyDescent="0.2">
      <c r="C1376" s="101"/>
      <c r="D1376" s="101"/>
    </row>
    <row r="1377" spans="3:4" ht="12.95" customHeight="1" x14ac:dyDescent="0.2">
      <c r="C1377" s="101"/>
      <c r="D1377" s="101"/>
    </row>
    <row r="1378" spans="3:4" ht="12.95" customHeight="1" x14ac:dyDescent="0.2">
      <c r="C1378" s="101"/>
      <c r="D1378" s="101"/>
    </row>
    <row r="1379" spans="3:4" ht="12.95" customHeight="1" x14ac:dyDescent="0.2">
      <c r="C1379" s="101"/>
      <c r="D1379" s="101"/>
    </row>
    <row r="1380" spans="3:4" ht="12.95" customHeight="1" x14ac:dyDescent="0.2">
      <c r="C1380" s="101"/>
      <c r="D1380" s="101"/>
    </row>
    <row r="1381" spans="3:4" ht="12.95" customHeight="1" x14ac:dyDescent="0.2">
      <c r="C1381" s="101"/>
      <c r="D1381" s="101"/>
    </row>
    <row r="1382" spans="3:4" ht="12.95" customHeight="1" x14ac:dyDescent="0.2">
      <c r="C1382" s="101"/>
      <c r="D1382" s="101"/>
    </row>
    <row r="1383" spans="3:4" ht="12.95" customHeight="1" x14ac:dyDescent="0.2">
      <c r="C1383" s="101"/>
      <c r="D1383" s="101"/>
    </row>
    <row r="1384" spans="3:4" ht="12.95" customHeight="1" x14ac:dyDescent="0.2">
      <c r="C1384" s="101"/>
      <c r="D1384" s="101"/>
    </row>
    <row r="1385" spans="3:4" ht="12.95" customHeight="1" x14ac:dyDescent="0.2">
      <c r="C1385" s="101"/>
      <c r="D1385" s="101"/>
    </row>
    <row r="1386" spans="3:4" ht="12.95" customHeight="1" x14ac:dyDescent="0.2">
      <c r="C1386" s="101"/>
      <c r="D1386" s="101"/>
    </row>
    <row r="1387" spans="3:4" ht="12.95" customHeight="1" x14ac:dyDescent="0.2">
      <c r="C1387" s="101"/>
      <c r="D1387" s="101"/>
    </row>
    <row r="1388" spans="3:4" ht="12.95" customHeight="1" x14ac:dyDescent="0.2">
      <c r="C1388" s="101"/>
      <c r="D1388" s="101"/>
    </row>
    <row r="1389" spans="3:4" ht="12.95" customHeight="1" x14ac:dyDescent="0.2">
      <c r="C1389" s="101"/>
      <c r="D1389" s="101"/>
    </row>
    <row r="1390" spans="3:4" ht="12.95" customHeight="1" x14ac:dyDescent="0.2">
      <c r="C1390" s="101"/>
      <c r="D1390" s="101"/>
    </row>
    <row r="1391" spans="3:4" ht="12.95" customHeight="1" x14ac:dyDescent="0.2">
      <c r="C1391" s="101"/>
      <c r="D1391" s="101"/>
    </row>
    <row r="1392" spans="3:4" ht="12.95" customHeight="1" x14ac:dyDescent="0.2">
      <c r="C1392" s="101"/>
      <c r="D1392" s="101"/>
    </row>
    <row r="1393" spans="3:4" ht="12.95" customHeight="1" x14ac:dyDescent="0.2">
      <c r="C1393" s="101"/>
      <c r="D1393" s="101"/>
    </row>
    <row r="1394" spans="3:4" ht="12.95" customHeight="1" x14ac:dyDescent="0.2">
      <c r="C1394" s="101"/>
      <c r="D1394" s="101"/>
    </row>
    <row r="1395" spans="3:4" ht="12.95" customHeight="1" x14ac:dyDescent="0.2">
      <c r="C1395" s="101"/>
      <c r="D1395" s="101"/>
    </row>
    <row r="1396" spans="3:4" ht="12.95" customHeight="1" x14ac:dyDescent="0.2">
      <c r="C1396" s="101"/>
      <c r="D1396" s="101"/>
    </row>
    <row r="1397" spans="3:4" ht="12.95" customHeight="1" x14ac:dyDescent="0.2">
      <c r="C1397" s="101"/>
      <c r="D1397" s="101"/>
    </row>
    <row r="1398" spans="3:4" ht="12.95" customHeight="1" x14ac:dyDescent="0.2">
      <c r="C1398" s="101"/>
      <c r="D1398" s="101"/>
    </row>
    <row r="1399" spans="3:4" ht="12.95" customHeight="1" x14ac:dyDescent="0.2">
      <c r="C1399" s="101"/>
      <c r="D1399" s="101"/>
    </row>
    <row r="1400" spans="3:4" ht="12.95" customHeight="1" x14ac:dyDescent="0.2">
      <c r="C1400" s="101"/>
      <c r="D1400" s="101"/>
    </row>
    <row r="1401" spans="3:4" ht="12.95" customHeight="1" x14ac:dyDescent="0.2">
      <c r="C1401" s="101"/>
      <c r="D1401" s="101"/>
    </row>
    <row r="1402" spans="3:4" ht="12.95" customHeight="1" x14ac:dyDescent="0.2">
      <c r="C1402" s="101"/>
      <c r="D1402" s="101"/>
    </row>
    <row r="1403" spans="3:4" ht="12.95" customHeight="1" x14ac:dyDescent="0.2">
      <c r="C1403" s="101"/>
      <c r="D1403" s="101"/>
    </row>
    <row r="1404" spans="3:4" ht="12.95" customHeight="1" x14ac:dyDescent="0.2">
      <c r="C1404" s="101"/>
      <c r="D1404" s="101"/>
    </row>
    <row r="1405" spans="3:4" ht="12.95" customHeight="1" x14ac:dyDescent="0.2">
      <c r="C1405" s="101"/>
      <c r="D1405" s="101"/>
    </row>
    <row r="1406" spans="3:4" ht="12.95" customHeight="1" x14ac:dyDescent="0.2">
      <c r="C1406" s="101"/>
      <c r="D1406" s="101"/>
    </row>
    <row r="1407" spans="3:4" ht="12.95" customHeight="1" x14ac:dyDescent="0.2">
      <c r="C1407" s="101"/>
      <c r="D1407" s="101"/>
    </row>
    <row r="1408" spans="3:4" ht="12.95" customHeight="1" x14ac:dyDescent="0.2">
      <c r="C1408" s="101"/>
      <c r="D1408" s="101"/>
    </row>
    <row r="1409" spans="3:4" ht="12.95" customHeight="1" x14ac:dyDescent="0.2">
      <c r="C1409" s="101"/>
      <c r="D1409" s="101"/>
    </row>
    <row r="1410" spans="3:4" ht="12.95" customHeight="1" x14ac:dyDescent="0.2">
      <c r="C1410" s="101"/>
      <c r="D1410" s="101"/>
    </row>
    <row r="1411" spans="3:4" ht="12.95" customHeight="1" x14ac:dyDescent="0.2">
      <c r="C1411" s="101"/>
      <c r="D1411" s="101"/>
    </row>
    <row r="1412" spans="3:4" ht="12.95" customHeight="1" x14ac:dyDescent="0.2">
      <c r="C1412" s="101"/>
      <c r="D1412" s="101"/>
    </row>
    <row r="1413" spans="3:4" ht="12.95" customHeight="1" x14ac:dyDescent="0.2">
      <c r="C1413" s="101"/>
      <c r="D1413" s="101"/>
    </row>
    <row r="1414" spans="3:4" ht="12.95" customHeight="1" x14ac:dyDescent="0.2">
      <c r="C1414" s="101"/>
      <c r="D1414" s="101"/>
    </row>
    <row r="1415" spans="3:4" ht="12.95" customHeight="1" x14ac:dyDescent="0.2">
      <c r="C1415" s="101"/>
      <c r="D1415" s="101"/>
    </row>
    <row r="1416" spans="3:4" ht="12.95" customHeight="1" x14ac:dyDescent="0.2">
      <c r="C1416" s="101"/>
      <c r="D1416" s="101"/>
    </row>
    <row r="1417" spans="3:4" ht="12.95" customHeight="1" x14ac:dyDescent="0.2">
      <c r="C1417" s="101"/>
      <c r="D1417" s="101"/>
    </row>
    <row r="1418" spans="3:4" ht="12.95" customHeight="1" x14ac:dyDescent="0.2">
      <c r="C1418" s="101"/>
      <c r="D1418" s="101"/>
    </row>
    <row r="1419" spans="3:4" ht="12.95" customHeight="1" x14ac:dyDescent="0.2">
      <c r="C1419" s="101"/>
      <c r="D1419" s="101"/>
    </row>
    <row r="1420" spans="3:4" ht="12.95" customHeight="1" x14ac:dyDescent="0.2">
      <c r="C1420" s="101"/>
      <c r="D1420" s="101"/>
    </row>
    <row r="1421" spans="3:4" ht="12.95" customHeight="1" x14ac:dyDescent="0.2">
      <c r="C1421" s="101"/>
      <c r="D1421" s="101"/>
    </row>
    <row r="1422" spans="3:4" ht="12.95" customHeight="1" x14ac:dyDescent="0.2">
      <c r="C1422" s="101"/>
      <c r="D1422" s="101"/>
    </row>
    <row r="1423" spans="3:4" ht="12.95" customHeight="1" x14ac:dyDescent="0.2">
      <c r="C1423" s="101"/>
      <c r="D1423" s="101"/>
    </row>
    <row r="1424" spans="3:4" ht="12.95" customHeight="1" x14ac:dyDescent="0.2">
      <c r="C1424" s="101"/>
      <c r="D1424" s="101"/>
    </row>
    <row r="1425" spans="3:4" ht="12.95" customHeight="1" x14ac:dyDescent="0.2">
      <c r="C1425" s="101"/>
      <c r="D1425" s="101"/>
    </row>
    <row r="1426" spans="3:4" ht="12.95" customHeight="1" x14ac:dyDescent="0.2">
      <c r="C1426" s="101"/>
      <c r="D1426" s="101"/>
    </row>
    <row r="1427" spans="3:4" ht="12.95" customHeight="1" x14ac:dyDescent="0.2">
      <c r="C1427" s="101"/>
      <c r="D1427" s="101"/>
    </row>
    <row r="1428" spans="3:4" ht="12.95" customHeight="1" x14ac:dyDescent="0.2">
      <c r="C1428" s="101"/>
      <c r="D1428" s="101"/>
    </row>
    <row r="1429" spans="3:4" ht="12.95" customHeight="1" x14ac:dyDescent="0.2">
      <c r="C1429" s="101"/>
      <c r="D1429" s="101"/>
    </row>
    <row r="1430" spans="3:4" ht="12.95" customHeight="1" x14ac:dyDescent="0.2">
      <c r="C1430" s="101"/>
      <c r="D1430" s="101"/>
    </row>
    <row r="1431" spans="3:4" ht="12.95" customHeight="1" x14ac:dyDescent="0.2">
      <c r="C1431" s="101"/>
      <c r="D1431" s="101"/>
    </row>
    <row r="1432" spans="3:4" ht="12.95" customHeight="1" x14ac:dyDescent="0.2">
      <c r="C1432" s="101"/>
      <c r="D1432" s="101"/>
    </row>
    <row r="1433" spans="3:4" ht="12.95" customHeight="1" x14ac:dyDescent="0.2">
      <c r="C1433" s="101"/>
      <c r="D1433" s="101"/>
    </row>
    <row r="1434" spans="3:4" ht="12.95" customHeight="1" x14ac:dyDescent="0.2">
      <c r="C1434" s="101"/>
      <c r="D1434" s="101"/>
    </row>
    <row r="1435" spans="3:4" ht="12.95" customHeight="1" x14ac:dyDescent="0.2">
      <c r="C1435" s="101"/>
      <c r="D1435" s="101"/>
    </row>
    <row r="1436" spans="3:4" ht="12.95" customHeight="1" x14ac:dyDescent="0.2">
      <c r="C1436" s="101"/>
      <c r="D1436" s="101"/>
    </row>
    <row r="1437" spans="3:4" ht="12.95" customHeight="1" x14ac:dyDescent="0.2">
      <c r="C1437" s="101"/>
      <c r="D1437" s="101"/>
    </row>
    <row r="1438" spans="3:4" ht="12.95" customHeight="1" x14ac:dyDescent="0.2">
      <c r="C1438" s="101"/>
      <c r="D1438" s="101"/>
    </row>
    <row r="1439" spans="3:4" ht="12.95" customHeight="1" x14ac:dyDescent="0.2">
      <c r="C1439" s="101"/>
      <c r="D1439" s="101"/>
    </row>
    <row r="1440" spans="3:4" ht="12.95" customHeight="1" x14ac:dyDescent="0.2">
      <c r="C1440" s="101"/>
      <c r="D1440" s="101"/>
    </row>
    <row r="1441" spans="3:4" ht="12.95" customHeight="1" x14ac:dyDescent="0.2">
      <c r="C1441" s="101"/>
      <c r="D1441" s="101"/>
    </row>
    <row r="1442" spans="3:4" ht="12.95" customHeight="1" x14ac:dyDescent="0.2">
      <c r="C1442" s="101"/>
      <c r="D1442" s="101"/>
    </row>
    <row r="1443" spans="3:4" ht="12.95" customHeight="1" x14ac:dyDescent="0.2">
      <c r="C1443" s="101"/>
      <c r="D1443" s="101"/>
    </row>
    <row r="1444" spans="3:4" ht="12.95" customHeight="1" x14ac:dyDescent="0.2">
      <c r="C1444" s="101"/>
      <c r="D1444" s="101"/>
    </row>
    <row r="1445" spans="3:4" ht="12.95" customHeight="1" x14ac:dyDescent="0.2">
      <c r="C1445" s="101"/>
      <c r="D1445" s="101"/>
    </row>
    <row r="1446" spans="3:4" ht="12.95" customHeight="1" x14ac:dyDescent="0.2">
      <c r="C1446" s="101"/>
      <c r="D1446" s="101"/>
    </row>
    <row r="1447" spans="3:4" ht="12.95" customHeight="1" x14ac:dyDescent="0.2">
      <c r="C1447" s="101"/>
      <c r="D1447" s="101"/>
    </row>
    <row r="1448" spans="3:4" ht="12.95" customHeight="1" x14ac:dyDescent="0.2">
      <c r="C1448" s="101"/>
      <c r="D1448" s="101"/>
    </row>
    <row r="1449" spans="3:4" ht="12.95" customHeight="1" x14ac:dyDescent="0.2">
      <c r="C1449" s="101"/>
      <c r="D1449" s="101"/>
    </row>
    <row r="1450" spans="3:4" ht="12.95" customHeight="1" x14ac:dyDescent="0.2">
      <c r="C1450" s="101"/>
      <c r="D1450" s="101"/>
    </row>
    <row r="1451" spans="3:4" ht="12.95" customHeight="1" x14ac:dyDescent="0.2">
      <c r="C1451" s="101"/>
      <c r="D1451" s="101"/>
    </row>
    <row r="1452" spans="3:4" ht="12.95" customHeight="1" x14ac:dyDescent="0.2">
      <c r="C1452" s="101"/>
      <c r="D1452" s="101"/>
    </row>
    <row r="1453" spans="3:4" ht="12.95" customHeight="1" x14ac:dyDescent="0.2">
      <c r="C1453" s="101"/>
      <c r="D1453" s="101"/>
    </row>
    <row r="1454" spans="3:4" ht="12.95" customHeight="1" x14ac:dyDescent="0.2">
      <c r="C1454" s="101"/>
      <c r="D1454" s="101"/>
    </row>
    <row r="1455" spans="3:4" ht="12.95" customHeight="1" x14ac:dyDescent="0.2">
      <c r="C1455" s="101"/>
      <c r="D1455" s="101"/>
    </row>
    <row r="1456" spans="3:4" ht="12.95" customHeight="1" x14ac:dyDescent="0.2">
      <c r="C1456" s="101"/>
      <c r="D1456" s="101"/>
    </row>
    <row r="1457" spans="3:4" ht="12.95" customHeight="1" x14ac:dyDescent="0.2">
      <c r="C1457" s="101"/>
      <c r="D1457" s="101"/>
    </row>
    <row r="1458" spans="3:4" ht="12.95" customHeight="1" x14ac:dyDescent="0.2">
      <c r="C1458" s="101"/>
      <c r="D1458" s="101"/>
    </row>
    <row r="1459" spans="3:4" ht="12.95" customHeight="1" x14ac:dyDescent="0.2">
      <c r="C1459" s="101"/>
      <c r="D1459" s="101"/>
    </row>
    <row r="1460" spans="3:4" ht="12.95" customHeight="1" x14ac:dyDescent="0.2">
      <c r="C1460" s="101"/>
      <c r="D1460" s="101"/>
    </row>
    <row r="1461" spans="3:4" ht="12.95" customHeight="1" x14ac:dyDescent="0.2">
      <c r="C1461" s="101"/>
      <c r="D1461" s="101"/>
    </row>
    <row r="1462" spans="3:4" ht="12.95" customHeight="1" x14ac:dyDescent="0.2">
      <c r="C1462" s="101"/>
      <c r="D1462" s="101"/>
    </row>
    <row r="1463" spans="3:4" ht="12.95" customHeight="1" x14ac:dyDescent="0.2">
      <c r="C1463" s="101"/>
      <c r="D1463" s="101"/>
    </row>
    <row r="1464" spans="3:4" ht="12.95" customHeight="1" x14ac:dyDescent="0.2">
      <c r="C1464" s="101"/>
      <c r="D1464" s="101"/>
    </row>
    <row r="1465" spans="3:4" ht="12.95" customHeight="1" x14ac:dyDescent="0.2">
      <c r="C1465" s="101"/>
      <c r="D1465" s="101"/>
    </row>
    <row r="1466" spans="3:4" ht="12.95" customHeight="1" x14ac:dyDescent="0.2">
      <c r="C1466" s="101"/>
      <c r="D1466" s="101"/>
    </row>
    <row r="1467" spans="3:4" ht="12.95" customHeight="1" x14ac:dyDescent="0.2">
      <c r="C1467" s="101"/>
      <c r="D1467" s="101"/>
    </row>
    <row r="1468" spans="3:4" ht="12.95" customHeight="1" x14ac:dyDescent="0.2">
      <c r="C1468" s="101"/>
      <c r="D1468" s="101"/>
    </row>
    <row r="1469" spans="3:4" ht="12.95" customHeight="1" x14ac:dyDescent="0.2">
      <c r="C1469" s="101"/>
      <c r="D1469" s="101"/>
    </row>
    <row r="1470" spans="3:4" ht="12.95" customHeight="1" x14ac:dyDescent="0.2">
      <c r="C1470" s="101"/>
      <c r="D1470" s="101"/>
    </row>
    <row r="1471" spans="3:4" ht="12.95" customHeight="1" x14ac:dyDescent="0.2">
      <c r="C1471" s="101"/>
      <c r="D1471" s="101"/>
    </row>
    <row r="1472" spans="3:4" ht="12.95" customHeight="1" x14ac:dyDescent="0.2">
      <c r="C1472" s="101"/>
      <c r="D1472" s="101"/>
    </row>
    <row r="1473" spans="3:4" ht="12.95" customHeight="1" x14ac:dyDescent="0.2">
      <c r="C1473" s="101"/>
      <c r="D1473" s="101"/>
    </row>
    <row r="1474" spans="3:4" ht="12.95" customHeight="1" x14ac:dyDescent="0.2">
      <c r="C1474" s="101"/>
      <c r="D1474" s="101"/>
    </row>
    <row r="1475" spans="3:4" ht="12.95" customHeight="1" x14ac:dyDescent="0.2">
      <c r="C1475" s="101"/>
      <c r="D1475" s="101"/>
    </row>
    <row r="1476" spans="3:4" ht="12.95" customHeight="1" x14ac:dyDescent="0.2">
      <c r="C1476" s="101"/>
      <c r="D1476" s="101"/>
    </row>
    <row r="1477" spans="3:4" ht="12.95" customHeight="1" x14ac:dyDescent="0.2">
      <c r="C1477" s="101"/>
      <c r="D1477" s="101"/>
    </row>
    <row r="1478" spans="3:4" ht="12.95" customHeight="1" x14ac:dyDescent="0.2">
      <c r="C1478" s="101"/>
      <c r="D1478" s="101"/>
    </row>
    <row r="1479" spans="3:4" ht="12.95" customHeight="1" x14ac:dyDescent="0.2">
      <c r="C1479" s="101"/>
      <c r="D1479" s="101"/>
    </row>
    <row r="1480" spans="3:4" ht="12.95" customHeight="1" x14ac:dyDescent="0.2">
      <c r="C1480" s="101"/>
      <c r="D1480" s="101"/>
    </row>
    <row r="1481" spans="3:4" ht="12.95" customHeight="1" x14ac:dyDescent="0.2">
      <c r="C1481" s="101"/>
      <c r="D1481" s="101"/>
    </row>
    <row r="1482" spans="3:4" ht="12.95" customHeight="1" x14ac:dyDescent="0.2">
      <c r="C1482" s="101"/>
      <c r="D1482" s="101"/>
    </row>
    <row r="1483" spans="3:4" ht="12.95" customHeight="1" x14ac:dyDescent="0.2">
      <c r="C1483" s="101"/>
      <c r="D1483" s="101"/>
    </row>
    <row r="1484" spans="3:4" ht="12.95" customHeight="1" x14ac:dyDescent="0.2">
      <c r="C1484" s="101"/>
      <c r="D1484" s="101"/>
    </row>
    <row r="1485" spans="3:4" ht="12.95" customHeight="1" x14ac:dyDescent="0.2">
      <c r="C1485" s="101"/>
      <c r="D1485" s="101"/>
    </row>
    <row r="1486" spans="3:4" ht="12.95" customHeight="1" x14ac:dyDescent="0.2">
      <c r="C1486" s="101"/>
      <c r="D1486" s="101"/>
    </row>
    <row r="1487" spans="3:4" ht="12.95" customHeight="1" x14ac:dyDescent="0.2">
      <c r="C1487" s="101"/>
      <c r="D1487" s="101"/>
    </row>
    <row r="1488" spans="3:4" ht="12.95" customHeight="1" x14ac:dyDescent="0.2">
      <c r="C1488" s="101"/>
      <c r="D1488" s="101"/>
    </row>
    <row r="1489" spans="3:4" ht="12.95" customHeight="1" x14ac:dyDescent="0.2">
      <c r="C1489" s="101"/>
      <c r="D1489" s="101"/>
    </row>
    <row r="1490" spans="3:4" ht="12.95" customHeight="1" x14ac:dyDescent="0.2">
      <c r="C1490" s="101"/>
      <c r="D1490" s="101"/>
    </row>
    <row r="1491" spans="3:4" ht="12.95" customHeight="1" x14ac:dyDescent="0.2">
      <c r="C1491" s="101"/>
      <c r="D1491" s="101"/>
    </row>
    <row r="1492" spans="3:4" ht="12.95" customHeight="1" x14ac:dyDescent="0.2">
      <c r="C1492" s="101"/>
      <c r="D1492" s="101"/>
    </row>
    <row r="1493" spans="3:4" ht="12.95" customHeight="1" x14ac:dyDescent="0.2">
      <c r="C1493" s="101"/>
      <c r="D1493" s="101"/>
    </row>
    <row r="1494" spans="3:4" ht="12.95" customHeight="1" x14ac:dyDescent="0.2">
      <c r="C1494" s="101"/>
      <c r="D1494" s="101"/>
    </row>
    <row r="1495" spans="3:4" ht="12.95" customHeight="1" x14ac:dyDescent="0.2">
      <c r="C1495" s="101"/>
      <c r="D1495" s="101"/>
    </row>
    <row r="1496" spans="3:4" ht="12.95" customHeight="1" x14ac:dyDescent="0.2">
      <c r="C1496" s="101"/>
      <c r="D1496" s="101"/>
    </row>
    <row r="1497" spans="3:4" ht="12.95" customHeight="1" x14ac:dyDescent="0.2">
      <c r="C1497" s="101"/>
      <c r="D1497" s="101"/>
    </row>
    <row r="1498" spans="3:4" ht="12.95" customHeight="1" x14ac:dyDescent="0.2">
      <c r="C1498" s="101"/>
      <c r="D1498" s="101"/>
    </row>
    <row r="1499" spans="3:4" ht="12.95" customHeight="1" x14ac:dyDescent="0.2">
      <c r="C1499" s="101"/>
      <c r="D1499" s="101"/>
    </row>
    <row r="1500" spans="3:4" ht="12.95" customHeight="1" x14ac:dyDescent="0.2">
      <c r="C1500" s="101"/>
      <c r="D1500" s="101"/>
    </row>
    <row r="1501" spans="3:4" ht="12.95" customHeight="1" x14ac:dyDescent="0.2">
      <c r="C1501" s="101"/>
      <c r="D1501" s="101"/>
    </row>
    <row r="1502" spans="3:4" ht="12.95" customHeight="1" x14ac:dyDescent="0.2">
      <c r="C1502" s="101"/>
      <c r="D1502" s="101"/>
    </row>
    <row r="1503" spans="3:4" ht="12.95" customHeight="1" x14ac:dyDescent="0.2">
      <c r="C1503" s="101"/>
      <c r="D1503" s="101"/>
    </row>
    <row r="1504" spans="3:4" ht="12.95" customHeight="1" x14ac:dyDescent="0.2">
      <c r="C1504" s="101"/>
      <c r="D1504" s="101"/>
    </row>
    <row r="1505" spans="3:4" ht="12.95" customHeight="1" x14ac:dyDescent="0.2">
      <c r="C1505" s="101"/>
      <c r="D1505" s="101"/>
    </row>
    <row r="1506" spans="3:4" ht="12.95" customHeight="1" x14ac:dyDescent="0.2">
      <c r="C1506" s="101"/>
      <c r="D1506" s="101"/>
    </row>
    <row r="1507" spans="3:4" ht="12.95" customHeight="1" x14ac:dyDescent="0.2">
      <c r="C1507" s="101"/>
      <c r="D1507" s="101"/>
    </row>
    <row r="1508" spans="3:4" ht="12.95" customHeight="1" x14ac:dyDescent="0.2">
      <c r="C1508" s="101"/>
      <c r="D1508" s="101"/>
    </row>
    <row r="1509" spans="3:4" ht="12.95" customHeight="1" x14ac:dyDescent="0.2">
      <c r="C1509" s="101"/>
      <c r="D1509" s="101"/>
    </row>
    <row r="1510" spans="3:4" ht="12.95" customHeight="1" x14ac:dyDescent="0.2">
      <c r="C1510" s="101"/>
      <c r="D1510" s="101"/>
    </row>
    <row r="1511" spans="3:4" ht="12.95" customHeight="1" x14ac:dyDescent="0.2">
      <c r="C1511" s="101"/>
      <c r="D1511" s="101"/>
    </row>
    <row r="1512" spans="3:4" ht="12.95" customHeight="1" x14ac:dyDescent="0.2">
      <c r="C1512" s="101"/>
      <c r="D1512" s="101"/>
    </row>
    <row r="1513" spans="3:4" ht="12.95" customHeight="1" x14ac:dyDescent="0.2">
      <c r="C1513" s="101"/>
      <c r="D1513" s="101"/>
    </row>
    <row r="1514" spans="3:4" ht="12.95" customHeight="1" x14ac:dyDescent="0.2">
      <c r="C1514" s="101"/>
      <c r="D1514" s="101"/>
    </row>
    <row r="1515" spans="3:4" ht="12.95" customHeight="1" x14ac:dyDescent="0.2">
      <c r="C1515" s="101"/>
      <c r="D1515" s="101"/>
    </row>
    <row r="1516" spans="3:4" ht="12.95" customHeight="1" x14ac:dyDescent="0.2">
      <c r="C1516" s="101"/>
      <c r="D1516" s="101"/>
    </row>
    <row r="1517" spans="3:4" ht="12.95" customHeight="1" x14ac:dyDescent="0.2">
      <c r="C1517" s="101"/>
      <c r="D1517" s="101"/>
    </row>
    <row r="1518" spans="3:4" ht="12.95" customHeight="1" x14ac:dyDescent="0.2">
      <c r="C1518" s="101"/>
      <c r="D1518" s="101"/>
    </row>
    <row r="1519" spans="3:4" ht="12.95" customHeight="1" x14ac:dyDescent="0.2">
      <c r="C1519" s="101"/>
      <c r="D1519" s="101"/>
    </row>
    <row r="1520" spans="3:4" ht="12.95" customHeight="1" x14ac:dyDescent="0.2">
      <c r="C1520" s="101"/>
      <c r="D1520" s="101"/>
    </row>
    <row r="1521" spans="3:4" ht="12.95" customHeight="1" x14ac:dyDescent="0.2">
      <c r="C1521" s="101"/>
      <c r="D1521" s="101"/>
    </row>
    <row r="1522" spans="3:4" ht="12.95" customHeight="1" x14ac:dyDescent="0.2">
      <c r="C1522" s="101"/>
      <c r="D1522" s="101"/>
    </row>
    <row r="1523" spans="3:4" ht="12.95" customHeight="1" x14ac:dyDescent="0.2">
      <c r="C1523" s="101"/>
      <c r="D1523" s="101"/>
    </row>
    <row r="1524" spans="3:4" ht="12.95" customHeight="1" x14ac:dyDescent="0.2">
      <c r="C1524" s="101"/>
      <c r="D1524" s="101"/>
    </row>
    <row r="1525" spans="3:4" ht="12.95" customHeight="1" x14ac:dyDescent="0.2">
      <c r="C1525" s="101"/>
      <c r="D1525" s="101"/>
    </row>
    <row r="1526" spans="3:4" ht="12.95" customHeight="1" x14ac:dyDescent="0.2">
      <c r="C1526" s="101"/>
      <c r="D1526" s="101"/>
    </row>
    <row r="1527" spans="3:4" ht="12.95" customHeight="1" x14ac:dyDescent="0.2">
      <c r="C1527" s="101"/>
      <c r="D1527" s="101"/>
    </row>
    <row r="1528" spans="3:4" ht="12.95" customHeight="1" x14ac:dyDescent="0.2">
      <c r="C1528" s="101"/>
      <c r="D1528" s="101"/>
    </row>
    <row r="1529" spans="3:4" ht="12.95" customHeight="1" x14ac:dyDescent="0.2">
      <c r="C1529" s="101"/>
      <c r="D1529" s="101"/>
    </row>
    <row r="1530" spans="3:4" ht="12.95" customHeight="1" x14ac:dyDescent="0.2">
      <c r="C1530" s="101"/>
      <c r="D1530" s="101"/>
    </row>
    <row r="1531" spans="3:4" ht="12.95" customHeight="1" x14ac:dyDescent="0.2">
      <c r="C1531" s="101"/>
      <c r="D1531" s="101"/>
    </row>
    <row r="1532" spans="3:4" ht="12.95" customHeight="1" x14ac:dyDescent="0.2">
      <c r="C1532" s="101"/>
      <c r="D1532" s="101"/>
    </row>
    <row r="1533" spans="3:4" ht="12.95" customHeight="1" x14ac:dyDescent="0.2">
      <c r="C1533" s="101"/>
      <c r="D1533" s="101"/>
    </row>
    <row r="1534" spans="3:4" ht="12.95" customHeight="1" x14ac:dyDescent="0.2">
      <c r="C1534" s="101"/>
      <c r="D1534" s="101"/>
    </row>
    <row r="1535" spans="3:4" ht="12.95" customHeight="1" x14ac:dyDescent="0.2">
      <c r="C1535" s="101"/>
      <c r="D1535" s="101"/>
    </row>
    <row r="1536" spans="3:4" ht="12.95" customHeight="1" x14ac:dyDescent="0.2">
      <c r="C1536" s="101"/>
      <c r="D1536" s="101"/>
    </row>
    <row r="1537" spans="3:4" ht="12.95" customHeight="1" x14ac:dyDescent="0.2">
      <c r="C1537" s="101"/>
      <c r="D1537" s="101"/>
    </row>
    <row r="1538" spans="3:4" ht="12.95" customHeight="1" x14ac:dyDescent="0.2">
      <c r="C1538" s="101"/>
      <c r="D1538" s="101"/>
    </row>
    <row r="1539" spans="3:4" ht="12.95" customHeight="1" x14ac:dyDescent="0.2">
      <c r="C1539" s="101"/>
      <c r="D1539" s="101"/>
    </row>
    <row r="1540" spans="3:4" ht="12.95" customHeight="1" x14ac:dyDescent="0.2">
      <c r="C1540" s="101"/>
      <c r="D1540" s="101"/>
    </row>
    <row r="1541" spans="3:4" ht="12.95" customHeight="1" x14ac:dyDescent="0.2">
      <c r="C1541" s="101"/>
      <c r="D1541" s="101"/>
    </row>
    <row r="1542" spans="3:4" ht="12.95" customHeight="1" x14ac:dyDescent="0.2">
      <c r="C1542" s="101"/>
      <c r="D1542" s="101"/>
    </row>
    <row r="1543" spans="3:4" ht="12.95" customHeight="1" x14ac:dyDescent="0.2">
      <c r="C1543" s="101"/>
      <c r="D1543" s="101"/>
    </row>
    <row r="1544" spans="3:4" ht="12.95" customHeight="1" x14ac:dyDescent="0.2">
      <c r="C1544" s="101"/>
      <c r="D1544" s="101"/>
    </row>
    <row r="1545" spans="3:4" ht="12.95" customHeight="1" x14ac:dyDescent="0.2">
      <c r="C1545" s="101"/>
      <c r="D1545" s="101"/>
    </row>
    <row r="1546" spans="3:4" ht="12.95" customHeight="1" x14ac:dyDescent="0.2">
      <c r="C1546" s="101"/>
      <c r="D1546" s="101"/>
    </row>
    <row r="1547" spans="3:4" ht="12.95" customHeight="1" x14ac:dyDescent="0.2">
      <c r="C1547" s="101"/>
      <c r="D1547" s="101"/>
    </row>
    <row r="1548" spans="3:4" ht="12.95" customHeight="1" x14ac:dyDescent="0.2">
      <c r="C1548" s="101"/>
      <c r="D1548" s="101"/>
    </row>
    <row r="1549" spans="3:4" ht="12.95" customHeight="1" x14ac:dyDescent="0.2">
      <c r="C1549" s="101"/>
      <c r="D1549" s="101"/>
    </row>
    <row r="1550" spans="3:4" ht="12.95" customHeight="1" x14ac:dyDescent="0.2">
      <c r="C1550" s="101"/>
      <c r="D1550" s="101"/>
    </row>
    <row r="1551" spans="3:4" ht="12.95" customHeight="1" x14ac:dyDescent="0.2">
      <c r="C1551" s="101"/>
      <c r="D1551" s="101"/>
    </row>
    <row r="1552" spans="3:4" ht="12.95" customHeight="1" x14ac:dyDescent="0.2">
      <c r="C1552" s="101"/>
      <c r="D1552" s="101"/>
    </row>
    <row r="1553" spans="3:4" ht="12.95" customHeight="1" x14ac:dyDescent="0.2">
      <c r="C1553" s="101"/>
      <c r="D1553" s="101"/>
    </row>
    <row r="1554" spans="3:4" ht="12.95" customHeight="1" x14ac:dyDescent="0.2">
      <c r="C1554" s="101"/>
      <c r="D1554" s="101"/>
    </row>
    <row r="1555" spans="3:4" ht="12.95" customHeight="1" x14ac:dyDescent="0.2">
      <c r="C1555" s="101"/>
      <c r="D1555" s="101"/>
    </row>
    <row r="1556" spans="3:4" ht="12.95" customHeight="1" x14ac:dyDescent="0.2">
      <c r="C1556" s="101"/>
      <c r="D1556" s="101"/>
    </row>
    <row r="1557" spans="3:4" ht="12.95" customHeight="1" x14ac:dyDescent="0.2">
      <c r="C1557" s="101"/>
      <c r="D1557" s="101"/>
    </row>
    <row r="1558" spans="3:4" ht="12.95" customHeight="1" x14ac:dyDescent="0.2">
      <c r="C1558" s="101"/>
      <c r="D1558" s="101"/>
    </row>
    <row r="1559" spans="3:4" ht="12.95" customHeight="1" x14ac:dyDescent="0.2">
      <c r="C1559" s="101"/>
      <c r="D1559" s="101"/>
    </row>
    <row r="1560" spans="3:4" ht="12.95" customHeight="1" x14ac:dyDescent="0.2">
      <c r="C1560" s="101"/>
      <c r="D1560" s="101"/>
    </row>
    <row r="1561" spans="3:4" ht="12.95" customHeight="1" x14ac:dyDescent="0.2">
      <c r="C1561" s="101"/>
      <c r="D1561" s="101"/>
    </row>
    <row r="1562" spans="3:4" ht="12.95" customHeight="1" x14ac:dyDescent="0.2">
      <c r="C1562" s="101"/>
      <c r="D1562" s="101"/>
    </row>
    <row r="1563" spans="3:4" ht="12.95" customHeight="1" x14ac:dyDescent="0.2">
      <c r="C1563" s="101"/>
      <c r="D1563" s="101"/>
    </row>
    <row r="1564" spans="3:4" ht="12.95" customHeight="1" x14ac:dyDescent="0.2">
      <c r="C1564" s="101"/>
      <c r="D1564" s="101"/>
    </row>
    <row r="1565" spans="3:4" ht="12.95" customHeight="1" x14ac:dyDescent="0.2">
      <c r="C1565" s="101"/>
      <c r="D1565" s="101"/>
    </row>
    <row r="1566" spans="3:4" ht="12.95" customHeight="1" x14ac:dyDescent="0.2">
      <c r="C1566" s="101"/>
      <c r="D1566" s="101"/>
    </row>
    <row r="1567" spans="3:4" ht="12.95" customHeight="1" x14ac:dyDescent="0.2">
      <c r="C1567" s="101"/>
      <c r="D1567" s="101"/>
    </row>
    <row r="1568" spans="3:4" ht="12.95" customHeight="1" x14ac:dyDescent="0.2">
      <c r="C1568" s="101"/>
      <c r="D1568" s="101"/>
    </row>
    <row r="1569" spans="3:4" ht="12.95" customHeight="1" x14ac:dyDescent="0.2">
      <c r="C1569" s="101"/>
      <c r="D1569" s="101"/>
    </row>
    <row r="1570" spans="3:4" ht="12.95" customHeight="1" x14ac:dyDescent="0.2">
      <c r="C1570" s="101"/>
      <c r="D1570" s="101"/>
    </row>
    <row r="1571" spans="3:4" ht="12.95" customHeight="1" x14ac:dyDescent="0.2">
      <c r="C1571" s="101"/>
      <c r="D1571" s="101"/>
    </row>
    <row r="1572" spans="3:4" ht="12.95" customHeight="1" x14ac:dyDescent="0.2">
      <c r="C1572" s="101"/>
      <c r="D1572" s="101"/>
    </row>
    <row r="1573" spans="3:4" ht="12.95" customHeight="1" x14ac:dyDescent="0.2">
      <c r="C1573" s="101"/>
      <c r="D1573" s="101"/>
    </row>
    <row r="1574" spans="3:4" ht="12.95" customHeight="1" x14ac:dyDescent="0.2">
      <c r="C1574" s="101"/>
      <c r="D1574" s="101"/>
    </row>
    <row r="1575" spans="3:4" ht="12.95" customHeight="1" x14ac:dyDescent="0.2">
      <c r="C1575" s="101"/>
      <c r="D1575" s="101"/>
    </row>
    <row r="1576" spans="3:4" ht="12.95" customHeight="1" x14ac:dyDescent="0.2">
      <c r="C1576" s="101"/>
      <c r="D1576" s="101"/>
    </row>
    <row r="1577" spans="3:4" ht="12.95" customHeight="1" x14ac:dyDescent="0.2">
      <c r="C1577" s="101"/>
      <c r="D1577" s="101"/>
    </row>
    <row r="1578" spans="3:4" ht="12.95" customHeight="1" x14ac:dyDescent="0.2">
      <c r="C1578" s="101"/>
      <c r="D1578" s="101"/>
    </row>
    <row r="1579" spans="3:4" ht="12.95" customHeight="1" x14ac:dyDescent="0.2">
      <c r="C1579" s="101"/>
      <c r="D1579" s="101"/>
    </row>
    <row r="1580" spans="3:4" ht="12.95" customHeight="1" x14ac:dyDescent="0.2">
      <c r="C1580" s="101"/>
      <c r="D1580" s="101"/>
    </row>
    <row r="1581" spans="3:4" ht="12.95" customHeight="1" x14ac:dyDescent="0.2">
      <c r="C1581" s="101"/>
      <c r="D1581" s="101"/>
    </row>
    <row r="1582" spans="3:4" ht="12.95" customHeight="1" x14ac:dyDescent="0.2">
      <c r="C1582" s="101"/>
      <c r="D1582" s="101"/>
    </row>
    <row r="1583" spans="3:4" ht="12.95" customHeight="1" x14ac:dyDescent="0.2">
      <c r="C1583" s="101"/>
      <c r="D1583" s="101"/>
    </row>
    <row r="1584" spans="3:4" ht="12.95" customHeight="1" x14ac:dyDescent="0.2">
      <c r="C1584" s="101"/>
      <c r="D1584" s="101"/>
    </row>
    <row r="1585" spans="3:4" ht="12.95" customHeight="1" x14ac:dyDescent="0.2">
      <c r="C1585" s="101"/>
      <c r="D1585" s="101"/>
    </row>
    <row r="1586" spans="3:4" ht="12.95" customHeight="1" x14ac:dyDescent="0.2">
      <c r="C1586" s="101"/>
      <c r="D1586" s="101"/>
    </row>
    <row r="1587" spans="3:4" ht="12.95" customHeight="1" x14ac:dyDescent="0.2">
      <c r="C1587" s="101"/>
      <c r="D1587" s="101"/>
    </row>
    <row r="1588" spans="3:4" ht="12.95" customHeight="1" x14ac:dyDescent="0.2">
      <c r="C1588" s="101"/>
      <c r="D1588" s="101"/>
    </row>
    <row r="1589" spans="3:4" ht="12.95" customHeight="1" x14ac:dyDescent="0.2">
      <c r="C1589" s="101"/>
      <c r="D1589" s="101"/>
    </row>
    <row r="1590" spans="3:4" ht="12.95" customHeight="1" x14ac:dyDescent="0.2">
      <c r="C1590" s="101"/>
      <c r="D1590" s="101"/>
    </row>
    <row r="1591" spans="3:4" ht="12.95" customHeight="1" x14ac:dyDescent="0.2">
      <c r="C1591" s="101"/>
      <c r="D1591" s="101"/>
    </row>
    <row r="1592" spans="3:4" ht="12.95" customHeight="1" x14ac:dyDescent="0.2">
      <c r="C1592" s="101"/>
      <c r="D1592" s="101"/>
    </row>
    <row r="1593" spans="3:4" ht="12.95" customHeight="1" x14ac:dyDescent="0.2">
      <c r="C1593" s="101"/>
      <c r="D1593" s="101"/>
    </row>
    <row r="1594" spans="3:4" ht="12.95" customHeight="1" x14ac:dyDescent="0.2">
      <c r="C1594" s="101"/>
      <c r="D1594" s="101"/>
    </row>
    <row r="1595" spans="3:4" ht="12.95" customHeight="1" x14ac:dyDescent="0.2">
      <c r="C1595" s="101"/>
      <c r="D1595" s="101"/>
    </row>
    <row r="1596" spans="3:4" ht="12.95" customHeight="1" x14ac:dyDescent="0.2">
      <c r="C1596" s="101"/>
      <c r="D1596" s="101"/>
    </row>
    <row r="1597" spans="3:4" ht="12.95" customHeight="1" x14ac:dyDescent="0.2">
      <c r="C1597" s="101"/>
      <c r="D1597" s="101"/>
    </row>
    <row r="1598" spans="3:4" ht="12.95" customHeight="1" x14ac:dyDescent="0.2">
      <c r="C1598" s="101"/>
      <c r="D1598" s="101"/>
    </row>
    <row r="1599" spans="3:4" ht="12.95" customHeight="1" x14ac:dyDescent="0.2">
      <c r="C1599" s="101"/>
      <c r="D1599" s="101"/>
    </row>
    <row r="1600" spans="3:4" ht="12.95" customHeight="1" x14ac:dyDescent="0.2">
      <c r="C1600" s="101"/>
      <c r="D1600" s="101"/>
    </row>
    <row r="1601" spans="3:4" ht="12.95" customHeight="1" x14ac:dyDescent="0.2">
      <c r="C1601" s="101"/>
      <c r="D1601" s="101"/>
    </row>
    <row r="1602" spans="3:4" ht="12.95" customHeight="1" x14ac:dyDescent="0.2">
      <c r="C1602" s="101"/>
      <c r="D1602" s="101"/>
    </row>
    <row r="1603" spans="3:4" ht="12.95" customHeight="1" x14ac:dyDescent="0.2">
      <c r="C1603" s="101"/>
      <c r="D1603" s="101"/>
    </row>
    <row r="1604" spans="3:4" ht="12.95" customHeight="1" x14ac:dyDescent="0.2">
      <c r="C1604" s="101"/>
      <c r="D1604" s="101"/>
    </row>
    <row r="1605" spans="3:4" ht="12.95" customHeight="1" x14ac:dyDescent="0.2">
      <c r="C1605" s="101"/>
      <c r="D1605" s="101"/>
    </row>
    <row r="1606" spans="3:4" ht="12.95" customHeight="1" x14ac:dyDescent="0.2">
      <c r="C1606" s="101"/>
      <c r="D1606" s="101"/>
    </row>
    <row r="1607" spans="3:4" ht="12.95" customHeight="1" x14ac:dyDescent="0.2">
      <c r="C1607" s="101"/>
      <c r="D1607" s="101"/>
    </row>
    <row r="1608" spans="3:4" ht="12.95" customHeight="1" x14ac:dyDescent="0.2">
      <c r="C1608" s="101"/>
      <c r="D1608" s="101"/>
    </row>
    <row r="1609" spans="3:4" ht="12.95" customHeight="1" x14ac:dyDescent="0.2">
      <c r="C1609" s="101"/>
      <c r="D1609" s="101"/>
    </row>
    <row r="1610" spans="3:4" ht="12.95" customHeight="1" x14ac:dyDescent="0.2">
      <c r="C1610" s="101"/>
      <c r="D1610" s="101"/>
    </row>
    <row r="1611" spans="3:4" ht="12.95" customHeight="1" x14ac:dyDescent="0.2">
      <c r="C1611" s="101"/>
      <c r="D1611" s="101"/>
    </row>
    <row r="1612" spans="3:4" ht="12.95" customHeight="1" x14ac:dyDescent="0.2">
      <c r="C1612" s="101"/>
      <c r="D1612" s="101"/>
    </row>
    <row r="1613" spans="3:4" ht="12.95" customHeight="1" x14ac:dyDescent="0.2">
      <c r="C1613" s="101"/>
      <c r="D1613" s="101"/>
    </row>
    <row r="1614" spans="3:4" ht="12.95" customHeight="1" x14ac:dyDescent="0.2">
      <c r="C1614" s="101"/>
      <c r="D1614" s="101"/>
    </row>
    <row r="1615" spans="3:4" ht="12.95" customHeight="1" x14ac:dyDescent="0.2">
      <c r="C1615" s="101"/>
      <c r="D1615" s="101"/>
    </row>
    <row r="1616" spans="3:4" ht="12.95" customHeight="1" x14ac:dyDescent="0.2">
      <c r="C1616" s="101"/>
      <c r="D1616" s="101"/>
    </row>
    <row r="1617" spans="3:4" ht="12.95" customHeight="1" x14ac:dyDescent="0.2">
      <c r="C1617" s="101"/>
      <c r="D1617" s="101"/>
    </row>
    <row r="1618" spans="3:4" ht="12.95" customHeight="1" x14ac:dyDescent="0.2">
      <c r="C1618" s="101"/>
      <c r="D1618" s="101"/>
    </row>
    <row r="1619" spans="3:4" ht="12.95" customHeight="1" x14ac:dyDescent="0.2">
      <c r="C1619" s="101"/>
      <c r="D1619" s="101"/>
    </row>
    <row r="1620" spans="3:4" ht="12.95" customHeight="1" x14ac:dyDescent="0.2">
      <c r="C1620" s="101"/>
      <c r="D1620" s="101"/>
    </row>
    <row r="1621" spans="3:4" ht="12.95" customHeight="1" x14ac:dyDescent="0.2">
      <c r="C1621" s="101"/>
      <c r="D1621" s="101"/>
    </row>
    <row r="1622" spans="3:4" ht="12.95" customHeight="1" x14ac:dyDescent="0.2">
      <c r="C1622" s="101"/>
      <c r="D1622" s="101"/>
    </row>
    <row r="1623" spans="3:4" ht="12.95" customHeight="1" x14ac:dyDescent="0.2">
      <c r="C1623" s="101"/>
      <c r="D1623" s="101"/>
    </row>
    <row r="1624" spans="3:4" ht="12.95" customHeight="1" x14ac:dyDescent="0.2">
      <c r="C1624" s="101"/>
      <c r="D1624" s="101"/>
    </row>
    <row r="1625" spans="3:4" ht="12.95" customHeight="1" x14ac:dyDescent="0.2">
      <c r="C1625" s="101"/>
      <c r="D1625" s="101"/>
    </row>
    <row r="1626" spans="3:4" ht="12.95" customHeight="1" x14ac:dyDescent="0.2">
      <c r="C1626" s="101"/>
      <c r="D1626" s="101"/>
    </row>
    <row r="1627" spans="3:4" ht="12.95" customHeight="1" x14ac:dyDescent="0.2">
      <c r="C1627" s="101"/>
      <c r="D1627" s="101"/>
    </row>
    <row r="1628" spans="3:4" ht="12.95" customHeight="1" x14ac:dyDescent="0.2">
      <c r="C1628" s="101"/>
      <c r="D1628" s="101"/>
    </row>
    <row r="1629" spans="3:4" ht="12.95" customHeight="1" x14ac:dyDescent="0.2">
      <c r="C1629" s="101"/>
      <c r="D1629" s="101"/>
    </row>
    <row r="1630" spans="3:4" ht="12.95" customHeight="1" x14ac:dyDescent="0.2">
      <c r="C1630" s="101"/>
      <c r="D1630" s="101"/>
    </row>
    <row r="1631" spans="3:4" ht="12.95" customHeight="1" x14ac:dyDescent="0.2">
      <c r="C1631" s="101"/>
      <c r="D1631" s="101"/>
    </row>
    <row r="1632" spans="3:4" ht="12.95" customHeight="1" x14ac:dyDescent="0.2">
      <c r="C1632" s="101"/>
      <c r="D1632" s="101"/>
    </row>
    <row r="1633" spans="3:4" ht="12.95" customHeight="1" x14ac:dyDescent="0.2">
      <c r="C1633" s="101"/>
      <c r="D1633" s="101"/>
    </row>
    <row r="1634" spans="3:4" ht="12.95" customHeight="1" x14ac:dyDescent="0.2">
      <c r="C1634" s="101"/>
      <c r="D1634" s="101"/>
    </row>
    <row r="1635" spans="3:4" ht="12.95" customHeight="1" x14ac:dyDescent="0.2">
      <c r="C1635" s="101"/>
      <c r="D1635" s="101"/>
    </row>
    <row r="1636" spans="3:4" ht="12.95" customHeight="1" x14ac:dyDescent="0.2">
      <c r="C1636" s="101"/>
      <c r="D1636" s="101"/>
    </row>
    <row r="1637" spans="3:4" ht="12.95" customHeight="1" x14ac:dyDescent="0.2">
      <c r="C1637" s="101"/>
      <c r="D1637" s="101"/>
    </row>
    <row r="1638" spans="3:4" ht="12.95" customHeight="1" x14ac:dyDescent="0.2">
      <c r="C1638" s="101"/>
      <c r="D1638" s="101"/>
    </row>
    <row r="1639" spans="3:4" ht="12.95" customHeight="1" x14ac:dyDescent="0.2">
      <c r="C1639" s="101"/>
      <c r="D1639" s="101"/>
    </row>
    <row r="1640" spans="3:4" ht="12.95" customHeight="1" x14ac:dyDescent="0.2">
      <c r="C1640" s="101"/>
      <c r="D1640" s="101"/>
    </row>
    <row r="1641" spans="3:4" ht="12.95" customHeight="1" x14ac:dyDescent="0.2">
      <c r="C1641" s="101"/>
      <c r="D1641" s="101"/>
    </row>
    <row r="1642" spans="3:4" ht="12.95" customHeight="1" x14ac:dyDescent="0.2">
      <c r="C1642" s="101"/>
      <c r="D1642" s="101"/>
    </row>
    <row r="1643" spans="3:4" ht="12.95" customHeight="1" x14ac:dyDescent="0.2">
      <c r="C1643" s="101"/>
      <c r="D1643" s="101"/>
    </row>
    <row r="1644" spans="3:4" ht="12.95" customHeight="1" x14ac:dyDescent="0.2">
      <c r="C1644" s="101"/>
      <c r="D1644" s="101"/>
    </row>
    <row r="1645" spans="3:4" ht="12.95" customHeight="1" x14ac:dyDescent="0.2">
      <c r="C1645" s="101"/>
      <c r="D1645" s="101"/>
    </row>
    <row r="1646" spans="3:4" ht="12.95" customHeight="1" x14ac:dyDescent="0.2">
      <c r="C1646" s="101"/>
      <c r="D1646" s="101"/>
    </row>
    <row r="1647" spans="3:4" ht="12.95" customHeight="1" x14ac:dyDescent="0.2">
      <c r="C1647" s="101"/>
      <c r="D1647" s="101"/>
    </row>
    <row r="1648" spans="3:4" ht="12.95" customHeight="1" x14ac:dyDescent="0.2">
      <c r="C1648" s="101"/>
      <c r="D1648" s="101"/>
    </row>
    <row r="1649" spans="3:4" ht="12.95" customHeight="1" x14ac:dyDescent="0.2">
      <c r="C1649" s="101"/>
      <c r="D1649" s="101"/>
    </row>
    <row r="1650" spans="3:4" ht="12.95" customHeight="1" x14ac:dyDescent="0.2">
      <c r="C1650" s="101"/>
      <c r="D1650" s="101"/>
    </row>
    <row r="1651" spans="3:4" ht="12.95" customHeight="1" x14ac:dyDescent="0.2">
      <c r="C1651" s="101"/>
      <c r="D1651" s="101"/>
    </row>
    <row r="1652" spans="3:4" ht="12.95" customHeight="1" x14ac:dyDescent="0.2">
      <c r="C1652" s="101"/>
      <c r="D1652" s="101"/>
    </row>
    <row r="1653" spans="3:4" ht="12.95" customHeight="1" x14ac:dyDescent="0.2">
      <c r="C1653" s="101"/>
      <c r="D1653" s="101"/>
    </row>
    <row r="1654" spans="3:4" ht="12.95" customHeight="1" x14ac:dyDescent="0.2">
      <c r="C1654" s="101"/>
      <c r="D1654" s="101"/>
    </row>
    <row r="1655" spans="3:4" ht="12.95" customHeight="1" x14ac:dyDescent="0.2">
      <c r="C1655" s="101"/>
      <c r="D1655" s="101"/>
    </row>
    <row r="1656" spans="3:4" ht="12.95" customHeight="1" x14ac:dyDescent="0.2">
      <c r="C1656" s="101"/>
      <c r="D1656" s="101"/>
    </row>
    <row r="1657" spans="3:4" ht="12.95" customHeight="1" x14ac:dyDescent="0.2">
      <c r="C1657" s="101"/>
      <c r="D1657" s="101"/>
    </row>
    <row r="1658" spans="3:4" ht="12.95" customHeight="1" x14ac:dyDescent="0.2">
      <c r="C1658" s="101"/>
      <c r="D1658" s="101"/>
    </row>
    <row r="1659" spans="3:4" ht="12.95" customHeight="1" x14ac:dyDescent="0.2">
      <c r="C1659" s="101"/>
      <c r="D1659" s="101"/>
    </row>
    <row r="1660" spans="3:4" ht="12.95" customHeight="1" x14ac:dyDescent="0.2">
      <c r="C1660" s="101"/>
      <c r="D1660" s="101"/>
    </row>
    <row r="1661" spans="3:4" ht="12.95" customHeight="1" x14ac:dyDescent="0.2">
      <c r="C1661" s="101"/>
      <c r="D1661" s="101"/>
    </row>
    <row r="1662" spans="3:4" ht="12.95" customHeight="1" x14ac:dyDescent="0.2">
      <c r="C1662" s="101"/>
      <c r="D1662" s="101"/>
    </row>
    <row r="1663" spans="3:4" ht="12.95" customHeight="1" x14ac:dyDescent="0.2">
      <c r="C1663" s="101"/>
      <c r="D1663" s="101"/>
    </row>
    <row r="1664" spans="3:4" ht="12.95" customHeight="1" x14ac:dyDescent="0.2">
      <c r="C1664" s="101"/>
      <c r="D1664" s="101"/>
    </row>
    <row r="1665" spans="3:4" ht="12.95" customHeight="1" x14ac:dyDescent="0.2">
      <c r="C1665" s="101"/>
      <c r="D1665" s="101"/>
    </row>
    <row r="1666" spans="3:4" ht="12.95" customHeight="1" x14ac:dyDescent="0.2">
      <c r="C1666" s="101"/>
      <c r="D1666" s="101"/>
    </row>
    <row r="1667" spans="3:4" ht="12.95" customHeight="1" x14ac:dyDescent="0.2">
      <c r="C1667" s="101"/>
      <c r="D1667" s="101"/>
    </row>
    <row r="1668" spans="3:4" ht="12.95" customHeight="1" x14ac:dyDescent="0.2">
      <c r="C1668" s="101"/>
      <c r="D1668" s="101"/>
    </row>
    <row r="1669" spans="3:4" ht="12.95" customHeight="1" x14ac:dyDescent="0.2">
      <c r="C1669" s="101"/>
      <c r="D1669" s="101"/>
    </row>
    <row r="1670" spans="3:4" ht="12.95" customHeight="1" x14ac:dyDescent="0.2">
      <c r="C1670" s="101"/>
      <c r="D1670" s="101"/>
    </row>
    <row r="1671" spans="3:4" ht="12.95" customHeight="1" x14ac:dyDescent="0.2">
      <c r="C1671" s="101"/>
      <c r="D1671" s="101"/>
    </row>
    <row r="1672" spans="3:4" ht="12.95" customHeight="1" x14ac:dyDescent="0.2">
      <c r="C1672" s="101"/>
      <c r="D1672" s="101"/>
    </row>
    <row r="1673" spans="3:4" ht="12.95" customHeight="1" x14ac:dyDescent="0.2">
      <c r="C1673" s="101"/>
      <c r="D1673" s="101"/>
    </row>
    <row r="1674" spans="3:4" ht="12.95" customHeight="1" x14ac:dyDescent="0.2">
      <c r="C1674" s="101"/>
      <c r="D1674" s="101"/>
    </row>
    <row r="1675" spans="3:4" ht="12.95" customHeight="1" x14ac:dyDescent="0.2">
      <c r="C1675" s="101"/>
      <c r="D1675" s="101"/>
    </row>
    <row r="1676" spans="3:4" ht="12.95" customHeight="1" x14ac:dyDescent="0.2">
      <c r="C1676" s="101"/>
      <c r="D1676" s="101"/>
    </row>
    <row r="1677" spans="3:4" ht="12.95" customHeight="1" x14ac:dyDescent="0.2">
      <c r="C1677" s="101"/>
      <c r="D1677" s="101"/>
    </row>
    <row r="1678" spans="3:4" ht="12.95" customHeight="1" x14ac:dyDescent="0.2">
      <c r="C1678" s="101"/>
      <c r="D1678" s="101"/>
    </row>
    <row r="1679" spans="3:4" ht="12.95" customHeight="1" x14ac:dyDescent="0.2">
      <c r="C1679" s="101"/>
      <c r="D1679" s="101"/>
    </row>
    <row r="1680" spans="3:4" ht="12.95" customHeight="1" x14ac:dyDescent="0.2">
      <c r="C1680" s="101"/>
      <c r="D1680" s="101"/>
    </row>
    <row r="1681" spans="3:4" ht="12.95" customHeight="1" x14ac:dyDescent="0.2">
      <c r="C1681" s="101"/>
      <c r="D1681" s="101"/>
    </row>
    <row r="1682" spans="3:4" ht="12.95" customHeight="1" x14ac:dyDescent="0.2">
      <c r="C1682" s="101"/>
      <c r="D1682" s="101"/>
    </row>
    <row r="1683" spans="3:4" ht="12.95" customHeight="1" x14ac:dyDescent="0.2">
      <c r="C1683" s="101"/>
      <c r="D1683" s="101"/>
    </row>
    <row r="1684" spans="3:4" ht="12.95" customHeight="1" x14ac:dyDescent="0.2">
      <c r="C1684" s="101"/>
      <c r="D1684" s="101"/>
    </row>
    <row r="1685" spans="3:4" ht="12.95" customHeight="1" x14ac:dyDescent="0.2">
      <c r="C1685" s="101"/>
      <c r="D1685" s="101"/>
    </row>
    <row r="1686" spans="3:4" ht="12.95" customHeight="1" x14ac:dyDescent="0.2">
      <c r="C1686" s="101"/>
      <c r="D1686" s="101"/>
    </row>
    <row r="1687" spans="3:4" ht="12.95" customHeight="1" x14ac:dyDescent="0.2">
      <c r="C1687" s="101"/>
      <c r="D1687" s="101"/>
    </row>
    <row r="1688" spans="3:4" ht="12.95" customHeight="1" x14ac:dyDescent="0.2">
      <c r="C1688" s="101"/>
      <c r="D1688" s="101"/>
    </row>
    <row r="1689" spans="3:4" ht="12.95" customHeight="1" x14ac:dyDescent="0.2">
      <c r="C1689" s="101"/>
      <c r="D1689" s="101"/>
    </row>
    <row r="1690" spans="3:4" ht="12.95" customHeight="1" x14ac:dyDescent="0.2">
      <c r="C1690" s="101"/>
      <c r="D1690" s="101"/>
    </row>
    <row r="1691" spans="3:4" ht="12.95" customHeight="1" x14ac:dyDescent="0.2">
      <c r="C1691" s="101"/>
      <c r="D1691" s="101"/>
    </row>
    <row r="1692" spans="3:4" ht="12.95" customHeight="1" x14ac:dyDescent="0.2">
      <c r="C1692" s="101"/>
      <c r="D1692" s="101"/>
    </row>
    <row r="1693" spans="3:4" ht="12.95" customHeight="1" x14ac:dyDescent="0.2">
      <c r="C1693" s="101"/>
      <c r="D1693" s="101"/>
    </row>
    <row r="1694" spans="3:4" ht="12.95" customHeight="1" x14ac:dyDescent="0.2">
      <c r="C1694" s="101"/>
      <c r="D1694" s="101"/>
    </row>
    <row r="1695" spans="3:4" ht="12.95" customHeight="1" x14ac:dyDescent="0.2">
      <c r="C1695" s="101"/>
      <c r="D1695" s="101"/>
    </row>
    <row r="1696" spans="3:4" ht="12.95" customHeight="1" x14ac:dyDescent="0.2">
      <c r="C1696" s="101"/>
      <c r="D1696" s="101"/>
    </row>
    <row r="1697" spans="3:4" ht="12.95" customHeight="1" x14ac:dyDescent="0.2">
      <c r="C1697" s="101"/>
      <c r="D1697" s="101"/>
    </row>
    <row r="1698" spans="3:4" ht="12.95" customHeight="1" x14ac:dyDescent="0.2">
      <c r="C1698" s="101"/>
      <c r="D1698" s="101"/>
    </row>
    <row r="1699" spans="3:4" ht="12.95" customHeight="1" x14ac:dyDescent="0.2">
      <c r="C1699" s="101"/>
      <c r="D1699" s="101"/>
    </row>
    <row r="1700" spans="3:4" ht="12.95" customHeight="1" x14ac:dyDescent="0.2">
      <c r="C1700" s="101"/>
      <c r="D1700" s="101"/>
    </row>
    <row r="1701" spans="3:4" ht="12.95" customHeight="1" x14ac:dyDescent="0.2">
      <c r="C1701" s="101"/>
      <c r="D1701" s="101"/>
    </row>
    <row r="1702" spans="3:4" ht="12.95" customHeight="1" x14ac:dyDescent="0.2">
      <c r="C1702" s="101"/>
      <c r="D1702" s="101"/>
    </row>
    <row r="1703" spans="3:4" ht="12.95" customHeight="1" x14ac:dyDescent="0.2">
      <c r="C1703" s="101"/>
      <c r="D1703" s="101"/>
    </row>
    <row r="1704" spans="3:4" ht="12.95" customHeight="1" x14ac:dyDescent="0.2">
      <c r="C1704" s="101"/>
      <c r="D1704" s="101"/>
    </row>
    <row r="1705" spans="3:4" ht="12.95" customHeight="1" x14ac:dyDescent="0.2">
      <c r="C1705" s="101"/>
      <c r="D1705" s="101"/>
    </row>
    <row r="1706" spans="3:4" ht="12.95" customHeight="1" x14ac:dyDescent="0.2">
      <c r="C1706" s="101"/>
      <c r="D1706" s="101"/>
    </row>
    <row r="1707" spans="3:4" ht="12.95" customHeight="1" x14ac:dyDescent="0.2">
      <c r="C1707" s="101"/>
      <c r="D1707" s="101"/>
    </row>
    <row r="1708" spans="3:4" ht="12.95" customHeight="1" x14ac:dyDescent="0.2">
      <c r="C1708" s="101"/>
      <c r="D1708" s="101"/>
    </row>
    <row r="1709" spans="3:4" ht="12.95" customHeight="1" x14ac:dyDescent="0.2">
      <c r="C1709" s="101"/>
      <c r="D1709" s="101"/>
    </row>
    <row r="1710" spans="3:4" ht="12.95" customHeight="1" x14ac:dyDescent="0.2">
      <c r="C1710" s="101"/>
      <c r="D1710" s="101"/>
    </row>
    <row r="1711" spans="3:4" ht="12.95" customHeight="1" x14ac:dyDescent="0.2">
      <c r="C1711" s="101"/>
      <c r="D1711" s="101"/>
    </row>
    <row r="1712" spans="3:4" ht="12.95" customHeight="1" x14ac:dyDescent="0.2">
      <c r="C1712" s="101"/>
      <c r="D1712" s="101"/>
    </row>
    <row r="1713" spans="3:4" ht="12.95" customHeight="1" x14ac:dyDescent="0.2">
      <c r="C1713" s="101"/>
      <c r="D1713" s="101"/>
    </row>
    <row r="1714" spans="3:4" ht="12.95" customHeight="1" x14ac:dyDescent="0.2">
      <c r="C1714" s="101"/>
      <c r="D1714" s="101"/>
    </row>
    <row r="1715" spans="3:4" ht="12.95" customHeight="1" x14ac:dyDescent="0.2">
      <c r="C1715" s="101"/>
      <c r="D1715" s="101"/>
    </row>
    <row r="1716" spans="3:4" ht="12.95" customHeight="1" x14ac:dyDescent="0.2">
      <c r="C1716" s="101"/>
      <c r="D1716" s="101"/>
    </row>
    <row r="1717" spans="3:4" ht="12.95" customHeight="1" x14ac:dyDescent="0.2">
      <c r="C1717" s="101"/>
      <c r="D1717" s="101"/>
    </row>
    <row r="1718" spans="3:4" ht="12.95" customHeight="1" x14ac:dyDescent="0.2">
      <c r="C1718" s="101"/>
      <c r="D1718" s="101"/>
    </row>
    <row r="1719" spans="3:4" ht="12.95" customHeight="1" x14ac:dyDescent="0.2">
      <c r="C1719" s="101"/>
      <c r="D1719" s="101"/>
    </row>
    <row r="1720" spans="3:4" ht="12.95" customHeight="1" x14ac:dyDescent="0.2">
      <c r="C1720" s="101"/>
      <c r="D1720" s="101"/>
    </row>
    <row r="1721" spans="3:4" ht="12.95" customHeight="1" x14ac:dyDescent="0.2">
      <c r="C1721" s="101"/>
      <c r="D1721" s="101"/>
    </row>
    <row r="1722" spans="3:4" ht="12.95" customHeight="1" x14ac:dyDescent="0.2">
      <c r="C1722" s="101"/>
      <c r="D1722" s="101"/>
    </row>
    <row r="1723" spans="3:4" ht="12.95" customHeight="1" x14ac:dyDescent="0.2">
      <c r="C1723" s="101"/>
      <c r="D1723" s="101"/>
    </row>
    <row r="1724" spans="3:4" ht="12.95" customHeight="1" x14ac:dyDescent="0.2">
      <c r="C1724" s="101"/>
      <c r="D1724" s="101"/>
    </row>
    <row r="1725" spans="3:4" ht="12.95" customHeight="1" x14ac:dyDescent="0.2">
      <c r="C1725" s="101"/>
      <c r="D1725" s="101"/>
    </row>
    <row r="1726" spans="3:4" ht="12.95" customHeight="1" x14ac:dyDescent="0.2">
      <c r="C1726" s="101"/>
      <c r="D1726" s="101"/>
    </row>
    <row r="1727" spans="3:4" ht="12.95" customHeight="1" x14ac:dyDescent="0.2">
      <c r="C1727" s="101"/>
      <c r="D1727" s="101"/>
    </row>
    <row r="1728" spans="3:4" ht="12.95" customHeight="1" x14ac:dyDescent="0.2">
      <c r="C1728" s="101"/>
      <c r="D1728" s="101"/>
    </row>
    <row r="1729" spans="3:4" ht="12.95" customHeight="1" x14ac:dyDescent="0.2">
      <c r="C1729" s="101"/>
      <c r="D1729" s="101"/>
    </row>
    <row r="1730" spans="3:4" ht="12.95" customHeight="1" x14ac:dyDescent="0.2">
      <c r="C1730" s="101"/>
      <c r="D1730" s="101"/>
    </row>
    <row r="1731" spans="3:4" ht="12.95" customHeight="1" x14ac:dyDescent="0.2">
      <c r="C1731" s="101"/>
      <c r="D1731" s="101"/>
    </row>
    <row r="1732" spans="3:4" ht="12.95" customHeight="1" x14ac:dyDescent="0.2">
      <c r="C1732" s="101"/>
      <c r="D1732" s="101"/>
    </row>
    <row r="1733" spans="3:4" ht="12.95" customHeight="1" x14ac:dyDescent="0.2">
      <c r="C1733" s="101"/>
      <c r="D1733" s="101"/>
    </row>
    <row r="1734" spans="3:4" ht="12.95" customHeight="1" x14ac:dyDescent="0.2">
      <c r="C1734" s="101"/>
      <c r="D1734" s="101"/>
    </row>
    <row r="1735" spans="3:4" ht="12.95" customHeight="1" x14ac:dyDescent="0.2">
      <c r="C1735" s="101"/>
      <c r="D1735" s="101"/>
    </row>
    <row r="1736" spans="3:4" ht="12.95" customHeight="1" x14ac:dyDescent="0.2">
      <c r="C1736" s="101"/>
      <c r="D1736" s="101"/>
    </row>
    <row r="1737" spans="3:4" ht="12.95" customHeight="1" x14ac:dyDescent="0.2">
      <c r="C1737" s="101"/>
      <c r="D1737" s="101"/>
    </row>
    <row r="1738" spans="3:4" ht="12.95" customHeight="1" x14ac:dyDescent="0.2">
      <c r="C1738" s="101"/>
      <c r="D1738" s="101"/>
    </row>
    <row r="1739" spans="3:4" ht="12.95" customHeight="1" x14ac:dyDescent="0.2">
      <c r="C1739" s="101"/>
      <c r="D1739" s="101"/>
    </row>
    <row r="1740" spans="3:4" ht="12.95" customHeight="1" x14ac:dyDescent="0.2">
      <c r="C1740" s="101"/>
      <c r="D1740" s="101"/>
    </row>
    <row r="1741" spans="3:4" ht="12.95" customHeight="1" x14ac:dyDescent="0.2">
      <c r="C1741" s="101"/>
      <c r="D1741" s="101"/>
    </row>
    <row r="1742" spans="3:4" ht="12.95" customHeight="1" x14ac:dyDescent="0.2">
      <c r="C1742" s="101"/>
      <c r="D1742" s="101"/>
    </row>
    <row r="1743" spans="3:4" ht="12.95" customHeight="1" x14ac:dyDescent="0.2">
      <c r="C1743" s="101"/>
      <c r="D1743" s="101"/>
    </row>
    <row r="1744" spans="3:4" ht="12.95" customHeight="1" x14ac:dyDescent="0.2">
      <c r="C1744" s="101"/>
      <c r="D1744" s="101"/>
    </row>
    <row r="1745" spans="3:4" ht="12.95" customHeight="1" x14ac:dyDescent="0.2">
      <c r="C1745" s="101"/>
      <c r="D1745" s="101"/>
    </row>
    <row r="1746" spans="3:4" ht="12.95" customHeight="1" x14ac:dyDescent="0.2">
      <c r="C1746" s="101"/>
      <c r="D1746" s="101"/>
    </row>
    <row r="1747" spans="3:4" ht="12.95" customHeight="1" x14ac:dyDescent="0.2">
      <c r="C1747" s="101"/>
      <c r="D1747" s="101"/>
    </row>
    <row r="1748" spans="3:4" ht="12.95" customHeight="1" x14ac:dyDescent="0.2">
      <c r="C1748" s="101"/>
      <c r="D1748" s="101"/>
    </row>
    <row r="1749" spans="3:4" ht="12.95" customHeight="1" x14ac:dyDescent="0.2">
      <c r="C1749" s="101"/>
      <c r="D1749" s="101"/>
    </row>
    <row r="1750" spans="3:4" ht="12.95" customHeight="1" x14ac:dyDescent="0.2">
      <c r="C1750" s="101"/>
      <c r="D1750" s="101"/>
    </row>
    <row r="1751" spans="3:4" ht="12.95" customHeight="1" x14ac:dyDescent="0.2">
      <c r="C1751" s="101"/>
      <c r="D1751" s="101"/>
    </row>
    <row r="1752" spans="3:4" ht="12.95" customHeight="1" x14ac:dyDescent="0.2">
      <c r="C1752" s="101"/>
      <c r="D1752" s="101"/>
    </row>
    <row r="1753" spans="3:4" ht="12.95" customHeight="1" x14ac:dyDescent="0.2">
      <c r="C1753" s="101"/>
      <c r="D1753" s="101"/>
    </row>
    <row r="1754" spans="3:4" ht="12.95" customHeight="1" x14ac:dyDescent="0.2">
      <c r="C1754" s="101"/>
      <c r="D1754" s="101"/>
    </row>
    <row r="1755" spans="3:4" ht="12.95" customHeight="1" x14ac:dyDescent="0.2">
      <c r="C1755" s="101"/>
      <c r="D1755" s="101"/>
    </row>
    <row r="1756" spans="3:4" ht="12.95" customHeight="1" x14ac:dyDescent="0.2">
      <c r="C1756" s="101"/>
      <c r="D1756" s="101"/>
    </row>
    <row r="1757" spans="3:4" ht="12.95" customHeight="1" x14ac:dyDescent="0.2">
      <c r="C1757" s="101"/>
      <c r="D1757" s="101"/>
    </row>
    <row r="1758" spans="3:4" ht="12.95" customHeight="1" x14ac:dyDescent="0.2">
      <c r="C1758" s="101"/>
      <c r="D1758" s="101"/>
    </row>
    <row r="1759" spans="3:4" ht="12.95" customHeight="1" x14ac:dyDescent="0.2">
      <c r="C1759" s="101"/>
      <c r="D1759" s="101"/>
    </row>
    <row r="1760" spans="3:4" ht="12.95" customHeight="1" x14ac:dyDescent="0.2">
      <c r="C1760" s="101"/>
      <c r="D1760" s="101"/>
    </row>
    <row r="1761" spans="3:4" ht="12.95" customHeight="1" x14ac:dyDescent="0.2">
      <c r="C1761" s="101"/>
      <c r="D1761" s="101"/>
    </row>
    <row r="1762" spans="3:4" ht="12.95" customHeight="1" x14ac:dyDescent="0.2">
      <c r="C1762" s="101"/>
      <c r="D1762" s="101"/>
    </row>
    <row r="1763" spans="3:4" ht="12.95" customHeight="1" x14ac:dyDescent="0.2">
      <c r="C1763" s="101"/>
      <c r="D1763" s="101"/>
    </row>
    <row r="1764" spans="3:4" ht="12.95" customHeight="1" x14ac:dyDescent="0.2">
      <c r="C1764" s="101"/>
      <c r="D1764" s="101"/>
    </row>
    <row r="1765" spans="3:4" ht="12.95" customHeight="1" x14ac:dyDescent="0.2">
      <c r="C1765" s="101"/>
      <c r="D1765" s="101"/>
    </row>
    <row r="1766" spans="3:4" ht="12.95" customHeight="1" x14ac:dyDescent="0.2">
      <c r="C1766" s="101"/>
      <c r="D1766" s="101"/>
    </row>
    <row r="1767" spans="3:4" ht="12.95" customHeight="1" x14ac:dyDescent="0.2">
      <c r="C1767" s="101"/>
      <c r="D1767" s="101"/>
    </row>
    <row r="1768" spans="3:4" ht="12.95" customHeight="1" x14ac:dyDescent="0.2">
      <c r="C1768" s="101"/>
      <c r="D1768" s="101"/>
    </row>
    <row r="1769" spans="3:4" ht="12.95" customHeight="1" x14ac:dyDescent="0.2">
      <c r="C1769" s="101"/>
      <c r="D1769" s="101"/>
    </row>
    <row r="1770" spans="3:4" ht="12.95" customHeight="1" x14ac:dyDescent="0.2">
      <c r="C1770" s="101"/>
      <c r="D1770" s="101"/>
    </row>
    <row r="1771" spans="3:4" ht="12.95" customHeight="1" x14ac:dyDescent="0.2">
      <c r="C1771" s="101"/>
      <c r="D1771" s="101"/>
    </row>
    <row r="1772" spans="3:4" ht="12.95" customHeight="1" x14ac:dyDescent="0.2">
      <c r="C1772" s="101"/>
      <c r="D1772" s="101"/>
    </row>
    <row r="1773" spans="3:4" ht="12.95" customHeight="1" x14ac:dyDescent="0.2">
      <c r="C1773" s="101"/>
      <c r="D1773" s="101"/>
    </row>
    <row r="1774" spans="3:4" ht="12.95" customHeight="1" x14ac:dyDescent="0.2">
      <c r="C1774" s="101"/>
      <c r="D1774" s="101"/>
    </row>
    <row r="1775" spans="3:4" ht="12.95" customHeight="1" x14ac:dyDescent="0.2">
      <c r="C1775" s="101"/>
      <c r="D1775" s="101"/>
    </row>
    <row r="1776" spans="3:4" ht="12.95" customHeight="1" x14ac:dyDescent="0.2">
      <c r="C1776" s="101"/>
      <c r="D1776" s="101"/>
    </row>
    <row r="1777" spans="3:4" ht="12.95" customHeight="1" x14ac:dyDescent="0.2">
      <c r="C1777" s="101"/>
      <c r="D1777" s="101"/>
    </row>
    <row r="1778" spans="3:4" ht="12.95" customHeight="1" x14ac:dyDescent="0.2">
      <c r="C1778" s="101"/>
      <c r="D1778" s="101"/>
    </row>
    <row r="1779" spans="3:4" ht="12.95" customHeight="1" x14ac:dyDescent="0.2">
      <c r="C1779" s="101"/>
      <c r="D1779" s="101"/>
    </row>
    <row r="1780" spans="3:4" ht="12.95" customHeight="1" x14ac:dyDescent="0.2">
      <c r="C1780" s="101"/>
      <c r="D1780" s="101"/>
    </row>
    <row r="1781" spans="3:4" ht="12.95" customHeight="1" x14ac:dyDescent="0.2">
      <c r="C1781" s="101"/>
      <c r="D1781" s="101"/>
    </row>
    <row r="1782" spans="3:4" ht="12.95" customHeight="1" x14ac:dyDescent="0.2">
      <c r="C1782" s="101"/>
      <c r="D1782" s="101"/>
    </row>
    <row r="1783" spans="3:4" ht="12.95" customHeight="1" x14ac:dyDescent="0.2">
      <c r="C1783" s="101"/>
      <c r="D1783" s="101"/>
    </row>
    <row r="1784" spans="3:4" ht="12.95" customHeight="1" x14ac:dyDescent="0.2">
      <c r="C1784" s="101"/>
      <c r="D1784" s="101"/>
    </row>
    <row r="1785" spans="3:4" ht="12.95" customHeight="1" x14ac:dyDescent="0.2">
      <c r="C1785" s="101"/>
      <c r="D1785" s="101"/>
    </row>
    <row r="1786" spans="3:4" ht="12.95" customHeight="1" x14ac:dyDescent="0.2">
      <c r="C1786" s="101"/>
      <c r="D1786" s="101"/>
    </row>
    <row r="1787" spans="3:4" ht="12.95" customHeight="1" x14ac:dyDescent="0.2">
      <c r="C1787" s="101"/>
      <c r="D1787" s="101"/>
    </row>
    <row r="1788" spans="3:4" ht="12.95" customHeight="1" x14ac:dyDescent="0.2">
      <c r="C1788" s="101"/>
      <c r="D1788" s="101"/>
    </row>
    <row r="1789" spans="3:4" ht="12.95" customHeight="1" x14ac:dyDescent="0.2">
      <c r="C1789" s="101"/>
      <c r="D1789" s="101"/>
    </row>
    <row r="1790" spans="3:4" ht="12.95" customHeight="1" x14ac:dyDescent="0.2">
      <c r="C1790" s="101"/>
      <c r="D1790" s="101"/>
    </row>
    <row r="1791" spans="3:4" ht="12.95" customHeight="1" x14ac:dyDescent="0.2">
      <c r="C1791" s="101"/>
      <c r="D1791" s="101"/>
    </row>
    <row r="1792" spans="3:4" ht="12.95" customHeight="1" x14ac:dyDescent="0.2">
      <c r="C1792" s="101"/>
      <c r="D1792" s="101"/>
    </row>
    <row r="1793" spans="3:4" ht="12.95" customHeight="1" x14ac:dyDescent="0.2">
      <c r="C1793" s="101"/>
      <c r="D1793" s="101"/>
    </row>
    <row r="1794" spans="3:4" ht="12.95" customHeight="1" x14ac:dyDescent="0.2">
      <c r="C1794" s="101"/>
      <c r="D1794" s="101"/>
    </row>
    <row r="1795" spans="3:4" ht="12.95" customHeight="1" x14ac:dyDescent="0.2">
      <c r="C1795" s="101"/>
      <c r="D1795" s="101"/>
    </row>
    <row r="1796" spans="3:4" ht="12.95" customHeight="1" x14ac:dyDescent="0.2">
      <c r="C1796" s="101"/>
      <c r="D1796" s="101"/>
    </row>
    <row r="1797" spans="3:4" ht="12.95" customHeight="1" x14ac:dyDescent="0.2">
      <c r="C1797" s="101"/>
      <c r="D1797" s="101"/>
    </row>
    <row r="1798" spans="3:4" ht="12.95" customHeight="1" x14ac:dyDescent="0.2">
      <c r="C1798" s="101"/>
      <c r="D1798" s="101"/>
    </row>
    <row r="1799" spans="3:4" ht="12.95" customHeight="1" x14ac:dyDescent="0.2">
      <c r="C1799" s="101"/>
      <c r="D1799" s="101"/>
    </row>
    <row r="1800" spans="3:4" ht="12.95" customHeight="1" x14ac:dyDescent="0.2">
      <c r="C1800" s="101"/>
      <c r="D1800" s="101"/>
    </row>
    <row r="1801" spans="3:4" ht="12.95" customHeight="1" x14ac:dyDescent="0.2">
      <c r="C1801" s="101"/>
      <c r="D1801" s="101"/>
    </row>
    <row r="1802" spans="3:4" ht="12.95" customHeight="1" x14ac:dyDescent="0.2">
      <c r="C1802" s="101"/>
      <c r="D1802" s="101"/>
    </row>
    <row r="1803" spans="3:4" ht="12.95" customHeight="1" x14ac:dyDescent="0.2">
      <c r="C1803" s="101"/>
      <c r="D1803" s="101"/>
    </row>
    <row r="1804" spans="3:4" ht="12.95" customHeight="1" x14ac:dyDescent="0.2">
      <c r="C1804" s="101"/>
      <c r="D1804" s="101"/>
    </row>
    <row r="1805" spans="3:4" ht="12.95" customHeight="1" x14ac:dyDescent="0.2">
      <c r="C1805" s="101"/>
      <c r="D1805" s="101"/>
    </row>
    <row r="1806" spans="3:4" ht="12.95" customHeight="1" x14ac:dyDescent="0.2">
      <c r="C1806" s="101"/>
      <c r="D1806" s="101"/>
    </row>
    <row r="1807" spans="3:4" ht="12.95" customHeight="1" x14ac:dyDescent="0.2">
      <c r="C1807" s="101"/>
      <c r="D1807" s="101"/>
    </row>
    <row r="1808" spans="3:4" ht="12.95" customHeight="1" x14ac:dyDescent="0.2">
      <c r="C1808" s="101"/>
      <c r="D1808" s="101"/>
    </row>
    <row r="1809" spans="3:4" ht="12.95" customHeight="1" x14ac:dyDescent="0.2">
      <c r="C1809" s="101"/>
      <c r="D1809" s="101"/>
    </row>
    <row r="1810" spans="3:4" ht="12.95" customHeight="1" x14ac:dyDescent="0.2">
      <c r="C1810" s="101"/>
      <c r="D1810" s="101"/>
    </row>
    <row r="1811" spans="3:4" ht="12.95" customHeight="1" x14ac:dyDescent="0.2">
      <c r="C1811" s="101"/>
      <c r="D1811" s="101"/>
    </row>
    <row r="1812" spans="3:4" ht="12.95" customHeight="1" x14ac:dyDescent="0.2">
      <c r="C1812" s="101"/>
      <c r="D1812" s="101"/>
    </row>
    <row r="1813" spans="3:4" ht="12.95" customHeight="1" x14ac:dyDescent="0.2">
      <c r="C1813" s="101"/>
      <c r="D1813" s="101"/>
    </row>
    <row r="1814" spans="3:4" ht="12.95" customHeight="1" x14ac:dyDescent="0.2">
      <c r="C1814" s="101"/>
      <c r="D1814" s="101"/>
    </row>
    <row r="1815" spans="3:4" ht="12.95" customHeight="1" x14ac:dyDescent="0.2">
      <c r="C1815" s="101"/>
      <c r="D1815" s="101"/>
    </row>
    <row r="1816" spans="3:4" ht="12.95" customHeight="1" x14ac:dyDescent="0.2">
      <c r="C1816" s="101"/>
      <c r="D1816" s="101"/>
    </row>
    <row r="1817" spans="3:4" ht="12.95" customHeight="1" x14ac:dyDescent="0.2">
      <c r="C1817" s="101"/>
      <c r="D1817" s="101"/>
    </row>
    <row r="1818" spans="3:4" ht="12.95" customHeight="1" x14ac:dyDescent="0.2">
      <c r="C1818" s="101"/>
      <c r="D1818" s="101"/>
    </row>
    <row r="1819" spans="3:4" ht="12.95" customHeight="1" x14ac:dyDescent="0.2">
      <c r="C1819" s="101"/>
      <c r="D1819" s="101"/>
    </row>
    <row r="1820" spans="3:4" ht="12.95" customHeight="1" x14ac:dyDescent="0.2">
      <c r="C1820" s="101"/>
      <c r="D1820" s="101"/>
    </row>
    <row r="1821" spans="3:4" ht="12.95" customHeight="1" x14ac:dyDescent="0.2">
      <c r="C1821" s="101"/>
      <c r="D1821" s="101"/>
    </row>
    <row r="1822" spans="3:4" ht="12.95" customHeight="1" x14ac:dyDescent="0.2">
      <c r="C1822" s="101"/>
      <c r="D1822" s="101"/>
    </row>
    <row r="1823" spans="3:4" ht="12.95" customHeight="1" x14ac:dyDescent="0.2">
      <c r="C1823" s="101"/>
      <c r="D1823" s="101"/>
    </row>
    <row r="1824" spans="3:4" ht="12.95" customHeight="1" x14ac:dyDescent="0.2">
      <c r="C1824" s="101"/>
      <c r="D1824" s="101"/>
    </row>
    <row r="1825" spans="3:4" ht="12.95" customHeight="1" x14ac:dyDescent="0.2">
      <c r="C1825" s="101"/>
      <c r="D1825" s="101"/>
    </row>
    <row r="1826" spans="3:4" ht="12.95" customHeight="1" x14ac:dyDescent="0.2">
      <c r="C1826" s="101"/>
      <c r="D1826" s="101"/>
    </row>
    <row r="1827" spans="3:4" ht="12.95" customHeight="1" x14ac:dyDescent="0.2">
      <c r="C1827" s="101"/>
      <c r="D1827" s="101"/>
    </row>
    <row r="1828" spans="3:4" ht="12.95" customHeight="1" x14ac:dyDescent="0.2">
      <c r="C1828" s="101"/>
      <c r="D1828" s="101"/>
    </row>
    <row r="1829" spans="3:4" ht="12.95" customHeight="1" x14ac:dyDescent="0.2">
      <c r="C1829" s="101"/>
      <c r="D1829" s="101"/>
    </row>
    <row r="1830" spans="3:4" ht="12.95" customHeight="1" x14ac:dyDescent="0.2">
      <c r="C1830" s="101"/>
      <c r="D1830" s="101"/>
    </row>
    <row r="1831" spans="3:4" ht="12.95" customHeight="1" x14ac:dyDescent="0.2">
      <c r="C1831" s="101"/>
      <c r="D1831" s="101"/>
    </row>
    <row r="1832" spans="3:4" ht="12.95" customHeight="1" x14ac:dyDescent="0.2">
      <c r="C1832" s="101"/>
      <c r="D1832" s="101"/>
    </row>
    <row r="1833" spans="3:4" ht="12.95" customHeight="1" x14ac:dyDescent="0.2">
      <c r="C1833" s="101"/>
      <c r="D1833" s="101"/>
    </row>
    <row r="1834" spans="3:4" ht="12.95" customHeight="1" x14ac:dyDescent="0.2">
      <c r="C1834" s="101"/>
      <c r="D1834" s="101"/>
    </row>
    <row r="1835" spans="3:4" ht="12.95" customHeight="1" x14ac:dyDescent="0.2">
      <c r="C1835" s="101"/>
      <c r="D1835" s="101"/>
    </row>
    <row r="1836" spans="3:4" ht="12.95" customHeight="1" x14ac:dyDescent="0.2">
      <c r="C1836" s="101"/>
      <c r="D1836" s="101"/>
    </row>
    <row r="1837" spans="3:4" ht="12.95" customHeight="1" x14ac:dyDescent="0.2">
      <c r="C1837" s="101"/>
      <c r="D1837" s="101"/>
    </row>
    <row r="1838" spans="3:4" ht="12.95" customHeight="1" x14ac:dyDescent="0.2">
      <c r="C1838" s="101"/>
      <c r="D1838" s="101"/>
    </row>
    <row r="1839" spans="3:4" ht="12.95" customHeight="1" x14ac:dyDescent="0.2">
      <c r="C1839" s="101"/>
      <c r="D1839" s="101"/>
    </row>
    <row r="1840" spans="3:4" ht="12.95" customHeight="1" x14ac:dyDescent="0.2">
      <c r="C1840" s="101"/>
      <c r="D1840" s="101"/>
    </row>
    <row r="1841" spans="3:4" ht="12.95" customHeight="1" x14ac:dyDescent="0.2">
      <c r="C1841" s="101"/>
      <c r="D1841" s="101"/>
    </row>
    <row r="1842" spans="3:4" ht="12.95" customHeight="1" x14ac:dyDescent="0.2">
      <c r="C1842" s="101"/>
      <c r="D1842" s="101"/>
    </row>
    <row r="1843" spans="3:4" ht="12.95" customHeight="1" x14ac:dyDescent="0.2">
      <c r="C1843" s="101"/>
      <c r="D1843" s="101"/>
    </row>
    <row r="1844" spans="3:4" ht="12.95" customHeight="1" x14ac:dyDescent="0.2">
      <c r="C1844" s="101"/>
      <c r="D1844" s="101"/>
    </row>
    <row r="1845" spans="3:4" ht="12.95" customHeight="1" x14ac:dyDescent="0.2">
      <c r="C1845" s="101"/>
      <c r="D1845" s="101"/>
    </row>
    <row r="1846" spans="3:4" ht="12.95" customHeight="1" x14ac:dyDescent="0.2">
      <c r="C1846" s="101"/>
      <c r="D1846" s="101"/>
    </row>
    <row r="1847" spans="3:4" ht="12.95" customHeight="1" x14ac:dyDescent="0.2">
      <c r="C1847" s="101"/>
      <c r="D1847" s="101"/>
    </row>
    <row r="1848" spans="3:4" ht="12.95" customHeight="1" x14ac:dyDescent="0.2">
      <c r="C1848" s="101"/>
      <c r="D1848" s="101"/>
    </row>
    <row r="1849" spans="3:4" ht="12.95" customHeight="1" x14ac:dyDescent="0.2">
      <c r="C1849" s="101"/>
      <c r="D1849" s="101"/>
    </row>
    <row r="1850" spans="3:4" ht="12.95" customHeight="1" x14ac:dyDescent="0.2">
      <c r="C1850" s="101"/>
      <c r="D1850" s="101"/>
    </row>
    <row r="1851" spans="3:4" ht="12.95" customHeight="1" x14ac:dyDescent="0.2">
      <c r="C1851" s="101"/>
      <c r="D1851" s="101"/>
    </row>
    <row r="1852" spans="3:4" ht="12.95" customHeight="1" x14ac:dyDescent="0.2">
      <c r="C1852" s="101"/>
      <c r="D1852" s="101"/>
    </row>
    <row r="1853" spans="3:4" ht="12.95" customHeight="1" x14ac:dyDescent="0.2">
      <c r="C1853" s="101"/>
      <c r="D1853" s="101"/>
    </row>
    <row r="1854" spans="3:4" ht="12.95" customHeight="1" x14ac:dyDescent="0.2">
      <c r="C1854" s="101"/>
      <c r="D1854" s="101"/>
    </row>
    <row r="1855" spans="3:4" ht="12.95" customHeight="1" x14ac:dyDescent="0.2">
      <c r="C1855" s="101"/>
      <c r="D1855" s="101"/>
    </row>
    <row r="1856" spans="3:4" ht="12.95" customHeight="1" x14ac:dyDescent="0.2">
      <c r="C1856" s="101"/>
      <c r="D1856" s="101"/>
    </row>
    <row r="1857" spans="3:4" ht="12.95" customHeight="1" x14ac:dyDescent="0.2">
      <c r="C1857" s="101"/>
      <c r="D1857" s="101"/>
    </row>
    <row r="1858" spans="3:4" ht="12.95" customHeight="1" x14ac:dyDescent="0.2">
      <c r="C1858" s="101"/>
      <c r="D1858" s="101"/>
    </row>
    <row r="1859" spans="3:4" ht="12.95" customHeight="1" x14ac:dyDescent="0.2">
      <c r="C1859" s="101"/>
      <c r="D1859" s="101"/>
    </row>
    <row r="1860" spans="3:4" ht="12.95" customHeight="1" x14ac:dyDescent="0.2">
      <c r="C1860" s="101"/>
      <c r="D1860" s="101"/>
    </row>
    <row r="1861" spans="3:4" ht="12.95" customHeight="1" x14ac:dyDescent="0.2">
      <c r="C1861" s="101"/>
      <c r="D1861" s="101"/>
    </row>
    <row r="1862" spans="3:4" ht="12.95" customHeight="1" x14ac:dyDescent="0.2">
      <c r="C1862" s="101"/>
      <c r="D1862" s="101"/>
    </row>
    <row r="1863" spans="3:4" ht="12.95" customHeight="1" x14ac:dyDescent="0.2">
      <c r="C1863" s="101"/>
      <c r="D1863" s="101"/>
    </row>
    <row r="1864" spans="3:4" ht="12.95" customHeight="1" x14ac:dyDescent="0.2">
      <c r="C1864" s="101"/>
      <c r="D1864" s="101"/>
    </row>
    <row r="1865" spans="3:4" ht="12.95" customHeight="1" x14ac:dyDescent="0.2">
      <c r="C1865" s="101"/>
      <c r="D1865" s="101"/>
    </row>
    <row r="1866" spans="3:4" ht="12.95" customHeight="1" x14ac:dyDescent="0.2">
      <c r="C1866" s="101"/>
      <c r="D1866" s="101"/>
    </row>
    <row r="1867" spans="3:4" ht="12.95" customHeight="1" x14ac:dyDescent="0.2">
      <c r="C1867" s="101"/>
      <c r="D1867" s="101"/>
    </row>
    <row r="1868" spans="3:4" ht="12.95" customHeight="1" x14ac:dyDescent="0.2">
      <c r="C1868" s="101"/>
      <c r="D1868" s="101"/>
    </row>
    <row r="1869" spans="3:4" ht="12.95" customHeight="1" x14ac:dyDescent="0.2">
      <c r="C1869" s="101"/>
      <c r="D1869" s="101"/>
    </row>
    <row r="1870" spans="3:4" ht="12.95" customHeight="1" x14ac:dyDescent="0.2">
      <c r="C1870" s="101"/>
      <c r="D1870" s="101"/>
    </row>
    <row r="1871" spans="3:4" ht="12.95" customHeight="1" x14ac:dyDescent="0.2">
      <c r="C1871" s="101"/>
      <c r="D1871" s="101"/>
    </row>
    <row r="1872" spans="3:4" ht="12.95" customHeight="1" x14ac:dyDescent="0.2">
      <c r="C1872" s="101"/>
      <c r="D1872" s="101"/>
    </row>
    <row r="1873" spans="3:4" ht="12.95" customHeight="1" x14ac:dyDescent="0.2">
      <c r="C1873" s="101"/>
      <c r="D1873" s="101"/>
    </row>
    <row r="1874" spans="3:4" ht="12.95" customHeight="1" x14ac:dyDescent="0.2">
      <c r="C1874" s="101"/>
      <c r="D1874" s="101"/>
    </row>
    <row r="1875" spans="3:4" ht="12.95" customHeight="1" x14ac:dyDescent="0.2">
      <c r="C1875" s="101"/>
      <c r="D1875" s="101"/>
    </row>
    <row r="1876" spans="3:4" ht="12.95" customHeight="1" x14ac:dyDescent="0.2">
      <c r="C1876" s="101"/>
      <c r="D1876" s="101"/>
    </row>
    <row r="1877" spans="3:4" ht="12.95" customHeight="1" x14ac:dyDescent="0.2">
      <c r="C1877" s="101"/>
      <c r="D1877" s="101"/>
    </row>
    <row r="1878" spans="3:4" ht="12.95" customHeight="1" x14ac:dyDescent="0.2">
      <c r="C1878" s="101"/>
      <c r="D1878" s="101"/>
    </row>
    <row r="1879" spans="3:4" ht="12.95" customHeight="1" x14ac:dyDescent="0.2">
      <c r="C1879" s="101"/>
      <c r="D1879" s="101"/>
    </row>
    <row r="1880" spans="3:4" ht="12.95" customHeight="1" x14ac:dyDescent="0.2">
      <c r="C1880" s="101"/>
      <c r="D1880" s="101"/>
    </row>
    <row r="1881" spans="3:4" ht="12.95" customHeight="1" x14ac:dyDescent="0.2">
      <c r="C1881" s="101"/>
      <c r="D1881" s="101"/>
    </row>
    <row r="1882" spans="3:4" ht="12.95" customHeight="1" x14ac:dyDescent="0.2">
      <c r="C1882" s="101"/>
      <c r="D1882" s="101"/>
    </row>
    <row r="1883" spans="3:4" ht="12.95" customHeight="1" x14ac:dyDescent="0.2">
      <c r="C1883" s="101"/>
      <c r="D1883" s="101"/>
    </row>
    <row r="1884" spans="3:4" ht="12.95" customHeight="1" x14ac:dyDescent="0.2">
      <c r="C1884" s="101"/>
      <c r="D1884" s="101"/>
    </row>
    <row r="1885" spans="3:4" ht="12.95" customHeight="1" x14ac:dyDescent="0.2">
      <c r="C1885" s="101"/>
      <c r="D1885" s="101"/>
    </row>
    <row r="1886" spans="3:4" ht="12.95" customHeight="1" x14ac:dyDescent="0.2">
      <c r="C1886" s="101"/>
      <c r="D1886" s="101"/>
    </row>
    <row r="1887" spans="3:4" ht="12.95" customHeight="1" x14ac:dyDescent="0.2">
      <c r="C1887" s="101"/>
      <c r="D1887" s="101"/>
    </row>
    <row r="1888" spans="3:4" ht="12.95" customHeight="1" x14ac:dyDescent="0.2">
      <c r="C1888" s="101"/>
      <c r="D1888" s="101"/>
    </row>
    <row r="1889" spans="3:4" ht="12.95" customHeight="1" x14ac:dyDescent="0.2">
      <c r="C1889" s="101"/>
      <c r="D1889" s="101"/>
    </row>
    <row r="1890" spans="3:4" ht="12.95" customHeight="1" x14ac:dyDescent="0.2">
      <c r="C1890" s="101"/>
      <c r="D1890" s="101"/>
    </row>
    <row r="1891" spans="3:4" ht="12.95" customHeight="1" x14ac:dyDescent="0.2">
      <c r="C1891" s="101"/>
      <c r="D1891" s="101"/>
    </row>
    <row r="1892" spans="3:4" ht="12.95" customHeight="1" x14ac:dyDescent="0.2">
      <c r="C1892" s="101"/>
      <c r="D1892" s="101"/>
    </row>
    <row r="1893" spans="3:4" ht="12.95" customHeight="1" x14ac:dyDescent="0.2">
      <c r="C1893" s="101"/>
      <c r="D1893" s="101"/>
    </row>
    <row r="1894" spans="3:4" ht="12.95" customHeight="1" x14ac:dyDescent="0.2">
      <c r="C1894" s="101"/>
      <c r="D1894" s="101"/>
    </row>
    <row r="1895" spans="3:4" ht="12.95" customHeight="1" x14ac:dyDescent="0.2">
      <c r="C1895" s="101"/>
      <c r="D1895" s="101"/>
    </row>
    <row r="1896" spans="3:4" ht="12.95" customHeight="1" x14ac:dyDescent="0.2">
      <c r="C1896" s="101"/>
      <c r="D1896" s="101"/>
    </row>
    <row r="1897" spans="3:4" ht="12.95" customHeight="1" x14ac:dyDescent="0.2">
      <c r="C1897" s="101"/>
      <c r="D1897" s="101"/>
    </row>
    <row r="1898" spans="3:4" ht="12.95" customHeight="1" x14ac:dyDescent="0.2">
      <c r="C1898" s="101"/>
      <c r="D1898" s="101"/>
    </row>
    <row r="1899" spans="3:4" ht="12.95" customHeight="1" x14ac:dyDescent="0.2">
      <c r="C1899" s="101"/>
      <c r="D1899" s="101"/>
    </row>
    <row r="1900" spans="3:4" ht="12.95" customHeight="1" x14ac:dyDescent="0.2">
      <c r="C1900" s="101"/>
      <c r="D1900" s="101"/>
    </row>
    <row r="1901" spans="3:4" ht="12.95" customHeight="1" x14ac:dyDescent="0.2">
      <c r="C1901" s="101"/>
      <c r="D1901" s="101"/>
    </row>
    <row r="1902" spans="3:4" ht="12.95" customHeight="1" x14ac:dyDescent="0.2">
      <c r="C1902" s="101"/>
      <c r="D1902" s="101"/>
    </row>
    <row r="1903" spans="3:4" ht="12.95" customHeight="1" x14ac:dyDescent="0.2">
      <c r="C1903" s="101"/>
      <c r="D1903" s="101"/>
    </row>
    <row r="1904" spans="3:4" ht="12.95" customHeight="1" x14ac:dyDescent="0.2">
      <c r="C1904" s="101"/>
      <c r="D1904" s="101"/>
    </row>
    <row r="1905" spans="3:4" ht="12.95" customHeight="1" x14ac:dyDescent="0.2">
      <c r="C1905" s="101"/>
      <c r="D1905" s="101"/>
    </row>
    <row r="1906" spans="3:4" ht="12.95" customHeight="1" x14ac:dyDescent="0.2">
      <c r="C1906" s="101"/>
      <c r="D1906" s="101"/>
    </row>
    <row r="1907" spans="3:4" ht="12.95" customHeight="1" x14ac:dyDescent="0.2">
      <c r="C1907" s="101"/>
      <c r="D1907" s="101"/>
    </row>
    <row r="1908" spans="3:4" ht="12.95" customHeight="1" x14ac:dyDescent="0.2">
      <c r="C1908" s="101"/>
      <c r="D1908" s="101"/>
    </row>
    <row r="1909" spans="3:4" ht="12.95" customHeight="1" x14ac:dyDescent="0.2">
      <c r="C1909" s="101"/>
      <c r="D1909" s="101"/>
    </row>
    <row r="1910" spans="3:4" ht="12.95" customHeight="1" x14ac:dyDescent="0.2">
      <c r="C1910" s="101"/>
      <c r="D1910" s="101"/>
    </row>
    <row r="1911" spans="3:4" ht="12.95" customHeight="1" x14ac:dyDescent="0.2">
      <c r="C1911" s="101"/>
      <c r="D1911" s="101"/>
    </row>
    <row r="1912" spans="3:4" ht="12.95" customHeight="1" x14ac:dyDescent="0.2">
      <c r="C1912" s="101"/>
      <c r="D1912" s="101"/>
    </row>
    <row r="1913" spans="3:4" ht="12.95" customHeight="1" x14ac:dyDescent="0.2">
      <c r="C1913" s="101"/>
      <c r="D1913" s="101"/>
    </row>
    <row r="1914" spans="3:4" ht="12.95" customHeight="1" x14ac:dyDescent="0.2">
      <c r="C1914" s="101"/>
      <c r="D1914" s="101"/>
    </row>
    <row r="1915" spans="3:4" ht="12.95" customHeight="1" x14ac:dyDescent="0.2">
      <c r="C1915" s="101"/>
      <c r="D1915" s="101"/>
    </row>
    <row r="1916" spans="3:4" ht="12.95" customHeight="1" x14ac:dyDescent="0.2">
      <c r="C1916" s="101"/>
      <c r="D1916" s="101"/>
    </row>
    <row r="1917" spans="3:4" ht="12.95" customHeight="1" x14ac:dyDescent="0.2">
      <c r="C1917" s="101"/>
      <c r="D1917" s="101"/>
    </row>
    <row r="1918" spans="3:4" ht="12.95" customHeight="1" x14ac:dyDescent="0.2">
      <c r="C1918" s="101"/>
      <c r="D1918" s="101"/>
    </row>
    <row r="1919" spans="3:4" ht="12.95" customHeight="1" x14ac:dyDescent="0.2">
      <c r="C1919" s="101"/>
      <c r="D1919" s="101"/>
    </row>
    <row r="1920" spans="3:4" ht="12.95" customHeight="1" x14ac:dyDescent="0.2">
      <c r="C1920" s="101"/>
      <c r="D1920" s="101"/>
    </row>
    <row r="1921" spans="3:4" ht="12.95" customHeight="1" x14ac:dyDescent="0.2">
      <c r="C1921" s="101"/>
      <c r="D1921" s="101"/>
    </row>
    <row r="1922" spans="3:4" ht="12.95" customHeight="1" x14ac:dyDescent="0.2">
      <c r="C1922" s="101"/>
      <c r="D1922" s="101"/>
    </row>
    <row r="1923" spans="3:4" ht="12.95" customHeight="1" x14ac:dyDescent="0.2">
      <c r="C1923" s="101"/>
      <c r="D1923" s="101"/>
    </row>
    <row r="1924" spans="3:4" ht="12.95" customHeight="1" x14ac:dyDescent="0.2">
      <c r="C1924" s="101"/>
      <c r="D1924" s="101"/>
    </row>
    <row r="1925" spans="3:4" ht="12.95" customHeight="1" x14ac:dyDescent="0.2">
      <c r="C1925" s="101"/>
      <c r="D1925" s="101"/>
    </row>
    <row r="1926" spans="3:4" ht="12.95" customHeight="1" x14ac:dyDescent="0.2">
      <c r="C1926" s="101"/>
      <c r="D1926" s="101"/>
    </row>
    <row r="1927" spans="3:4" ht="12.95" customHeight="1" x14ac:dyDescent="0.2">
      <c r="C1927" s="101"/>
      <c r="D1927" s="101"/>
    </row>
    <row r="1928" spans="3:4" ht="12.95" customHeight="1" x14ac:dyDescent="0.2">
      <c r="C1928" s="101"/>
      <c r="D1928" s="101"/>
    </row>
    <row r="1929" spans="3:4" ht="12.95" customHeight="1" x14ac:dyDescent="0.2">
      <c r="C1929" s="101"/>
      <c r="D1929" s="101"/>
    </row>
    <row r="1930" spans="3:4" ht="12.95" customHeight="1" x14ac:dyDescent="0.2">
      <c r="C1930" s="101"/>
      <c r="D1930" s="101"/>
    </row>
    <row r="1931" spans="3:4" ht="12.95" customHeight="1" x14ac:dyDescent="0.2">
      <c r="C1931" s="101"/>
      <c r="D1931" s="101"/>
    </row>
    <row r="1932" spans="3:4" ht="12.95" customHeight="1" x14ac:dyDescent="0.2">
      <c r="C1932" s="101"/>
      <c r="D1932" s="101"/>
    </row>
    <row r="1933" spans="3:4" ht="12.95" customHeight="1" x14ac:dyDescent="0.2">
      <c r="C1933" s="101"/>
      <c r="D1933" s="101"/>
    </row>
    <row r="1934" spans="3:4" ht="12.95" customHeight="1" x14ac:dyDescent="0.2">
      <c r="C1934" s="101"/>
      <c r="D1934" s="101"/>
    </row>
    <row r="1935" spans="3:4" ht="12.95" customHeight="1" x14ac:dyDescent="0.2">
      <c r="C1935" s="101"/>
      <c r="D1935" s="101"/>
    </row>
    <row r="1936" spans="3:4" ht="12.95" customHeight="1" x14ac:dyDescent="0.2">
      <c r="C1936" s="101"/>
      <c r="D1936" s="101"/>
    </row>
    <row r="1937" spans="3:4" ht="12.95" customHeight="1" x14ac:dyDescent="0.2">
      <c r="C1937" s="101"/>
      <c r="D1937" s="101"/>
    </row>
    <row r="1938" spans="3:4" ht="12.95" customHeight="1" x14ac:dyDescent="0.2">
      <c r="C1938" s="101"/>
      <c r="D1938" s="101"/>
    </row>
    <row r="1939" spans="3:4" ht="12.95" customHeight="1" x14ac:dyDescent="0.2">
      <c r="C1939" s="101"/>
      <c r="D1939" s="101"/>
    </row>
    <row r="1940" spans="3:4" ht="12.95" customHeight="1" x14ac:dyDescent="0.2">
      <c r="C1940" s="101"/>
      <c r="D1940" s="101"/>
    </row>
    <row r="1941" spans="3:4" ht="12.95" customHeight="1" x14ac:dyDescent="0.2">
      <c r="C1941" s="101"/>
      <c r="D1941" s="101"/>
    </row>
    <row r="1942" spans="3:4" ht="12.95" customHeight="1" x14ac:dyDescent="0.2">
      <c r="C1942" s="101"/>
      <c r="D1942" s="101"/>
    </row>
    <row r="1943" spans="3:4" ht="12.95" customHeight="1" x14ac:dyDescent="0.2">
      <c r="C1943" s="101"/>
      <c r="D1943" s="101"/>
    </row>
    <row r="1944" spans="3:4" ht="12.95" customHeight="1" x14ac:dyDescent="0.2">
      <c r="C1944" s="101"/>
      <c r="D1944" s="101"/>
    </row>
    <row r="1945" spans="3:4" ht="12.95" customHeight="1" x14ac:dyDescent="0.2">
      <c r="C1945" s="101"/>
      <c r="D1945" s="101"/>
    </row>
    <row r="1946" spans="3:4" ht="12.95" customHeight="1" x14ac:dyDescent="0.2">
      <c r="C1946" s="101"/>
      <c r="D1946" s="101"/>
    </row>
    <row r="1947" spans="3:4" ht="12.95" customHeight="1" x14ac:dyDescent="0.2">
      <c r="C1947" s="101"/>
      <c r="D1947" s="101"/>
    </row>
    <row r="1948" spans="3:4" ht="12.95" customHeight="1" x14ac:dyDescent="0.2">
      <c r="C1948" s="101"/>
      <c r="D1948" s="101"/>
    </row>
    <row r="1949" spans="3:4" ht="12.95" customHeight="1" x14ac:dyDescent="0.2">
      <c r="C1949" s="101"/>
      <c r="D1949" s="101"/>
    </row>
    <row r="1950" spans="3:4" ht="12.95" customHeight="1" x14ac:dyDescent="0.2">
      <c r="C1950" s="101"/>
      <c r="D1950" s="101"/>
    </row>
    <row r="1951" spans="3:4" ht="12.95" customHeight="1" x14ac:dyDescent="0.2">
      <c r="C1951" s="101"/>
      <c r="D1951" s="101"/>
    </row>
    <row r="1952" spans="3:4" ht="12.95" customHeight="1" x14ac:dyDescent="0.2">
      <c r="C1952" s="101"/>
      <c r="D1952" s="101"/>
    </row>
    <row r="1953" spans="3:4" ht="12.95" customHeight="1" x14ac:dyDescent="0.2">
      <c r="C1953" s="101"/>
      <c r="D1953" s="101"/>
    </row>
    <row r="1954" spans="3:4" ht="12.95" customHeight="1" x14ac:dyDescent="0.2">
      <c r="C1954" s="101"/>
      <c r="D1954" s="101"/>
    </row>
    <row r="1955" spans="3:4" ht="12.95" customHeight="1" x14ac:dyDescent="0.2">
      <c r="C1955" s="101"/>
      <c r="D1955" s="101"/>
    </row>
    <row r="1956" spans="3:4" ht="12.95" customHeight="1" x14ac:dyDescent="0.2">
      <c r="C1956" s="101"/>
      <c r="D1956" s="101"/>
    </row>
    <row r="1957" spans="3:4" ht="12.95" customHeight="1" x14ac:dyDescent="0.2">
      <c r="C1957" s="101"/>
      <c r="D1957" s="101"/>
    </row>
    <row r="1958" spans="3:4" ht="12.95" customHeight="1" x14ac:dyDescent="0.2">
      <c r="C1958" s="101"/>
      <c r="D1958" s="101"/>
    </row>
    <row r="1959" spans="3:4" ht="12.95" customHeight="1" x14ac:dyDescent="0.2">
      <c r="C1959" s="101"/>
      <c r="D1959" s="101"/>
    </row>
    <row r="1960" spans="3:4" ht="12.95" customHeight="1" x14ac:dyDescent="0.2">
      <c r="C1960" s="101"/>
      <c r="D1960" s="101"/>
    </row>
    <row r="1961" spans="3:4" ht="12.95" customHeight="1" x14ac:dyDescent="0.2">
      <c r="C1961" s="101"/>
      <c r="D1961" s="101"/>
    </row>
    <row r="1962" spans="3:4" ht="12.95" customHeight="1" x14ac:dyDescent="0.2">
      <c r="C1962" s="101"/>
      <c r="D1962" s="101"/>
    </row>
    <row r="1963" spans="3:4" ht="12.95" customHeight="1" x14ac:dyDescent="0.2">
      <c r="C1963" s="101"/>
      <c r="D1963" s="101"/>
    </row>
    <row r="1964" spans="3:4" ht="12.95" customHeight="1" x14ac:dyDescent="0.2">
      <c r="C1964" s="101"/>
      <c r="D1964" s="101"/>
    </row>
    <row r="1965" spans="3:4" ht="12.95" customHeight="1" x14ac:dyDescent="0.2">
      <c r="C1965" s="101"/>
      <c r="D1965" s="101"/>
    </row>
    <row r="1966" spans="3:4" ht="12.95" customHeight="1" x14ac:dyDescent="0.2">
      <c r="C1966" s="101"/>
      <c r="D1966" s="101"/>
    </row>
    <row r="1967" spans="3:4" ht="12.95" customHeight="1" x14ac:dyDescent="0.2">
      <c r="C1967" s="101"/>
      <c r="D1967" s="101"/>
    </row>
    <row r="1968" spans="3:4" ht="12.95" customHeight="1" x14ac:dyDescent="0.2">
      <c r="C1968" s="101"/>
      <c r="D1968" s="101"/>
    </row>
    <row r="1969" spans="3:4" ht="12.95" customHeight="1" x14ac:dyDescent="0.2">
      <c r="C1969" s="101"/>
      <c r="D1969" s="101"/>
    </row>
    <row r="1970" spans="3:4" ht="12.95" customHeight="1" x14ac:dyDescent="0.2">
      <c r="C1970" s="101"/>
      <c r="D1970" s="101"/>
    </row>
    <row r="1971" spans="3:4" ht="12.95" customHeight="1" x14ac:dyDescent="0.2">
      <c r="C1971" s="101"/>
      <c r="D1971" s="101"/>
    </row>
    <row r="1972" spans="3:4" ht="12.95" customHeight="1" x14ac:dyDescent="0.2">
      <c r="C1972" s="101"/>
      <c r="D1972" s="101"/>
    </row>
    <row r="1973" spans="3:4" ht="12.95" customHeight="1" x14ac:dyDescent="0.2">
      <c r="C1973" s="101"/>
      <c r="D1973" s="101"/>
    </row>
    <row r="1974" spans="3:4" ht="12.95" customHeight="1" x14ac:dyDescent="0.2">
      <c r="C1974" s="101"/>
      <c r="D1974" s="101"/>
    </row>
    <row r="1975" spans="3:4" ht="12.95" customHeight="1" x14ac:dyDescent="0.2">
      <c r="C1975" s="101"/>
      <c r="D1975" s="101"/>
    </row>
    <row r="1976" spans="3:4" ht="12.95" customHeight="1" x14ac:dyDescent="0.2">
      <c r="C1976" s="101"/>
      <c r="D1976" s="101"/>
    </row>
    <row r="1977" spans="3:4" ht="12.95" customHeight="1" x14ac:dyDescent="0.2">
      <c r="C1977" s="101"/>
      <c r="D1977" s="101"/>
    </row>
    <row r="1978" spans="3:4" ht="12.95" customHeight="1" x14ac:dyDescent="0.2">
      <c r="C1978" s="101"/>
      <c r="D1978" s="101"/>
    </row>
    <row r="1979" spans="3:4" ht="12.95" customHeight="1" x14ac:dyDescent="0.2">
      <c r="C1979" s="101"/>
      <c r="D1979" s="101"/>
    </row>
    <row r="1980" spans="3:4" ht="12.95" customHeight="1" x14ac:dyDescent="0.2">
      <c r="C1980" s="101"/>
      <c r="D1980" s="101"/>
    </row>
    <row r="1981" spans="3:4" ht="12.95" customHeight="1" x14ac:dyDescent="0.2">
      <c r="C1981" s="101"/>
      <c r="D1981" s="101"/>
    </row>
    <row r="1982" spans="3:4" ht="12.95" customHeight="1" x14ac:dyDescent="0.2">
      <c r="C1982" s="101"/>
      <c r="D1982" s="101"/>
    </row>
    <row r="1983" spans="3:4" ht="12.95" customHeight="1" x14ac:dyDescent="0.2">
      <c r="C1983" s="101"/>
      <c r="D1983" s="101"/>
    </row>
    <row r="1984" spans="3:4" ht="12.95" customHeight="1" x14ac:dyDescent="0.2">
      <c r="C1984" s="101"/>
      <c r="D1984" s="101"/>
    </row>
    <row r="1985" spans="3:4" ht="12.95" customHeight="1" x14ac:dyDescent="0.2">
      <c r="C1985" s="101"/>
      <c r="D1985" s="101"/>
    </row>
    <row r="1986" spans="3:4" ht="12.95" customHeight="1" x14ac:dyDescent="0.2">
      <c r="C1986" s="101"/>
      <c r="D1986" s="101"/>
    </row>
    <row r="1987" spans="3:4" ht="12.95" customHeight="1" x14ac:dyDescent="0.2">
      <c r="C1987" s="101"/>
      <c r="D1987" s="101"/>
    </row>
    <row r="1988" spans="3:4" ht="12.95" customHeight="1" x14ac:dyDescent="0.2">
      <c r="C1988" s="101"/>
      <c r="D1988" s="101"/>
    </row>
    <row r="1989" spans="3:4" ht="12.95" customHeight="1" x14ac:dyDescent="0.2">
      <c r="C1989" s="101"/>
      <c r="D1989" s="101"/>
    </row>
    <row r="1990" spans="3:4" ht="12.95" customHeight="1" x14ac:dyDescent="0.2">
      <c r="C1990" s="101"/>
      <c r="D1990" s="101"/>
    </row>
    <row r="1991" spans="3:4" ht="12.95" customHeight="1" x14ac:dyDescent="0.2">
      <c r="C1991" s="101"/>
      <c r="D1991" s="101"/>
    </row>
    <row r="1992" spans="3:4" ht="12.95" customHeight="1" x14ac:dyDescent="0.2">
      <c r="C1992" s="101"/>
      <c r="D1992" s="101"/>
    </row>
    <row r="1993" spans="3:4" ht="12.95" customHeight="1" x14ac:dyDescent="0.2">
      <c r="C1993" s="101"/>
      <c r="D1993" s="101"/>
    </row>
    <row r="1994" spans="3:4" ht="12.95" customHeight="1" x14ac:dyDescent="0.2">
      <c r="C1994" s="101"/>
      <c r="D1994" s="101"/>
    </row>
    <row r="1995" spans="3:4" ht="12.95" customHeight="1" x14ac:dyDescent="0.2">
      <c r="C1995" s="101"/>
      <c r="D1995" s="101"/>
    </row>
    <row r="1996" spans="3:4" ht="12.95" customHeight="1" x14ac:dyDescent="0.2">
      <c r="C1996" s="101"/>
      <c r="D1996" s="101"/>
    </row>
    <row r="1997" spans="3:4" ht="12.95" customHeight="1" x14ac:dyDescent="0.2">
      <c r="C1997" s="101"/>
      <c r="D1997" s="101"/>
    </row>
    <row r="1998" spans="3:4" ht="12.95" customHeight="1" x14ac:dyDescent="0.2">
      <c r="C1998" s="101"/>
      <c r="D1998" s="101"/>
    </row>
    <row r="1999" spans="3:4" ht="12.95" customHeight="1" x14ac:dyDescent="0.2">
      <c r="C1999" s="101"/>
      <c r="D1999" s="101"/>
    </row>
    <row r="2000" spans="3:4" ht="12.95" customHeight="1" x14ac:dyDescent="0.2">
      <c r="C2000" s="101"/>
      <c r="D2000" s="101"/>
    </row>
    <row r="2001" spans="3:4" ht="12.95" customHeight="1" x14ac:dyDescent="0.2">
      <c r="C2001" s="101"/>
      <c r="D2001" s="101"/>
    </row>
    <row r="2002" spans="3:4" ht="12.95" customHeight="1" x14ac:dyDescent="0.2">
      <c r="C2002" s="101"/>
      <c r="D2002" s="101"/>
    </row>
    <row r="2003" spans="3:4" ht="12.95" customHeight="1" x14ac:dyDescent="0.2">
      <c r="C2003" s="101"/>
      <c r="D2003" s="101"/>
    </row>
    <row r="2004" spans="3:4" ht="12.95" customHeight="1" x14ac:dyDescent="0.2">
      <c r="C2004" s="101"/>
      <c r="D2004" s="101"/>
    </row>
    <row r="2005" spans="3:4" ht="12.95" customHeight="1" x14ac:dyDescent="0.2">
      <c r="C2005" s="101"/>
      <c r="D2005" s="101"/>
    </row>
    <row r="2006" spans="3:4" ht="12.95" customHeight="1" x14ac:dyDescent="0.2">
      <c r="C2006" s="101"/>
      <c r="D2006" s="101"/>
    </row>
    <row r="2007" spans="3:4" ht="12.95" customHeight="1" x14ac:dyDescent="0.2">
      <c r="C2007" s="101"/>
      <c r="D2007" s="101"/>
    </row>
    <row r="2008" spans="3:4" ht="12.95" customHeight="1" x14ac:dyDescent="0.2">
      <c r="C2008" s="101"/>
      <c r="D2008" s="101"/>
    </row>
    <row r="2009" spans="3:4" ht="12.95" customHeight="1" x14ac:dyDescent="0.2">
      <c r="C2009" s="101"/>
      <c r="D2009" s="101"/>
    </row>
    <row r="2010" spans="3:4" ht="12.95" customHeight="1" x14ac:dyDescent="0.2">
      <c r="C2010" s="101"/>
      <c r="D2010" s="101"/>
    </row>
    <row r="2011" spans="3:4" ht="12.95" customHeight="1" x14ac:dyDescent="0.2">
      <c r="C2011" s="101"/>
      <c r="D2011" s="101"/>
    </row>
    <row r="2012" spans="3:4" ht="12.95" customHeight="1" x14ac:dyDescent="0.2">
      <c r="C2012" s="101"/>
      <c r="D2012" s="101"/>
    </row>
    <row r="2013" spans="3:4" ht="12.95" customHeight="1" x14ac:dyDescent="0.2">
      <c r="C2013" s="101"/>
      <c r="D2013" s="101"/>
    </row>
    <row r="2014" spans="3:4" ht="12.95" customHeight="1" x14ac:dyDescent="0.2">
      <c r="C2014" s="101"/>
      <c r="D2014" s="101"/>
    </row>
    <row r="2015" spans="3:4" ht="12.95" customHeight="1" x14ac:dyDescent="0.2">
      <c r="C2015" s="101"/>
      <c r="D2015" s="101"/>
    </row>
    <row r="2016" spans="3:4" ht="12.95" customHeight="1" x14ac:dyDescent="0.2">
      <c r="C2016" s="101"/>
      <c r="D2016" s="101"/>
    </row>
    <row r="2017" spans="3:4" ht="12.95" customHeight="1" x14ac:dyDescent="0.2">
      <c r="C2017" s="101"/>
      <c r="D2017" s="101"/>
    </row>
    <row r="2018" spans="3:4" ht="12.95" customHeight="1" x14ac:dyDescent="0.2">
      <c r="C2018" s="101"/>
      <c r="D2018" s="101"/>
    </row>
    <row r="2019" spans="3:4" ht="12.95" customHeight="1" x14ac:dyDescent="0.2">
      <c r="C2019" s="101"/>
      <c r="D2019" s="101"/>
    </row>
    <row r="2020" spans="3:4" ht="12.95" customHeight="1" x14ac:dyDescent="0.2">
      <c r="C2020" s="101"/>
      <c r="D2020" s="101"/>
    </row>
    <row r="2021" spans="3:4" ht="12.95" customHeight="1" x14ac:dyDescent="0.2">
      <c r="C2021" s="101"/>
      <c r="D2021" s="101"/>
    </row>
    <row r="2022" spans="3:4" ht="12.95" customHeight="1" x14ac:dyDescent="0.2">
      <c r="C2022" s="101"/>
      <c r="D2022" s="101"/>
    </row>
    <row r="2023" spans="3:4" ht="12.95" customHeight="1" x14ac:dyDescent="0.2">
      <c r="C2023" s="101"/>
      <c r="D2023" s="101"/>
    </row>
    <row r="2024" spans="3:4" ht="12.95" customHeight="1" x14ac:dyDescent="0.2">
      <c r="C2024" s="101"/>
      <c r="D2024" s="101"/>
    </row>
    <row r="2025" spans="3:4" ht="12.95" customHeight="1" x14ac:dyDescent="0.2">
      <c r="C2025" s="101"/>
      <c r="D2025" s="101"/>
    </row>
    <row r="2026" spans="3:4" ht="12.95" customHeight="1" x14ac:dyDescent="0.2">
      <c r="C2026" s="101"/>
      <c r="D2026" s="101"/>
    </row>
    <row r="2027" spans="3:4" ht="12.95" customHeight="1" x14ac:dyDescent="0.2">
      <c r="C2027" s="101"/>
      <c r="D2027" s="101"/>
    </row>
    <row r="2028" spans="3:4" ht="12.95" customHeight="1" x14ac:dyDescent="0.2">
      <c r="C2028" s="101"/>
      <c r="D2028" s="101"/>
    </row>
    <row r="2029" spans="3:4" ht="12.95" customHeight="1" x14ac:dyDescent="0.2">
      <c r="C2029" s="101"/>
      <c r="D2029" s="101"/>
    </row>
    <row r="2030" spans="3:4" ht="12.95" customHeight="1" x14ac:dyDescent="0.2">
      <c r="C2030" s="101"/>
      <c r="D2030" s="101"/>
    </row>
    <row r="2031" spans="3:4" ht="12.95" customHeight="1" x14ac:dyDescent="0.2">
      <c r="C2031" s="101"/>
      <c r="D2031" s="101"/>
    </row>
    <row r="2032" spans="3:4" ht="12.95" customHeight="1" x14ac:dyDescent="0.2">
      <c r="C2032" s="101"/>
      <c r="D2032" s="101"/>
    </row>
    <row r="2033" spans="3:4" ht="12.95" customHeight="1" x14ac:dyDescent="0.2">
      <c r="C2033" s="101"/>
      <c r="D2033" s="101"/>
    </row>
    <row r="2034" spans="3:4" ht="12.95" customHeight="1" x14ac:dyDescent="0.2">
      <c r="C2034" s="101"/>
      <c r="D2034" s="101"/>
    </row>
    <row r="2035" spans="3:4" ht="12.95" customHeight="1" x14ac:dyDescent="0.2">
      <c r="C2035" s="101"/>
      <c r="D2035" s="101"/>
    </row>
    <row r="2036" spans="3:4" ht="12.95" customHeight="1" x14ac:dyDescent="0.2">
      <c r="C2036" s="101"/>
      <c r="D2036" s="101"/>
    </row>
    <row r="2037" spans="3:4" ht="12.95" customHeight="1" x14ac:dyDescent="0.2">
      <c r="C2037" s="101"/>
      <c r="D2037" s="101"/>
    </row>
    <row r="2038" spans="3:4" ht="12.95" customHeight="1" x14ac:dyDescent="0.2">
      <c r="C2038" s="101"/>
      <c r="D2038" s="101"/>
    </row>
    <row r="2039" spans="3:4" ht="12.95" customHeight="1" x14ac:dyDescent="0.2">
      <c r="C2039" s="101"/>
      <c r="D2039" s="101"/>
    </row>
    <row r="2040" spans="3:4" ht="12.95" customHeight="1" x14ac:dyDescent="0.2">
      <c r="C2040" s="101"/>
      <c r="D2040" s="101"/>
    </row>
    <row r="2041" spans="3:4" ht="12.95" customHeight="1" x14ac:dyDescent="0.2">
      <c r="C2041" s="101"/>
      <c r="D2041" s="101"/>
    </row>
    <row r="2042" spans="3:4" ht="12.95" customHeight="1" x14ac:dyDescent="0.2">
      <c r="C2042" s="101"/>
      <c r="D2042" s="101"/>
    </row>
    <row r="2043" spans="3:4" ht="12.95" customHeight="1" x14ac:dyDescent="0.2">
      <c r="C2043" s="101"/>
      <c r="D2043" s="101"/>
    </row>
    <row r="2044" spans="3:4" ht="12.95" customHeight="1" x14ac:dyDescent="0.2">
      <c r="C2044" s="101"/>
      <c r="D2044" s="101"/>
    </row>
    <row r="2045" spans="3:4" ht="12.95" customHeight="1" x14ac:dyDescent="0.2">
      <c r="C2045" s="101"/>
      <c r="D2045" s="101"/>
    </row>
    <row r="2046" spans="3:4" ht="12.95" customHeight="1" x14ac:dyDescent="0.2">
      <c r="C2046" s="101"/>
      <c r="D2046" s="101"/>
    </row>
    <row r="2047" spans="3:4" ht="12.95" customHeight="1" x14ac:dyDescent="0.2">
      <c r="C2047" s="101"/>
      <c r="D2047" s="101"/>
    </row>
    <row r="2048" spans="3:4" ht="12.95" customHeight="1" x14ac:dyDescent="0.2">
      <c r="C2048" s="101"/>
      <c r="D2048" s="101"/>
    </row>
    <row r="2049" spans="3:4" ht="12.95" customHeight="1" x14ac:dyDescent="0.2">
      <c r="C2049" s="101"/>
      <c r="D2049" s="101"/>
    </row>
    <row r="2050" spans="3:4" ht="12.95" customHeight="1" x14ac:dyDescent="0.2">
      <c r="C2050" s="101"/>
      <c r="D2050" s="101"/>
    </row>
    <row r="2051" spans="3:4" ht="12.95" customHeight="1" x14ac:dyDescent="0.2">
      <c r="C2051" s="101"/>
      <c r="D2051" s="101"/>
    </row>
    <row r="2052" spans="3:4" ht="12.95" customHeight="1" x14ac:dyDescent="0.2">
      <c r="C2052" s="101"/>
      <c r="D2052" s="101"/>
    </row>
    <row r="2053" spans="3:4" ht="12.95" customHeight="1" x14ac:dyDescent="0.2">
      <c r="C2053" s="101"/>
      <c r="D2053" s="101"/>
    </row>
    <row r="2054" spans="3:4" ht="12.95" customHeight="1" x14ac:dyDescent="0.2">
      <c r="C2054" s="101"/>
      <c r="D2054" s="101"/>
    </row>
    <row r="2055" spans="3:4" ht="12.95" customHeight="1" x14ac:dyDescent="0.2">
      <c r="C2055" s="101"/>
      <c r="D2055" s="101"/>
    </row>
    <row r="2056" spans="3:4" ht="12.95" customHeight="1" x14ac:dyDescent="0.2">
      <c r="C2056" s="101"/>
      <c r="D2056" s="101"/>
    </row>
    <row r="2057" spans="3:4" ht="12.95" customHeight="1" x14ac:dyDescent="0.2">
      <c r="C2057" s="101"/>
      <c r="D2057" s="101"/>
    </row>
    <row r="2058" spans="3:4" ht="12.95" customHeight="1" x14ac:dyDescent="0.2">
      <c r="C2058" s="101"/>
      <c r="D2058" s="101"/>
    </row>
    <row r="2059" spans="3:4" ht="12.95" customHeight="1" x14ac:dyDescent="0.2">
      <c r="C2059" s="101"/>
      <c r="D2059" s="101"/>
    </row>
    <row r="2060" spans="3:4" ht="12.95" customHeight="1" x14ac:dyDescent="0.2">
      <c r="C2060" s="101"/>
      <c r="D2060" s="101"/>
    </row>
    <row r="2061" spans="3:4" ht="12.95" customHeight="1" x14ac:dyDescent="0.2">
      <c r="C2061" s="101"/>
      <c r="D2061" s="101"/>
    </row>
    <row r="2062" spans="3:4" ht="12.95" customHeight="1" x14ac:dyDescent="0.2">
      <c r="C2062" s="101"/>
      <c r="D2062" s="101"/>
    </row>
    <row r="2063" spans="3:4" ht="12.95" customHeight="1" x14ac:dyDescent="0.2">
      <c r="C2063" s="101"/>
      <c r="D2063" s="101"/>
    </row>
    <row r="2064" spans="3:4" ht="12.95" customHeight="1" x14ac:dyDescent="0.2">
      <c r="C2064" s="101"/>
      <c r="D2064" s="101"/>
    </row>
    <row r="2065" spans="3:4" ht="12.95" customHeight="1" x14ac:dyDescent="0.2">
      <c r="C2065" s="101"/>
      <c r="D2065" s="101"/>
    </row>
    <row r="2066" spans="3:4" ht="12.95" customHeight="1" x14ac:dyDescent="0.2">
      <c r="C2066" s="101"/>
      <c r="D2066" s="101"/>
    </row>
    <row r="2067" spans="3:4" ht="12.95" customHeight="1" x14ac:dyDescent="0.2">
      <c r="C2067" s="101"/>
      <c r="D2067" s="101"/>
    </row>
    <row r="2068" spans="3:4" ht="12.95" customHeight="1" x14ac:dyDescent="0.2">
      <c r="C2068" s="101"/>
      <c r="D2068" s="101"/>
    </row>
    <row r="2069" spans="3:4" ht="12.95" customHeight="1" x14ac:dyDescent="0.2">
      <c r="C2069" s="101"/>
      <c r="D2069" s="101"/>
    </row>
    <row r="2070" spans="3:4" ht="12.95" customHeight="1" x14ac:dyDescent="0.2">
      <c r="C2070" s="101"/>
      <c r="D2070" s="101"/>
    </row>
    <row r="2071" spans="3:4" ht="12.95" customHeight="1" x14ac:dyDescent="0.2">
      <c r="C2071" s="101"/>
      <c r="D2071" s="101"/>
    </row>
    <row r="2072" spans="3:4" ht="12.95" customHeight="1" x14ac:dyDescent="0.2">
      <c r="C2072" s="101"/>
      <c r="D2072" s="101"/>
    </row>
    <row r="2073" spans="3:4" ht="12.95" customHeight="1" x14ac:dyDescent="0.2">
      <c r="C2073" s="101"/>
      <c r="D2073" s="101"/>
    </row>
    <row r="2074" spans="3:4" ht="12.95" customHeight="1" x14ac:dyDescent="0.2">
      <c r="C2074" s="101"/>
      <c r="D2074" s="101"/>
    </row>
    <row r="2075" spans="3:4" ht="12.95" customHeight="1" x14ac:dyDescent="0.2">
      <c r="C2075" s="101"/>
      <c r="D2075" s="101"/>
    </row>
    <row r="2076" spans="3:4" ht="12.95" customHeight="1" x14ac:dyDescent="0.2">
      <c r="C2076" s="101"/>
      <c r="D2076" s="101"/>
    </row>
    <row r="2077" spans="3:4" ht="12.95" customHeight="1" x14ac:dyDescent="0.2">
      <c r="C2077" s="101"/>
      <c r="D2077" s="101"/>
    </row>
    <row r="2078" spans="3:4" ht="12.95" customHeight="1" x14ac:dyDescent="0.2">
      <c r="C2078" s="101"/>
      <c r="D2078" s="101"/>
    </row>
    <row r="2079" spans="3:4" ht="12.95" customHeight="1" x14ac:dyDescent="0.2">
      <c r="C2079" s="101"/>
      <c r="D2079" s="101"/>
    </row>
    <row r="2080" spans="3:4" ht="12.95" customHeight="1" x14ac:dyDescent="0.2">
      <c r="C2080" s="101"/>
      <c r="D2080" s="101"/>
    </row>
    <row r="2081" spans="3:4" ht="12.95" customHeight="1" x14ac:dyDescent="0.2">
      <c r="C2081" s="101"/>
      <c r="D2081" s="101"/>
    </row>
    <row r="2082" spans="3:4" ht="12.95" customHeight="1" x14ac:dyDescent="0.2">
      <c r="C2082" s="101"/>
      <c r="D2082" s="101"/>
    </row>
    <row r="2083" spans="3:4" ht="12.95" customHeight="1" x14ac:dyDescent="0.2">
      <c r="C2083" s="101"/>
      <c r="D2083" s="101"/>
    </row>
    <row r="2084" spans="3:4" ht="12.95" customHeight="1" x14ac:dyDescent="0.2">
      <c r="C2084" s="101"/>
      <c r="D2084" s="101"/>
    </row>
    <row r="2085" spans="3:4" ht="12.95" customHeight="1" x14ac:dyDescent="0.2">
      <c r="C2085" s="101"/>
      <c r="D2085" s="101"/>
    </row>
    <row r="2086" spans="3:4" ht="12.95" customHeight="1" x14ac:dyDescent="0.2">
      <c r="C2086" s="101"/>
      <c r="D2086" s="101"/>
    </row>
    <row r="2087" spans="3:4" ht="12.95" customHeight="1" x14ac:dyDescent="0.2">
      <c r="C2087" s="101"/>
      <c r="D2087" s="101"/>
    </row>
    <row r="2088" spans="3:4" ht="12.95" customHeight="1" x14ac:dyDescent="0.2">
      <c r="C2088" s="101"/>
      <c r="D2088" s="101"/>
    </row>
    <row r="2089" spans="3:4" ht="12.95" customHeight="1" x14ac:dyDescent="0.2">
      <c r="C2089" s="101"/>
      <c r="D2089" s="101"/>
    </row>
    <row r="2090" spans="3:4" ht="12.95" customHeight="1" x14ac:dyDescent="0.2">
      <c r="C2090" s="101"/>
      <c r="D2090" s="101"/>
    </row>
    <row r="2091" spans="3:4" ht="12.95" customHeight="1" x14ac:dyDescent="0.2">
      <c r="C2091" s="101"/>
      <c r="D2091" s="101"/>
    </row>
    <row r="2092" spans="3:4" ht="12.95" customHeight="1" x14ac:dyDescent="0.2">
      <c r="C2092" s="101"/>
      <c r="D2092" s="101"/>
    </row>
    <row r="2093" spans="3:4" ht="12.95" customHeight="1" x14ac:dyDescent="0.2">
      <c r="C2093" s="101"/>
      <c r="D2093" s="101"/>
    </row>
    <row r="2094" spans="3:4" ht="12.95" customHeight="1" x14ac:dyDescent="0.2">
      <c r="C2094" s="101"/>
      <c r="D2094" s="101"/>
    </row>
    <row r="2095" spans="3:4" ht="12.95" customHeight="1" x14ac:dyDescent="0.2">
      <c r="C2095" s="101"/>
      <c r="D2095" s="101"/>
    </row>
    <row r="2096" spans="3:4" ht="12.95" customHeight="1" x14ac:dyDescent="0.2">
      <c r="C2096" s="101"/>
      <c r="D2096" s="101"/>
    </row>
    <row r="2097" spans="3:4" ht="12.95" customHeight="1" x14ac:dyDescent="0.2">
      <c r="C2097" s="101"/>
      <c r="D2097" s="101"/>
    </row>
    <row r="2098" spans="3:4" ht="12.95" customHeight="1" x14ac:dyDescent="0.2">
      <c r="C2098" s="101"/>
      <c r="D2098" s="101"/>
    </row>
    <row r="2099" spans="3:4" ht="12.95" customHeight="1" x14ac:dyDescent="0.2">
      <c r="C2099" s="101"/>
      <c r="D2099" s="101"/>
    </row>
    <row r="2100" spans="3:4" ht="12.95" customHeight="1" x14ac:dyDescent="0.2">
      <c r="C2100" s="101"/>
      <c r="D2100" s="101"/>
    </row>
    <row r="2101" spans="3:4" ht="12.95" customHeight="1" x14ac:dyDescent="0.2">
      <c r="C2101" s="101"/>
      <c r="D2101" s="101"/>
    </row>
    <row r="2102" spans="3:4" ht="12.95" customHeight="1" x14ac:dyDescent="0.2">
      <c r="C2102" s="101"/>
      <c r="D2102" s="101"/>
    </row>
    <row r="2103" spans="3:4" ht="12.95" customHeight="1" x14ac:dyDescent="0.2">
      <c r="C2103" s="101"/>
      <c r="D2103" s="101"/>
    </row>
    <row r="2104" spans="3:4" ht="12.95" customHeight="1" x14ac:dyDescent="0.2">
      <c r="C2104" s="101"/>
      <c r="D2104" s="101"/>
    </row>
    <row r="2105" spans="3:4" ht="12.95" customHeight="1" x14ac:dyDescent="0.2">
      <c r="C2105" s="101"/>
      <c r="D2105" s="101"/>
    </row>
    <row r="2106" spans="3:4" ht="12.95" customHeight="1" x14ac:dyDescent="0.2">
      <c r="C2106" s="101"/>
      <c r="D2106" s="101"/>
    </row>
    <row r="2107" spans="3:4" ht="12.95" customHeight="1" x14ac:dyDescent="0.2">
      <c r="C2107" s="101"/>
      <c r="D2107" s="101"/>
    </row>
    <row r="2108" spans="3:4" ht="12.95" customHeight="1" x14ac:dyDescent="0.2">
      <c r="C2108" s="101"/>
      <c r="D2108" s="101"/>
    </row>
    <row r="2109" spans="3:4" ht="12.95" customHeight="1" x14ac:dyDescent="0.2">
      <c r="C2109" s="101"/>
      <c r="D2109" s="101"/>
    </row>
    <row r="2110" spans="3:4" ht="12.95" customHeight="1" x14ac:dyDescent="0.2">
      <c r="C2110" s="101"/>
      <c r="D2110" s="101"/>
    </row>
    <row r="2111" spans="3:4" ht="12.95" customHeight="1" x14ac:dyDescent="0.2">
      <c r="C2111" s="101"/>
      <c r="D2111" s="101"/>
    </row>
    <row r="2112" spans="3:4" ht="12.95" customHeight="1" x14ac:dyDescent="0.2">
      <c r="C2112" s="101"/>
      <c r="D2112" s="101"/>
    </row>
    <row r="2113" spans="3:4" ht="12.95" customHeight="1" x14ac:dyDescent="0.2">
      <c r="C2113" s="101"/>
      <c r="D2113" s="101"/>
    </row>
    <row r="2114" spans="3:4" ht="12.95" customHeight="1" x14ac:dyDescent="0.2">
      <c r="C2114" s="101"/>
      <c r="D2114" s="101"/>
    </row>
    <row r="2115" spans="3:4" ht="12.95" customHeight="1" x14ac:dyDescent="0.2">
      <c r="C2115" s="101"/>
      <c r="D2115" s="101"/>
    </row>
    <row r="2116" spans="3:4" ht="12.95" customHeight="1" x14ac:dyDescent="0.2">
      <c r="C2116" s="101"/>
      <c r="D2116" s="101"/>
    </row>
    <row r="2117" spans="3:4" ht="12.95" customHeight="1" x14ac:dyDescent="0.2">
      <c r="C2117" s="101"/>
      <c r="D2117" s="101"/>
    </row>
    <row r="2118" spans="3:4" ht="12.95" customHeight="1" x14ac:dyDescent="0.2">
      <c r="C2118" s="101"/>
      <c r="D2118" s="101"/>
    </row>
    <row r="2119" spans="3:4" ht="12.95" customHeight="1" x14ac:dyDescent="0.2">
      <c r="C2119" s="101"/>
      <c r="D2119" s="101"/>
    </row>
    <row r="2120" spans="3:4" ht="12.95" customHeight="1" x14ac:dyDescent="0.2">
      <c r="C2120" s="101"/>
      <c r="D2120" s="101"/>
    </row>
    <row r="2121" spans="3:4" ht="12.95" customHeight="1" x14ac:dyDescent="0.2">
      <c r="C2121" s="101"/>
      <c r="D2121" s="101"/>
    </row>
    <row r="2122" spans="3:4" ht="12.95" customHeight="1" x14ac:dyDescent="0.2">
      <c r="C2122" s="101"/>
      <c r="D2122" s="101"/>
    </row>
    <row r="2123" spans="3:4" ht="12.95" customHeight="1" x14ac:dyDescent="0.2">
      <c r="C2123" s="101"/>
      <c r="D2123" s="101"/>
    </row>
    <row r="2124" spans="3:4" ht="12.95" customHeight="1" x14ac:dyDescent="0.2">
      <c r="C2124" s="101"/>
      <c r="D2124" s="101"/>
    </row>
    <row r="2125" spans="3:4" ht="12.95" customHeight="1" x14ac:dyDescent="0.2">
      <c r="C2125" s="101"/>
      <c r="D2125" s="101"/>
    </row>
    <row r="2126" spans="3:4" ht="12.95" customHeight="1" x14ac:dyDescent="0.2">
      <c r="C2126" s="101"/>
      <c r="D2126" s="101"/>
    </row>
    <row r="2127" spans="3:4" ht="12.95" customHeight="1" x14ac:dyDescent="0.2">
      <c r="C2127" s="101"/>
      <c r="D2127" s="101"/>
    </row>
    <row r="2128" spans="3:4" ht="12.95" customHeight="1" x14ac:dyDescent="0.2">
      <c r="C2128" s="101"/>
      <c r="D2128" s="101"/>
    </row>
    <row r="2129" spans="3:4" ht="12.95" customHeight="1" x14ac:dyDescent="0.2">
      <c r="C2129" s="101"/>
      <c r="D2129" s="101"/>
    </row>
    <row r="2130" spans="3:4" ht="12.95" customHeight="1" x14ac:dyDescent="0.2">
      <c r="C2130" s="101"/>
      <c r="D2130" s="101"/>
    </row>
    <row r="2131" spans="3:4" ht="12.95" customHeight="1" x14ac:dyDescent="0.2">
      <c r="C2131" s="101"/>
      <c r="D2131" s="101"/>
    </row>
    <row r="2132" spans="3:4" ht="12.95" customHeight="1" x14ac:dyDescent="0.2">
      <c r="C2132" s="101"/>
      <c r="D2132" s="101"/>
    </row>
    <row r="2133" spans="3:4" ht="12.95" customHeight="1" x14ac:dyDescent="0.2">
      <c r="C2133" s="101"/>
      <c r="D2133" s="101"/>
    </row>
    <row r="2134" spans="3:4" ht="12.95" customHeight="1" x14ac:dyDescent="0.2">
      <c r="C2134" s="101"/>
      <c r="D2134" s="101"/>
    </row>
    <row r="2135" spans="3:4" ht="12.95" customHeight="1" x14ac:dyDescent="0.2">
      <c r="C2135" s="101"/>
      <c r="D2135" s="101"/>
    </row>
    <row r="2136" spans="3:4" ht="12.95" customHeight="1" x14ac:dyDescent="0.2">
      <c r="C2136" s="101"/>
      <c r="D2136" s="101"/>
    </row>
    <row r="2137" spans="3:4" ht="12.95" customHeight="1" x14ac:dyDescent="0.2">
      <c r="C2137" s="101"/>
      <c r="D2137" s="101"/>
    </row>
    <row r="2138" spans="3:4" ht="12.95" customHeight="1" x14ac:dyDescent="0.2">
      <c r="C2138" s="101"/>
      <c r="D2138" s="101"/>
    </row>
    <row r="2139" spans="3:4" ht="12.95" customHeight="1" x14ac:dyDescent="0.2">
      <c r="C2139" s="101"/>
      <c r="D2139" s="101"/>
    </row>
    <row r="2140" spans="3:4" ht="12.95" customHeight="1" x14ac:dyDescent="0.2">
      <c r="C2140" s="101"/>
      <c r="D2140" s="101"/>
    </row>
    <row r="2141" spans="3:4" ht="12.95" customHeight="1" x14ac:dyDescent="0.2">
      <c r="C2141" s="101"/>
      <c r="D2141" s="101"/>
    </row>
    <row r="2142" spans="3:4" ht="12.95" customHeight="1" x14ac:dyDescent="0.2">
      <c r="C2142" s="101"/>
      <c r="D2142" s="101"/>
    </row>
    <row r="2143" spans="3:4" ht="12.95" customHeight="1" x14ac:dyDescent="0.2">
      <c r="C2143" s="101"/>
      <c r="D2143" s="101"/>
    </row>
    <row r="2144" spans="3:4" ht="12.95" customHeight="1" x14ac:dyDescent="0.2">
      <c r="C2144" s="101"/>
      <c r="D2144" s="101"/>
    </row>
    <row r="2145" spans="3:4" ht="12.95" customHeight="1" x14ac:dyDescent="0.2">
      <c r="C2145" s="101"/>
      <c r="D2145" s="101"/>
    </row>
    <row r="2146" spans="3:4" ht="12.95" customHeight="1" x14ac:dyDescent="0.2">
      <c r="C2146" s="101"/>
      <c r="D2146" s="101"/>
    </row>
    <row r="2147" spans="3:4" ht="12.95" customHeight="1" x14ac:dyDescent="0.2">
      <c r="C2147" s="101"/>
      <c r="D2147" s="101"/>
    </row>
    <row r="2148" spans="3:4" ht="12.95" customHeight="1" x14ac:dyDescent="0.2">
      <c r="C2148" s="101"/>
      <c r="D2148" s="101"/>
    </row>
    <row r="2149" spans="3:4" ht="12.95" customHeight="1" x14ac:dyDescent="0.2">
      <c r="C2149" s="101"/>
      <c r="D2149" s="101"/>
    </row>
    <row r="2150" spans="3:4" ht="12.95" customHeight="1" x14ac:dyDescent="0.2">
      <c r="C2150" s="101"/>
      <c r="D2150" s="101"/>
    </row>
    <row r="2151" spans="3:4" ht="12.95" customHeight="1" x14ac:dyDescent="0.2">
      <c r="C2151" s="101"/>
      <c r="D2151" s="101"/>
    </row>
    <row r="2152" spans="3:4" ht="12.95" customHeight="1" x14ac:dyDescent="0.2">
      <c r="C2152" s="101"/>
      <c r="D2152" s="101"/>
    </row>
    <row r="2153" spans="3:4" ht="12.95" customHeight="1" x14ac:dyDescent="0.2">
      <c r="C2153" s="101"/>
      <c r="D2153" s="101"/>
    </row>
    <row r="2154" spans="3:4" ht="12.95" customHeight="1" x14ac:dyDescent="0.2">
      <c r="C2154" s="101"/>
      <c r="D2154" s="101"/>
    </row>
    <row r="2155" spans="3:4" ht="12.95" customHeight="1" x14ac:dyDescent="0.2">
      <c r="C2155" s="101"/>
      <c r="D2155" s="101"/>
    </row>
    <row r="2156" spans="3:4" ht="12.95" customHeight="1" x14ac:dyDescent="0.2">
      <c r="C2156" s="101"/>
      <c r="D2156" s="101"/>
    </row>
    <row r="2157" spans="3:4" ht="12.95" customHeight="1" x14ac:dyDescent="0.2">
      <c r="C2157" s="101"/>
      <c r="D2157" s="101"/>
    </row>
    <row r="2158" spans="3:4" ht="12.95" customHeight="1" x14ac:dyDescent="0.2">
      <c r="C2158" s="101"/>
      <c r="D2158" s="101"/>
    </row>
    <row r="2159" spans="3:4" ht="12.95" customHeight="1" x14ac:dyDescent="0.2">
      <c r="C2159" s="101"/>
      <c r="D2159" s="101"/>
    </row>
    <row r="2160" spans="3:4" ht="12.95" customHeight="1" x14ac:dyDescent="0.2">
      <c r="C2160" s="101"/>
      <c r="D2160" s="101"/>
    </row>
    <row r="2161" spans="3:4" ht="12.95" customHeight="1" x14ac:dyDescent="0.2">
      <c r="C2161" s="101"/>
      <c r="D2161" s="101"/>
    </row>
    <row r="2162" spans="3:4" ht="12.95" customHeight="1" x14ac:dyDescent="0.2">
      <c r="C2162" s="101"/>
      <c r="D2162" s="101"/>
    </row>
    <row r="2163" spans="3:4" ht="12.95" customHeight="1" x14ac:dyDescent="0.2">
      <c r="C2163" s="101"/>
      <c r="D2163" s="101"/>
    </row>
    <row r="2164" spans="3:4" ht="12.95" customHeight="1" x14ac:dyDescent="0.2">
      <c r="C2164" s="101"/>
      <c r="D2164" s="101"/>
    </row>
    <row r="2165" spans="3:4" ht="12.95" customHeight="1" x14ac:dyDescent="0.2">
      <c r="C2165" s="101"/>
      <c r="D2165" s="101"/>
    </row>
    <row r="2166" spans="3:4" ht="12.95" customHeight="1" x14ac:dyDescent="0.2">
      <c r="C2166" s="101"/>
      <c r="D2166" s="101"/>
    </row>
    <row r="2167" spans="3:4" ht="12.95" customHeight="1" x14ac:dyDescent="0.2">
      <c r="C2167" s="101"/>
      <c r="D2167" s="101"/>
    </row>
    <row r="2168" spans="3:4" ht="12.95" customHeight="1" x14ac:dyDescent="0.2">
      <c r="C2168" s="101"/>
      <c r="D2168" s="101"/>
    </row>
    <row r="2169" spans="3:4" ht="12.95" customHeight="1" x14ac:dyDescent="0.2">
      <c r="C2169" s="101"/>
      <c r="D2169" s="101"/>
    </row>
    <row r="2170" spans="3:4" ht="12.95" customHeight="1" x14ac:dyDescent="0.2">
      <c r="C2170" s="101"/>
      <c r="D2170" s="101"/>
    </row>
    <row r="2171" spans="3:4" ht="12.95" customHeight="1" x14ac:dyDescent="0.2">
      <c r="C2171" s="101"/>
      <c r="D2171" s="101"/>
    </row>
    <row r="2172" spans="3:4" ht="12.95" customHeight="1" x14ac:dyDescent="0.2">
      <c r="C2172" s="101"/>
      <c r="D2172" s="101"/>
    </row>
    <row r="2173" spans="3:4" ht="12.95" customHeight="1" x14ac:dyDescent="0.2">
      <c r="C2173" s="101"/>
      <c r="D2173" s="101"/>
    </row>
    <row r="2174" spans="3:4" ht="12.95" customHeight="1" x14ac:dyDescent="0.2">
      <c r="C2174" s="101"/>
      <c r="D2174" s="101"/>
    </row>
    <row r="2175" spans="3:4" ht="12.95" customHeight="1" x14ac:dyDescent="0.2">
      <c r="C2175" s="101"/>
      <c r="D2175" s="101"/>
    </row>
    <row r="2176" spans="3:4" ht="12.95" customHeight="1" x14ac:dyDescent="0.2">
      <c r="C2176" s="101"/>
      <c r="D2176" s="101"/>
    </row>
    <row r="2177" spans="3:4" ht="12.95" customHeight="1" x14ac:dyDescent="0.2">
      <c r="C2177" s="101"/>
      <c r="D2177" s="101"/>
    </row>
    <row r="2178" spans="3:4" ht="12.95" customHeight="1" x14ac:dyDescent="0.2">
      <c r="C2178" s="101"/>
      <c r="D2178" s="101"/>
    </row>
    <row r="2179" spans="3:4" ht="12.95" customHeight="1" x14ac:dyDescent="0.2">
      <c r="C2179" s="101"/>
      <c r="D2179" s="101"/>
    </row>
    <row r="2180" spans="3:4" ht="12.95" customHeight="1" x14ac:dyDescent="0.2">
      <c r="C2180" s="101"/>
      <c r="D2180" s="101"/>
    </row>
    <row r="2181" spans="3:4" ht="12.95" customHeight="1" x14ac:dyDescent="0.2">
      <c r="C2181" s="101"/>
      <c r="D2181" s="101"/>
    </row>
    <row r="2182" spans="3:4" ht="12.95" customHeight="1" x14ac:dyDescent="0.2">
      <c r="C2182" s="101"/>
      <c r="D2182" s="101"/>
    </row>
    <row r="2183" spans="3:4" ht="12.95" customHeight="1" x14ac:dyDescent="0.2">
      <c r="C2183" s="101"/>
      <c r="D2183" s="101"/>
    </row>
    <row r="2184" spans="3:4" ht="12.95" customHeight="1" x14ac:dyDescent="0.2">
      <c r="C2184" s="101"/>
      <c r="D2184" s="101"/>
    </row>
    <row r="2185" spans="3:4" ht="12.95" customHeight="1" x14ac:dyDescent="0.2">
      <c r="C2185" s="101"/>
      <c r="D2185" s="101"/>
    </row>
    <row r="2186" spans="3:4" ht="12.95" customHeight="1" x14ac:dyDescent="0.2">
      <c r="C2186" s="101"/>
      <c r="D2186" s="101"/>
    </row>
    <row r="2187" spans="3:4" ht="12.95" customHeight="1" x14ac:dyDescent="0.2">
      <c r="C2187" s="101"/>
      <c r="D2187" s="101"/>
    </row>
    <row r="2188" spans="3:4" ht="12.95" customHeight="1" x14ac:dyDescent="0.2">
      <c r="C2188" s="101"/>
      <c r="D2188" s="101"/>
    </row>
    <row r="2189" spans="3:4" ht="12.95" customHeight="1" x14ac:dyDescent="0.2">
      <c r="C2189" s="101"/>
      <c r="D2189" s="101"/>
    </row>
    <row r="2190" spans="3:4" ht="12.95" customHeight="1" x14ac:dyDescent="0.2">
      <c r="C2190" s="101"/>
      <c r="D2190" s="101"/>
    </row>
    <row r="2191" spans="3:4" ht="12.95" customHeight="1" x14ac:dyDescent="0.2">
      <c r="C2191" s="101"/>
      <c r="D2191" s="101"/>
    </row>
    <row r="2192" spans="3:4" ht="12.95" customHeight="1" x14ac:dyDescent="0.2">
      <c r="C2192" s="101"/>
      <c r="D2192" s="101"/>
    </row>
    <row r="2193" spans="3:4" ht="12.95" customHeight="1" x14ac:dyDescent="0.2">
      <c r="C2193" s="101"/>
      <c r="D2193" s="101"/>
    </row>
    <row r="2194" spans="3:4" ht="12.95" customHeight="1" x14ac:dyDescent="0.2">
      <c r="C2194" s="101"/>
      <c r="D2194" s="101"/>
    </row>
    <row r="2195" spans="3:4" ht="12.95" customHeight="1" x14ac:dyDescent="0.2">
      <c r="C2195" s="101"/>
      <c r="D2195" s="101"/>
    </row>
    <row r="2196" spans="3:4" ht="12.95" customHeight="1" x14ac:dyDescent="0.2">
      <c r="C2196" s="101"/>
      <c r="D2196" s="101"/>
    </row>
    <row r="2197" spans="3:4" ht="12.95" customHeight="1" x14ac:dyDescent="0.2">
      <c r="C2197" s="101"/>
      <c r="D2197" s="101"/>
    </row>
    <row r="2198" spans="3:4" ht="12.95" customHeight="1" x14ac:dyDescent="0.2">
      <c r="C2198" s="101"/>
      <c r="D2198" s="101"/>
    </row>
    <row r="2199" spans="3:4" ht="12.95" customHeight="1" x14ac:dyDescent="0.2">
      <c r="C2199" s="101"/>
      <c r="D2199" s="101"/>
    </row>
    <row r="2200" spans="3:4" ht="12.95" customHeight="1" x14ac:dyDescent="0.2">
      <c r="C2200" s="101"/>
      <c r="D2200" s="101"/>
    </row>
    <row r="2201" spans="3:4" ht="12.95" customHeight="1" x14ac:dyDescent="0.2">
      <c r="C2201" s="101"/>
      <c r="D2201" s="101"/>
    </row>
    <row r="2202" spans="3:4" ht="12.95" customHeight="1" x14ac:dyDescent="0.2">
      <c r="C2202" s="101"/>
      <c r="D2202" s="101"/>
    </row>
    <row r="2203" spans="3:4" ht="12.95" customHeight="1" x14ac:dyDescent="0.2">
      <c r="C2203" s="101"/>
      <c r="D2203" s="101"/>
    </row>
    <row r="2204" spans="3:4" ht="12.95" customHeight="1" x14ac:dyDescent="0.2">
      <c r="C2204" s="101"/>
      <c r="D2204" s="101"/>
    </row>
    <row r="2205" spans="3:4" ht="12.95" customHeight="1" x14ac:dyDescent="0.2">
      <c r="C2205" s="101"/>
      <c r="D2205" s="101"/>
    </row>
    <row r="2206" spans="3:4" ht="12.95" customHeight="1" x14ac:dyDescent="0.2">
      <c r="C2206" s="101"/>
      <c r="D2206" s="101"/>
    </row>
    <row r="2207" spans="3:4" ht="12.95" customHeight="1" x14ac:dyDescent="0.2">
      <c r="C2207" s="101"/>
      <c r="D2207" s="101"/>
    </row>
    <row r="2208" spans="3:4" ht="12.95" customHeight="1" x14ac:dyDescent="0.2">
      <c r="C2208" s="101"/>
      <c r="D2208" s="101"/>
    </row>
    <row r="2209" spans="3:4" ht="12.95" customHeight="1" x14ac:dyDescent="0.2">
      <c r="C2209" s="101"/>
      <c r="D2209" s="101"/>
    </row>
    <row r="2210" spans="3:4" ht="12.95" customHeight="1" x14ac:dyDescent="0.2">
      <c r="C2210" s="101"/>
      <c r="D2210" s="101"/>
    </row>
    <row r="2211" spans="3:4" ht="12.95" customHeight="1" x14ac:dyDescent="0.2">
      <c r="C2211" s="101"/>
      <c r="D2211" s="101"/>
    </row>
    <row r="2212" spans="3:4" ht="12.95" customHeight="1" x14ac:dyDescent="0.2">
      <c r="C2212" s="101"/>
      <c r="D2212" s="101"/>
    </row>
    <row r="2213" spans="3:4" ht="12.95" customHeight="1" x14ac:dyDescent="0.2">
      <c r="C2213" s="101"/>
      <c r="D2213" s="101"/>
    </row>
    <row r="2214" spans="3:4" ht="12.95" customHeight="1" x14ac:dyDescent="0.2">
      <c r="C2214" s="101"/>
      <c r="D2214" s="101"/>
    </row>
    <row r="2215" spans="3:4" ht="12.95" customHeight="1" x14ac:dyDescent="0.2">
      <c r="C2215" s="101"/>
      <c r="D2215" s="101"/>
    </row>
    <row r="2216" spans="3:4" ht="12.95" customHeight="1" x14ac:dyDescent="0.2">
      <c r="C2216" s="101"/>
      <c r="D2216" s="101"/>
    </row>
    <row r="2217" spans="3:4" ht="12.95" customHeight="1" x14ac:dyDescent="0.2">
      <c r="C2217" s="101"/>
      <c r="D2217" s="101"/>
    </row>
    <row r="2218" spans="3:4" ht="12.95" customHeight="1" x14ac:dyDescent="0.2">
      <c r="C2218" s="101"/>
      <c r="D2218" s="101"/>
    </row>
    <row r="2219" spans="3:4" ht="12.95" customHeight="1" x14ac:dyDescent="0.2">
      <c r="C2219" s="101"/>
      <c r="D2219" s="101"/>
    </row>
    <row r="2220" spans="3:4" ht="12.95" customHeight="1" x14ac:dyDescent="0.2">
      <c r="C2220" s="101"/>
      <c r="D2220" s="101"/>
    </row>
    <row r="2221" spans="3:4" ht="12.95" customHeight="1" x14ac:dyDescent="0.2">
      <c r="C2221" s="101"/>
      <c r="D2221" s="101"/>
    </row>
    <row r="2222" spans="3:4" ht="12.95" customHeight="1" x14ac:dyDescent="0.2">
      <c r="C2222" s="101"/>
      <c r="D2222" s="101"/>
    </row>
    <row r="2223" spans="3:4" ht="12.95" customHeight="1" x14ac:dyDescent="0.2">
      <c r="C2223" s="101"/>
      <c r="D2223" s="101"/>
    </row>
    <row r="2224" spans="3:4" ht="12.95" customHeight="1" x14ac:dyDescent="0.2">
      <c r="C2224" s="101"/>
      <c r="D2224" s="101"/>
    </row>
    <row r="2225" spans="3:4" ht="12.95" customHeight="1" x14ac:dyDescent="0.2">
      <c r="C2225" s="101"/>
      <c r="D2225" s="101"/>
    </row>
    <row r="2226" spans="3:4" ht="12.95" customHeight="1" x14ac:dyDescent="0.2">
      <c r="C2226" s="101"/>
      <c r="D2226" s="101"/>
    </row>
    <row r="2227" spans="3:4" ht="12.95" customHeight="1" x14ac:dyDescent="0.2">
      <c r="C2227" s="101"/>
      <c r="D2227" s="101"/>
    </row>
    <row r="2228" spans="3:4" ht="12.95" customHeight="1" x14ac:dyDescent="0.2">
      <c r="C2228" s="101"/>
      <c r="D2228" s="101"/>
    </row>
    <row r="2229" spans="3:4" ht="12.95" customHeight="1" x14ac:dyDescent="0.2">
      <c r="C2229" s="101"/>
      <c r="D2229" s="101"/>
    </row>
    <row r="2230" spans="3:4" ht="12.95" customHeight="1" x14ac:dyDescent="0.2">
      <c r="C2230" s="101"/>
      <c r="D2230" s="101"/>
    </row>
    <row r="2231" spans="3:4" ht="12.95" customHeight="1" x14ac:dyDescent="0.2">
      <c r="C2231" s="101"/>
      <c r="D2231" s="101"/>
    </row>
    <row r="2232" spans="3:4" ht="12.95" customHeight="1" x14ac:dyDescent="0.2">
      <c r="C2232" s="101"/>
      <c r="D2232" s="101"/>
    </row>
    <row r="2233" spans="3:4" ht="12.95" customHeight="1" x14ac:dyDescent="0.2">
      <c r="C2233" s="101"/>
      <c r="D2233" s="101"/>
    </row>
    <row r="2234" spans="3:4" ht="12.95" customHeight="1" x14ac:dyDescent="0.2">
      <c r="C2234" s="101"/>
      <c r="D2234" s="101"/>
    </row>
    <row r="2235" spans="3:4" ht="12.95" customHeight="1" x14ac:dyDescent="0.2">
      <c r="C2235" s="101"/>
      <c r="D2235" s="101"/>
    </row>
    <row r="2236" spans="3:4" ht="12.95" customHeight="1" x14ac:dyDescent="0.2">
      <c r="C2236" s="101"/>
      <c r="D2236" s="101"/>
    </row>
    <row r="2237" spans="3:4" ht="12.95" customHeight="1" x14ac:dyDescent="0.2">
      <c r="C2237" s="101"/>
      <c r="D2237" s="101"/>
    </row>
    <row r="2238" spans="3:4" ht="12.95" customHeight="1" x14ac:dyDescent="0.2">
      <c r="C2238" s="101"/>
      <c r="D2238" s="101"/>
    </row>
    <row r="2239" spans="3:4" ht="12.95" customHeight="1" x14ac:dyDescent="0.2">
      <c r="C2239" s="101"/>
      <c r="D2239" s="101"/>
    </row>
    <row r="2240" spans="3:4" ht="12.95" customHeight="1" x14ac:dyDescent="0.2">
      <c r="C2240" s="101"/>
      <c r="D2240" s="101"/>
    </row>
    <row r="2241" spans="3:4" ht="12.95" customHeight="1" x14ac:dyDescent="0.2">
      <c r="C2241" s="101"/>
      <c r="D2241" s="101"/>
    </row>
    <row r="2242" spans="3:4" ht="12.95" customHeight="1" x14ac:dyDescent="0.2">
      <c r="C2242" s="101"/>
      <c r="D2242" s="101"/>
    </row>
    <row r="2243" spans="3:4" ht="12.95" customHeight="1" x14ac:dyDescent="0.2">
      <c r="C2243" s="101"/>
      <c r="D2243" s="101"/>
    </row>
    <row r="2244" spans="3:4" ht="12.95" customHeight="1" x14ac:dyDescent="0.2">
      <c r="C2244" s="101"/>
      <c r="D2244" s="101"/>
    </row>
    <row r="2245" spans="3:4" ht="12.95" customHeight="1" x14ac:dyDescent="0.2">
      <c r="C2245" s="101"/>
      <c r="D2245" s="101"/>
    </row>
    <row r="2246" spans="3:4" ht="12.95" customHeight="1" x14ac:dyDescent="0.2">
      <c r="C2246" s="101"/>
      <c r="D2246" s="101"/>
    </row>
    <row r="2247" spans="3:4" ht="12.95" customHeight="1" x14ac:dyDescent="0.2">
      <c r="C2247" s="101"/>
      <c r="D2247" s="101"/>
    </row>
    <row r="2248" spans="3:4" ht="12.95" customHeight="1" x14ac:dyDescent="0.2">
      <c r="C2248" s="101"/>
      <c r="D2248" s="101"/>
    </row>
    <row r="2249" spans="3:4" ht="12.95" customHeight="1" x14ac:dyDescent="0.2">
      <c r="C2249" s="101"/>
      <c r="D2249" s="101"/>
    </row>
    <row r="2250" spans="3:4" ht="12.95" customHeight="1" x14ac:dyDescent="0.2">
      <c r="C2250" s="101"/>
      <c r="D2250" s="101"/>
    </row>
    <row r="2251" spans="3:4" ht="12.95" customHeight="1" x14ac:dyDescent="0.2">
      <c r="C2251" s="101"/>
      <c r="D2251" s="101"/>
    </row>
    <row r="2252" spans="3:4" ht="12.95" customHeight="1" x14ac:dyDescent="0.2">
      <c r="C2252" s="101"/>
      <c r="D2252" s="101"/>
    </row>
    <row r="2253" spans="3:4" ht="12.95" customHeight="1" x14ac:dyDescent="0.2">
      <c r="C2253" s="101"/>
      <c r="D2253" s="101"/>
    </row>
    <row r="2254" spans="3:4" ht="12.95" customHeight="1" x14ac:dyDescent="0.2">
      <c r="C2254" s="101"/>
      <c r="D2254" s="101"/>
    </row>
    <row r="2255" spans="3:4" ht="12.95" customHeight="1" x14ac:dyDescent="0.2">
      <c r="C2255" s="101"/>
      <c r="D2255" s="101"/>
    </row>
    <row r="2256" spans="3:4" ht="12.95" customHeight="1" x14ac:dyDescent="0.2">
      <c r="C2256" s="101"/>
      <c r="D2256" s="101"/>
    </row>
    <row r="2257" spans="3:4" ht="12.95" customHeight="1" x14ac:dyDescent="0.2">
      <c r="C2257" s="101"/>
      <c r="D2257" s="101"/>
    </row>
    <row r="2258" spans="3:4" ht="12.95" customHeight="1" x14ac:dyDescent="0.2">
      <c r="C2258" s="101"/>
      <c r="D2258" s="101"/>
    </row>
    <row r="2259" spans="3:4" ht="12.95" customHeight="1" x14ac:dyDescent="0.2">
      <c r="C2259" s="101"/>
      <c r="D2259" s="101"/>
    </row>
    <row r="2260" spans="3:4" ht="12.95" customHeight="1" x14ac:dyDescent="0.2">
      <c r="C2260" s="101"/>
      <c r="D2260" s="101"/>
    </row>
    <row r="2261" spans="3:4" ht="12.95" customHeight="1" x14ac:dyDescent="0.2">
      <c r="C2261" s="101"/>
      <c r="D2261" s="101"/>
    </row>
    <row r="2262" spans="3:4" ht="12.95" customHeight="1" x14ac:dyDescent="0.2">
      <c r="C2262" s="101"/>
      <c r="D2262" s="101"/>
    </row>
    <row r="2263" spans="3:4" ht="12.95" customHeight="1" x14ac:dyDescent="0.2">
      <c r="C2263" s="101"/>
      <c r="D2263" s="101"/>
    </row>
    <row r="2264" spans="3:4" ht="12.95" customHeight="1" x14ac:dyDescent="0.2">
      <c r="C2264" s="101"/>
      <c r="D2264" s="101"/>
    </row>
    <row r="2265" spans="3:4" ht="12.95" customHeight="1" x14ac:dyDescent="0.2">
      <c r="C2265" s="101"/>
      <c r="D2265" s="101"/>
    </row>
    <row r="2266" spans="3:4" ht="12.95" customHeight="1" x14ac:dyDescent="0.2">
      <c r="C2266" s="101"/>
      <c r="D2266" s="101"/>
    </row>
    <row r="2267" spans="3:4" ht="12.95" customHeight="1" x14ac:dyDescent="0.2">
      <c r="C2267" s="101"/>
      <c r="D2267" s="101"/>
    </row>
    <row r="2268" spans="3:4" ht="12.95" customHeight="1" x14ac:dyDescent="0.2">
      <c r="C2268" s="101"/>
      <c r="D2268" s="101"/>
    </row>
    <row r="2269" spans="3:4" ht="12.95" customHeight="1" x14ac:dyDescent="0.2">
      <c r="C2269" s="101"/>
      <c r="D2269" s="101"/>
    </row>
    <row r="2270" spans="3:4" ht="12.95" customHeight="1" x14ac:dyDescent="0.2">
      <c r="C2270" s="101"/>
      <c r="D2270" s="101"/>
    </row>
    <row r="2271" spans="3:4" ht="12.95" customHeight="1" x14ac:dyDescent="0.2">
      <c r="C2271" s="101"/>
      <c r="D2271" s="101"/>
    </row>
    <row r="2272" spans="3:4" ht="12.95" customHeight="1" x14ac:dyDescent="0.2">
      <c r="C2272" s="101"/>
      <c r="D2272" s="101"/>
    </row>
    <row r="2273" spans="3:4" ht="12.95" customHeight="1" x14ac:dyDescent="0.2">
      <c r="C2273" s="101"/>
      <c r="D2273" s="101"/>
    </row>
    <row r="2274" spans="3:4" ht="12.95" customHeight="1" x14ac:dyDescent="0.2">
      <c r="C2274" s="101"/>
      <c r="D2274" s="101"/>
    </row>
    <row r="2275" spans="3:4" ht="12.95" customHeight="1" x14ac:dyDescent="0.2">
      <c r="C2275" s="101"/>
      <c r="D2275" s="101"/>
    </row>
    <row r="2276" spans="3:4" ht="12.95" customHeight="1" x14ac:dyDescent="0.2">
      <c r="C2276" s="101"/>
      <c r="D2276" s="101"/>
    </row>
    <row r="2277" spans="3:4" ht="12.95" customHeight="1" x14ac:dyDescent="0.2">
      <c r="C2277" s="101"/>
      <c r="D2277" s="101"/>
    </row>
    <row r="2278" spans="3:4" ht="12.95" customHeight="1" x14ac:dyDescent="0.2">
      <c r="C2278" s="101"/>
      <c r="D2278" s="101"/>
    </row>
    <row r="2279" spans="3:4" ht="12.95" customHeight="1" x14ac:dyDescent="0.2">
      <c r="C2279" s="101"/>
      <c r="D2279" s="101"/>
    </row>
    <row r="2280" spans="3:4" ht="12.95" customHeight="1" x14ac:dyDescent="0.2">
      <c r="C2280" s="101"/>
      <c r="D2280" s="101"/>
    </row>
    <row r="2281" spans="3:4" ht="12.95" customHeight="1" x14ac:dyDescent="0.2">
      <c r="C2281" s="101"/>
      <c r="D2281" s="101"/>
    </row>
    <row r="2282" spans="3:4" ht="12.95" customHeight="1" x14ac:dyDescent="0.2">
      <c r="C2282" s="101"/>
      <c r="D2282" s="101"/>
    </row>
    <row r="2283" spans="3:4" ht="12.95" customHeight="1" x14ac:dyDescent="0.2">
      <c r="C2283" s="101"/>
      <c r="D2283" s="101"/>
    </row>
    <row r="2284" spans="3:4" ht="12.95" customHeight="1" x14ac:dyDescent="0.2">
      <c r="C2284" s="101"/>
      <c r="D2284" s="101"/>
    </row>
    <row r="2285" spans="3:4" ht="12.95" customHeight="1" x14ac:dyDescent="0.2">
      <c r="C2285" s="101"/>
      <c r="D2285" s="101"/>
    </row>
    <row r="2286" spans="3:4" ht="12.95" customHeight="1" x14ac:dyDescent="0.2">
      <c r="C2286" s="101"/>
      <c r="D2286" s="101"/>
    </row>
    <row r="2287" spans="3:4" ht="12.95" customHeight="1" x14ac:dyDescent="0.2">
      <c r="C2287" s="101"/>
      <c r="D2287" s="101"/>
    </row>
    <row r="2288" spans="3:4" ht="12.95" customHeight="1" x14ac:dyDescent="0.2">
      <c r="C2288" s="101"/>
      <c r="D2288" s="101"/>
    </row>
    <row r="2289" spans="3:4" ht="12.95" customHeight="1" x14ac:dyDescent="0.2">
      <c r="C2289" s="101"/>
      <c r="D2289" s="101"/>
    </row>
    <row r="2290" spans="3:4" ht="12.95" customHeight="1" x14ac:dyDescent="0.2">
      <c r="C2290" s="101"/>
      <c r="D2290" s="101"/>
    </row>
    <row r="2291" spans="3:4" ht="12.95" customHeight="1" x14ac:dyDescent="0.2">
      <c r="C2291" s="101"/>
      <c r="D2291" s="101"/>
    </row>
    <row r="2292" spans="3:4" ht="12.95" customHeight="1" x14ac:dyDescent="0.2">
      <c r="C2292" s="101"/>
      <c r="D2292" s="101"/>
    </row>
    <row r="2293" spans="3:4" ht="12.95" customHeight="1" x14ac:dyDescent="0.2">
      <c r="C2293" s="101"/>
      <c r="D2293" s="101"/>
    </row>
    <row r="2294" spans="3:4" ht="12.95" customHeight="1" x14ac:dyDescent="0.2">
      <c r="C2294" s="101"/>
      <c r="D2294" s="101"/>
    </row>
    <row r="2295" spans="3:4" ht="12.95" customHeight="1" x14ac:dyDescent="0.2">
      <c r="C2295" s="101"/>
      <c r="D2295" s="101"/>
    </row>
    <row r="2296" spans="3:4" ht="12.95" customHeight="1" x14ac:dyDescent="0.2">
      <c r="C2296" s="101"/>
      <c r="D2296" s="101"/>
    </row>
    <row r="2297" spans="3:4" ht="12.95" customHeight="1" x14ac:dyDescent="0.2">
      <c r="C2297" s="101"/>
      <c r="D2297" s="101"/>
    </row>
    <row r="2298" spans="3:4" ht="12.95" customHeight="1" x14ac:dyDescent="0.2">
      <c r="C2298" s="101"/>
      <c r="D2298" s="101"/>
    </row>
    <row r="2299" spans="3:4" ht="12.95" customHeight="1" x14ac:dyDescent="0.2">
      <c r="C2299" s="101"/>
      <c r="D2299" s="101"/>
    </row>
    <row r="2300" spans="3:4" ht="12.95" customHeight="1" x14ac:dyDescent="0.2">
      <c r="C2300" s="101"/>
      <c r="D2300" s="101"/>
    </row>
    <row r="2301" spans="3:4" ht="12.95" customHeight="1" x14ac:dyDescent="0.2">
      <c r="C2301" s="101"/>
      <c r="D2301" s="101"/>
    </row>
    <row r="2302" spans="3:4" ht="12.95" customHeight="1" x14ac:dyDescent="0.2">
      <c r="C2302" s="101"/>
      <c r="D2302" s="101"/>
    </row>
    <row r="2303" spans="3:4" ht="12.95" customHeight="1" x14ac:dyDescent="0.2">
      <c r="C2303" s="101"/>
      <c r="D2303" s="101"/>
    </row>
    <row r="2304" spans="3:4" ht="12.95" customHeight="1" x14ac:dyDescent="0.2">
      <c r="C2304" s="101"/>
      <c r="D2304" s="101"/>
    </row>
    <row r="2305" spans="3:4" ht="12.95" customHeight="1" x14ac:dyDescent="0.2">
      <c r="C2305" s="101"/>
      <c r="D2305" s="101"/>
    </row>
    <row r="2306" spans="3:4" ht="12.95" customHeight="1" x14ac:dyDescent="0.2">
      <c r="C2306" s="101"/>
      <c r="D2306" s="101"/>
    </row>
    <row r="2307" spans="3:4" ht="12.95" customHeight="1" x14ac:dyDescent="0.2">
      <c r="C2307" s="101"/>
      <c r="D2307" s="101"/>
    </row>
    <row r="2308" spans="3:4" ht="12.95" customHeight="1" x14ac:dyDescent="0.2">
      <c r="C2308" s="101"/>
      <c r="D2308" s="101"/>
    </row>
    <row r="2309" spans="3:4" ht="12.95" customHeight="1" x14ac:dyDescent="0.2">
      <c r="C2309" s="101"/>
      <c r="D2309" s="101"/>
    </row>
    <row r="2310" spans="3:4" ht="12.95" customHeight="1" x14ac:dyDescent="0.2">
      <c r="C2310" s="101"/>
      <c r="D2310" s="101"/>
    </row>
    <row r="2311" spans="3:4" ht="12.95" customHeight="1" x14ac:dyDescent="0.2">
      <c r="C2311" s="101"/>
      <c r="D2311" s="101"/>
    </row>
    <row r="2312" spans="3:4" ht="12.95" customHeight="1" x14ac:dyDescent="0.2">
      <c r="C2312" s="101"/>
      <c r="D2312" s="101"/>
    </row>
    <row r="2313" spans="3:4" ht="12.95" customHeight="1" x14ac:dyDescent="0.2">
      <c r="C2313" s="101"/>
      <c r="D2313" s="101"/>
    </row>
    <row r="2314" spans="3:4" ht="12.95" customHeight="1" x14ac:dyDescent="0.2">
      <c r="C2314" s="101"/>
      <c r="D2314" s="101"/>
    </row>
    <row r="2315" spans="3:4" ht="12.95" customHeight="1" x14ac:dyDescent="0.2">
      <c r="C2315" s="101"/>
      <c r="D2315" s="101"/>
    </row>
    <row r="2316" spans="3:4" ht="12.95" customHeight="1" x14ac:dyDescent="0.2">
      <c r="C2316" s="101"/>
      <c r="D2316" s="101"/>
    </row>
    <row r="2317" spans="3:4" ht="12.95" customHeight="1" x14ac:dyDescent="0.2">
      <c r="C2317" s="101"/>
      <c r="D2317" s="101"/>
    </row>
    <row r="2318" spans="3:4" ht="12.95" customHeight="1" x14ac:dyDescent="0.2">
      <c r="C2318" s="101"/>
      <c r="D2318" s="101"/>
    </row>
    <row r="2319" spans="3:4" ht="12.95" customHeight="1" x14ac:dyDescent="0.2">
      <c r="C2319" s="101"/>
      <c r="D2319" s="101"/>
    </row>
    <row r="2320" spans="3:4" ht="12.95" customHeight="1" x14ac:dyDescent="0.2">
      <c r="C2320" s="101"/>
      <c r="D2320" s="101"/>
    </row>
    <row r="2321" spans="3:4" ht="12.95" customHeight="1" x14ac:dyDescent="0.2">
      <c r="C2321" s="101"/>
      <c r="D2321" s="101"/>
    </row>
    <row r="2322" spans="3:4" ht="12.95" customHeight="1" x14ac:dyDescent="0.2">
      <c r="C2322" s="101"/>
      <c r="D2322" s="101"/>
    </row>
    <row r="2323" spans="3:4" ht="12.95" customHeight="1" x14ac:dyDescent="0.2">
      <c r="C2323" s="101"/>
      <c r="D2323" s="101"/>
    </row>
    <row r="2324" spans="3:4" ht="12.95" customHeight="1" x14ac:dyDescent="0.2">
      <c r="C2324" s="101"/>
      <c r="D2324" s="101"/>
    </row>
    <row r="2325" spans="3:4" ht="12.95" customHeight="1" x14ac:dyDescent="0.2">
      <c r="C2325" s="101"/>
      <c r="D2325" s="101"/>
    </row>
    <row r="2326" spans="3:4" ht="12.95" customHeight="1" x14ac:dyDescent="0.2">
      <c r="C2326" s="101"/>
      <c r="D2326" s="101"/>
    </row>
    <row r="2327" spans="3:4" ht="12.95" customHeight="1" x14ac:dyDescent="0.2">
      <c r="C2327" s="101"/>
      <c r="D2327" s="101"/>
    </row>
    <row r="2328" spans="3:4" ht="12.95" customHeight="1" x14ac:dyDescent="0.2">
      <c r="C2328" s="101"/>
      <c r="D2328" s="101"/>
    </row>
    <row r="2329" spans="3:4" ht="12.95" customHeight="1" x14ac:dyDescent="0.2">
      <c r="C2329" s="101"/>
      <c r="D2329" s="101"/>
    </row>
    <row r="2330" spans="3:4" ht="12.95" customHeight="1" x14ac:dyDescent="0.2">
      <c r="C2330" s="101"/>
      <c r="D2330" s="101"/>
    </row>
    <row r="2331" spans="3:4" ht="12.95" customHeight="1" x14ac:dyDescent="0.2">
      <c r="C2331" s="101"/>
      <c r="D2331" s="101"/>
    </row>
    <row r="2332" spans="3:4" ht="12.95" customHeight="1" x14ac:dyDescent="0.2">
      <c r="C2332" s="101"/>
      <c r="D2332" s="101"/>
    </row>
    <row r="2333" spans="3:4" ht="12.95" customHeight="1" x14ac:dyDescent="0.2">
      <c r="C2333" s="101"/>
      <c r="D2333" s="101"/>
    </row>
    <row r="2334" spans="3:4" ht="12.95" customHeight="1" x14ac:dyDescent="0.2">
      <c r="C2334" s="101"/>
      <c r="D2334" s="101"/>
    </row>
    <row r="2335" spans="3:4" ht="12.95" customHeight="1" x14ac:dyDescent="0.2">
      <c r="C2335" s="101"/>
      <c r="D2335" s="101"/>
    </row>
    <row r="2336" spans="3:4" ht="12.95" customHeight="1" x14ac:dyDescent="0.2">
      <c r="C2336" s="101"/>
      <c r="D2336" s="101"/>
    </row>
    <row r="2337" spans="3:4" ht="12.95" customHeight="1" x14ac:dyDescent="0.2">
      <c r="C2337" s="101"/>
      <c r="D2337" s="101"/>
    </row>
    <row r="2338" spans="3:4" ht="12.95" customHeight="1" x14ac:dyDescent="0.2">
      <c r="C2338" s="101"/>
      <c r="D2338" s="101"/>
    </row>
    <row r="2339" spans="3:4" ht="12.95" customHeight="1" x14ac:dyDescent="0.2">
      <c r="C2339" s="101"/>
      <c r="D2339" s="101"/>
    </row>
    <row r="2340" spans="3:4" ht="12.95" customHeight="1" x14ac:dyDescent="0.2">
      <c r="C2340" s="101"/>
      <c r="D2340" s="101"/>
    </row>
    <row r="2341" spans="3:4" ht="12.95" customHeight="1" x14ac:dyDescent="0.2">
      <c r="C2341" s="101"/>
      <c r="D2341" s="101"/>
    </row>
    <row r="2342" spans="3:4" ht="12.95" customHeight="1" x14ac:dyDescent="0.2">
      <c r="C2342" s="101"/>
      <c r="D2342" s="101"/>
    </row>
    <row r="2343" spans="3:4" ht="12.95" customHeight="1" x14ac:dyDescent="0.2">
      <c r="C2343" s="101"/>
      <c r="D2343" s="101"/>
    </row>
    <row r="2344" spans="3:4" ht="12.95" customHeight="1" x14ac:dyDescent="0.2">
      <c r="C2344" s="101"/>
      <c r="D2344" s="101"/>
    </row>
    <row r="2345" spans="3:4" ht="12.95" customHeight="1" x14ac:dyDescent="0.2">
      <c r="C2345" s="101"/>
      <c r="D2345" s="101"/>
    </row>
    <row r="2346" spans="3:4" ht="12.95" customHeight="1" x14ac:dyDescent="0.2">
      <c r="C2346" s="101"/>
      <c r="D2346" s="101"/>
    </row>
    <row r="2347" spans="3:4" ht="12.95" customHeight="1" x14ac:dyDescent="0.2">
      <c r="C2347" s="101"/>
      <c r="D2347" s="101"/>
    </row>
    <row r="2348" spans="3:4" ht="12.95" customHeight="1" x14ac:dyDescent="0.2">
      <c r="C2348" s="101"/>
      <c r="D2348" s="101"/>
    </row>
    <row r="2349" spans="3:4" ht="12.95" customHeight="1" x14ac:dyDescent="0.2">
      <c r="C2349" s="101"/>
      <c r="D2349" s="101"/>
    </row>
    <row r="2350" spans="3:4" ht="12.95" customHeight="1" x14ac:dyDescent="0.2">
      <c r="C2350" s="101"/>
      <c r="D2350" s="101"/>
    </row>
    <row r="2351" spans="3:4" ht="12.95" customHeight="1" x14ac:dyDescent="0.2">
      <c r="C2351" s="101"/>
      <c r="D2351" s="101"/>
    </row>
    <row r="2352" spans="3:4" ht="12.95" customHeight="1" x14ac:dyDescent="0.2">
      <c r="C2352" s="101"/>
      <c r="D2352" s="101"/>
    </row>
    <row r="2353" spans="3:4" ht="12.95" customHeight="1" x14ac:dyDescent="0.2">
      <c r="C2353" s="101"/>
      <c r="D2353" s="101"/>
    </row>
    <row r="2354" spans="3:4" ht="12.95" customHeight="1" x14ac:dyDescent="0.2">
      <c r="C2354" s="101"/>
      <c r="D2354" s="101"/>
    </row>
    <row r="2355" spans="3:4" ht="12.95" customHeight="1" x14ac:dyDescent="0.2">
      <c r="C2355" s="101"/>
      <c r="D2355" s="101"/>
    </row>
    <row r="2356" spans="3:4" ht="12.95" customHeight="1" x14ac:dyDescent="0.2">
      <c r="C2356" s="101"/>
      <c r="D2356" s="101"/>
    </row>
    <row r="2357" spans="3:4" ht="12.95" customHeight="1" x14ac:dyDescent="0.2">
      <c r="C2357" s="101"/>
      <c r="D2357" s="101"/>
    </row>
    <row r="2358" spans="3:4" ht="12.95" customHeight="1" x14ac:dyDescent="0.2">
      <c r="C2358" s="101"/>
      <c r="D2358" s="101"/>
    </row>
    <row r="2359" spans="3:4" ht="12.95" customHeight="1" x14ac:dyDescent="0.2">
      <c r="C2359" s="101"/>
      <c r="D2359" s="101"/>
    </row>
    <row r="2360" spans="3:4" ht="12.95" customHeight="1" x14ac:dyDescent="0.2">
      <c r="C2360" s="101"/>
      <c r="D2360" s="101"/>
    </row>
    <row r="2361" spans="3:4" ht="12.95" customHeight="1" x14ac:dyDescent="0.2">
      <c r="C2361" s="101"/>
      <c r="D2361" s="101"/>
    </row>
    <row r="2362" spans="3:4" ht="12.95" customHeight="1" x14ac:dyDescent="0.2">
      <c r="C2362" s="101"/>
      <c r="D2362" s="101"/>
    </row>
    <row r="2363" spans="3:4" ht="12.95" customHeight="1" x14ac:dyDescent="0.2">
      <c r="C2363" s="101"/>
      <c r="D2363" s="101"/>
    </row>
    <row r="2364" spans="3:4" ht="12.95" customHeight="1" x14ac:dyDescent="0.2">
      <c r="C2364" s="101"/>
      <c r="D2364" s="101"/>
    </row>
    <row r="2365" spans="3:4" ht="12.95" customHeight="1" x14ac:dyDescent="0.2">
      <c r="C2365" s="101"/>
      <c r="D2365" s="101"/>
    </row>
    <row r="2366" spans="3:4" ht="12.95" customHeight="1" x14ac:dyDescent="0.2">
      <c r="C2366" s="101"/>
      <c r="D2366" s="101"/>
    </row>
    <row r="2367" spans="3:4" ht="12.95" customHeight="1" x14ac:dyDescent="0.2">
      <c r="C2367" s="101"/>
      <c r="D2367" s="101"/>
    </row>
    <row r="2368" spans="3:4" ht="12.95" customHeight="1" x14ac:dyDescent="0.2">
      <c r="C2368" s="101"/>
      <c r="D2368" s="101"/>
    </row>
    <row r="2369" spans="3:4" ht="12.95" customHeight="1" x14ac:dyDescent="0.2">
      <c r="C2369" s="101"/>
      <c r="D2369" s="101"/>
    </row>
    <row r="2370" spans="3:4" ht="12.95" customHeight="1" x14ac:dyDescent="0.2">
      <c r="C2370" s="101"/>
      <c r="D2370" s="101"/>
    </row>
    <row r="2371" spans="3:4" ht="12.95" customHeight="1" x14ac:dyDescent="0.2">
      <c r="C2371" s="101"/>
      <c r="D2371" s="101"/>
    </row>
    <row r="2372" spans="3:4" ht="12.95" customHeight="1" x14ac:dyDescent="0.2">
      <c r="C2372" s="101"/>
      <c r="D2372" s="101"/>
    </row>
    <row r="2373" spans="3:4" ht="12.95" customHeight="1" x14ac:dyDescent="0.2">
      <c r="C2373" s="101"/>
      <c r="D2373" s="101"/>
    </row>
    <row r="2374" spans="3:4" ht="12.95" customHeight="1" x14ac:dyDescent="0.2">
      <c r="C2374" s="101"/>
      <c r="D2374" s="101"/>
    </row>
    <row r="2375" spans="3:4" ht="12.95" customHeight="1" x14ac:dyDescent="0.2">
      <c r="C2375" s="101"/>
      <c r="D2375" s="101"/>
    </row>
    <row r="2376" spans="3:4" ht="12.95" customHeight="1" x14ac:dyDescent="0.2">
      <c r="C2376" s="101"/>
      <c r="D2376" s="101"/>
    </row>
    <row r="2377" spans="3:4" ht="12.95" customHeight="1" x14ac:dyDescent="0.2">
      <c r="C2377" s="101"/>
      <c r="D2377" s="101"/>
    </row>
    <row r="2378" spans="3:4" ht="12.95" customHeight="1" x14ac:dyDescent="0.2">
      <c r="C2378" s="101"/>
      <c r="D2378" s="101"/>
    </row>
    <row r="2379" spans="3:4" ht="12.95" customHeight="1" x14ac:dyDescent="0.2">
      <c r="C2379" s="101"/>
      <c r="D2379" s="101"/>
    </row>
    <row r="2380" spans="3:4" ht="12.95" customHeight="1" x14ac:dyDescent="0.2">
      <c r="C2380" s="101"/>
      <c r="D2380" s="101"/>
    </row>
    <row r="2381" spans="3:4" ht="12.95" customHeight="1" x14ac:dyDescent="0.2">
      <c r="C2381" s="101"/>
      <c r="D2381" s="101"/>
    </row>
    <row r="2382" spans="3:4" ht="12.95" customHeight="1" x14ac:dyDescent="0.2">
      <c r="C2382" s="101"/>
      <c r="D2382" s="101"/>
    </row>
    <row r="2383" spans="3:4" ht="12.95" customHeight="1" x14ac:dyDescent="0.2">
      <c r="C2383" s="101"/>
      <c r="D2383" s="101"/>
    </row>
    <row r="2384" spans="3:4" ht="12.95" customHeight="1" x14ac:dyDescent="0.2">
      <c r="C2384" s="101"/>
      <c r="D2384" s="101"/>
    </row>
    <row r="2385" spans="3:4" ht="12.95" customHeight="1" x14ac:dyDescent="0.2">
      <c r="C2385" s="101"/>
      <c r="D2385" s="101"/>
    </row>
    <row r="2386" spans="3:4" ht="12.95" customHeight="1" x14ac:dyDescent="0.2">
      <c r="C2386" s="101"/>
      <c r="D2386" s="101"/>
    </row>
    <row r="2387" spans="3:4" ht="12.95" customHeight="1" x14ac:dyDescent="0.2">
      <c r="C2387" s="101"/>
      <c r="D2387" s="101"/>
    </row>
    <row r="2388" spans="3:4" ht="12.95" customHeight="1" x14ac:dyDescent="0.2">
      <c r="C2388" s="101"/>
      <c r="D2388" s="101"/>
    </row>
    <row r="2389" spans="3:4" ht="12.95" customHeight="1" x14ac:dyDescent="0.2">
      <c r="C2389" s="101"/>
      <c r="D2389" s="101"/>
    </row>
    <row r="2390" spans="3:4" ht="12.95" customHeight="1" x14ac:dyDescent="0.2">
      <c r="C2390" s="101"/>
      <c r="D2390" s="101"/>
    </row>
    <row r="2391" spans="3:4" ht="12.95" customHeight="1" x14ac:dyDescent="0.2">
      <c r="C2391" s="101"/>
      <c r="D2391" s="101"/>
    </row>
    <row r="2392" spans="3:4" ht="12.95" customHeight="1" x14ac:dyDescent="0.2">
      <c r="C2392" s="101"/>
      <c r="D2392" s="101"/>
    </row>
    <row r="2393" spans="3:4" ht="12.95" customHeight="1" x14ac:dyDescent="0.2">
      <c r="C2393" s="101"/>
      <c r="D2393" s="101"/>
    </row>
    <row r="2394" spans="3:4" ht="12.95" customHeight="1" x14ac:dyDescent="0.2">
      <c r="C2394" s="101"/>
      <c r="D2394" s="101"/>
    </row>
    <row r="2395" spans="3:4" ht="12.95" customHeight="1" x14ac:dyDescent="0.2">
      <c r="C2395" s="101"/>
      <c r="D2395" s="101"/>
    </row>
    <row r="2396" spans="3:4" ht="12.95" customHeight="1" x14ac:dyDescent="0.2">
      <c r="C2396" s="101"/>
      <c r="D2396" s="101"/>
    </row>
    <row r="2397" spans="3:4" ht="12.95" customHeight="1" x14ac:dyDescent="0.2">
      <c r="C2397" s="101"/>
      <c r="D2397" s="101"/>
    </row>
    <row r="2398" spans="3:4" ht="12.95" customHeight="1" x14ac:dyDescent="0.2">
      <c r="C2398" s="101"/>
      <c r="D2398" s="101"/>
    </row>
    <row r="2399" spans="3:4" ht="12.95" customHeight="1" x14ac:dyDescent="0.2">
      <c r="C2399" s="101"/>
      <c r="D2399" s="101"/>
    </row>
    <row r="2400" spans="3:4" ht="12.95" customHeight="1" x14ac:dyDescent="0.2">
      <c r="C2400" s="101"/>
      <c r="D2400" s="101"/>
    </row>
    <row r="2401" spans="3:4" ht="12.95" customHeight="1" x14ac:dyDescent="0.2">
      <c r="C2401" s="101"/>
      <c r="D2401" s="101"/>
    </row>
    <row r="2402" spans="3:4" ht="12.95" customHeight="1" x14ac:dyDescent="0.2">
      <c r="C2402" s="101"/>
      <c r="D2402" s="101"/>
    </row>
    <row r="2403" spans="3:4" ht="12.95" customHeight="1" x14ac:dyDescent="0.2">
      <c r="C2403" s="101"/>
      <c r="D2403" s="101"/>
    </row>
    <row r="2404" spans="3:4" ht="12.95" customHeight="1" x14ac:dyDescent="0.2">
      <c r="C2404" s="101"/>
      <c r="D2404" s="101"/>
    </row>
    <row r="2405" spans="3:4" ht="12.95" customHeight="1" x14ac:dyDescent="0.2">
      <c r="C2405" s="101"/>
      <c r="D2405" s="101"/>
    </row>
    <row r="2406" spans="3:4" ht="12.95" customHeight="1" x14ac:dyDescent="0.2">
      <c r="C2406" s="101"/>
      <c r="D2406" s="101"/>
    </row>
    <row r="2407" spans="3:4" ht="12.95" customHeight="1" x14ac:dyDescent="0.2">
      <c r="C2407" s="101"/>
      <c r="D2407" s="101"/>
    </row>
    <row r="2408" spans="3:4" ht="12.95" customHeight="1" x14ac:dyDescent="0.2">
      <c r="C2408" s="101"/>
      <c r="D2408" s="101"/>
    </row>
    <row r="2409" spans="3:4" ht="12.95" customHeight="1" x14ac:dyDescent="0.2">
      <c r="C2409" s="101"/>
      <c r="D2409" s="101"/>
    </row>
    <row r="2410" spans="3:4" ht="12.95" customHeight="1" x14ac:dyDescent="0.2">
      <c r="C2410" s="101"/>
      <c r="D2410" s="101"/>
    </row>
    <row r="2411" spans="3:4" ht="12.95" customHeight="1" x14ac:dyDescent="0.2">
      <c r="C2411" s="101"/>
      <c r="D2411" s="101"/>
    </row>
    <row r="2412" spans="3:4" ht="12.95" customHeight="1" x14ac:dyDescent="0.2">
      <c r="C2412" s="101"/>
      <c r="D2412" s="101"/>
    </row>
    <row r="2413" spans="3:4" ht="12.95" customHeight="1" x14ac:dyDescent="0.2">
      <c r="C2413" s="101"/>
      <c r="D2413" s="101"/>
    </row>
    <row r="2414" spans="3:4" ht="12.95" customHeight="1" x14ac:dyDescent="0.2">
      <c r="C2414" s="101"/>
      <c r="D2414" s="101"/>
    </row>
    <row r="2415" spans="3:4" ht="12.95" customHeight="1" x14ac:dyDescent="0.2">
      <c r="C2415" s="101"/>
      <c r="D2415" s="101"/>
    </row>
    <row r="2416" spans="3:4" ht="12.95" customHeight="1" x14ac:dyDescent="0.2">
      <c r="C2416" s="101"/>
      <c r="D2416" s="101"/>
    </row>
    <row r="2417" spans="3:4" ht="12.95" customHeight="1" x14ac:dyDescent="0.2">
      <c r="C2417" s="101"/>
      <c r="D2417" s="101"/>
    </row>
    <row r="2418" spans="3:4" ht="12.95" customHeight="1" x14ac:dyDescent="0.2">
      <c r="C2418" s="101"/>
      <c r="D2418" s="101"/>
    </row>
    <row r="2419" spans="3:4" ht="12.95" customHeight="1" x14ac:dyDescent="0.2">
      <c r="C2419" s="101"/>
      <c r="D2419" s="101"/>
    </row>
    <row r="2420" spans="3:4" ht="12.95" customHeight="1" x14ac:dyDescent="0.2">
      <c r="C2420" s="101"/>
      <c r="D2420" s="101"/>
    </row>
    <row r="2421" spans="3:4" ht="12.95" customHeight="1" x14ac:dyDescent="0.2">
      <c r="C2421" s="101"/>
      <c r="D2421" s="101"/>
    </row>
    <row r="2422" spans="3:4" ht="12.95" customHeight="1" x14ac:dyDescent="0.2">
      <c r="C2422" s="101"/>
      <c r="D2422" s="101"/>
    </row>
    <row r="2423" spans="3:4" ht="12.95" customHeight="1" x14ac:dyDescent="0.2">
      <c r="C2423" s="101"/>
      <c r="D2423" s="101"/>
    </row>
    <row r="2424" spans="3:4" ht="12.95" customHeight="1" x14ac:dyDescent="0.2">
      <c r="C2424" s="101"/>
      <c r="D2424" s="101"/>
    </row>
    <row r="2425" spans="3:4" ht="12.95" customHeight="1" x14ac:dyDescent="0.2">
      <c r="C2425" s="101"/>
      <c r="D2425" s="101"/>
    </row>
    <row r="2426" spans="3:4" ht="12.95" customHeight="1" x14ac:dyDescent="0.2">
      <c r="C2426" s="101"/>
      <c r="D2426" s="101"/>
    </row>
    <row r="2427" spans="3:4" ht="12.95" customHeight="1" x14ac:dyDescent="0.2">
      <c r="C2427" s="101"/>
      <c r="D2427" s="101"/>
    </row>
    <row r="2428" spans="3:4" ht="12.95" customHeight="1" x14ac:dyDescent="0.2">
      <c r="C2428" s="101"/>
      <c r="D2428" s="101"/>
    </row>
    <row r="2429" spans="3:4" ht="12.95" customHeight="1" x14ac:dyDescent="0.2">
      <c r="C2429" s="101"/>
      <c r="D2429" s="101"/>
    </row>
    <row r="2430" spans="3:4" ht="12.95" customHeight="1" x14ac:dyDescent="0.2">
      <c r="C2430" s="101"/>
      <c r="D2430" s="101"/>
    </row>
    <row r="2431" spans="3:4" ht="12.95" customHeight="1" x14ac:dyDescent="0.2">
      <c r="C2431" s="101"/>
      <c r="D2431" s="101"/>
    </row>
    <row r="2432" spans="3:4" ht="12.95" customHeight="1" x14ac:dyDescent="0.2">
      <c r="C2432" s="101"/>
      <c r="D2432" s="101"/>
    </row>
    <row r="2433" spans="3:4" ht="12.95" customHeight="1" x14ac:dyDescent="0.2">
      <c r="C2433" s="101"/>
      <c r="D2433" s="101"/>
    </row>
    <row r="2434" spans="3:4" ht="12.95" customHeight="1" x14ac:dyDescent="0.2">
      <c r="C2434" s="101"/>
      <c r="D2434" s="101"/>
    </row>
    <row r="2435" spans="3:4" ht="12.95" customHeight="1" x14ac:dyDescent="0.2">
      <c r="C2435" s="101"/>
      <c r="D2435" s="101"/>
    </row>
    <row r="2436" spans="3:4" ht="12.95" customHeight="1" x14ac:dyDescent="0.2">
      <c r="C2436" s="101"/>
      <c r="D2436" s="101"/>
    </row>
    <row r="2437" spans="3:4" ht="12.95" customHeight="1" x14ac:dyDescent="0.2">
      <c r="C2437" s="101"/>
      <c r="D2437" s="101"/>
    </row>
    <row r="2438" spans="3:4" ht="12.95" customHeight="1" x14ac:dyDescent="0.2">
      <c r="C2438" s="101"/>
      <c r="D2438" s="101"/>
    </row>
    <row r="2439" spans="3:4" ht="12.95" customHeight="1" x14ac:dyDescent="0.2">
      <c r="C2439" s="101"/>
      <c r="D2439" s="101"/>
    </row>
    <row r="2440" spans="3:4" ht="12.95" customHeight="1" x14ac:dyDescent="0.2">
      <c r="C2440" s="101"/>
      <c r="D2440" s="101"/>
    </row>
    <row r="2441" spans="3:4" ht="12.95" customHeight="1" x14ac:dyDescent="0.2">
      <c r="C2441" s="101"/>
      <c r="D2441" s="101"/>
    </row>
    <row r="2442" spans="3:4" ht="12.95" customHeight="1" x14ac:dyDescent="0.2">
      <c r="C2442" s="101"/>
      <c r="D2442" s="101"/>
    </row>
    <row r="2443" spans="3:4" ht="12.95" customHeight="1" x14ac:dyDescent="0.2">
      <c r="C2443" s="101"/>
      <c r="D2443" s="101"/>
    </row>
    <row r="2444" spans="3:4" ht="12.95" customHeight="1" x14ac:dyDescent="0.2">
      <c r="C2444" s="101"/>
      <c r="D2444" s="101"/>
    </row>
    <row r="2445" spans="3:4" ht="12.95" customHeight="1" x14ac:dyDescent="0.2">
      <c r="C2445" s="101"/>
      <c r="D2445" s="101"/>
    </row>
    <row r="2446" spans="3:4" ht="12.95" customHeight="1" x14ac:dyDescent="0.2">
      <c r="C2446" s="101"/>
      <c r="D2446" s="101"/>
    </row>
    <row r="2447" spans="3:4" ht="12.95" customHeight="1" x14ac:dyDescent="0.2">
      <c r="C2447" s="101"/>
      <c r="D2447" s="101"/>
    </row>
    <row r="2448" spans="3:4" ht="12.95" customHeight="1" x14ac:dyDescent="0.2">
      <c r="C2448" s="101"/>
      <c r="D2448" s="101"/>
    </row>
    <row r="2449" spans="3:4" ht="12.95" customHeight="1" x14ac:dyDescent="0.2">
      <c r="C2449" s="101"/>
      <c r="D2449" s="101"/>
    </row>
    <row r="2450" spans="3:4" ht="12.95" customHeight="1" x14ac:dyDescent="0.2">
      <c r="C2450" s="101"/>
      <c r="D2450" s="101"/>
    </row>
    <row r="2451" spans="3:4" ht="12.95" customHeight="1" x14ac:dyDescent="0.2">
      <c r="C2451" s="101"/>
      <c r="D2451" s="101"/>
    </row>
    <row r="2452" spans="3:4" ht="12.95" customHeight="1" x14ac:dyDescent="0.2">
      <c r="C2452" s="101"/>
      <c r="D2452" s="101"/>
    </row>
    <row r="2453" spans="3:4" ht="12.95" customHeight="1" x14ac:dyDescent="0.2">
      <c r="C2453" s="101"/>
      <c r="D2453" s="101"/>
    </row>
    <row r="2454" spans="3:4" ht="12.95" customHeight="1" x14ac:dyDescent="0.2">
      <c r="C2454" s="101"/>
      <c r="D2454" s="101"/>
    </row>
    <row r="2455" spans="3:4" ht="12.95" customHeight="1" x14ac:dyDescent="0.2">
      <c r="C2455" s="101"/>
      <c r="D2455" s="101"/>
    </row>
    <row r="2456" spans="3:4" ht="12.95" customHeight="1" x14ac:dyDescent="0.2">
      <c r="C2456" s="101"/>
      <c r="D2456" s="101"/>
    </row>
    <row r="2457" spans="3:4" ht="12.95" customHeight="1" x14ac:dyDescent="0.2">
      <c r="C2457" s="101"/>
      <c r="D2457" s="101"/>
    </row>
    <row r="2458" spans="3:4" ht="12.95" customHeight="1" x14ac:dyDescent="0.2">
      <c r="C2458" s="101"/>
      <c r="D2458" s="101"/>
    </row>
    <row r="2459" spans="3:4" ht="12.95" customHeight="1" x14ac:dyDescent="0.2">
      <c r="C2459" s="101"/>
      <c r="D2459" s="101"/>
    </row>
    <row r="2460" spans="3:4" ht="12.95" customHeight="1" x14ac:dyDescent="0.2">
      <c r="C2460" s="101"/>
      <c r="D2460" s="101"/>
    </row>
    <row r="2461" spans="3:4" ht="12.95" customHeight="1" x14ac:dyDescent="0.2">
      <c r="C2461" s="101"/>
      <c r="D2461" s="101"/>
    </row>
    <row r="2462" spans="3:4" ht="12.95" customHeight="1" x14ac:dyDescent="0.2">
      <c r="C2462" s="101"/>
      <c r="D2462" s="101"/>
    </row>
    <row r="2463" spans="3:4" ht="12.95" customHeight="1" x14ac:dyDescent="0.2">
      <c r="C2463" s="101"/>
      <c r="D2463" s="101"/>
    </row>
    <row r="2464" spans="3:4" ht="12.95" customHeight="1" x14ac:dyDescent="0.2">
      <c r="C2464" s="101"/>
      <c r="D2464" s="101"/>
    </row>
    <row r="2465" spans="3:4" ht="12.95" customHeight="1" x14ac:dyDescent="0.2">
      <c r="C2465" s="101"/>
      <c r="D2465" s="101"/>
    </row>
    <row r="2466" spans="3:4" ht="12.95" customHeight="1" x14ac:dyDescent="0.2">
      <c r="C2466" s="101"/>
      <c r="D2466" s="101"/>
    </row>
    <row r="2467" spans="3:4" ht="12.95" customHeight="1" x14ac:dyDescent="0.2">
      <c r="C2467" s="101"/>
      <c r="D2467" s="101"/>
    </row>
    <row r="2468" spans="3:4" ht="12.95" customHeight="1" x14ac:dyDescent="0.2">
      <c r="C2468" s="101"/>
      <c r="D2468" s="101"/>
    </row>
    <row r="2469" spans="3:4" ht="12.95" customHeight="1" x14ac:dyDescent="0.2">
      <c r="C2469" s="101"/>
      <c r="D2469" s="101"/>
    </row>
    <row r="2470" spans="3:4" ht="12.95" customHeight="1" x14ac:dyDescent="0.2">
      <c r="C2470" s="101"/>
      <c r="D2470" s="101"/>
    </row>
    <row r="2471" spans="3:4" ht="12.95" customHeight="1" x14ac:dyDescent="0.2">
      <c r="C2471" s="101"/>
      <c r="D2471" s="101"/>
    </row>
    <row r="2472" spans="3:4" ht="12.95" customHeight="1" x14ac:dyDescent="0.2">
      <c r="C2472" s="101"/>
      <c r="D2472" s="101"/>
    </row>
    <row r="2473" spans="3:4" ht="12.95" customHeight="1" x14ac:dyDescent="0.2">
      <c r="C2473" s="101"/>
      <c r="D2473" s="101"/>
    </row>
    <row r="2474" spans="3:4" ht="12.95" customHeight="1" x14ac:dyDescent="0.2">
      <c r="C2474" s="101"/>
      <c r="D2474" s="101"/>
    </row>
    <row r="2475" spans="3:4" ht="12.95" customHeight="1" x14ac:dyDescent="0.2">
      <c r="C2475" s="101"/>
      <c r="D2475" s="101"/>
    </row>
    <row r="2476" spans="3:4" ht="12.95" customHeight="1" x14ac:dyDescent="0.2">
      <c r="C2476" s="101"/>
      <c r="D2476" s="101"/>
    </row>
    <row r="2477" spans="3:4" ht="12.95" customHeight="1" x14ac:dyDescent="0.2">
      <c r="C2477" s="101"/>
      <c r="D2477" s="101"/>
    </row>
    <row r="2478" spans="3:4" ht="12.95" customHeight="1" x14ac:dyDescent="0.2">
      <c r="C2478" s="101"/>
      <c r="D2478" s="101"/>
    </row>
    <row r="2479" spans="3:4" ht="12.95" customHeight="1" x14ac:dyDescent="0.2">
      <c r="C2479" s="101"/>
      <c r="D2479" s="101"/>
    </row>
    <row r="2480" spans="3:4" ht="12.95" customHeight="1" x14ac:dyDescent="0.2">
      <c r="C2480" s="101"/>
      <c r="D2480" s="101"/>
    </row>
    <row r="2481" spans="3:4" ht="12.95" customHeight="1" x14ac:dyDescent="0.2">
      <c r="C2481" s="101"/>
      <c r="D2481" s="101"/>
    </row>
    <row r="2482" spans="3:4" ht="12.95" customHeight="1" x14ac:dyDescent="0.2">
      <c r="C2482" s="101"/>
      <c r="D2482" s="101"/>
    </row>
    <row r="2483" spans="3:4" ht="12.95" customHeight="1" x14ac:dyDescent="0.2">
      <c r="C2483" s="101"/>
      <c r="D2483" s="101"/>
    </row>
    <row r="2484" spans="3:4" ht="12.95" customHeight="1" x14ac:dyDescent="0.2">
      <c r="C2484" s="101"/>
      <c r="D2484" s="101"/>
    </row>
    <row r="2485" spans="3:4" ht="12.95" customHeight="1" x14ac:dyDescent="0.2">
      <c r="C2485" s="101"/>
      <c r="D2485" s="101"/>
    </row>
    <row r="2486" spans="3:4" ht="12.95" customHeight="1" x14ac:dyDescent="0.2">
      <c r="C2486" s="101"/>
      <c r="D2486" s="101"/>
    </row>
    <row r="2487" spans="3:4" ht="12.95" customHeight="1" x14ac:dyDescent="0.2">
      <c r="C2487" s="101"/>
      <c r="D2487" s="101"/>
    </row>
    <row r="2488" spans="3:4" ht="12.95" customHeight="1" x14ac:dyDescent="0.2">
      <c r="C2488" s="101"/>
      <c r="D2488" s="101"/>
    </row>
    <row r="2489" spans="3:4" ht="12.95" customHeight="1" x14ac:dyDescent="0.2">
      <c r="C2489" s="101"/>
      <c r="D2489" s="101"/>
    </row>
    <row r="2490" spans="3:4" ht="12.95" customHeight="1" x14ac:dyDescent="0.2">
      <c r="C2490" s="101"/>
      <c r="D2490" s="101"/>
    </row>
    <row r="2491" spans="3:4" ht="12.95" customHeight="1" x14ac:dyDescent="0.2">
      <c r="C2491" s="101"/>
      <c r="D2491" s="101"/>
    </row>
    <row r="2492" spans="3:4" ht="12.95" customHeight="1" x14ac:dyDescent="0.2">
      <c r="C2492" s="101"/>
      <c r="D2492" s="101"/>
    </row>
    <row r="2493" spans="3:4" ht="12.95" customHeight="1" x14ac:dyDescent="0.2">
      <c r="C2493" s="101"/>
      <c r="D2493" s="101"/>
    </row>
    <row r="2494" spans="3:4" ht="12.95" customHeight="1" x14ac:dyDescent="0.2">
      <c r="C2494" s="101"/>
      <c r="D2494" s="101"/>
    </row>
    <row r="2495" spans="3:4" ht="12.95" customHeight="1" x14ac:dyDescent="0.2">
      <c r="C2495" s="101"/>
      <c r="D2495" s="101"/>
    </row>
    <row r="2496" spans="3:4" ht="12.95" customHeight="1" x14ac:dyDescent="0.2">
      <c r="C2496" s="101"/>
      <c r="D2496" s="101"/>
    </row>
    <row r="2497" spans="3:4" ht="12.95" customHeight="1" x14ac:dyDescent="0.2">
      <c r="C2497" s="101"/>
      <c r="D2497" s="101"/>
    </row>
    <row r="2498" spans="3:4" ht="12.95" customHeight="1" x14ac:dyDescent="0.2">
      <c r="C2498" s="101"/>
      <c r="D2498" s="101"/>
    </row>
    <row r="2499" spans="3:4" ht="12.95" customHeight="1" x14ac:dyDescent="0.2">
      <c r="C2499" s="101"/>
      <c r="D2499" s="101"/>
    </row>
    <row r="2500" spans="3:4" ht="12.95" customHeight="1" x14ac:dyDescent="0.2">
      <c r="C2500" s="101"/>
      <c r="D2500" s="101"/>
    </row>
    <row r="2501" spans="3:4" ht="12.95" customHeight="1" x14ac:dyDescent="0.2">
      <c r="C2501" s="101"/>
      <c r="D2501" s="101"/>
    </row>
    <row r="2502" spans="3:4" ht="12.95" customHeight="1" x14ac:dyDescent="0.2">
      <c r="C2502" s="101"/>
      <c r="D2502" s="101"/>
    </row>
    <row r="2503" spans="3:4" ht="12.95" customHeight="1" x14ac:dyDescent="0.2">
      <c r="C2503" s="101"/>
      <c r="D2503" s="101"/>
    </row>
    <row r="2504" spans="3:4" ht="12.95" customHeight="1" x14ac:dyDescent="0.2">
      <c r="C2504" s="101"/>
      <c r="D2504" s="101"/>
    </row>
    <row r="2505" spans="3:4" ht="12.95" customHeight="1" x14ac:dyDescent="0.2">
      <c r="C2505" s="101"/>
      <c r="D2505" s="101"/>
    </row>
    <row r="2506" spans="3:4" ht="12.95" customHeight="1" x14ac:dyDescent="0.2">
      <c r="C2506" s="101"/>
      <c r="D2506" s="101"/>
    </row>
    <row r="2507" spans="3:4" ht="12.95" customHeight="1" x14ac:dyDescent="0.2">
      <c r="C2507" s="101"/>
      <c r="D2507" s="101"/>
    </row>
    <row r="2508" spans="3:4" ht="12.95" customHeight="1" x14ac:dyDescent="0.2">
      <c r="C2508" s="101"/>
      <c r="D2508" s="101"/>
    </row>
    <row r="2509" spans="3:4" ht="12.95" customHeight="1" x14ac:dyDescent="0.2">
      <c r="C2509" s="101"/>
      <c r="D2509" s="101"/>
    </row>
    <row r="2510" spans="3:4" ht="12.95" customHeight="1" x14ac:dyDescent="0.2">
      <c r="C2510" s="101"/>
      <c r="D2510" s="101"/>
    </row>
    <row r="2511" spans="3:4" ht="12.95" customHeight="1" x14ac:dyDescent="0.2">
      <c r="C2511" s="101"/>
      <c r="D2511" s="101"/>
    </row>
    <row r="2512" spans="3:4" ht="12.95" customHeight="1" x14ac:dyDescent="0.2">
      <c r="C2512" s="101"/>
      <c r="D2512" s="101"/>
    </row>
    <row r="2513" spans="3:4" ht="12.95" customHeight="1" x14ac:dyDescent="0.2">
      <c r="C2513" s="101"/>
      <c r="D2513" s="101"/>
    </row>
    <row r="2514" spans="3:4" ht="12.95" customHeight="1" x14ac:dyDescent="0.2">
      <c r="C2514" s="101"/>
      <c r="D2514" s="101"/>
    </row>
    <row r="2515" spans="3:4" ht="12.95" customHeight="1" x14ac:dyDescent="0.2">
      <c r="C2515" s="101"/>
      <c r="D2515" s="101"/>
    </row>
    <row r="2516" spans="3:4" ht="12.95" customHeight="1" x14ac:dyDescent="0.2">
      <c r="C2516" s="101"/>
      <c r="D2516" s="101"/>
    </row>
    <row r="2517" spans="3:4" ht="12.95" customHeight="1" x14ac:dyDescent="0.2">
      <c r="C2517" s="101"/>
      <c r="D2517" s="101"/>
    </row>
    <row r="2518" spans="3:4" ht="12.95" customHeight="1" x14ac:dyDescent="0.2">
      <c r="C2518" s="101"/>
      <c r="D2518" s="101"/>
    </row>
    <row r="2519" spans="3:4" ht="12.95" customHeight="1" x14ac:dyDescent="0.2">
      <c r="C2519" s="101"/>
      <c r="D2519" s="101"/>
    </row>
    <row r="2520" spans="3:4" ht="12.95" customHeight="1" x14ac:dyDescent="0.2">
      <c r="C2520" s="101"/>
      <c r="D2520" s="101"/>
    </row>
    <row r="2521" spans="3:4" ht="12.95" customHeight="1" x14ac:dyDescent="0.2">
      <c r="C2521" s="101"/>
      <c r="D2521" s="101"/>
    </row>
    <row r="2522" spans="3:4" ht="12.95" customHeight="1" x14ac:dyDescent="0.2">
      <c r="C2522" s="101"/>
      <c r="D2522" s="101"/>
    </row>
    <row r="2523" spans="3:4" ht="12.95" customHeight="1" x14ac:dyDescent="0.2">
      <c r="C2523" s="101"/>
      <c r="D2523" s="101"/>
    </row>
    <row r="2524" spans="3:4" ht="12.95" customHeight="1" x14ac:dyDescent="0.2">
      <c r="C2524" s="101"/>
      <c r="D2524" s="101"/>
    </row>
    <row r="2525" spans="3:4" ht="12.95" customHeight="1" x14ac:dyDescent="0.2">
      <c r="C2525" s="101"/>
      <c r="D2525" s="101"/>
    </row>
    <row r="2526" spans="3:4" ht="12.95" customHeight="1" x14ac:dyDescent="0.2">
      <c r="C2526" s="101"/>
      <c r="D2526" s="101"/>
    </row>
    <row r="2527" spans="3:4" ht="12.95" customHeight="1" x14ac:dyDescent="0.2">
      <c r="C2527" s="101"/>
      <c r="D2527" s="101"/>
    </row>
    <row r="2528" spans="3:4" ht="12.95" customHeight="1" x14ac:dyDescent="0.2">
      <c r="C2528" s="101"/>
      <c r="D2528" s="101"/>
    </row>
    <row r="2529" spans="3:4" ht="12.95" customHeight="1" x14ac:dyDescent="0.2">
      <c r="C2529" s="101"/>
      <c r="D2529" s="101"/>
    </row>
    <row r="2530" spans="3:4" ht="12.95" customHeight="1" x14ac:dyDescent="0.2">
      <c r="C2530" s="101"/>
      <c r="D2530" s="101"/>
    </row>
    <row r="2531" spans="3:4" ht="12.95" customHeight="1" x14ac:dyDescent="0.2">
      <c r="C2531" s="101"/>
      <c r="D2531" s="101"/>
    </row>
    <row r="2532" spans="3:4" ht="12.95" customHeight="1" x14ac:dyDescent="0.2">
      <c r="C2532" s="101"/>
      <c r="D2532" s="101"/>
    </row>
    <row r="2533" spans="3:4" ht="12.95" customHeight="1" x14ac:dyDescent="0.2">
      <c r="C2533" s="101"/>
      <c r="D2533" s="101"/>
    </row>
    <row r="2534" spans="3:4" ht="12.95" customHeight="1" x14ac:dyDescent="0.2">
      <c r="C2534" s="101"/>
      <c r="D2534" s="101"/>
    </row>
    <row r="2535" spans="3:4" ht="12.95" customHeight="1" x14ac:dyDescent="0.2">
      <c r="C2535" s="101"/>
      <c r="D2535" s="101"/>
    </row>
    <row r="2536" spans="3:4" ht="12.95" customHeight="1" x14ac:dyDescent="0.2">
      <c r="C2536" s="101"/>
      <c r="D2536" s="101"/>
    </row>
    <row r="2537" spans="3:4" ht="12.95" customHeight="1" x14ac:dyDescent="0.2">
      <c r="C2537" s="101"/>
      <c r="D2537" s="101"/>
    </row>
    <row r="2538" spans="3:4" ht="12.95" customHeight="1" x14ac:dyDescent="0.2">
      <c r="C2538" s="101"/>
      <c r="D2538" s="101"/>
    </row>
    <row r="2539" spans="3:4" ht="12.95" customHeight="1" x14ac:dyDescent="0.2">
      <c r="C2539" s="101"/>
      <c r="D2539" s="101"/>
    </row>
    <row r="2540" spans="3:4" ht="12.95" customHeight="1" x14ac:dyDescent="0.2">
      <c r="C2540" s="101"/>
      <c r="D2540" s="101"/>
    </row>
    <row r="2541" spans="3:4" ht="12.95" customHeight="1" x14ac:dyDescent="0.2">
      <c r="C2541" s="101"/>
      <c r="D2541" s="101"/>
    </row>
    <row r="2542" spans="3:4" ht="12.95" customHeight="1" x14ac:dyDescent="0.2">
      <c r="C2542" s="101"/>
      <c r="D2542" s="101"/>
    </row>
    <row r="2543" spans="3:4" ht="12.95" customHeight="1" x14ac:dyDescent="0.2">
      <c r="C2543" s="101"/>
      <c r="D2543" s="101"/>
    </row>
    <row r="2544" spans="3:4" ht="12.95" customHeight="1" x14ac:dyDescent="0.2">
      <c r="C2544" s="101"/>
      <c r="D2544" s="101"/>
    </row>
    <row r="2545" spans="3:4" ht="12.95" customHeight="1" x14ac:dyDescent="0.2">
      <c r="C2545" s="101"/>
      <c r="D2545" s="101"/>
    </row>
    <row r="2546" spans="3:4" ht="12.95" customHeight="1" x14ac:dyDescent="0.2">
      <c r="C2546" s="101"/>
      <c r="D2546" s="101"/>
    </row>
    <row r="2547" spans="3:4" ht="12.95" customHeight="1" x14ac:dyDescent="0.2">
      <c r="C2547" s="101"/>
      <c r="D2547" s="101"/>
    </row>
    <row r="2548" spans="3:4" ht="12.95" customHeight="1" x14ac:dyDescent="0.2">
      <c r="C2548" s="101"/>
      <c r="D2548" s="101"/>
    </row>
  </sheetData>
  <protectedRanges>
    <protectedRange sqref="A455:D457" name="Range1"/>
  </protectedRanges>
  <sortState xmlns:xlrd2="http://schemas.microsoft.com/office/spreadsheetml/2017/richdata2" ref="A21:V466">
    <sortCondition ref="C21:C466"/>
  </sortState>
  <phoneticPr fontId="0" type="noConversion"/>
  <hyperlinks>
    <hyperlink ref="H62726" r:id="rId1" display="http://vsolj.cetus-net.org/bulletin.html" xr:uid="{00000000-0004-0000-0000-000000000000}"/>
    <hyperlink ref="H62719" r:id="rId2" display="https://www.aavso.org/ejaavso" xr:uid="{00000000-0004-0000-0000-000001000000}"/>
    <hyperlink ref="I62726" r:id="rId3" display="http://vsolj.cetus-net.org/bulletin.html" xr:uid="{00000000-0004-0000-0000-000002000000}"/>
    <hyperlink ref="AQ56369" r:id="rId4" display="http://cdsbib.u-strasbg.fr/cgi-bin/cdsbib?1990RMxAA..21..381G" xr:uid="{00000000-0004-0000-0000-000003000000}"/>
    <hyperlink ref="H62723" r:id="rId5" display="https://www.aavso.org/ejaavso" xr:uid="{00000000-0004-0000-0000-000004000000}"/>
    <hyperlink ref="AP3733" r:id="rId6" display="http://cdsbib.u-strasbg.fr/cgi-bin/cdsbib?1990RMxAA..21..381G" xr:uid="{00000000-0004-0000-0000-000005000000}"/>
    <hyperlink ref="AP3736" r:id="rId7" display="http://cdsbib.u-strasbg.fr/cgi-bin/cdsbib?1990RMxAA..21..381G" xr:uid="{00000000-0004-0000-0000-000006000000}"/>
    <hyperlink ref="AP3734" r:id="rId8" display="http://cdsbib.u-strasbg.fr/cgi-bin/cdsbib?1990RMxAA..21..381G" xr:uid="{00000000-0004-0000-0000-000007000000}"/>
    <hyperlink ref="AP3718" r:id="rId9" display="http://cdsbib.u-strasbg.fr/cgi-bin/cdsbib?1990RMxAA..21..381G" xr:uid="{00000000-0004-0000-0000-000008000000}"/>
    <hyperlink ref="AQ3947" r:id="rId10" display="http://cdsbib.u-strasbg.fr/cgi-bin/cdsbib?1990RMxAA..21..381G" xr:uid="{00000000-0004-0000-0000-000009000000}"/>
    <hyperlink ref="AQ3951" r:id="rId11" display="http://cdsbib.u-strasbg.fr/cgi-bin/cdsbib?1990RMxAA..21..381G" xr:uid="{00000000-0004-0000-0000-00000A000000}"/>
    <hyperlink ref="AQ63639" r:id="rId12" display="http://cdsbib.u-strasbg.fr/cgi-bin/cdsbib?1990RMxAA..21..381G" xr:uid="{00000000-0004-0000-0000-00000B000000}"/>
    <hyperlink ref="I839" r:id="rId13" display="http://vsolj.cetus-net.org/bulletin.html" xr:uid="{00000000-0004-0000-0000-00000C000000}"/>
    <hyperlink ref="H839" r:id="rId14" display="http://vsolj.cetus-net.org/bulletin.html" xr:uid="{00000000-0004-0000-0000-00000D000000}"/>
    <hyperlink ref="AQ64300" r:id="rId15" display="http://cdsbib.u-strasbg.fr/cgi-bin/cdsbib?1990RMxAA..21..381G" xr:uid="{00000000-0004-0000-0000-00000E000000}"/>
    <hyperlink ref="AQ64299" r:id="rId16" display="http://cdsbib.u-strasbg.fr/cgi-bin/cdsbib?1990RMxAA..21..381G" xr:uid="{00000000-0004-0000-0000-00000F000000}"/>
    <hyperlink ref="AP2009" r:id="rId17" display="http://cdsbib.u-strasbg.fr/cgi-bin/cdsbib?1990RMxAA..21..381G" xr:uid="{00000000-0004-0000-0000-000010000000}"/>
    <hyperlink ref="AP2027" r:id="rId18" display="http://cdsbib.u-strasbg.fr/cgi-bin/cdsbib?1990RMxAA..21..381G" xr:uid="{00000000-0004-0000-0000-000011000000}"/>
    <hyperlink ref="AP2028" r:id="rId19" display="http://cdsbib.u-strasbg.fr/cgi-bin/cdsbib?1990RMxAA..21..381G" xr:uid="{00000000-0004-0000-0000-000012000000}"/>
    <hyperlink ref="AP2024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370" workbookViewId="0">
      <selection activeCell="A268" sqref="A268:C416"/>
    </sheetView>
  </sheetViews>
  <sheetFormatPr defaultRowHeight="12.75" x14ac:dyDescent="0.2"/>
  <cols>
    <col min="1" max="1" width="19.7109375" style="52" customWidth="1"/>
    <col min="2" max="2" width="4.42578125" style="10" customWidth="1"/>
    <col min="3" max="3" width="12.7109375" style="52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52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51" t="s">
        <v>172</v>
      </c>
      <c r="I1" s="53" t="s">
        <v>173</v>
      </c>
      <c r="J1" s="54" t="s">
        <v>174</v>
      </c>
    </row>
    <row r="2" spans="1:16" x14ac:dyDescent="0.2">
      <c r="I2" s="55" t="s">
        <v>175</v>
      </c>
      <c r="J2" s="56" t="s">
        <v>176</v>
      </c>
    </row>
    <row r="3" spans="1:16" x14ac:dyDescent="0.2">
      <c r="A3" s="57" t="s">
        <v>177</v>
      </c>
      <c r="I3" s="55" t="s">
        <v>178</v>
      </c>
      <c r="J3" s="56" t="s">
        <v>81</v>
      </c>
    </row>
    <row r="4" spans="1:16" x14ac:dyDescent="0.2">
      <c r="I4" s="55" t="s">
        <v>179</v>
      </c>
      <c r="J4" s="56" t="s">
        <v>81</v>
      </c>
    </row>
    <row r="5" spans="1:16" ht="13.5" thickBot="1" x14ac:dyDescent="0.25">
      <c r="I5" s="58" t="s">
        <v>122</v>
      </c>
      <c r="J5" s="59" t="s">
        <v>148</v>
      </c>
    </row>
    <row r="10" spans="1:16" ht="13.5" thickBot="1" x14ac:dyDescent="0.25"/>
    <row r="11" spans="1:16" ht="12.75" customHeight="1" thickBot="1" x14ac:dyDescent="0.25">
      <c r="A11" s="52" t="str">
        <f t="shared" ref="A11:A74" si="0">P11</f>
        <v> VB 5.8 </v>
      </c>
      <c r="B11" s="14" t="str">
        <f t="shared" ref="B11:B74" si="1">IF(H11=INT(H11),"I","II")</f>
        <v>I</v>
      </c>
      <c r="C11" s="52">
        <f t="shared" ref="C11:C74" si="2">1*G11</f>
        <v>26456.397000000001</v>
      </c>
      <c r="D11" s="10" t="str">
        <f t="shared" ref="D11:D74" si="3">VLOOKUP(F11,I$1:J$5,2,FALSE)</f>
        <v>vis</v>
      </c>
      <c r="E11" s="60">
        <f>VLOOKUP(C11,Active!C$21:E$962,3,FALSE)</f>
        <v>-28842.035464872406</v>
      </c>
      <c r="F11" s="14" t="s">
        <v>122</v>
      </c>
      <c r="G11" s="10" t="str">
        <f t="shared" ref="G11:G74" si="4">MID(I11,3,LEN(I11)-3)</f>
        <v>26456.397</v>
      </c>
      <c r="H11" s="52">
        <f t="shared" ref="H11:H74" si="5">1*K11</f>
        <v>-28842</v>
      </c>
      <c r="I11" s="61" t="s">
        <v>320</v>
      </c>
      <c r="J11" s="62" t="s">
        <v>321</v>
      </c>
      <c r="K11" s="61">
        <v>-28842</v>
      </c>
      <c r="L11" s="61" t="s">
        <v>322</v>
      </c>
      <c r="M11" s="62" t="s">
        <v>186</v>
      </c>
      <c r="N11" s="62"/>
      <c r="O11" s="63" t="s">
        <v>323</v>
      </c>
      <c r="P11" s="63" t="s">
        <v>324</v>
      </c>
    </row>
    <row r="12" spans="1:16" ht="12.75" customHeight="1" thickBot="1" x14ac:dyDescent="0.25">
      <c r="A12" s="52" t="str">
        <f t="shared" si="0"/>
        <v> VB 5.8 </v>
      </c>
      <c r="B12" s="14" t="str">
        <f t="shared" si="1"/>
        <v>I</v>
      </c>
      <c r="C12" s="52">
        <f t="shared" si="2"/>
        <v>26509.449000000001</v>
      </c>
      <c r="D12" s="10" t="str">
        <f t="shared" si="3"/>
        <v>vis</v>
      </c>
      <c r="E12" s="60">
        <f>VLOOKUP(C12,Active!C$21:E$962,3,FALSE)</f>
        <v>-28740.969825509554</v>
      </c>
      <c r="F12" s="14" t="s">
        <v>122</v>
      </c>
      <c r="G12" s="10" t="str">
        <f t="shared" si="4"/>
        <v>26509.449</v>
      </c>
      <c r="H12" s="52">
        <f t="shared" si="5"/>
        <v>-28741</v>
      </c>
      <c r="I12" s="61" t="s">
        <v>325</v>
      </c>
      <c r="J12" s="62" t="s">
        <v>326</v>
      </c>
      <c r="K12" s="61">
        <v>-28741</v>
      </c>
      <c r="L12" s="61" t="s">
        <v>327</v>
      </c>
      <c r="M12" s="62" t="s">
        <v>186</v>
      </c>
      <c r="N12" s="62"/>
      <c r="O12" s="63" t="s">
        <v>323</v>
      </c>
      <c r="P12" s="63" t="s">
        <v>324</v>
      </c>
    </row>
    <row r="13" spans="1:16" ht="12.75" customHeight="1" thickBot="1" x14ac:dyDescent="0.25">
      <c r="A13" s="52" t="str">
        <f t="shared" si="0"/>
        <v> VB 5.8 </v>
      </c>
      <c r="B13" s="14" t="str">
        <f t="shared" si="1"/>
        <v>I</v>
      </c>
      <c r="C13" s="52">
        <f t="shared" si="2"/>
        <v>26744.607</v>
      </c>
      <c r="D13" s="10" t="str">
        <f t="shared" si="3"/>
        <v>vis</v>
      </c>
      <c r="E13" s="60">
        <f>VLOOKUP(C13,Active!C$21:E$962,3,FALSE)</f>
        <v>-28292.986834834563</v>
      </c>
      <c r="F13" s="14" t="s">
        <v>122</v>
      </c>
      <c r="G13" s="10" t="str">
        <f t="shared" si="4"/>
        <v>26744.607</v>
      </c>
      <c r="H13" s="52">
        <f t="shared" si="5"/>
        <v>-28293</v>
      </c>
      <c r="I13" s="61" t="s">
        <v>328</v>
      </c>
      <c r="J13" s="62" t="s">
        <v>329</v>
      </c>
      <c r="K13" s="61">
        <v>-28293</v>
      </c>
      <c r="L13" s="61" t="s">
        <v>330</v>
      </c>
      <c r="M13" s="62" t="s">
        <v>186</v>
      </c>
      <c r="N13" s="62"/>
      <c r="O13" s="63" t="s">
        <v>323</v>
      </c>
      <c r="P13" s="63" t="s">
        <v>324</v>
      </c>
    </row>
    <row r="14" spans="1:16" ht="12.75" customHeight="1" thickBot="1" x14ac:dyDescent="0.25">
      <c r="A14" s="52" t="str">
        <f t="shared" si="0"/>
        <v> VB 5.8 </v>
      </c>
      <c r="B14" s="14" t="str">
        <f t="shared" si="1"/>
        <v>I</v>
      </c>
      <c r="C14" s="52">
        <f t="shared" si="2"/>
        <v>27133.562999999998</v>
      </c>
      <c r="D14" s="10" t="str">
        <f t="shared" si="3"/>
        <v>vis</v>
      </c>
      <c r="E14" s="60">
        <f>VLOOKUP(C14,Active!C$21:E$962,3,FALSE)</f>
        <v>-27552.014075579158</v>
      </c>
      <c r="F14" s="14" t="s">
        <v>122</v>
      </c>
      <c r="G14" s="10" t="str">
        <f t="shared" si="4"/>
        <v>27133.563</v>
      </c>
      <c r="H14" s="52">
        <f t="shared" si="5"/>
        <v>-27552</v>
      </c>
      <c r="I14" s="61" t="s">
        <v>342</v>
      </c>
      <c r="J14" s="62" t="s">
        <v>343</v>
      </c>
      <c r="K14" s="61">
        <v>-27552</v>
      </c>
      <c r="L14" s="61" t="s">
        <v>344</v>
      </c>
      <c r="M14" s="62" t="s">
        <v>186</v>
      </c>
      <c r="N14" s="62"/>
      <c r="O14" s="63" t="s">
        <v>323</v>
      </c>
      <c r="P14" s="63" t="s">
        <v>324</v>
      </c>
    </row>
    <row r="15" spans="1:16" ht="12.75" customHeight="1" thickBot="1" x14ac:dyDescent="0.25">
      <c r="A15" s="52" t="str">
        <f t="shared" si="0"/>
        <v> VB 5.8 </v>
      </c>
      <c r="B15" s="14" t="str">
        <f t="shared" si="1"/>
        <v>I</v>
      </c>
      <c r="C15" s="52">
        <f t="shared" si="2"/>
        <v>28248.505000000001</v>
      </c>
      <c r="D15" s="10" t="str">
        <f t="shared" si="3"/>
        <v>vis</v>
      </c>
      <c r="E15" s="60">
        <f>VLOOKUP(C15,Active!C$21:E$962,3,FALSE)</f>
        <v>-25428.016373654664</v>
      </c>
      <c r="F15" s="14" t="s">
        <v>122</v>
      </c>
      <c r="G15" s="10" t="str">
        <f t="shared" si="4"/>
        <v>28248.505</v>
      </c>
      <c r="H15" s="52">
        <f t="shared" si="5"/>
        <v>-25428</v>
      </c>
      <c r="I15" s="61" t="s">
        <v>362</v>
      </c>
      <c r="J15" s="62" t="s">
        <v>363</v>
      </c>
      <c r="K15" s="61">
        <v>-25428</v>
      </c>
      <c r="L15" s="61" t="s">
        <v>364</v>
      </c>
      <c r="M15" s="62" t="s">
        <v>186</v>
      </c>
      <c r="N15" s="62"/>
      <c r="O15" s="63" t="s">
        <v>323</v>
      </c>
      <c r="P15" s="63" t="s">
        <v>324</v>
      </c>
    </row>
    <row r="16" spans="1:16" ht="12.75" customHeight="1" thickBot="1" x14ac:dyDescent="0.25">
      <c r="A16" s="52" t="str">
        <f t="shared" si="0"/>
        <v> VB 5.8 </v>
      </c>
      <c r="B16" s="14" t="str">
        <f t="shared" si="1"/>
        <v>I</v>
      </c>
      <c r="C16" s="52">
        <f t="shared" si="2"/>
        <v>28310.454000000002</v>
      </c>
      <c r="D16" s="10" t="str">
        <f t="shared" si="3"/>
        <v>vis</v>
      </c>
      <c r="E16" s="60">
        <f>VLOOKUP(C16,Active!C$21:E$962,3,FALSE)</f>
        <v>-25310.001684427316</v>
      </c>
      <c r="F16" s="14" t="s">
        <v>122</v>
      </c>
      <c r="G16" s="10" t="str">
        <f t="shared" si="4"/>
        <v>28310.454</v>
      </c>
      <c r="H16" s="52">
        <f t="shared" si="5"/>
        <v>-25310</v>
      </c>
      <c r="I16" s="61" t="s">
        <v>365</v>
      </c>
      <c r="J16" s="62" t="s">
        <v>366</v>
      </c>
      <c r="K16" s="61">
        <v>-25310</v>
      </c>
      <c r="L16" s="61" t="s">
        <v>200</v>
      </c>
      <c r="M16" s="62" t="s">
        <v>186</v>
      </c>
      <c r="N16" s="62"/>
      <c r="O16" s="63" t="s">
        <v>323</v>
      </c>
      <c r="P16" s="63" t="s">
        <v>324</v>
      </c>
    </row>
    <row r="17" spans="1:16" ht="12.75" customHeight="1" thickBot="1" x14ac:dyDescent="0.25">
      <c r="A17" s="52" t="str">
        <f t="shared" si="0"/>
        <v> VB 5.8 </v>
      </c>
      <c r="B17" s="14" t="str">
        <f t="shared" si="1"/>
        <v>I</v>
      </c>
      <c r="C17" s="52">
        <f t="shared" si="2"/>
        <v>28690.491999999998</v>
      </c>
      <c r="D17" s="10" t="str">
        <f t="shared" si="3"/>
        <v>vis</v>
      </c>
      <c r="E17" s="60">
        <f>VLOOKUP(C17,Active!C$21:E$962,3,FALSE)</f>
        <v>-24586.017980661582</v>
      </c>
      <c r="F17" s="14" t="s">
        <v>122</v>
      </c>
      <c r="G17" s="10" t="str">
        <f t="shared" si="4"/>
        <v>28690.492</v>
      </c>
      <c r="H17" s="52">
        <f t="shared" si="5"/>
        <v>-24586</v>
      </c>
      <c r="I17" s="61" t="s">
        <v>370</v>
      </c>
      <c r="J17" s="62" t="s">
        <v>371</v>
      </c>
      <c r="K17" s="61">
        <v>-24586</v>
      </c>
      <c r="L17" s="61" t="s">
        <v>364</v>
      </c>
      <c r="M17" s="62" t="s">
        <v>186</v>
      </c>
      <c r="N17" s="62"/>
      <c r="O17" s="63" t="s">
        <v>323</v>
      </c>
      <c r="P17" s="63" t="s">
        <v>324</v>
      </c>
    </row>
    <row r="18" spans="1:16" ht="12.75" customHeight="1" thickBot="1" x14ac:dyDescent="0.25">
      <c r="A18" s="52" t="str">
        <f t="shared" si="0"/>
        <v> VB 5.8 </v>
      </c>
      <c r="B18" s="14" t="str">
        <f t="shared" si="1"/>
        <v>I</v>
      </c>
      <c r="C18" s="52">
        <f t="shared" si="2"/>
        <v>28751.406999999999</v>
      </c>
      <c r="D18" s="10" t="str">
        <f t="shared" si="3"/>
        <v>pg</v>
      </c>
      <c r="E18" s="60">
        <f>VLOOKUP(C18,Active!C$21:E$962,3,FALSE)</f>
        <v>-24469.973092216504</v>
      </c>
      <c r="F18" s="14" t="str">
        <f>LEFT(M18,1)</f>
        <v>P</v>
      </c>
      <c r="G18" s="10" t="str">
        <f t="shared" si="4"/>
        <v>28751.407</v>
      </c>
      <c r="H18" s="52">
        <f t="shared" si="5"/>
        <v>-24470</v>
      </c>
      <c r="I18" s="61" t="s">
        <v>372</v>
      </c>
      <c r="J18" s="62" t="s">
        <v>373</v>
      </c>
      <c r="K18" s="61">
        <v>-24470</v>
      </c>
      <c r="L18" s="61" t="s">
        <v>280</v>
      </c>
      <c r="M18" s="62" t="s">
        <v>186</v>
      </c>
      <c r="N18" s="62"/>
      <c r="O18" s="63" t="s">
        <v>323</v>
      </c>
      <c r="P18" s="63" t="s">
        <v>324</v>
      </c>
    </row>
    <row r="19" spans="1:16" ht="12.75" customHeight="1" thickBot="1" x14ac:dyDescent="0.25">
      <c r="A19" s="52" t="str">
        <f t="shared" si="0"/>
        <v> VB 5.8 </v>
      </c>
      <c r="B19" s="14" t="str">
        <f t="shared" si="1"/>
        <v>I</v>
      </c>
      <c r="C19" s="52">
        <f t="shared" si="2"/>
        <v>29014.386999999999</v>
      </c>
      <c r="D19" s="10" t="str">
        <f t="shared" si="3"/>
        <v>pg</v>
      </c>
      <c r="E19" s="60">
        <f>VLOOKUP(C19,Active!C$21:E$962,3,FALSE)</f>
        <v>-23968.988363278047</v>
      </c>
      <c r="F19" s="14" t="str">
        <f>LEFT(M19,1)</f>
        <v>P</v>
      </c>
      <c r="G19" s="10" t="str">
        <f t="shared" si="4"/>
        <v>29014.387</v>
      </c>
      <c r="H19" s="52">
        <f t="shared" si="5"/>
        <v>-23969</v>
      </c>
      <c r="I19" s="61" t="s">
        <v>374</v>
      </c>
      <c r="J19" s="62" t="s">
        <v>375</v>
      </c>
      <c r="K19" s="61">
        <v>-23969</v>
      </c>
      <c r="L19" s="61" t="s">
        <v>376</v>
      </c>
      <c r="M19" s="62" t="s">
        <v>186</v>
      </c>
      <c r="N19" s="62"/>
      <c r="O19" s="63" t="s">
        <v>323</v>
      </c>
      <c r="P19" s="63" t="s">
        <v>324</v>
      </c>
    </row>
    <row r="20" spans="1:16" ht="12.75" customHeight="1" thickBot="1" x14ac:dyDescent="0.25">
      <c r="A20" s="52" t="str">
        <f t="shared" si="0"/>
        <v> VB 5.8 </v>
      </c>
      <c r="B20" s="14" t="str">
        <f t="shared" si="1"/>
        <v>I</v>
      </c>
      <c r="C20" s="52">
        <f t="shared" si="2"/>
        <v>29341.421999999999</v>
      </c>
      <c r="D20" s="10" t="str">
        <f t="shared" si="3"/>
        <v>pg</v>
      </c>
      <c r="E20" s="60">
        <f>VLOOKUP(C20,Active!C$21:E$962,3,FALSE)</f>
        <v>-23345.976952416429</v>
      </c>
      <c r="F20" s="14" t="str">
        <f>LEFT(M20,1)</f>
        <v>P</v>
      </c>
      <c r="G20" s="10" t="str">
        <f t="shared" si="4"/>
        <v>29341.422</v>
      </c>
      <c r="H20" s="52">
        <f t="shared" si="5"/>
        <v>-23346</v>
      </c>
      <c r="I20" s="61" t="s">
        <v>377</v>
      </c>
      <c r="J20" s="62" t="s">
        <v>378</v>
      </c>
      <c r="K20" s="61">
        <v>-23346</v>
      </c>
      <c r="L20" s="61" t="s">
        <v>260</v>
      </c>
      <c r="M20" s="62" t="s">
        <v>186</v>
      </c>
      <c r="N20" s="62"/>
      <c r="O20" s="63" t="s">
        <v>323</v>
      </c>
      <c r="P20" s="63" t="s">
        <v>324</v>
      </c>
    </row>
    <row r="21" spans="1:16" ht="12.75" customHeight="1" thickBot="1" x14ac:dyDescent="0.25">
      <c r="A21" s="52" t="str">
        <f t="shared" si="0"/>
        <v> VB 5.8 </v>
      </c>
      <c r="B21" s="14" t="str">
        <f t="shared" si="1"/>
        <v>I</v>
      </c>
      <c r="C21" s="52">
        <f t="shared" si="2"/>
        <v>29373.419000000002</v>
      </c>
      <c r="D21" s="10" t="str">
        <f t="shared" si="3"/>
        <v>pg</v>
      </c>
      <c r="E21" s="60">
        <f>VLOOKUP(C21,Active!C$21:E$962,3,FALSE)</f>
        <v>-23285.021714862833</v>
      </c>
      <c r="F21" s="14" t="str">
        <f>LEFT(M21,1)</f>
        <v>P</v>
      </c>
      <c r="G21" s="10" t="str">
        <f t="shared" si="4"/>
        <v>29373.419</v>
      </c>
      <c r="H21" s="52">
        <f t="shared" si="5"/>
        <v>-23285</v>
      </c>
      <c r="I21" s="61" t="s">
        <v>379</v>
      </c>
      <c r="J21" s="62" t="s">
        <v>380</v>
      </c>
      <c r="K21" s="61">
        <v>-23285</v>
      </c>
      <c r="L21" s="61" t="s">
        <v>339</v>
      </c>
      <c r="M21" s="62" t="s">
        <v>186</v>
      </c>
      <c r="N21" s="62"/>
      <c r="O21" s="63" t="s">
        <v>323</v>
      </c>
      <c r="P21" s="63" t="s">
        <v>324</v>
      </c>
    </row>
    <row r="22" spans="1:16" ht="12.75" customHeight="1" thickBot="1" x14ac:dyDescent="0.25">
      <c r="A22" s="52" t="str">
        <f t="shared" si="0"/>
        <v> BTAD 35.47 </v>
      </c>
      <c r="B22" s="14" t="str">
        <f t="shared" si="1"/>
        <v>I</v>
      </c>
      <c r="C22" s="52">
        <f t="shared" si="2"/>
        <v>33525.076999999997</v>
      </c>
      <c r="D22" s="10" t="str">
        <f t="shared" si="3"/>
        <v>vis</v>
      </c>
      <c r="E22" s="60">
        <f>VLOOKUP(C22,Active!C$21:E$962,3,FALSE)</f>
        <v>-15375.98962962754</v>
      </c>
      <c r="F22" s="14" t="s">
        <v>122</v>
      </c>
      <c r="G22" s="10" t="str">
        <f t="shared" si="4"/>
        <v>33525.077</v>
      </c>
      <c r="H22" s="52">
        <f t="shared" si="5"/>
        <v>-15376</v>
      </c>
      <c r="I22" s="61" t="s">
        <v>419</v>
      </c>
      <c r="J22" s="62" t="s">
        <v>420</v>
      </c>
      <c r="K22" s="61">
        <v>-15376</v>
      </c>
      <c r="L22" s="61" t="s">
        <v>292</v>
      </c>
      <c r="M22" s="62" t="s">
        <v>181</v>
      </c>
      <c r="N22" s="62"/>
      <c r="O22" s="63" t="s">
        <v>421</v>
      </c>
      <c r="P22" s="63" t="s">
        <v>422</v>
      </c>
    </row>
    <row r="23" spans="1:16" ht="12.75" customHeight="1" thickBot="1" x14ac:dyDescent="0.25">
      <c r="A23" s="52" t="str">
        <f t="shared" si="0"/>
        <v> VB 5.8 </v>
      </c>
      <c r="B23" s="14" t="str">
        <f t="shared" si="1"/>
        <v>I</v>
      </c>
      <c r="C23" s="52">
        <f t="shared" si="2"/>
        <v>36611.631000000001</v>
      </c>
      <c r="D23" s="10" t="str">
        <f t="shared" si="3"/>
        <v>vis</v>
      </c>
      <c r="E23" s="60">
        <f>VLOOKUP(C23,Active!C$21:E$962,3,FALSE)</f>
        <v>-9496.0123726349411</v>
      </c>
      <c r="F23" s="14" t="s">
        <v>122</v>
      </c>
      <c r="G23" s="10" t="str">
        <f t="shared" si="4"/>
        <v>36611.631</v>
      </c>
      <c r="H23" s="52">
        <f t="shared" si="5"/>
        <v>-9496</v>
      </c>
      <c r="I23" s="61" t="s">
        <v>423</v>
      </c>
      <c r="J23" s="62" t="s">
        <v>424</v>
      </c>
      <c r="K23" s="61">
        <v>-9496</v>
      </c>
      <c r="L23" s="61" t="s">
        <v>412</v>
      </c>
      <c r="M23" s="62" t="s">
        <v>186</v>
      </c>
      <c r="N23" s="62"/>
      <c r="O23" s="63" t="s">
        <v>323</v>
      </c>
      <c r="P23" s="63" t="s">
        <v>324</v>
      </c>
    </row>
    <row r="24" spans="1:16" ht="12.75" customHeight="1" thickBot="1" x14ac:dyDescent="0.25">
      <c r="A24" s="52" t="str">
        <f t="shared" si="0"/>
        <v> VB 5.8 </v>
      </c>
      <c r="B24" s="14" t="str">
        <f t="shared" si="1"/>
        <v>I</v>
      </c>
      <c r="C24" s="52">
        <f t="shared" si="2"/>
        <v>36612.675000000003</v>
      </c>
      <c r="D24" s="10" t="str">
        <f t="shared" si="3"/>
        <v>vis</v>
      </c>
      <c r="E24" s="60">
        <f>VLOOKUP(C24,Active!C$21:E$962,3,FALSE)</f>
        <v>-9494.0235215549637</v>
      </c>
      <c r="F24" s="14" t="s">
        <v>122</v>
      </c>
      <c r="G24" s="10" t="str">
        <f t="shared" si="4"/>
        <v>36612.675</v>
      </c>
      <c r="H24" s="52">
        <f t="shared" si="5"/>
        <v>-9494</v>
      </c>
      <c r="I24" s="61" t="s">
        <v>425</v>
      </c>
      <c r="J24" s="62" t="s">
        <v>426</v>
      </c>
      <c r="K24" s="61">
        <v>-9494</v>
      </c>
      <c r="L24" s="61" t="s">
        <v>301</v>
      </c>
      <c r="M24" s="62" t="s">
        <v>186</v>
      </c>
      <c r="N24" s="62"/>
      <c r="O24" s="63" t="s">
        <v>323</v>
      </c>
      <c r="P24" s="63" t="s">
        <v>324</v>
      </c>
    </row>
    <row r="25" spans="1:16" ht="12.75" customHeight="1" thickBot="1" x14ac:dyDescent="0.25">
      <c r="A25" s="52" t="str">
        <f t="shared" si="0"/>
        <v> VB 5.8 </v>
      </c>
      <c r="B25" s="14" t="str">
        <f t="shared" si="1"/>
        <v>I</v>
      </c>
      <c r="C25" s="52">
        <f t="shared" si="2"/>
        <v>36630.565000000002</v>
      </c>
      <c r="D25" s="10" t="str">
        <f t="shared" si="3"/>
        <v>vis</v>
      </c>
      <c r="E25" s="60">
        <f>VLOOKUP(C25,Active!C$21:E$962,3,FALSE)</f>
        <v>-9459.9425389680418</v>
      </c>
      <c r="F25" s="14" t="s">
        <v>122</v>
      </c>
      <c r="G25" s="10" t="str">
        <f t="shared" si="4"/>
        <v>36630.565</v>
      </c>
      <c r="H25" s="52">
        <f t="shared" si="5"/>
        <v>-9460</v>
      </c>
      <c r="I25" s="61" t="s">
        <v>427</v>
      </c>
      <c r="J25" s="62" t="s">
        <v>428</v>
      </c>
      <c r="K25" s="61">
        <v>-9460</v>
      </c>
      <c r="L25" s="61" t="s">
        <v>429</v>
      </c>
      <c r="M25" s="62" t="s">
        <v>186</v>
      </c>
      <c r="N25" s="62"/>
      <c r="O25" s="63" t="s">
        <v>323</v>
      </c>
      <c r="P25" s="63" t="s">
        <v>324</v>
      </c>
    </row>
    <row r="26" spans="1:16" ht="12.75" customHeight="1" thickBot="1" x14ac:dyDescent="0.25">
      <c r="A26" s="52" t="str">
        <f t="shared" si="0"/>
        <v> VB 5.8 </v>
      </c>
      <c r="B26" s="14" t="str">
        <f t="shared" si="1"/>
        <v>I</v>
      </c>
      <c r="C26" s="52">
        <f t="shared" si="2"/>
        <v>36661.497000000003</v>
      </c>
      <c r="D26" s="10" t="str">
        <f t="shared" si="3"/>
        <v>vis</v>
      </c>
      <c r="E26" s="60">
        <f>VLOOKUP(C26,Active!C$21:E$962,3,FALSE)</f>
        <v>-9401.0161581195935</v>
      </c>
      <c r="F26" s="14" t="s">
        <v>122</v>
      </c>
      <c r="G26" s="10" t="str">
        <f t="shared" si="4"/>
        <v>36661.497</v>
      </c>
      <c r="H26" s="52">
        <f t="shared" si="5"/>
        <v>-9401</v>
      </c>
      <c r="I26" s="61" t="s">
        <v>430</v>
      </c>
      <c r="J26" s="62" t="s">
        <v>431</v>
      </c>
      <c r="K26" s="61">
        <v>-9401</v>
      </c>
      <c r="L26" s="61" t="s">
        <v>191</v>
      </c>
      <c r="M26" s="62" t="s">
        <v>186</v>
      </c>
      <c r="N26" s="62"/>
      <c r="O26" s="63" t="s">
        <v>323</v>
      </c>
      <c r="P26" s="63" t="s">
        <v>324</v>
      </c>
    </row>
    <row r="27" spans="1:16" ht="12.75" customHeight="1" thickBot="1" x14ac:dyDescent="0.25">
      <c r="A27" s="52" t="str">
        <f t="shared" si="0"/>
        <v> VB 5.8 </v>
      </c>
      <c r="B27" s="14" t="str">
        <f t="shared" si="1"/>
        <v>I</v>
      </c>
      <c r="C27" s="52">
        <f t="shared" si="2"/>
        <v>36662.553999999996</v>
      </c>
      <c r="D27" s="10" t="str">
        <f t="shared" si="3"/>
        <v>vis</v>
      </c>
      <c r="E27" s="60">
        <f>VLOOKUP(C27,Active!C$21:E$962,3,FALSE)</f>
        <v>-9399.0025416526205</v>
      </c>
      <c r="F27" s="14" t="s">
        <v>122</v>
      </c>
      <c r="G27" s="10" t="str">
        <f t="shared" si="4"/>
        <v>36662.554</v>
      </c>
      <c r="H27" s="52">
        <f t="shared" si="5"/>
        <v>-9399</v>
      </c>
      <c r="I27" s="61" t="s">
        <v>432</v>
      </c>
      <c r="J27" s="62" t="s">
        <v>433</v>
      </c>
      <c r="K27" s="61">
        <v>-9399</v>
      </c>
      <c r="L27" s="61" t="s">
        <v>200</v>
      </c>
      <c r="M27" s="62" t="s">
        <v>186</v>
      </c>
      <c r="N27" s="62"/>
      <c r="O27" s="63" t="s">
        <v>323</v>
      </c>
      <c r="P27" s="63" t="s">
        <v>324</v>
      </c>
    </row>
    <row r="28" spans="1:16" ht="12.75" customHeight="1" thickBot="1" x14ac:dyDescent="0.25">
      <c r="A28" s="52" t="str">
        <f t="shared" si="0"/>
        <v> AJ 78.107 </v>
      </c>
      <c r="B28" s="14" t="str">
        <f t="shared" si="1"/>
        <v>II</v>
      </c>
      <c r="C28" s="52">
        <f t="shared" si="2"/>
        <v>39946.758099999999</v>
      </c>
      <c r="D28" s="10" t="str">
        <f t="shared" si="3"/>
        <v>vis</v>
      </c>
      <c r="E28" s="60">
        <f>VLOOKUP(C28,Active!C$21:E$962,3,FALSE)</f>
        <v>-3142.4959600986149</v>
      </c>
      <c r="F28" s="14" t="s">
        <v>122</v>
      </c>
      <c r="G28" s="10" t="str">
        <f t="shared" si="4"/>
        <v>39946.7581</v>
      </c>
      <c r="H28" s="52">
        <f t="shared" si="5"/>
        <v>-3142.5</v>
      </c>
      <c r="I28" s="61" t="s">
        <v>434</v>
      </c>
      <c r="J28" s="62" t="s">
        <v>435</v>
      </c>
      <c r="K28" s="61">
        <v>-3142.5</v>
      </c>
      <c r="L28" s="61" t="s">
        <v>436</v>
      </c>
      <c r="M28" s="62" t="s">
        <v>437</v>
      </c>
      <c r="N28" s="62" t="s">
        <v>438</v>
      </c>
      <c r="O28" s="63" t="s">
        <v>439</v>
      </c>
      <c r="P28" s="63" t="s">
        <v>440</v>
      </c>
    </row>
    <row r="29" spans="1:16" ht="12.75" customHeight="1" thickBot="1" x14ac:dyDescent="0.25">
      <c r="A29" s="52" t="str">
        <f t="shared" si="0"/>
        <v> AJ 78.107 </v>
      </c>
      <c r="B29" s="14" t="str">
        <f t="shared" si="1"/>
        <v>I</v>
      </c>
      <c r="C29" s="52">
        <f t="shared" si="2"/>
        <v>39948.595500000003</v>
      </c>
      <c r="D29" s="10" t="str">
        <f t="shared" si="3"/>
        <v>vis</v>
      </c>
      <c r="E29" s="60">
        <f>VLOOKUP(C29,Active!C$21:E$962,3,FALSE)</f>
        <v>-3138.9956583990429</v>
      </c>
      <c r="F29" s="14" t="s">
        <v>122</v>
      </c>
      <c r="G29" s="10" t="str">
        <f t="shared" si="4"/>
        <v>39948.5955</v>
      </c>
      <c r="H29" s="52">
        <f t="shared" si="5"/>
        <v>-3139</v>
      </c>
      <c r="I29" s="61" t="s">
        <v>441</v>
      </c>
      <c r="J29" s="62" t="s">
        <v>442</v>
      </c>
      <c r="K29" s="61">
        <v>-3139</v>
      </c>
      <c r="L29" s="61" t="s">
        <v>443</v>
      </c>
      <c r="M29" s="62" t="s">
        <v>437</v>
      </c>
      <c r="N29" s="62" t="s">
        <v>438</v>
      </c>
      <c r="O29" s="63" t="s">
        <v>439</v>
      </c>
      <c r="P29" s="63" t="s">
        <v>440</v>
      </c>
    </row>
    <row r="30" spans="1:16" ht="12.75" customHeight="1" thickBot="1" x14ac:dyDescent="0.25">
      <c r="A30" s="52" t="str">
        <f t="shared" si="0"/>
        <v> AJ 78.107 </v>
      </c>
      <c r="B30" s="14" t="str">
        <f t="shared" si="1"/>
        <v>I</v>
      </c>
      <c r="C30" s="52">
        <f t="shared" si="2"/>
        <v>39963.818299999999</v>
      </c>
      <c r="D30" s="10" t="str">
        <f t="shared" si="3"/>
        <v>vis</v>
      </c>
      <c r="E30" s="60">
        <f>VLOOKUP(C30,Active!C$21:E$962,3,FALSE)</f>
        <v>-3109.9957712149135</v>
      </c>
      <c r="F30" s="14" t="s">
        <v>122</v>
      </c>
      <c r="G30" s="10" t="str">
        <f t="shared" si="4"/>
        <v>39963.8183</v>
      </c>
      <c r="H30" s="52">
        <f t="shared" si="5"/>
        <v>-3110</v>
      </c>
      <c r="I30" s="61" t="s">
        <v>444</v>
      </c>
      <c r="J30" s="62" t="s">
        <v>445</v>
      </c>
      <c r="K30" s="61">
        <v>-3110</v>
      </c>
      <c r="L30" s="61" t="s">
        <v>446</v>
      </c>
      <c r="M30" s="62" t="s">
        <v>437</v>
      </c>
      <c r="N30" s="62" t="s">
        <v>438</v>
      </c>
      <c r="O30" s="63" t="s">
        <v>439</v>
      </c>
      <c r="P30" s="63" t="s">
        <v>440</v>
      </c>
    </row>
    <row r="31" spans="1:16" ht="12.75" customHeight="1" thickBot="1" x14ac:dyDescent="0.25">
      <c r="A31" s="52" t="str">
        <f t="shared" si="0"/>
        <v> AJ 78.107 </v>
      </c>
      <c r="B31" s="14" t="str">
        <f t="shared" si="1"/>
        <v>II</v>
      </c>
      <c r="C31" s="52">
        <f t="shared" si="2"/>
        <v>40324.703999999998</v>
      </c>
      <c r="D31" s="10" t="str">
        <f t="shared" si="3"/>
        <v>vis</v>
      </c>
      <c r="E31" s="60">
        <f>VLOOKUP(C31,Active!C$21:E$962,3,FALSE)</f>
        <v>-2422.497769114887</v>
      </c>
      <c r="F31" s="14" t="s">
        <v>122</v>
      </c>
      <c r="G31" s="10" t="str">
        <f t="shared" si="4"/>
        <v>40324.704</v>
      </c>
      <c r="H31" s="52">
        <f t="shared" si="5"/>
        <v>-2422.5</v>
      </c>
      <c r="I31" s="61" t="s">
        <v>447</v>
      </c>
      <c r="J31" s="62" t="s">
        <v>448</v>
      </c>
      <c r="K31" s="61">
        <v>-2422.5</v>
      </c>
      <c r="L31" s="61" t="s">
        <v>257</v>
      </c>
      <c r="M31" s="62" t="s">
        <v>437</v>
      </c>
      <c r="N31" s="62" t="s">
        <v>438</v>
      </c>
      <c r="O31" s="63" t="s">
        <v>439</v>
      </c>
      <c r="P31" s="63" t="s">
        <v>440</v>
      </c>
    </row>
    <row r="32" spans="1:16" ht="12.75" customHeight="1" thickBot="1" x14ac:dyDescent="0.25">
      <c r="A32" s="52" t="str">
        <f t="shared" si="0"/>
        <v> PASP 83.286 </v>
      </c>
      <c r="B32" s="14" t="str">
        <f t="shared" si="1"/>
        <v>I</v>
      </c>
      <c r="C32" s="52">
        <f t="shared" si="2"/>
        <v>40707.635199999997</v>
      </c>
      <c r="D32" s="10" t="str">
        <f t="shared" si="3"/>
        <v>vis</v>
      </c>
      <c r="E32" s="60">
        <f>VLOOKUP(C32,Active!C$21:E$962,3,FALSE)</f>
        <v>-1693.0024332183252</v>
      </c>
      <c r="F32" s="14" t="s">
        <v>122</v>
      </c>
      <c r="G32" s="10" t="str">
        <f t="shared" si="4"/>
        <v>40707.6352</v>
      </c>
      <c r="H32" s="52">
        <f t="shared" si="5"/>
        <v>-1693</v>
      </c>
      <c r="I32" s="61" t="s">
        <v>449</v>
      </c>
      <c r="J32" s="62" t="s">
        <v>450</v>
      </c>
      <c r="K32" s="61">
        <v>-1693</v>
      </c>
      <c r="L32" s="61" t="s">
        <v>451</v>
      </c>
      <c r="M32" s="62" t="s">
        <v>437</v>
      </c>
      <c r="N32" s="62" t="s">
        <v>438</v>
      </c>
      <c r="O32" s="63" t="s">
        <v>452</v>
      </c>
      <c r="P32" s="63" t="s">
        <v>453</v>
      </c>
    </row>
    <row r="33" spans="1:16" ht="12.75" customHeight="1" thickBot="1" x14ac:dyDescent="0.25">
      <c r="A33" s="52" t="str">
        <f t="shared" si="0"/>
        <v> PASP 83.286 </v>
      </c>
      <c r="B33" s="14" t="str">
        <f t="shared" si="1"/>
        <v>I</v>
      </c>
      <c r="C33" s="52">
        <f t="shared" si="2"/>
        <v>40708.685299999997</v>
      </c>
      <c r="D33" s="10" t="str">
        <f t="shared" si="3"/>
        <v>vis</v>
      </c>
      <c r="E33" s="60">
        <f>VLOOKUP(C33,Active!C$21:E$962,3,FALSE)</f>
        <v>-1691.0019614567523</v>
      </c>
      <c r="F33" s="14" t="s">
        <v>122</v>
      </c>
      <c r="G33" s="10" t="str">
        <f t="shared" si="4"/>
        <v>40708.6853</v>
      </c>
      <c r="H33" s="52">
        <f t="shared" si="5"/>
        <v>-1691</v>
      </c>
      <c r="I33" s="61" t="s">
        <v>454</v>
      </c>
      <c r="J33" s="62" t="s">
        <v>455</v>
      </c>
      <c r="K33" s="61">
        <v>-1691</v>
      </c>
      <c r="L33" s="61" t="s">
        <v>456</v>
      </c>
      <c r="M33" s="62" t="s">
        <v>437</v>
      </c>
      <c r="N33" s="62" t="s">
        <v>438</v>
      </c>
      <c r="O33" s="63" t="s">
        <v>452</v>
      </c>
      <c r="P33" s="63" t="s">
        <v>453</v>
      </c>
    </row>
    <row r="34" spans="1:16" ht="12.75" customHeight="1" thickBot="1" x14ac:dyDescent="0.25">
      <c r="A34" s="52" t="str">
        <f t="shared" si="0"/>
        <v> PASP 83.286 </v>
      </c>
      <c r="B34" s="14" t="str">
        <f t="shared" si="1"/>
        <v>I</v>
      </c>
      <c r="C34" s="52">
        <f t="shared" si="2"/>
        <v>40710.784099999997</v>
      </c>
      <c r="D34" s="10" t="str">
        <f t="shared" si="3"/>
        <v>vis</v>
      </c>
      <c r="E34" s="60">
        <f>VLOOKUP(C34,Active!C$21:E$962,3,FALSE)</f>
        <v>-1687.0036849752864</v>
      </c>
      <c r="F34" s="14" t="s">
        <v>122</v>
      </c>
      <c r="G34" s="10" t="str">
        <f t="shared" si="4"/>
        <v>40710.7841</v>
      </c>
      <c r="H34" s="52">
        <f t="shared" si="5"/>
        <v>-1687</v>
      </c>
      <c r="I34" s="61" t="s">
        <v>457</v>
      </c>
      <c r="J34" s="62" t="s">
        <v>458</v>
      </c>
      <c r="K34" s="61">
        <v>-1687</v>
      </c>
      <c r="L34" s="61" t="s">
        <v>459</v>
      </c>
      <c r="M34" s="62" t="s">
        <v>437</v>
      </c>
      <c r="N34" s="62" t="s">
        <v>438</v>
      </c>
      <c r="O34" s="63" t="s">
        <v>452</v>
      </c>
      <c r="P34" s="63" t="s">
        <v>453</v>
      </c>
    </row>
    <row r="35" spans="1:16" ht="12.75" customHeight="1" thickBot="1" x14ac:dyDescent="0.25">
      <c r="A35" s="52" t="str">
        <f t="shared" si="0"/>
        <v> PASP 83.286 </v>
      </c>
      <c r="B35" s="14" t="str">
        <f t="shared" si="1"/>
        <v>I</v>
      </c>
      <c r="C35" s="52">
        <f t="shared" si="2"/>
        <v>40711.834000000003</v>
      </c>
      <c r="D35" s="10" t="str">
        <f t="shared" si="3"/>
        <v>vis</v>
      </c>
      <c r="E35" s="60">
        <f>VLOOKUP(C35,Active!C$21:E$962,3,FALSE)</f>
        <v>-1685.0035942196578</v>
      </c>
      <c r="F35" s="14" t="s">
        <v>122</v>
      </c>
      <c r="G35" s="10" t="str">
        <f t="shared" si="4"/>
        <v>40711.8340</v>
      </c>
      <c r="H35" s="52">
        <f t="shared" si="5"/>
        <v>-1685</v>
      </c>
      <c r="I35" s="61" t="s">
        <v>460</v>
      </c>
      <c r="J35" s="62" t="s">
        <v>461</v>
      </c>
      <c r="K35" s="61">
        <v>-1685</v>
      </c>
      <c r="L35" s="61" t="s">
        <v>459</v>
      </c>
      <c r="M35" s="62" t="s">
        <v>437</v>
      </c>
      <c r="N35" s="62" t="s">
        <v>438</v>
      </c>
      <c r="O35" s="63" t="s">
        <v>452</v>
      </c>
      <c r="P35" s="63" t="s">
        <v>453</v>
      </c>
    </row>
    <row r="36" spans="1:16" ht="12.75" customHeight="1" thickBot="1" x14ac:dyDescent="0.25">
      <c r="A36" s="52" t="str">
        <f t="shared" si="0"/>
        <v>BAVM 26 </v>
      </c>
      <c r="B36" s="14" t="str">
        <f t="shared" si="1"/>
        <v>I</v>
      </c>
      <c r="C36" s="52">
        <f t="shared" si="2"/>
        <v>41396.303999999996</v>
      </c>
      <c r="D36" s="10" t="str">
        <f t="shared" si="3"/>
        <v>vis</v>
      </c>
      <c r="E36" s="60">
        <f>VLOOKUP(C36,Active!C$21:E$962,3,FALSE)</f>
        <v>-381.06786748567418</v>
      </c>
      <c r="F36" s="14" t="s">
        <v>122</v>
      </c>
      <c r="G36" s="10" t="str">
        <f t="shared" si="4"/>
        <v>41396.304</v>
      </c>
      <c r="H36" s="52">
        <f t="shared" si="5"/>
        <v>-381</v>
      </c>
      <c r="I36" s="61" t="s">
        <v>462</v>
      </c>
      <c r="J36" s="62" t="s">
        <v>463</v>
      </c>
      <c r="K36" s="61">
        <v>-381</v>
      </c>
      <c r="L36" s="61" t="s">
        <v>289</v>
      </c>
      <c r="M36" s="62" t="s">
        <v>464</v>
      </c>
      <c r="N36" s="62"/>
      <c r="O36" s="63" t="s">
        <v>465</v>
      </c>
      <c r="P36" s="64" t="s">
        <v>466</v>
      </c>
    </row>
    <row r="37" spans="1:16" ht="12.75" customHeight="1" thickBot="1" x14ac:dyDescent="0.25">
      <c r="A37" s="52" t="str">
        <f t="shared" si="0"/>
        <v> BBS 3 </v>
      </c>
      <c r="B37" s="14" t="str">
        <f t="shared" si="1"/>
        <v>I</v>
      </c>
      <c r="C37" s="52">
        <f t="shared" si="2"/>
        <v>41460.385999999999</v>
      </c>
      <c r="D37" s="10" t="str">
        <f t="shared" si="3"/>
        <v>vis</v>
      </c>
      <c r="E37" s="60">
        <f>VLOOKUP(C37,Active!C$21:E$962,3,FALSE)</f>
        <v>-258.98974975871658</v>
      </c>
      <c r="F37" s="14" t="s">
        <v>122</v>
      </c>
      <c r="G37" s="10" t="str">
        <f t="shared" si="4"/>
        <v>41460.386</v>
      </c>
      <c r="H37" s="52">
        <f t="shared" si="5"/>
        <v>-259</v>
      </c>
      <c r="I37" s="61" t="s">
        <v>483</v>
      </c>
      <c r="J37" s="62" t="s">
        <v>484</v>
      </c>
      <c r="K37" s="61">
        <v>-259</v>
      </c>
      <c r="L37" s="61" t="s">
        <v>292</v>
      </c>
      <c r="M37" s="62" t="s">
        <v>464</v>
      </c>
      <c r="N37" s="62"/>
      <c r="O37" s="63" t="s">
        <v>485</v>
      </c>
      <c r="P37" s="63" t="s">
        <v>486</v>
      </c>
    </row>
    <row r="38" spans="1:16" ht="12.75" customHeight="1" thickBot="1" x14ac:dyDescent="0.25">
      <c r="A38" s="52" t="str">
        <f t="shared" si="0"/>
        <v> BBS 3 </v>
      </c>
      <c r="B38" s="14" t="str">
        <f t="shared" si="1"/>
        <v>I</v>
      </c>
      <c r="C38" s="52">
        <f t="shared" si="2"/>
        <v>41471.402999999998</v>
      </c>
      <c r="D38" s="10" t="str">
        <f t="shared" si="3"/>
        <v>vis</v>
      </c>
      <c r="E38" s="60">
        <f>VLOOKUP(C38,Active!C$21:E$962,3,FALSE)</f>
        <v>-238.00203678162742</v>
      </c>
      <c r="F38" s="14" t="s">
        <v>122</v>
      </c>
      <c r="G38" s="10" t="str">
        <f t="shared" si="4"/>
        <v>41471.403</v>
      </c>
      <c r="H38" s="52">
        <f t="shared" si="5"/>
        <v>-238</v>
      </c>
      <c r="I38" s="61" t="s">
        <v>487</v>
      </c>
      <c r="J38" s="62" t="s">
        <v>488</v>
      </c>
      <c r="K38" s="61">
        <v>-238</v>
      </c>
      <c r="L38" s="61" t="s">
        <v>200</v>
      </c>
      <c r="M38" s="62" t="s">
        <v>464</v>
      </c>
      <c r="N38" s="62"/>
      <c r="O38" s="63" t="s">
        <v>485</v>
      </c>
      <c r="P38" s="63" t="s">
        <v>486</v>
      </c>
    </row>
    <row r="39" spans="1:16" ht="12.75" customHeight="1" thickBot="1" x14ac:dyDescent="0.25">
      <c r="A39" s="52" t="str">
        <f t="shared" si="0"/>
        <v> BBS 5 </v>
      </c>
      <c r="B39" s="14" t="str">
        <f t="shared" si="1"/>
        <v>I</v>
      </c>
      <c r="C39" s="52">
        <f t="shared" si="2"/>
        <v>41536.500999999997</v>
      </c>
      <c r="D39" s="10" t="str">
        <f t="shared" si="3"/>
        <v>vis</v>
      </c>
      <c r="E39" s="60">
        <f>VLOOKUP(C39,Active!C$21:E$962,3,FALSE)</f>
        <v>-113.98840880826528</v>
      </c>
      <c r="F39" s="14" t="s">
        <v>122</v>
      </c>
      <c r="G39" s="10" t="str">
        <f t="shared" si="4"/>
        <v>41536.501</v>
      </c>
      <c r="H39" s="52">
        <f t="shared" si="5"/>
        <v>-114</v>
      </c>
      <c r="I39" s="61" t="s">
        <v>489</v>
      </c>
      <c r="J39" s="62" t="s">
        <v>490</v>
      </c>
      <c r="K39" s="61">
        <v>-114</v>
      </c>
      <c r="L39" s="61" t="s">
        <v>376</v>
      </c>
      <c r="M39" s="62" t="s">
        <v>464</v>
      </c>
      <c r="N39" s="62"/>
      <c r="O39" s="63" t="s">
        <v>485</v>
      </c>
      <c r="P39" s="63" t="s">
        <v>491</v>
      </c>
    </row>
    <row r="40" spans="1:16" ht="12.75" customHeight="1" thickBot="1" x14ac:dyDescent="0.25">
      <c r="A40" s="52" t="str">
        <f t="shared" si="0"/>
        <v> BBS 8 </v>
      </c>
      <c r="B40" s="14" t="str">
        <f t="shared" si="1"/>
        <v>I</v>
      </c>
      <c r="C40" s="52">
        <f t="shared" si="2"/>
        <v>41743.317999999999</v>
      </c>
      <c r="D40" s="10" t="str">
        <f t="shared" si="3"/>
        <v>vis</v>
      </c>
      <c r="E40" s="60">
        <f>VLOOKUP(C40,Active!C$21:E$962,3,FALSE)</f>
        <v>280.00413315259237</v>
      </c>
      <c r="F40" s="14" t="s">
        <v>122</v>
      </c>
      <c r="G40" s="10" t="str">
        <f t="shared" si="4"/>
        <v>41743.318</v>
      </c>
      <c r="H40" s="52">
        <f t="shared" si="5"/>
        <v>280</v>
      </c>
      <c r="I40" s="61" t="s">
        <v>503</v>
      </c>
      <c r="J40" s="62" t="s">
        <v>504</v>
      </c>
      <c r="K40" s="61">
        <v>280</v>
      </c>
      <c r="L40" s="61" t="s">
        <v>505</v>
      </c>
      <c r="M40" s="62" t="s">
        <v>464</v>
      </c>
      <c r="N40" s="62"/>
      <c r="O40" s="63" t="s">
        <v>485</v>
      </c>
      <c r="P40" s="63" t="s">
        <v>506</v>
      </c>
    </row>
    <row r="41" spans="1:16" ht="12.75" customHeight="1" thickBot="1" x14ac:dyDescent="0.25">
      <c r="A41" s="52" t="str">
        <f t="shared" si="0"/>
        <v> MVS 6.125 </v>
      </c>
      <c r="B41" s="14" t="str">
        <f t="shared" si="1"/>
        <v>I</v>
      </c>
      <c r="C41" s="52">
        <f t="shared" si="2"/>
        <v>41798.438000000002</v>
      </c>
      <c r="D41" s="10" t="str">
        <f t="shared" si="3"/>
        <v>vis</v>
      </c>
      <c r="E41" s="60">
        <f>VLOOKUP(C41,Active!C$21:E$962,3,FALSE)</f>
        <v>385.00937407999788</v>
      </c>
      <c r="F41" s="14" t="s">
        <v>122</v>
      </c>
      <c r="G41" s="10" t="str">
        <f t="shared" si="4"/>
        <v>41798.438</v>
      </c>
      <c r="H41" s="52">
        <f t="shared" si="5"/>
        <v>385</v>
      </c>
      <c r="I41" s="61" t="s">
        <v>507</v>
      </c>
      <c r="J41" s="62" t="s">
        <v>508</v>
      </c>
      <c r="K41" s="61">
        <v>385</v>
      </c>
      <c r="L41" s="61" t="s">
        <v>292</v>
      </c>
      <c r="M41" s="62" t="s">
        <v>181</v>
      </c>
      <c r="N41" s="62"/>
      <c r="O41" s="63" t="s">
        <v>509</v>
      </c>
      <c r="P41" s="63" t="s">
        <v>510</v>
      </c>
    </row>
    <row r="42" spans="1:16" ht="12.75" customHeight="1" thickBot="1" x14ac:dyDescent="0.25">
      <c r="A42" s="52" t="str">
        <f t="shared" si="0"/>
        <v>IBVS 954 </v>
      </c>
      <c r="B42" s="14" t="str">
        <f t="shared" si="1"/>
        <v>I</v>
      </c>
      <c r="C42" s="52">
        <f t="shared" si="2"/>
        <v>42236.743999999999</v>
      </c>
      <c r="D42" s="10" t="str">
        <f t="shared" si="3"/>
        <v>vis</v>
      </c>
      <c r="E42" s="60">
        <f>VLOOKUP(C42,Active!C$21:E$962,3,FALSE)</f>
        <v>1219.9953524893751</v>
      </c>
      <c r="F42" s="14" t="s">
        <v>122</v>
      </c>
      <c r="G42" s="10" t="str">
        <f t="shared" si="4"/>
        <v>42236.744</v>
      </c>
      <c r="H42" s="52">
        <f t="shared" si="5"/>
        <v>1220</v>
      </c>
      <c r="I42" s="61" t="s">
        <v>511</v>
      </c>
      <c r="J42" s="62" t="s">
        <v>512</v>
      </c>
      <c r="K42" s="61">
        <v>1220</v>
      </c>
      <c r="L42" s="61" t="s">
        <v>513</v>
      </c>
      <c r="M42" s="62" t="s">
        <v>464</v>
      </c>
      <c r="N42" s="62"/>
      <c r="O42" s="63" t="s">
        <v>514</v>
      </c>
      <c r="P42" s="64" t="s">
        <v>515</v>
      </c>
    </row>
    <row r="43" spans="1:16" ht="12.75" customHeight="1" thickBot="1" x14ac:dyDescent="0.25">
      <c r="A43" s="52" t="str">
        <f t="shared" si="0"/>
        <v> BBS 16 </v>
      </c>
      <c r="B43" s="14" t="str">
        <f t="shared" si="1"/>
        <v>I</v>
      </c>
      <c r="C43" s="52">
        <f t="shared" si="2"/>
        <v>42241.464</v>
      </c>
      <c r="D43" s="10" t="str">
        <f t="shared" si="3"/>
        <v>vis</v>
      </c>
      <c r="E43" s="60">
        <f>VLOOKUP(C43,Active!C$21:E$962,3,FALSE)</f>
        <v>1228.9870930042055</v>
      </c>
      <c r="F43" s="14" t="s">
        <v>122</v>
      </c>
      <c r="G43" s="10" t="str">
        <f t="shared" si="4"/>
        <v>42241.464</v>
      </c>
      <c r="H43" s="52">
        <f t="shared" si="5"/>
        <v>1229</v>
      </c>
      <c r="I43" s="61" t="s">
        <v>516</v>
      </c>
      <c r="J43" s="62" t="s">
        <v>517</v>
      </c>
      <c r="K43" s="61">
        <v>1229</v>
      </c>
      <c r="L43" s="61" t="s">
        <v>344</v>
      </c>
      <c r="M43" s="62" t="s">
        <v>464</v>
      </c>
      <c r="N43" s="62"/>
      <c r="O43" s="63" t="s">
        <v>485</v>
      </c>
      <c r="P43" s="63" t="s">
        <v>518</v>
      </c>
    </row>
    <row r="44" spans="1:16" ht="12.75" customHeight="1" thickBot="1" x14ac:dyDescent="0.25">
      <c r="A44" s="52" t="str">
        <f t="shared" si="0"/>
        <v>IBVS 954 </v>
      </c>
      <c r="B44" s="14" t="str">
        <f t="shared" si="1"/>
        <v>I</v>
      </c>
      <c r="C44" s="52">
        <f t="shared" si="2"/>
        <v>42245.665000000001</v>
      </c>
      <c r="D44" s="10" t="str">
        <f t="shared" si="3"/>
        <v>vis</v>
      </c>
      <c r="E44" s="60">
        <f>VLOOKUP(C44,Active!C$21:E$962,3,FALSE)</f>
        <v>1236.9901230683583</v>
      </c>
      <c r="F44" s="14" t="s">
        <v>122</v>
      </c>
      <c r="G44" s="10" t="str">
        <f t="shared" si="4"/>
        <v>42245.665</v>
      </c>
      <c r="H44" s="52">
        <f t="shared" si="5"/>
        <v>1237</v>
      </c>
      <c r="I44" s="61" t="s">
        <v>519</v>
      </c>
      <c r="J44" s="62" t="s">
        <v>520</v>
      </c>
      <c r="K44" s="61">
        <v>1237</v>
      </c>
      <c r="L44" s="61" t="s">
        <v>306</v>
      </c>
      <c r="M44" s="62" t="s">
        <v>464</v>
      </c>
      <c r="N44" s="62"/>
      <c r="O44" s="63" t="s">
        <v>514</v>
      </c>
      <c r="P44" s="64" t="s">
        <v>515</v>
      </c>
    </row>
    <row r="45" spans="1:16" ht="12.75" customHeight="1" thickBot="1" x14ac:dyDescent="0.25">
      <c r="A45" s="52" t="str">
        <f t="shared" si="0"/>
        <v> BBS 16 </v>
      </c>
      <c r="B45" s="14" t="str">
        <f t="shared" si="1"/>
        <v>I</v>
      </c>
      <c r="C45" s="52">
        <f t="shared" si="2"/>
        <v>42251.434999999998</v>
      </c>
      <c r="D45" s="10" t="str">
        <f t="shared" si="3"/>
        <v>vis</v>
      </c>
      <c r="E45" s="60">
        <f>VLOOKUP(C45,Active!C$21:E$962,3,FALSE)</f>
        <v>1247.9821448417756</v>
      </c>
      <c r="F45" s="14" t="s">
        <v>122</v>
      </c>
      <c r="G45" s="10" t="str">
        <f t="shared" si="4"/>
        <v>42251.435</v>
      </c>
      <c r="H45" s="52">
        <f t="shared" si="5"/>
        <v>1248</v>
      </c>
      <c r="I45" s="61" t="s">
        <v>521</v>
      </c>
      <c r="J45" s="62" t="s">
        <v>522</v>
      </c>
      <c r="K45" s="61">
        <v>1248</v>
      </c>
      <c r="L45" s="61" t="s">
        <v>364</v>
      </c>
      <c r="M45" s="62" t="s">
        <v>464</v>
      </c>
      <c r="N45" s="62"/>
      <c r="O45" s="63" t="s">
        <v>485</v>
      </c>
      <c r="P45" s="63" t="s">
        <v>518</v>
      </c>
    </row>
    <row r="46" spans="1:16" ht="12.75" customHeight="1" thickBot="1" x14ac:dyDescent="0.25">
      <c r="A46" s="52" t="str">
        <f t="shared" si="0"/>
        <v>IBVS 954 </v>
      </c>
      <c r="B46" s="14" t="str">
        <f t="shared" si="1"/>
        <v>I</v>
      </c>
      <c r="C46" s="52">
        <f t="shared" si="2"/>
        <v>42265.618999999999</v>
      </c>
      <c r="D46" s="10" t="str">
        <f t="shared" si="3"/>
        <v>vis</v>
      </c>
      <c r="E46" s="60">
        <f>VLOOKUP(C46,Active!C$21:E$962,3,FALSE)</f>
        <v>1275.0030871007446</v>
      </c>
      <c r="F46" s="14" t="s">
        <v>122</v>
      </c>
      <c r="G46" s="10" t="str">
        <f t="shared" si="4"/>
        <v>42265.619</v>
      </c>
      <c r="H46" s="52">
        <f t="shared" si="5"/>
        <v>1275</v>
      </c>
      <c r="I46" s="61" t="s">
        <v>523</v>
      </c>
      <c r="J46" s="62" t="s">
        <v>524</v>
      </c>
      <c r="K46" s="61">
        <v>1275</v>
      </c>
      <c r="L46" s="61" t="s">
        <v>505</v>
      </c>
      <c r="M46" s="62" t="s">
        <v>464</v>
      </c>
      <c r="N46" s="62"/>
      <c r="O46" s="63" t="s">
        <v>514</v>
      </c>
      <c r="P46" s="64" t="s">
        <v>515</v>
      </c>
    </row>
    <row r="47" spans="1:16" ht="12.75" customHeight="1" thickBot="1" x14ac:dyDescent="0.25">
      <c r="A47" s="52" t="str">
        <f t="shared" si="0"/>
        <v> BBS 19 </v>
      </c>
      <c r="B47" s="14" t="str">
        <f t="shared" si="1"/>
        <v>I</v>
      </c>
      <c r="C47" s="52">
        <f t="shared" si="2"/>
        <v>42404.718000000001</v>
      </c>
      <c r="D47" s="10" t="str">
        <f t="shared" si="3"/>
        <v>vis</v>
      </c>
      <c r="E47" s="60">
        <f>VLOOKUP(C47,Active!C$21:E$962,3,FALSE)</f>
        <v>1539.9908230905974</v>
      </c>
      <c r="F47" s="14" t="s">
        <v>122</v>
      </c>
      <c r="G47" s="10" t="str">
        <f t="shared" si="4"/>
        <v>42404.718</v>
      </c>
      <c r="H47" s="52">
        <f t="shared" si="5"/>
        <v>1540</v>
      </c>
      <c r="I47" s="61" t="s">
        <v>525</v>
      </c>
      <c r="J47" s="62" t="s">
        <v>526</v>
      </c>
      <c r="K47" s="61">
        <v>1540</v>
      </c>
      <c r="L47" s="61" t="s">
        <v>306</v>
      </c>
      <c r="M47" s="62" t="s">
        <v>464</v>
      </c>
      <c r="N47" s="62"/>
      <c r="O47" s="63" t="s">
        <v>485</v>
      </c>
      <c r="P47" s="63" t="s">
        <v>527</v>
      </c>
    </row>
    <row r="48" spans="1:16" ht="12.75" customHeight="1" thickBot="1" x14ac:dyDescent="0.25">
      <c r="A48" s="52" t="str">
        <f t="shared" si="0"/>
        <v> BBS 19 </v>
      </c>
      <c r="B48" s="14" t="str">
        <f t="shared" si="1"/>
        <v>I</v>
      </c>
      <c r="C48" s="52">
        <f t="shared" si="2"/>
        <v>42405.249000000003</v>
      </c>
      <c r="D48" s="10" t="str">
        <f t="shared" si="3"/>
        <v>vis</v>
      </c>
      <c r="E48" s="60">
        <f>VLOOKUP(C48,Active!C$21:E$962,3,FALSE)</f>
        <v>1541.0023938985207</v>
      </c>
      <c r="F48" s="14" t="s">
        <v>122</v>
      </c>
      <c r="G48" s="10" t="str">
        <f t="shared" si="4"/>
        <v>42405.249</v>
      </c>
      <c r="H48" s="52">
        <f t="shared" si="5"/>
        <v>1541</v>
      </c>
      <c r="I48" s="61" t="s">
        <v>528</v>
      </c>
      <c r="J48" s="62" t="s">
        <v>529</v>
      </c>
      <c r="K48" s="61">
        <v>1541</v>
      </c>
      <c r="L48" s="61" t="s">
        <v>257</v>
      </c>
      <c r="M48" s="62" t="s">
        <v>464</v>
      </c>
      <c r="N48" s="62"/>
      <c r="O48" s="63" t="s">
        <v>485</v>
      </c>
      <c r="P48" s="63" t="s">
        <v>527</v>
      </c>
    </row>
    <row r="49" spans="1:16" ht="12.75" customHeight="1" thickBot="1" x14ac:dyDescent="0.25">
      <c r="A49" s="52" t="str">
        <f t="shared" si="0"/>
        <v> BBS 20 </v>
      </c>
      <c r="B49" s="14" t="str">
        <f t="shared" si="1"/>
        <v>I</v>
      </c>
      <c r="C49" s="52">
        <f t="shared" si="2"/>
        <v>42417.321000000004</v>
      </c>
      <c r="D49" s="10" t="str">
        <f t="shared" si="3"/>
        <v>vis</v>
      </c>
      <c r="E49" s="60">
        <f>VLOOKUP(C49,Active!C$21:E$962,3,FALSE)</f>
        <v>1563.999913283056</v>
      </c>
      <c r="F49" s="14" t="s">
        <v>122</v>
      </c>
      <c r="G49" s="10" t="str">
        <f t="shared" si="4"/>
        <v>42417.321</v>
      </c>
      <c r="H49" s="52">
        <f t="shared" si="5"/>
        <v>1564</v>
      </c>
      <c r="I49" s="61" t="s">
        <v>534</v>
      </c>
      <c r="J49" s="62" t="s">
        <v>535</v>
      </c>
      <c r="K49" s="61">
        <v>1564</v>
      </c>
      <c r="L49" s="61" t="s">
        <v>536</v>
      </c>
      <c r="M49" s="62" t="s">
        <v>464</v>
      </c>
      <c r="N49" s="62"/>
      <c r="O49" s="63" t="s">
        <v>485</v>
      </c>
      <c r="P49" s="63" t="s">
        <v>537</v>
      </c>
    </row>
    <row r="50" spans="1:16" ht="12.75" customHeight="1" thickBot="1" x14ac:dyDescent="0.25">
      <c r="A50" s="52" t="str">
        <f t="shared" si="0"/>
        <v> BBS 20 </v>
      </c>
      <c r="B50" s="14" t="str">
        <f t="shared" si="1"/>
        <v>I</v>
      </c>
      <c r="C50" s="52">
        <f t="shared" si="2"/>
        <v>42439.358999999997</v>
      </c>
      <c r="D50" s="10" t="str">
        <f t="shared" si="3"/>
        <v>vis</v>
      </c>
      <c r="E50" s="60">
        <f>VLOOKUP(C50,Active!C$21:E$962,3,FALSE)</f>
        <v>1605.9829593563024</v>
      </c>
      <c r="F50" s="14" t="s">
        <v>122</v>
      </c>
      <c r="G50" s="10" t="str">
        <f t="shared" si="4"/>
        <v>42439.359</v>
      </c>
      <c r="H50" s="52">
        <f t="shared" si="5"/>
        <v>1606</v>
      </c>
      <c r="I50" s="61" t="s">
        <v>544</v>
      </c>
      <c r="J50" s="62" t="s">
        <v>545</v>
      </c>
      <c r="K50" s="61">
        <v>1606</v>
      </c>
      <c r="L50" s="61" t="s">
        <v>364</v>
      </c>
      <c r="M50" s="62" t="s">
        <v>464</v>
      </c>
      <c r="N50" s="62"/>
      <c r="O50" s="63" t="s">
        <v>485</v>
      </c>
      <c r="P50" s="63" t="s">
        <v>537</v>
      </c>
    </row>
    <row r="51" spans="1:16" ht="12.75" customHeight="1" thickBot="1" x14ac:dyDescent="0.25">
      <c r="A51" s="52" t="str">
        <f t="shared" si="0"/>
        <v> BBS 20 </v>
      </c>
      <c r="B51" s="14" t="str">
        <f t="shared" si="1"/>
        <v>I</v>
      </c>
      <c r="C51" s="52">
        <f t="shared" si="2"/>
        <v>42443.56</v>
      </c>
      <c r="D51" s="10" t="str">
        <f t="shared" si="3"/>
        <v>vis</v>
      </c>
      <c r="E51" s="60">
        <f>VLOOKUP(C51,Active!C$21:E$962,3,FALSE)</f>
        <v>1613.9859894204553</v>
      </c>
      <c r="F51" s="14" t="s">
        <v>122</v>
      </c>
      <c r="G51" s="10" t="str">
        <f t="shared" si="4"/>
        <v>42443.560</v>
      </c>
      <c r="H51" s="52">
        <f t="shared" si="5"/>
        <v>1614</v>
      </c>
      <c r="I51" s="61" t="s">
        <v>546</v>
      </c>
      <c r="J51" s="62" t="s">
        <v>547</v>
      </c>
      <c r="K51" s="61">
        <v>1614</v>
      </c>
      <c r="L51" s="61" t="s">
        <v>344</v>
      </c>
      <c r="M51" s="62" t="s">
        <v>464</v>
      </c>
      <c r="N51" s="62"/>
      <c r="O51" s="63" t="s">
        <v>485</v>
      </c>
      <c r="P51" s="63" t="s">
        <v>537</v>
      </c>
    </row>
    <row r="52" spans="1:16" ht="12.75" customHeight="1" thickBot="1" x14ac:dyDescent="0.25">
      <c r="A52" s="52" t="str">
        <f t="shared" si="0"/>
        <v> BBS 21 </v>
      </c>
      <c r="B52" s="14" t="str">
        <f t="shared" si="1"/>
        <v>I</v>
      </c>
      <c r="C52" s="52">
        <f t="shared" si="2"/>
        <v>42448.296000000002</v>
      </c>
      <c r="D52" s="10" t="str">
        <f t="shared" si="3"/>
        <v>vis</v>
      </c>
      <c r="E52" s="60">
        <f>VLOOKUP(C52,Active!C$21:E$962,3,FALSE)</f>
        <v>1623.0082104116134</v>
      </c>
      <c r="F52" s="14" t="s">
        <v>122</v>
      </c>
      <c r="G52" s="10" t="str">
        <f t="shared" si="4"/>
        <v>42448.296</v>
      </c>
      <c r="H52" s="52">
        <f t="shared" si="5"/>
        <v>1623</v>
      </c>
      <c r="I52" s="61" t="s">
        <v>548</v>
      </c>
      <c r="J52" s="62" t="s">
        <v>549</v>
      </c>
      <c r="K52" s="61">
        <v>1623</v>
      </c>
      <c r="L52" s="61" t="s">
        <v>185</v>
      </c>
      <c r="M52" s="62" t="s">
        <v>464</v>
      </c>
      <c r="N52" s="62"/>
      <c r="O52" s="63" t="s">
        <v>485</v>
      </c>
      <c r="P52" s="63" t="s">
        <v>550</v>
      </c>
    </row>
    <row r="53" spans="1:16" ht="12.75" customHeight="1" thickBot="1" x14ac:dyDescent="0.25">
      <c r="A53" s="52" t="str">
        <f t="shared" si="0"/>
        <v> BBS 21 </v>
      </c>
      <c r="B53" s="14" t="str">
        <f t="shared" si="1"/>
        <v>I</v>
      </c>
      <c r="C53" s="52">
        <f t="shared" si="2"/>
        <v>42469.29</v>
      </c>
      <c r="D53" s="10" t="str">
        <f t="shared" si="3"/>
        <v>vis</v>
      </c>
      <c r="E53" s="60">
        <f>VLOOKUP(C53,Active!C$21:E$962,3,FALSE)</f>
        <v>1663.0024054048956</v>
      </c>
      <c r="F53" s="14" t="s">
        <v>122</v>
      </c>
      <c r="G53" s="10" t="str">
        <f t="shared" si="4"/>
        <v>42469.290</v>
      </c>
      <c r="H53" s="52">
        <f t="shared" si="5"/>
        <v>1663</v>
      </c>
      <c r="I53" s="61" t="s">
        <v>553</v>
      </c>
      <c r="J53" s="62" t="s">
        <v>554</v>
      </c>
      <c r="K53" s="61">
        <v>1663</v>
      </c>
      <c r="L53" s="61" t="s">
        <v>257</v>
      </c>
      <c r="M53" s="62" t="s">
        <v>464</v>
      </c>
      <c r="N53" s="62"/>
      <c r="O53" s="63" t="s">
        <v>485</v>
      </c>
      <c r="P53" s="63" t="s">
        <v>550</v>
      </c>
    </row>
    <row r="54" spans="1:16" ht="12.75" customHeight="1" thickBot="1" x14ac:dyDescent="0.25">
      <c r="A54" s="52" t="str">
        <f t="shared" si="0"/>
        <v> BBS 21 </v>
      </c>
      <c r="B54" s="14" t="str">
        <f t="shared" si="1"/>
        <v>I</v>
      </c>
      <c r="C54" s="52">
        <f t="shared" si="2"/>
        <v>42469.298000000003</v>
      </c>
      <c r="D54" s="10" t="str">
        <f t="shared" si="3"/>
        <v>vis</v>
      </c>
      <c r="E54" s="60">
        <f>VLOOKUP(C54,Active!C$21:E$962,3,FALSE)</f>
        <v>1663.0176456430595</v>
      </c>
      <c r="F54" s="14" t="s">
        <v>122</v>
      </c>
      <c r="G54" s="10" t="str">
        <f t="shared" si="4"/>
        <v>42469.298</v>
      </c>
      <c r="H54" s="52">
        <f t="shared" si="5"/>
        <v>1663</v>
      </c>
      <c r="I54" s="61" t="s">
        <v>555</v>
      </c>
      <c r="J54" s="62" t="s">
        <v>556</v>
      </c>
      <c r="K54" s="61">
        <v>1663</v>
      </c>
      <c r="L54" s="61" t="s">
        <v>223</v>
      </c>
      <c r="M54" s="62" t="s">
        <v>464</v>
      </c>
      <c r="N54" s="62"/>
      <c r="O54" s="63" t="s">
        <v>557</v>
      </c>
      <c r="P54" s="63" t="s">
        <v>550</v>
      </c>
    </row>
    <row r="55" spans="1:16" ht="12.75" customHeight="1" thickBot="1" x14ac:dyDescent="0.25">
      <c r="A55" s="52" t="str">
        <f t="shared" si="0"/>
        <v> BBS 23 </v>
      </c>
      <c r="B55" s="14" t="str">
        <f t="shared" si="1"/>
        <v>I</v>
      </c>
      <c r="C55" s="52">
        <f t="shared" si="2"/>
        <v>42589.495999999999</v>
      </c>
      <c r="D55" s="10" t="str">
        <f t="shared" si="3"/>
        <v>vis</v>
      </c>
      <c r="E55" s="60">
        <f>VLOOKUP(C55,Active!C$21:E$962,3,FALSE)</f>
        <v>1891.9984139484175</v>
      </c>
      <c r="F55" s="14" t="s">
        <v>122</v>
      </c>
      <c r="G55" s="10" t="str">
        <f t="shared" si="4"/>
        <v>42589.496</v>
      </c>
      <c r="H55" s="52">
        <f t="shared" si="5"/>
        <v>1892</v>
      </c>
      <c r="I55" s="61" t="s">
        <v>575</v>
      </c>
      <c r="J55" s="62" t="s">
        <v>576</v>
      </c>
      <c r="K55" s="61">
        <v>1892</v>
      </c>
      <c r="L55" s="61" t="s">
        <v>200</v>
      </c>
      <c r="M55" s="62" t="s">
        <v>464</v>
      </c>
      <c r="N55" s="62"/>
      <c r="O55" s="63" t="s">
        <v>557</v>
      </c>
      <c r="P55" s="63" t="s">
        <v>577</v>
      </c>
    </row>
    <row r="56" spans="1:16" ht="12.75" customHeight="1" thickBot="1" x14ac:dyDescent="0.25">
      <c r="A56" s="52" t="str">
        <f t="shared" si="0"/>
        <v> BBS 23 </v>
      </c>
      <c r="B56" s="14" t="str">
        <f t="shared" si="1"/>
        <v>I</v>
      </c>
      <c r="C56" s="52">
        <f t="shared" si="2"/>
        <v>42629.392999999996</v>
      </c>
      <c r="D56" s="10" t="str">
        <f t="shared" si="3"/>
        <v>vis</v>
      </c>
      <c r="E56" s="60">
        <f>VLOOKUP(C56,Active!C$21:E$962,3,FALSE)</f>
        <v>1968.0033866857216</v>
      </c>
      <c r="F56" s="14" t="s">
        <v>122</v>
      </c>
      <c r="G56" s="10" t="str">
        <f t="shared" si="4"/>
        <v>42629.393</v>
      </c>
      <c r="H56" s="52">
        <f t="shared" si="5"/>
        <v>1968</v>
      </c>
      <c r="I56" s="61" t="s">
        <v>578</v>
      </c>
      <c r="J56" s="62" t="s">
        <v>579</v>
      </c>
      <c r="K56" s="61">
        <v>1968</v>
      </c>
      <c r="L56" s="61" t="s">
        <v>505</v>
      </c>
      <c r="M56" s="62" t="s">
        <v>464</v>
      </c>
      <c r="N56" s="62"/>
      <c r="O56" s="63" t="s">
        <v>485</v>
      </c>
      <c r="P56" s="63" t="s">
        <v>577</v>
      </c>
    </row>
    <row r="57" spans="1:16" ht="12.75" customHeight="1" thickBot="1" x14ac:dyDescent="0.25">
      <c r="A57" s="52" t="str">
        <f t="shared" si="0"/>
        <v> BBS 26 </v>
      </c>
      <c r="B57" s="14" t="str">
        <f t="shared" si="1"/>
        <v>I</v>
      </c>
      <c r="C57" s="52">
        <f t="shared" si="2"/>
        <v>42833.588000000003</v>
      </c>
      <c r="D57" s="10" t="str">
        <f t="shared" si="3"/>
        <v>vis</v>
      </c>
      <c r="E57" s="60">
        <f>VLOOKUP(C57,Active!C$21:E$962,3,FALSE)</f>
        <v>2357.0009405894098</v>
      </c>
      <c r="F57" s="14" t="s">
        <v>122</v>
      </c>
      <c r="G57" s="10" t="str">
        <f t="shared" si="4"/>
        <v>42833.588</v>
      </c>
      <c r="H57" s="52">
        <f t="shared" si="5"/>
        <v>2357</v>
      </c>
      <c r="I57" s="61" t="s">
        <v>583</v>
      </c>
      <c r="J57" s="62" t="s">
        <v>584</v>
      </c>
      <c r="K57" s="61">
        <v>2357</v>
      </c>
      <c r="L57" s="61" t="s">
        <v>560</v>
      </c>
      <c r="M57" s="62" t="s">
        <v>464</v>
      </c>
      <c r="N57" s="62"/>
      <c r="O57" s="63" t="s">
        <v>557</v>
      </c>
      <c r="P57" s="63" t="s">
        <v>585</v>
      </c>
    </row>
    <row r="58" spans="1:16" ht="12.75" customHeight="1" thickBot="1" x14ac:dyDescent="0.25">
      <c r="A58" s="52" t="str">
        <f t="shared" si="0"/>
        <v> AOEB 1 </v>
      </c>
      <c r="B58" s="14" t="str">
        <f t="shared" si="1"/>
        <v>I</v>
      </c>
      <c r="C58" s="52">
        <f t="shared" si="2"/>
        <v>42835.694000000003</v>
      </c>
      <c r="D58" s="10" t="str">
        <f t="shared" si="3"/>
        <v>vis</v>
      </c>
      <c r="E58" s="60">
        <f>VLOOKUP(C58,Active!C$21:E$962,3,FALSE)</f>
        <v>2361.0129332852202</v>
      </c>
      <c r="F58" s="14" t="s">
        <v>122</v>
      </c>
      <c r="G58" s="10" t="str">
        <f t="shared" si="4"/>
        <v>42835.694</v>
      </c>
      <c r="H58" s="52">
        <f t="shared" si="5"/>
        <v>2361</v>
      </c>
      <c r="I58" s="61" t="s">
        <v>586</v>
      </c>
      <c r="J58" s="62" t="s">
        <v>587</v>
      </c>
      <c r="K58" s="61">
        <v>2361</v>
      </c>
      <c r="L58" s="61" t="s">
        <v>330</v>
      </c>
      <c r="M58" s="62" t="s">
        <v>464</v>
      </c>
      <c r="N58" s="62"/>
      <c r="O58" s="63" t="s">
        <v>540</v>
      </c>
      <c r="P58" s="63" t="s">
        <v>588</v>
      </c>
    </row>
    <row r="59" spans="1:16" ht="12.75" customHeight="1" thickBot="1" x14ac:dyDescent="0.25">
      <c r="A59" s="52" t="str">
        <f t="shared" si="0"/>
        <v>IBVS 1249 </v>
      </c>
      <c r="B59" s="14" t="str">
        <f t="shared" si="1"/>
        <v>I</v>
      </c>
      <c r="C59" s="52">
        <f t="shared" si="2"/>
        <v>42844.612000000001</v>
      </c>
      <c r="D59" s="10" t="str">
        <f t="shared" si="3"/>
        <v>vis</v>
      </c>
      <c r="E59" s="60">
        <f>VLOOKUP(C59,Active!C$21:E$962,3,FALSE)</f>
        <v>2378.0019887748849</v>
      </c>
      <c r="F59" s="14" t="s">
        <v>122</v>
      </c>
      <c r="G59" s="10" t="str">
        <f t="shared" si="4"/>
        <v>42844.612</v>
      </c>
      <c r="H59" s="52">
        <f t="shared" si="5"/>
        <v>2378</v>
      </c>
      <c r="I59" s="61" t="s">
        <v>589</v>
      </c>
      <c r="J59" s="62" t="s">
        <v>590</v>
      </c>
      <c r="K59" s="61">
        <v>2378</v>
      </c>
      <c r="L59" s="61" t="s">
        <v>257</v>
      </c>
      <c r="M59" s="62" t="s">
        <v>464</v>
      </c>
      <c r="N59" s="62"/>
      <c r="O59" s="63" t="s">
        <v>514</v>
      </c>
      <c r="P59" s="64" t="s">
        <v>591</v>
      </c>
    </row>
    <row r="60" spans="1:16" ht="12.75" customHeight="1" thickBot="1" x14ac:dyDescent="0.25">
      <c r="A60" s="52" t="str">
        <f t="shared" si="0"/>
        <v> AOEB 1 </v>
      </c>
      <c r="B60" s="14" t="str">
        <f t="shared" si="1"/>
        <v>I</v>
      </c>
      <c r="C60" s="52">
        <f t="shared" si="2"/>
        <v>42844.623</v>
      </c>
      <c r="D60" s="10" t="str">
        <f t="shared" si="3"/>
        <v>vis</v>
      </c>
      <c r="E60" s="60">
        <f>VLOOKUP(C60,Active!C$21:E$962,3,FALSE)</f>
        <v>2378.0229441023534</v>
      </c>
      <c r="F60" s="14" t="s">
        <v>122</v>
      </c>
      <c r="G60" s="10" t="str">
        <f t="shared" si="4"/>
        <v>42844.623</v>
      </c>
      <c r="H60" s="52">
        <f t="shared" si="5"/>
        <v>2378</v>
      </c>
      <c r="I60" s="61" t="s">
        <v>592</v>
      </c>
      <c r="J60" s="62" t="s">
        <v>593</v>
      </c>
      <c r="K60" s="61">
        <v>2378</v>
      </c>
      <c r="L60" s="61" t="s">
        <v>260</v>
      </c>
      <c r="M60" s="62" t="s">
        <v>464</v>
      </c>
      <c r="N60" s="62"/>
      <c r="O60" s="63" t="s">
        <v>540</v>
      </c>
      <c r="P60" s="63" t="s">
        <v>588</v>
      </c>
    </row>
    <row r="61" spans="1:16" ht="12.75" customHeight="1" thickBot="1" x14ac:dyDescent="0.25">
      <c r="A61" s="52" t="str">
        <f t="shared" si="0"/>
        <v> AOEB 1 </v>
      </c>
      <c r="B61" s="14" t="str">
        <f t="shared" si="1"/>
        <v>I</v>
      </c>
      <c r="C61" s="52">
        <f t="shared" si="2"/>
        <v>42845.663999999997</v>
      </c>
      <c r="D61" s="10" t="str">
        <f t="shared" si="3"/>
        <v>vis</v>
      </c>
      <c r="E61" s="60">
        <f>VLOOKUP(C61,Active!C$21:E$962,3,FALSE)</f>
        <v>2380.0060800930132</v>
      </c>
      <c r="F61" s="14" t="s">
        <v>122</v>
      </c>
      <c r="G61" s="10" t="str">
        <f t="shared" si="4"/>
        <v>42845.664</v>
      </c>
      <c r="H61" s="52">
        <f t="shared" si="5"/>
        <v>2380</v>
      </c>
      <c r="I61" s="61" t="s">
        <v>594</v>
      </c>
      <c r="J61" s="62" t="s">
        <v>595</v>
      </c>
      <c r="K61" s="61">
        <v>2380</v>
      </c>
      <c r="L61" s="61" t="s">
        <v>596</v>
      </c>
      <c r="M61" s="62" t="s">
        <v>464</v>
      </c>
      <c r="N61" s="62"/>
      <c r="O61" s="63" t="s">
        <v>540</v>
      </c>
      <c r="P61" s="63" t="s">
        <v>588</v>
      </c>
    </row>
    <row r="62" spans="1:16" ht="12.75" customHeight="1" thickBot="1" x14ac:dyDescent="0.25">
      <c r="A62" s="52" t="str">
        <f t="shared" si="0"/>
        <v> AOEB 1 </v>
      </c>
      <c r="B62" s="14" t="str">
        <f t="shared" si="1"/>
        <v>I</v>
      </c>
      <c r="C62" s="52">
        <f t="shared" si="2"/>
        <v>42908.656000000003</v>
      </c>
      <c r="D62" s="10" t="str">
        <f t="shared" si="3"/>
        <v>vis</v>
      </c>
      <c r="E62" s="60">
        <f>VLOOKUP(C62,Active!C$21:E$962,3,FALSE)</f>
        <v>2500.0077153705784</v>
      </c>
      <c r="F62" s="14" t="s">
        <v>122</v>
      </c>
      <c r="G62" s="10" t="str">
        <f t="shared" si="4"/>
        <v>42908.656</v>
      </c>
      <c r="H62" s="52">
        <f t="shared" si="5"/>
        <v>2500</v>
      </c>
      <c r="I62" s="61" t="s">
        <v>597</v>
      </c>
      <c r="J62" s="62" t="s">
        <v>598</v>
      </c>
      <c r="K62" s="61">
        <v>2500</v>
      </c>
      <c r="L62" s="61" t="s">
        <v>185</v>
      </c>
      <c r="M62" s="62" t="s">
        <v>464</v>
      </c>
      <c r="N62" s="62"/>
      <c r="O62" s="63" t="s">
        <v>574</v>
      </c>
      <c r="P62" s="63" t="s">
        <v>588</v>
      </c>
    </row>
    <row r="63" spans="1:16" ht="12.75" customHeight="1" thickBot="1" x14ac:dyDescent="0.25">
      <c r="A63" s="52" t="str">
        <f t="shared" si="0"/>
        <v> MVS 7.197 </v>
      </c>
      <c r="B63" s="14" t="str">
        <f t="shared" si="1"/>
        <v>I</v>
      </c>
      <c r="C63" s="52">
        <f t="shared" si="2"/>
        <v>42924.411999999997</v>
      </c>
      <c r="D63" s="10" t="str">
        <f t="shared" si="3"/>
        <v>vis</v>
      </c>
      <c r="E63" s="60">
        <f>VLOOKUP(C63,Active!C$21:E$962,3,FALSE)</f>
        <v>2530.0233644281161</v>
      </c>
      <c r="F63" s="14" t="s">
        <v>122</v>
      </c>
      <c r="G63" s="10" t="str">
        <f t="shared" si="4"/>
        <v>42924.412</v>
      </c>
      <c r="H63" s="52">
        <f t="shared" si="5"/>
        <v>2530</v>
      </c>
      <c r="I63" s="61" t="s">
        <v>599</v>
      </c>
      <c r="J63" s="62" t="s">
        <v>600</v>
      </c>
      <c r="K63" s="61">
        <v>2530</v>
      </c>
      <c r="L63" s="61" t="s">
        <v>260</v>
      </c>
      <c r="M63" s="62" t="s">
        <v>181</v>
      </c>
      <c r="N63" s="62"/>
      <c r="O63" s="63" t="s">
        <v>509</v>
      </c>
      <c r="P63" s="63" t="s">
        <v>601</v>
      </c>
    </row>
    <row r="64" spans="1:16" ht="12.75" customHeight="1" thickBot="1" x14ac:dyDescent="0.25">
      <c r="A64" s="52" t="str">
        <f t="shared" si="0"/>
        <v> AOEB 1 </v>
      </c>
      <c r="B64" s="14" t="str">
        <f t="shared" si="1"/>
        <v>I</v>
      </c>
      <c r="C64" s="52">
        <f t="shared" si="2"/>
        <v>42931.754000000001</v>
      </c>
      <c r="D64" s="10" t="str">
        <f t="shared" si="3"/>
        <v>vis</v>
      </c>
      <c r="E64" s="60">
        <f>VLOOKUP(C64,Active!C$21:E$962,3,FALSE)</f>
        <v>2544.0100930001304</v>
      </c>
      <c r="F64" s="14" t="s">
        <v>122</v>
      </c>
      <c r="G64" s="10" t="str">
        <f t="shared" si="4"/>
        <v>42931.754</v>
      </c>
      <c r="H64" s="52">
        <f t="shared" si="5"/>
        <v>2544</v>
      </c>
      <c r="I64" s="61" t="s">
        <v>602</v>
      </c>
      <c r="J64" s="62" t="s">
        <v>603</v>
      </c>
      <c r="K64" s="61">
        <v>2544</v>
      </c>
      <c r="L64" s="61" t="s">
        <v>292</v>
      </c>
      <c r="M64" s="62" t="s">
        <v>464</v>
      </c>
      <c r="N64" s="62"/>
      <c r="O64" s="63" t="s">
        <v>574</v>
      </c>
      <c r="P64" s="63" t="s">
        <v>588</v>
      </c>
    </row>
    <row r="65" spans="1:16" ht="12.75" customHeight="1" thickBot="1" x14ac:dyDescent="0.25">
      <c r="A65" s="52" t="str">
        <f t="shared" si="0"/>
        <v> AOEB 1 </v>
      </c>
      <c r="B65" s="14" t="str">
        <f t="shared" si="1"/>
        <v>I</v>
      </c>
      <c r="C65" s="52">
        <f t="shared" si="2"/>
        <v>42963.764000000003</v>
      </c>
      <c r="D65" s="10" t="str">
        <f t="shared" si="3"/>
        <v>vis</v>
      </c>
      <c r="E65" s="60">
        <f>VLOOKUP(C65,Active!C$21:E$962,3,FALSE)</f>
        <v>2604.9900959407382</v>
      </c>
      <c r="F65" s="14" t="s">
        <v>122</v>
      </c>
      <c r="G65" s="10" t="str">
        <f t="shared" si="4"/>
        <v>42963.764</v>
      </c>
      <c r="H65" s="52">
        <f t="shared" si="5"/>
        <v>2605</v>
      </c>
      <c r="I65" s="61" t="s">
        <v>604</v>
      </c>
      <c r="J65" s="62" t="s">
        <v>605</v>
      </c>
      <c r="K65" s="61">
        <v>2605</v>
      </c>
      <c r="L65" s="61" t="s">
        <v>306</v>
      </c>
      <c r="M65" s="62" t="s">
        <v>464</v>
      </c>
      <c r="N65" s="62"/>
      <c r="O65" s="63" t="s">
        <v>582</v>
      </c>
      <c r="P65" s="63" t="s">
        <v>588</v>
      </c>
    </row>
    <row r="66" spans="1:16" ht="12.75" customHeight="1" thickBot="1" x14ac:dyDescent="0.25">
      <c r="A66" s="52" t="str">
        <f t="shared" si="0"/>
        <v> AOEB 1 </v>
      </c>
      <c r="B66" s="14" t="str">
        <f t="shared" si="1"/>
        <v>I</v>
      </c>
      <c r="C66" s="52">
        <f t="shared" si="2"/>
        <v>42984.769</v>
      </c>
      <c r="D66" s="10" t="str">
        <f t="shared" si="3"/>
        <v>vis</v>
      </c>
      <c r="E66" s="60">
        <f>VLOOKUP(C66,Active!C$21:E$962,3,FALSE)</f>
        <v>2645.0052462614885</v>
      </c>
      <c r="F66" s="14" t="s">
        <v>122</v>
      </c>
      <c r="G66" s="10" t="str">
        <f t="shared" si="4"/>
        <v>42984.769</v>
      </c>
      <c r="H66" s="52">
        <f t="shared" si="5"/>
        <v>2645</v>
      </c>
      <c r="I66" s="61" t="s">
        <v>606</v>
      </c>
      <c r="J66" s="62" t="s">
        <v>607</v>
      </c>
      <c r="K66" s="61">
        <v>2645</v>
      </c>
      <c r="L66" s="61" t="s">
        <v>596</v>
      </c>
      <c r="M66" s="62" t="s">
        <v>464</v>
      </c>
      <c r="N66" s="62"/>
      <c r="O66" s="63" t="s">
        <v>532</v>
      </c>
      <c r="P66" s="63" t="s">
        <v>588</v>
      </c>
    </row>
    <row r="67" spans="1:16" ht="12.75" customHeight="1" thickBot="1" x14ac:dyDescent="0.25">
      <c r="A67" s="52" t="str">
        <f t="shared" si="0"/>
        <v> AOEB 1 </v>
      </c>
      <c r="B67" s="14" t="str">
        <f t="shared" si="1"/>
        <v>I</v>
      </c>
      <c r="C67" s="52">
        <f t="shared" si="2"/>
        <v>42984.771000000001</v>
      </c>
      <c r="D67" s="10" t="str">
        <f t="shared" si="3"/>
        <v>vis</v>
      </c>
      <c r="E67" s="60">
        <f>VLOOKUP(C67,Active!C$21:E$962,3,FALSE)</f>
        <v>2645.0090563210297</v>
      </c>
      <c r="F67" s="14" t="s">
        <v>122</v>
      </c>
      <c r="G67" s="10" t="str">
        <f t="shared" si="4"/>
        <v>42984.771</v>
      </c>
      <c r="H67" s="52">
        <f t="shared" si="5"/>
        <v>2645</v>
      </c>
      <c r="I67" s="61" t="s">
        <v>608</v>
      </c>
      <c r="J67" s="62" t="s">
        <v>609</v>
      </c>
      <c r="K67" s="61">
        <v>2645</v>
      </c>
      <c r="L67" s="61" t="s">
        <v>292</v>
      </c>
      <c r="M67" s="62" t="s">
        <v>464</v>
      </c>
      <c r="N67" s="62"/>
      <c r="O67" s="63" t="s">
        <v>582</v>
      </c>
      <c r="P67" s="63" t="s">
        <v>588</v>
      </c>
    </row>
    <row r="68" spans="1:16" ht="12.75" customHeight="1" thickBot="1" x14ac:dyDescent="0.25">
      <c r="A68" s="52" t="str">
        <f t="shared" si="0"/>
        <v> AOEB 1 </v>
      </c>
      <c r="B68" s="14" t="str">
        <f t="shared" si="1"/>
        <v>I</v>
      </c>
      <c r="C68" s="52">
        <f t="shared" si="2"/>
        <v>42994.747000000003</v>
      </c>
      <c r="D68" s="10" t="str">
        <f t="shared" si="3"/>
        <v>vis</v>
      </c>
      <c r="E68" s="60">
        <f>VLOOKUP(C68,Active!C$21:E$962,3,FALSE)</f>
        <v>2664.0136333074593</v>
      </c>
      <c r="F68" s="14" t="s">
        <v>122</v>
      </c>
      <c r="G68" s="10" t="str">
        <f t="shared" si="4"/>
        <v>42994.747</v>
      </c>
      <c r="H68" s="52">
        <f t="shared" si="5"/>
        <v>2664</v>
      </c>
      <c r="I68" s="61" t="s">
        <v>610</v>
      </c>
      <c r="J68" s="62" t="s">
        <v>611</v>
      </c>
      <c r="K68" s="61">
        <v>2664</v>
      </c>
      <c r="L68" s="61" t="s">
        <v>330</v>
      </c>
      <c r="M68" s="62" t="s">
        <v>464</v>
      </c>
      <c r="N68" s="62"/>
      <c r="O68" s="63" t="s">
        <v>582</v>
      </c>
      <c r="P68" s="63" t="s">
        <v>588</v>
      </c>
    </row>
    <row r="69" spans="1:16" ht="12.75" customHeight="1" thickBot="1" x14ac:dyDescent="0.25">
      <c r="A69" s="52" t="str">
        <f t="shared" si="0"/>
        <v> AOEB 1 </v>
      </c>
      <c r="B69" s="14" t="str">
        <f t="shared" si="1"/>
        <v>I</v>
      </c>
      <c r="C69" s="52">
        <f t="shared" si="2"/>
        <v>43024.667000000001</v>
      </c>
      <c r="D69" s="10" t="str">
        <f t="shared" si="3"/>
        <v>vis</v>
      </c>
      <c r="E69" s="60">
        <f>VLOOKUP(C69,Active!C$21:E$962,3,FALSE)</f>
        <v>2721.0121240285703</v>
      </c>
      <c r="F69" s="14" t="s">
        <v>122</v>
      </c>
      <c r="G69" s="10" t="str">
        <f t="shared" si="4"/>
        <v>43024.667</v>
      </c>
      <c r="H69" s="52">
        <f t="shared" si="5"/>
        <v>2721</v>
      </c>
      <c r="I69" s="61" t="s">
        <v>612</v>
      </c>
      <c r="J69" s="62" t="s">
        <v>613</v>
      </c>
      <c r="K69" s="61">
        <v>2721</v>
      </c>
      <c r="L69" s="61" t="s">
        <v>376</v>
      </c>
      <c r="M69" s="62" t="s">
        <v>464</v>
      </c>
      <c r="N69" s="62"/>
      <c r="O69" s="63" t="s">
        <v>582</v>
      </c>
      <c r="P69" s="63" t="s">
        <v>588</v>
      </c>
    </row>
    <row r="70" spans="1:16" ht="12.75" customHeight="1" thickBot="1" x14ac:dyDescent="0.25">
      <c r="A70" s="52" t="str">
        <f t="shared" si="0"/>
        <v> AOEB 1 </v>
      </c>
      <c r="B70" s="14" t="str">
        <f t="shared" si="1"/>
        <v>I</v>
      </c>
      <c r="C70" s="52">
        <f t="shared" si="2"/>
        <v>43024.669000000002</v>
      </c>
      <c r="D70" s="10" t="str">
        <f t="shared" si="3"/>
        <v>vis</v>
      </c>
      <c r="E70" s="60">
        <f>VLOOKUP(C70,Active!C$21:E$962,3,FALSE)</f>
        <v>2721.0159340881114</v>
      </c>
      <c r="F70" s="14" t="s">
        <v>122</v>
      </c>
      <c r="G70" s="10" t="str">
        <f t="shared" si="4"/>
        <v>43024.669</v>
      </c>
      <c r="H70" s="52">
        <f t="shared" si="5"/>
        <v>2721</v>
      </c>
      <c r="I70" s="61" t="s">
        <v>614</v>
      </c>
      <c r="J70" s="62" t="s">
        <v>615</v>
      </c>
      <c r="K70" s="61">
        <v>2721</v>
      </c>
      <c r="L70" s="61" t="s">
        <v>298</v>
      </c>
      <c r="M70" s="62" t="s">
        <v>464</v>
      </c>
      <c r="N70" s="62"/>
      <c r="O70" s="63" t="s">
        <v>574</v>
      </c>
      <c r="P70" s="63" t="s">
        <v>588</v>
      </c>
    </row>
    <row r="71" spans="1:16" ht="12.75" customHeight="1" thickBot="1" x14ac:dyDescent="0.25">
      <c r="A71" s="52" t="str">
        <f t="shared" si="0"/>
        <v> BBS 30 </v>
      </c>
      <c r="B71" s="14" t="str">
        <f t="shared" si="1"/>
        <v>I</v>
      </c>
      <c r="C71" s="52">
        <f t="shared" si="2"/>
        <v>43061.406000000003</v>
      </c>
      <c r="D71" s="10" t="str">
        <f t="shared" si="3"/>
        <v>vis</v>
      </c>
      <c r="E71" s="60">
        <f>VLOOKUP(C71,Active!C$21:E$962,3,FALSE)</f>
        <v>2791.0010127519358</v>
      </c>
      <c r="F71" s="14" t="s">
        <v>122</v>
      </c>
      <c r="G71" s="10" t="str">
        <f t="shared" si="4"/>
        <v>43061.406</v>
      </c>
      <c r="H71" s="52">
        <f t="shared" si="5"/>
        <v>2791</v>
      </c>
      <c r="I71" s="61" t="s">
        <v>616</v>
      </c>
      <c r="J71" s="62" t="s">
        <v>617</v>
      </c>
      <c r="K71" s="61">
        <v>2791</v>
      </c>
      <c r="L71" s="61" t="s">
        <v>257</v>
      </c>
      <c r="M71" s="62" t="s">
        <v>464</v>
      </c>
      <c r="N71" s="62"/>
      <c r="O71" s="63" t="s">
        <v>618</v>
      </c>
      <c r="P71" s="63" t="s">
        <v>619</v>
      </c>
    </row>
    <row r="72" spans="1:16" ht="12.75" customHeight="1" thickBot="1" x14ac:dyDescent="0.25">
      <c r="A72" s="52" t="str">
        <f t="shared" si="0"/>
        <v> BBS 32 </v>
      </c>
      <c r="B72" s="14" t="str">
        <f t="shared" si="1"/>
        <v>I</v>
      </c>
      <c r="C72" s="52">
        <f t="shared" si="2"/>
        <v>43069.29</v>
      </c>
      <c r="D72" s="10" t="str">
        <f t="shared" si="3"/>
        <v>vis</v>
      </c>
      <c r="E72" s="60">
        <f>VLOOKUP(C72,Active!C$21:E$962,3,FALSE)</f>
        <v>2806.0202674593279</v>
      </c>
      <c r="F72" s="14" t="s">
        <v>122</v>
      </c>
      <c r="G72" s="10" t="str">
        <f t="shared" si="4"/>
        <v>43069.290</v>
      </c>
      <c r="H72" s="52">
        <f t="shared" si="5"/>
        <v>2806</v>
      </c>
      <c r="I72" s="61" t="s">
        <v>620</v>
      </c>
      <c r="J72" s="62" t="s">
        <v>621</v>
      </c>
      <c r="K72" s="61">
        <v>2806</v>
      </c>
      <c r="L72" s="61" t="s">
        <v>266</v>
      </c>
      <c r="M72" s="62" t="s">
        <v>464</v>
      </c>
      <c r="N72" s="62"/>
      <c r="O72" s="63" t="s">
        <v>618</v>
      </c>
      <c r="P72" s="63" t="s">
        <v>622</v>
      </c>
    </row>
    <row r="73" spans="1:16" ht="12.75" customHeight="1" thickBot="1" x14ac:dyDescent="0.25">
      <c r="A73" s="52" t="str">
        <f t="shared" si="0"/>
        <v> AOEB 1 </v>
      </c>
      <c r="B73" s="14" t="str">
        <f t="shared" si="1"/>
        <v>I</v>
      </c>
      <c r="C73" s="52">
        <f t="shared" si="2"/>
        <v>43096.574000000001</v>
      </c>
      <c r="D73" s="10" t="str">
        <f t="shared" si="3"/>
        <v>vis</v>
      </c>
      <c r="E73" s="60">
        <f>VLOOKUP(C73,Active!C$21:E$962,3,FALSE)</f>
        <v>2857.9970997064825</v>
      </c>
      <c r="F73" s="14" t="s">
        <v>122</v>
      </c>
      <c r="G73" s="10" t="str">
        <f t="shared" si="4"/>
        <v>43096.574</v>
      </c>
      <c r="H73" s="52">
        <f t="shared" si="5"/>
        <v>2858</v>
      </c>
      <c r="I73" s="61" t="s">
        <v>623</v>
      </c>
      <c r="J73" s="62" t="s">
        <v>624</v>
      </c>
      <c r="K73" s="61">
        <v>2858</v>
      </c>
      <c r="L73" s="61" t="s">
        <v>513</v>
      </c>
      <c r="M73" s="62" t="s">
        <v>464</v>
      </c>
      <c r="N73" s="62"/>
      <c r="O73" s="63" t="s">
        <v>532</v>
      </c>
      <c r="P73" s="63" t="s">
        <v>588</v>
      </c>
    </row>
    <row r="74" spans="1:16" ht="12.75" customHeight="1" thickBot="1" x14ac:dyDescent="0.25">
      <c r="A74" s="52" t="str">
        <f t="shared" si="0"/>
        <v> AOEB 1 </v>
      </c>
      <c r="B74" s="14" t="str">
        <f t="shared" si="1"/>
        <v>I</v>
      </c>
      <c r="C74" s="52">
        <f t="shared" si="2"/>
        <v>43175.839</v>
      </c>
      <c r="D74" s="10" t="str">
        <f t="shared" si="3"/>
        <v>vis</v>
      </c>
      <c r="E74" s="60">
        <f>VLOOKUP(C74,Active!C$21:E$962,3,FALSE)</f>
        <v>3008.9992844327221</v>
      </c>
      <c r="F74" s="14" t="s">
        <v>122</v>
      </c>
      <c r="G74" s="10" t="str">
        <f t="shared" si="4"/>
        <v>43175.839</v>
      </c>
      <c r="H74" s="52">
        <f t="shared" si="5"/>
        <v>3009</v>
      </c>
      <c r="I74" s="61" t="s">
        <v>625</v>
      </c>
      <c r="J74" s="62" t="s">
        <v>626</v>
      </c>
      <c r="K74" s="61">
        <v>3009</v>
      </c>
      <c r="L74" s="61" t="s">
        <v>536</v>
      </c>
      <c r="M74" s="62" t="s">
        <v>464</v>
      </c>
      <c r="N74" s="62"/>
      <c r="O74" s="63" t="s">
        <v>532</v>
      </c>
      <c r="P74" s="63" t="s">
        <v>588</v>
      </c>
    </row>
    <row r="75" spans="1:16" ht="12.75" customHeight="1" thickBot="1" x14ac:dyDescent="0.25">
      <c r="A75" s="52" t="str">
        <f t="shared" ref="A75:A138" si="6">P75</f>
        <v> AOEB 1 </v>
      </c>
      <c r="B75" s="14" t="str">
        <f t="shared" ref="B75:B138" si="7">IF(H75=INT(H75),"I","II")</f>
        <v>I</v>
      </c>
      <c r="C75" s="52">
        <f t="shared" ref="C75:C138" si="8">1*G75</f>
        <v>43203.661999999997</v>
      </c>
      <c r="D75" s="10" t="str">
        <f t="shared" ref="D75:D138" si="9">VLOOKUP(F75,I$1:J$5,2,FALSE)</f>
        <v>vis</v>
      </c>
      <c r="E75" s="60">
        <f>VLOOKUP(C75,Active!C$21:E$962,3,FALSE)</f>
        <v>3062.00292772595</v>
      </c>
      <c r="F75" s="14" t="s">
        <v>122</v>
      </c>
      <c r="G75" s="10" t="str">
        <f t="shared" ref="G75:G138" si="10">MID(I75,3,LEN(I75)-3)</f>
        <v>43203.662</v>
      </c>
      <c r="H75" s="52">
        <f t="shared" ref="H75:H138" si="11">1*K75</f>
        <v>3062</v>
      </c>
      <c r="I75" s="61" t="s">
        <v>627</v>
      </c>
      <c r="J75" s="62" t="s">
        <v>628</v>
      </c>
      <c r="K75" s="61">
        <v>3062</v>
      </c>
      <c r="L75" s="61" t="s">
        <v>505</v>
      </c>
      <c r="M75" s="62" t="s">
        <v>464</v>
      </c>
      <c r="N75" s="62"/>
      <c r="O75" s="63" t="s">
        <v>574</v>
      </c>
      <c r="P75" s="63" t="s">
        <v>588</v>
      </c>
    </row>
    <row r="76" spans="1:16" ht="12.75" customHeight="1" thickBot="1" x14ac:dyDescent="0.25">
      <c r="A76" s="52" t="str">
        <f t="shared" si="6"/>
        <v> BBS 34 </v>
      </c>
      <c r="B76" s="14" t="str">
        <f t="shared" si="7"/>
        <v>I</v>
      </c>
      <c r="C76" s="52">
        <f t="shared" si="8"/>
        <v>43292.383000000002</v>
      </c>
      <c r="D76" s="10" t="str">
        <f t="shared" si="9"/>
        <v>vis</v>
      </c>
      <c r="E76" s="60">
        <f>VLOOKUP(C76,Active!C$21:E$962,3,FALSE)</f>
        <v>3231.0190739581781</v>
      </c>
      <c r="F76" s="14" t="s">
        <v>122</v>
      </c>
      <c r="G76" s="10" t="str">
        <f t="shared" si="10"/>
        <v>43292.383</v>
      </c>
      <c r="H76" s="52">
        <f t="shared" si="11"/>
        <v>3231</v>
      </c>
      <c r="I76" s="61" t="s">
        <v>629</v>
      </c>
      <c r="J76" s="62" t="s">
        <v>630</v>
      </c>
      <c r="K76" s="61">
        <v>3231</v>
      </c>
      <c r="L76" s="61" t="s">
        <v>469</v>
      </c>
      <c r="M76" s="62" t="s">
        <v>464</v>
      </c>
      <c r="N76" s="62"/>
      <c r="O76" s="63" t="s">
        <v>618</v>
      </c>
      <c r="P76" s="63" t="s">
        <v>631</v>
      </c>
    </row>
    <row r="77" spans="1:16" ht="12.75" customHeight="1" thickBot="1" x14ac:dyDescent="0.25">
      <c r="A77" s="52" t="str">
        <f t="shared" si="6"/>
        <v> BBS 34 </v>
      </c>
      <c r="B77" s="14" t="str">
        <f t="shared" si="7"/>
        <v>I</v>
      </c>
      <c r="C77" s="52">
        <f t="shared" si="8"/>
        <v>43293.421000000002</v>
      </c>
      <c r="D77" s="10" t="str">
        <f t="shared" si="9"/>
        <v>vis</v>
      </c>
      <c r="E77" s="60">
        <f>VLOOKUP(C77,Active!C$21:E$962,3,FALSE)</f>
        <v>3232.9964948595334</v>
      </c>
      <c r="F77" s="14" t="s">
        <v>122</v>
      </c>
      <c r="G77" s="10" t="str">
        <f t="shared" si="10"/>
        <v>43293.421</v>
      </c>
      <c r="H77" s="52">
        <f t="shared" si="11"/>
        <v>3233</v>
      </c>
      <c r="I77" s="61" t="s">
        <v>632</v>
      </c>
      <c r="J77" s="62" t="s">
        <v>633</v>
      </c>
      <c r="K77" s="61">
        <v>3233</v>
      </c>
      <c r="L77" s="61" t="s">
        <v>513</v>
      </c>
      <c r="M77" s="62" t="s">
        <v>464</v>
      </c>
      <c r="N77" s="62"/>
      <c r="O77" s="63" t="s">
        <v>618</v>
      </c>
      <c r="P77" s="63" t="s">
        <v>631</v>
      </c>
    </row>
    <row r="78" spans="1:16" ht="12.75" customHeight="1" thickBot="1" x14ac:dyDescent="0.25">
      <c r="A78" s="52" t="str">
        <f t="shared" si="6"/>
        <v> BBS 34 </v>
      </c>
      <c r="B78" s="14" t="str">
        <f t="shared" si="7"/>
        <v>I</v>
      </c>
      <c r="C78" s="52">
        <f t="shared" si="8"/>
        <v>43326.495000000003</v>
      </c>
      <c r="D78" s="10" t="str">
        <f t="shared" si="9"/>
        <v>vis</v>
      </c>
      <c r="E78" s="60">
        <f>VLOOKUP(C78,Active!C$21:E$962,3,FALSE)</f>
        <v>3296.0034494755146</v>
      </c>
      <c r="F78" s="14" t="s">
        <v>122</v>
      </c>
      <c r="G78" s="10" t="str">
        <f t="shared" si="10"/>
        <v>43326.495</v>
      </c>
      <c r="H78" s="52">
        <f t="shared" si="11"/>
        <v>3296</v>
      </c>
      <c r="I78" s="61" t="s">
        <v>634</v>
      </c>
      <c r="J78" s="62" t="s">
        <v>635</v>
      </c>
      <c r="K78" s="61">
        <v>3296</v>
      </c>
      <c r="L78" s="61" t="s">
        <v>505</v>
      </c>
      <c r="M78" s="62" t="s">
        <v>464</v>
      </c>
      <c r="N78" s="62"/>
      <c r="O78" s="63" t="s">
        <v>557</v>
      </c>
      <c r="P78" s="63" t="s">
        <v>631</v>
      </c>
    </row>
    <row r="79" spans="1:16" ht="12.75" customHeight="1" thickBot="1" x14ac:dyDescent="0.25">
      <c r="A79" s="52" t="str">
        <f t="shared" si="6"/>
        <v> BBS 35 </v>
      </c>
      <c r="B79" s="14" t="str">
        <f t="shared" si="7"/>
        <v>I</v>
      </c>
      <c r="C79" s="52">
        <f t="shared" si="8"/>
        <v>43366.392999999996</v>
      </c>
      <c r="D79" s="10" t="str">
        <f t="shared" si="9"/>
        <v>vis</v>
      </c>
      <c r="E79" s="60">
        <f>VLOOKUP(C79,Active!C$21:E$962,3,FALSE)</f>
        <v>3372.0103272425822</v>
      </c>
      <c r="F79" s="14" t="s">
        <v>122</v>
      </c>
      <c r="G79" s="10" t="str">
        <f t="shared" si="10"/>
        <v>43366.393</v>
      </c>
      <c r="H79" s="52">
        <f t="shared" si="11"/>
        <v>3372</v>
      </c>
      <c r="I79" s="61" t="s">
        <v>636</v>
      </c>
      <c r="J79" s="62" t="s">
        <v>637</v>
      </c>
      <c r="K79" s="61">
        <v>3372</v>
      </c>
      <c r="L79" s="61" t="s">
        <v>292</v>
      </c>
      <c r="M79" s="62" t="s">
        <v>464</v>
      </c>
      <c r="N79" s="62"/>
      <c r="O79" s="63" t="s">
        <v>638</v>
      </c>
      <c r="P79" s="63" t="s">
        <v>639</v>
      </c>
    </row>
    <row r="80" spans="1:16" ht="12.75" customHeight="1" thickBot="1" x14ac:dyDescent="0.25">
      <c r="A80" s="52" t="str">
        <f t="shared" si="6"/>
        <v> AOEB 1 </v>
      </c>
      <c r="B80" s="14" t="str">
        <f t="shared" si="7"/>
        <v>I</v>
      </c>
      <c r="C80" s="52">
        <f t="shared" si="8"/>
        <v>43423.603000000003</v>
      </c>
      <c r="D80" s="10" t="str">
        <f t="shared" si="9"/>
        <v>vis</v>
      </c>
      <c r="E80" s="60">
        <f>VLOOKUP(C80,Active!C$21:E$962,3,FALSE)</f>
        <v>3480.9970803894848</v>
      </c>
      <c r="F80" s="14" t="s">
        <v>122</v>
      </c>
      <c r="G80" s="10" t="str">
        <f t="shared" si="10"/>
        <v>43423.603</v>
      </c>
      <c r="H80" s="52">
        <f t="shared" si="11"/>
        <v>3481</v>
      </c>
      <c r="I80" s="61" t="s">
        <v>640</v>
      </c>
      <c r="J80" s="62" t="s">
        <v>641</v>
      </c>
      <c r="K80" s="61">
        <v>3481</v>
      </c>
      <c r="L80" s="61" t="s">
        <v>513</v>
      </c>
      <c r="M80" s="62" t="s">
        <v>464</v>
      </c>
      <c r="N80" s="62"/>
      <c r="O80" s="63" t="s">
        <v>574</v>
      </c>
      <c r="P80" s="63" t="s">
        <v>588</v>
      </c>
    </row>
    <row r="81" spans="1:16" ht="12.75" customHeight="1" thickBot="1" x14ac:dyDescent="0.25">
      <c r="A81" s="52" t="str">
        <f t="shared" si="6"/>
        <v> BBS 36 </v>
      </c>
      <c r="B81" s="14" t="str">
        <f t="shared" si="7"/>
        <v>I</v>
      </c>
      <c r="C81" s="52">
        <f t="shared" si="8"/>
        <v>43458.250999999997</v>
      </c>
      <c r="D81" s="10" t="str">
        <f t="shared" si="9"/>
        <v>vis</v>
      </c>
      <c r="E81" s="60">
        <f>VLOOKUP(C81,Active!C$21:E$962,3,FALSE)</f>
        <v>3547.0025518635762</v>
      </c>
      <c r="F81" s="14" t="s">
        <v>122</v>
      </c>
      <c r="G81" s="10" t="str">
        <f t="shared" si="10"/>
        <v>43458.251</v>
      </c>
      <c r="H81" s="52">
        <f t="shared" si="11"/>
        <v>3547</v>
      </c>
      <c r="I81" s="61" t="s">
        <v>642</v>
      </c>
      <c r="J81" s="62" t="s">
        <v>643</v>
      </c>
      <c r="K81" s="61">
        <v>3547</v>
      </c>
      <c r="L81" s="61" t="s">
        <v>257</v>
      </c>
      <c r="M81" s="62" t="s">
        <v>464</v>
      </c>
      <c r="N81" s="62"/>
      <c r="O81" s="63" t="s">
        <v>618</v>
      </c>
      <c r="P81" s="63" t="s">
        <v>644</v>
      </c>
    </row>
    <row r="82" spans="1:16" ht="12.75" customHeight="1" thickBot="1" x14ac:dyDescent="0.25">
      <c r="A82" s="52" t="str">
        <f t="shared" si="6"/>
        <v> AOEB 1 </v>
      </c>
      <c r="B82" s="14" t="str">
        <f t="shared" si="7"/>
        <v>I</v>
      </c>
      <c r="C82" s="52">
        <f t="shared" si="8"/>
        <v>43603.66</v>
      </c>
      <c r="D82" s="10" t="str">
        <f t="shared" si="9"/>
        <v>vis</v>
      </c>
      <c r="E82" s="60">
        <f>VLOOKUP(C82,Active!C$21:E$962,3,FALSE)</f>
        <v>3824.0110257027109</v>
      </c>
      <c r="F82" s="14" t="s">
        <v>122</v>
      </c>
      <c r="G82" s="10" t="str">
        <f t="shared" si="10"/>
        <v>43603.660</v>
      </c>
      <c r="H82" s="52">
        <f t="shared" si="11"/>
        <v>3824</v>
      </c>
      <c r="I82" s="61" t="s">
        <v>645</v>
      </c>
      <c r="J82" s="62" t="s">
        <v>646</v>
      </c>
      <c r="K82" s="61">
        <v>3824</v>
      </c>
      <c r="L82" s="61" t="s">
        <v>376</v>
      </c>
      <c r="M82" s="62" t="s">
        <v>464</v>
      </c>
      <c r="N82" s="62"/>
      <c r="O82" s="63" t="s">
        <v>574</v>
      </c>
      <c r="P82" s="63" t="s">
        <v>588</v>
      </c>
    </row>
    <row r="83" spans="1:16" ht="12.75" customHeight="1" thickBot="1" x14ac:dyDescent="0.25">
      <c r="A83" s="52" t="str">
        <f t="shared" si="6"/>
        <v> AOEB 1 </v>
      </c>
      <c r="B83" s="14" t="str">
        <f t="shared" si="7"/>
        <v>I</v>
      </c>
      <c r="C83" s="52">
        <f t="shared" si="8"/>
        <v>43624.661</v>
      </c>
      <c r="D83" s="10" t="str">
        <f t="shared" si="9"/>
        <v>vis</v>
      </c>
      <c r="E83" s="60">
        <f>VLOOKUP(C83,Active!C$21:E$962,3,FALSE)</f>
        <v>3864.0185559043794</v>
      </c>
      <c r="F83" s="14" t="s">
        <v>122</v>
      </c>
      <c r="G83" s="10" t="str">
        <f t="shared" si="10"/>
        <v>43624.661</v>
      </c>
      <c r="H83" s="52">
        <f t="shared" si="11"/>
        <v>3864</v>
      </c>
      <c r="I83" s="61" t="s">
        <v>647</v>
      </c>
      <c r="J83" s="62" t="s">
        <v>648</v>
      </c>
      <c r="K83" s="61">
        <v>3864</v>
      </c>
      <c r="L83" s="61" t="s">
        <v>469</v>
      </c>
      <c r="M83" s="62" t="s">
        <v>464</v>
      </c>
      <c r="N83" s="62"/>
      <c r="O83" s="63" t="s">
        <v>574</v>
      </c>
      <c r="P83" s="63" t="s">
        <v>588</v>
      </c>
    </row>
    <row r="84" spans="1:16" ht="12.75" customHeight="1" thickBot="1" x14ac:dyDescent="0.25">
      <c r="A84" s="52" t="str">
        <f t="shared" si="6"/>
        <v> AOEB 1 </v>
      </c>
      <c r="B84" s="14" t="str">
        <f t="shared" si="7"/>
        <v>I</v>
      </c>
      <c r="C84" s="52">
        <f t="shared" si="8"/>
        <v>43626.758999999998</v>
      </c>
      <c r="D84" s="10" t="str">
        <f t="shared" si="9"/>
        <v>vis</v>
      </c>
      <c r="E84" s="60">
        <f>VLOOKUP(C84,Active!C$21:E$962,3,FALSE)</f>
        <v>3868.0153083620262</v>
      </c>
      <c r="F84" s="14" t="s">
        <v>122</v>
      </c>
      <c r="G84" s="10" t="str">
        <f t="shared" si="10"/>
        <v>43626.759</v>
      </c>
      <c r="H84" s="52">
        <f t="shared" si="11"/>
        <v>3868</v>
      </c>
      <c r="I84" s="61" t="s">
        <v>649</v>
      </c>
      <c r="J84" s="62" t="s">
        <v>650</v>
      </c>
      <c r="K84" s="61">
        <v>3868</v>
      </c>
      <c r="L84" s="61" t="s">
        <v>298</v>
      </c>
      <c r="M84" s="62" t="s">
        <v>464</v>
      </c>
      <c r="N84" s="62"/>
      <c r="O84" s="63" t="s">
        <v>540</v>
      </c>
      <c r="P84" s="63" t="s">
        <v>588</v>
      </c>
    </row>
    <row r="85" spans="1:16" ht="12.75" customHeight="1" thickBot="1" x14ac:dyDescent="0.25">
      <c r="A85" s="52" t="str">
        <f t="shared" si="6"/>
        <v> BBS 38 </v>
      </c>
      <c r="B85" s="14" t="str">
        <f t="shared" si="7"/>
        <v>I</v>
      </c>
      <c r="C85" s="52">
        <f t="shared" si="8"/>
        <v>43726.493999999999</v>
      </c>
      <c r="D85" s="10" t="str">
        <f t="shared" si="9"/>
        <v>vis</v>
      </c>
      <c r="E85" s="60">
        <f>VLOOKUP(C85,Active!C$21:E$962,3,FALSE)</f>
        <v>4058.0134524820255</v>
      </c>
      <c r="F85" s="14" t="s">
        <v>122</v>
      </c>
      <c r="G85" s="10" t="str">
        <f t="shared" si="10"/>
        <v>43726.494</v>
      </c>
      <c r="H85" s="52">
        <f t="shared" si="11"/>
        <v>4058</v>
      </c>
      <c r="I85" s="61" t="s">
        <v>651</v>
      </c>
      <c r="J85" s="62" t="s">
        <v>652</v>
      </c>
      <c r="K85" s="61">
        <v>4058</v>
      </c>
      <c r="L85" s="61" t="s">
        <v>330</v>
      </c>
      <c r="M85" s="62" t="s">
        <v>464</v>
      </c>
      <c r="N85" s="62"/>
      <c r="O85" s="63" t="s">
        <v>653</v>
      </c>
      <c r="P85" s="63" t="s">
        <v>654</v>
      </c>
    </row>
    <row r="86" spans="1:16" ht="12.75" customHeight="1" thickBot="1" x14ac:dyDescent="0.25">
      <c r="A86" s="52" t="str">
        <f t="shared" si="6"/>
        <v> BBS 38 </v>
      </c>
      <c r="B86" s="14" t="str">
        <f t="shared" si="7"/>
        <v>I</v>
      </c>
      <c r="C86" s="52">
        <f t="shared" si="8"/>
        <v>43726.495999999999</v>
      </c>
      <c r="D86" s="10" t="str">
        <f t="shared" si="9"/>
        <v>vis</v>
      </c>
      <c r="E86" s="60">
        <f>VLOOKUP(C86,Active!C$21:E$962,3,FALSE)</f>
        <v>4058.0172625415662</v>
      </c>
      <c r="F86" s="14" t="s">
        <v>122</v>
      </c>
      <c r="G86" s="10" t="str">
        <f t="shared" si="10"/>
        <v>43726.496</v>
      </c>
      <c r="H86" s="52">
        <f t="shared" si="11"/>
        <v>4058</v>
      </c>
      <c r="I86" s="61" t="s">
        <v>655</v>
      </c>
      <c r="J86" s="62" t="s">
        <v>656</v>
      </c>
      <c r="K86" s="61">
        <v>4058</v>
      </c>
      <c r="L86" s="61" t="s">
        <v>223</v>
      </c>
      <c r="M86" s="62" t="s">
        <v>464</v>
      </c>
      <c r="N86" s="62"/>
      <c r="O86" s="63" t="s">
        <v>657</v>
      </c>
      <c r="P86" s="63" t="s">
        <v>654</v>
      </c>
    </row>
    <row r="87" spans="1:16" ht="12.75" customHeight="1" thickBot="1" x14ac:dyDescent="0.25">
      <c r="A87" s="52" t="str">
        <f t="shared" si="6"/>
        <v> AOEB 1 </v>
      </c>
      <c r="B87" s="14" t="str">
        <f t="shared" si="7"/>
        <v>I</v>
      </c>
      <c r="C87" s="52">
        <f t="shared" si="8"/>
        <v>43909.682999999997</v>
      </c>
      <c r="D87" s="10" t="str">
        <f t="shared" si="9"/>
        <v>vis</v>
      </c>
      <c r="E87" s="60">
        <f>VLOOKUP(C87,Active!C$21:E$962,3,FALSE)</f>
        <v>4406.9939510351714</v>
      </c>
      <c r="F87" s="14" t="s">
        <v>122</v>
      </c>
      <c r="G87" s="10" t="str">
        <f t="shared" si="10"/>
        <v>43909.683</v>
      </c>
      <c r="H87" s="52">
        <f t="shared" si="11"/>
        <v>4407</v>
      </c>
      <c r="I87" s="61" t="s">
        <v>658</v>
      </c>
      <c r="J87" s="62" t="s">
        <v>659</v>
      </c>
      <c r="K87" s="61">
        <v>4407</v>
      </c>
      <c r="L87" s="61" t="s">
        <v>180</v>
      </c>
      <c r="M87" s="62" t="s">
        <v>464</v>
      </c>
      <c r="N87" s="62"/>
      <c r="O87" s="63" t="s">
        <v>574</v>
      </c>
      <c r="P87" s="63" t="s">
        <v>588</v>
      </c>
    </row>
    <row r="88" spans="1:16" ht="12.75" customHeight="1" thickBot="1" x14ac:dyDescent="0.25">
      <c r="A88" s="52" t="str">
        <f t="shared" si="6"/>
        <v> AOEB 1 </v>
      </c>
      <c r="B88" s="14" t="str">
        <f t="shared" si="7"/>
        <v>I</v>
      </c>
      <c r="C88" s="52">
        <f t="shared" si="8"/>
        <v>43982.642</v>
      </c>
      <c r="D88" s="10" t="str">
        <f t="shared" si="9"/>
        <v>vis</v>
      </c>
      <c r="E88" s="60">
        <f>VLOOKUP(C88,Active!C$21:E$962,3,FALSE)</f>
        <v>4545.9830180312247</v>
      </c>
      <c r="F88" s="14" t="s">
        <v>122</v>
      </c>
      <c r="G88" s="10" t="str">
        <f t="shared" si="10"/>
        <v>43982.642</v>
      </c>
      <c r="H88" s="52">
        <f t="shared" si="11"/>
        <v>4546</v>
      </c>
      <c r="I88" s="61" t="s">
        <v>660</v>
      </c>
      <c r="J88" s="62" t="s">
        <v>661</v>
      </c>
      <c r="K88" s="61">
        <v>4546</v>
      </c>
      <c r="L88" s="61" t="s">
        <v>364</v>
      </c>
      <c r="M88" s="62" t="s">
        <v>464</v>
      </c>
      <c r="N88" s="62"/>
      <c r="O88" s="63" t="s">
        <v>540</v>
      </c>
      <c r="P88" s="63" t="s">
        <v>588</v>
      </c>
    </row>
    <row r="89" spans="1:16" ht="12.75" customHeight="1" thickBot="1" x14ac:dyDescent="0.25">
      <c r="A89" s="52" t="str">
        <f t="shared" si="6"/>
        <v> AOEB 1 </v>
      </c>
      <c r="B89" s="14" t="str">
        <f t="shared" si="7"/>
        <v>I</v>
      </c>
      <c r="C89" s="52">
        <f t="shared" si="8"/>
        <v>44238.813000000002</v>
      </c>
      <c r="D89" s="10" t="str">
        <f t="shared" si="9"/>
        <v>vis</v>
      </c>
      <c r="E89" s="60">
        <f>VLOOKUP(C89,Active!C$21:E$962,3,FALSE)</f>
        <v>5033.9963992651392</v>
      </c>
      <c r="F89" s="14" t="s">
        <v>122</v>
      </c>
      <c r="G89" s="10" t="str">
        <f t="shared" si="10"/>
        <v>44238.813</v>
      </c>
      <c r="H89" s="52">
        <f t="shared" si="11"/>
        <v>5034</v>
      </c>
      <c r="I89" s="61" t="s">
        <v>662</v>
      </c>
      <c r="J89" s="62" t="s">
        <v>663</v>
      </c>
      <c r="K89" s="61">
        <v>5034</v>
      </c>
      <c r="L89" s="61" t="s">
        <v>513</v>
      </c>
      <c r="M89" s="62" t="s">
        <v>464</v>
      </c>
      <c r="N89" s="62"/>
      <c r="O89" s="63" t="s">
        <v>664</v>
      </c>
      <c r="P89" s="63" t="s">
        <v>588</v>
      </c>
    </row>
    <row r="90" spans="1:16" ht="12.75" customHeight="1" thickBot="1" x14ac:dyDescent="0.25">
      <c r="A90" s="52" t="str">
        <f t="shared" si="6"/>
        <v> AOEB 1 </v>
      </c>
      <c r="B90" s="14" t="str">
        <f t="shared" si="7"/>
        <v>I</v>
      </c>
      <c r="C90" s="52">
        <f t="shared" si="8"/>
        <v>44238.813999999998</v>
      </c>
      <c r="D90" s="10" t="str">
        <f t="shared" si="9"/>
        <v>vis</v>
      </c>
      <c r="E90" s="60">
        <f>VLOOKUP(C90,Active!C$21:E$962,3,FALSE)</f>
        <v>5033.9983042949025</v>
      </c>
      <c r="F90" s="14" t="s">
        <v>122</v>
      </c>
      <c r="G90" s="10" t="str">
        <f t="shared" si="10"/>
        <v>44238.814</v>
      </c>
      <c r="H90" s="52">
        <f t="shared" si="11"/>
        <v>5034</v>
      </c>
      <c r="I90" s="61" t="s">
        <v>665</v>
      </c>
      <c r="J90" s="62" t="s">
        <v>666</v>
      </c>
      <c r="K90" s="61">
        <v>5034</v>
      </c>
      <c r="L90" s="61" t="s">
        <v>200</v>
      </c>
      <c r="M90" s="62" t="s">
        <v>464</v>
      </c>
      <c r="N90" s="62"/>
      <c r="O90" s="63" t="s">
        <v>574</v>
      </c>
      <c r="P90" s="63" t="s">
        <v>588</v>
      </c>
    </row>
    <row r="91" spans="1:16" ht="12.75" customHeight="1" thickBot="1" x14ac:dyDescent="0.25">
      <c r="A91" s="52" t="str">
        <f t="shared" si="6"/>
        <v> AOEB 1 </v>
      </c>
      <c r="B91" s="14" t="str">
        <f t="shared" si="7"/>
        <v>I</v>
      </c>
      <c r="C91" s="52">
        <f t="shared" si="8"/>
        <v>44362.705000000002</v>
      </c>
      <c r="D91" s="10" t="str">
        <f t="shared" si="9"/>
        <v>vis</v>
      </c>
      <c r="E91" s="60">
        <f>VLOOKUP(C91,Active!C$21:E$962,3,FALSE)</f>
        <v>5270.0143475412178</v>
      </c>
      <c r="F91" s="14" t="s">
        <v>122</v>
      </c>
      <c r="G91" s="10" t="str">
        <f t="shared" si="10"/>
        <v>44362.705</v>
      </c>
      <c r="H91" s="52">
        <f t="shared" si="11"/>
        <v>5270</v>
      </c>
      <c r="I91" s="61" t="s">
        <v>667</v>
      </c>
      <c r="J91" s="62" t="s">
        <v>668</v>
      </c>
      <c r="K91" s="61">
        <v>5270</v>
      </c>
      <c r="L91" s="61" t="s">
        <v>298</v>
      </c>
      <c r="M91" s="62" t="s">
        <v>464</v>
      </c>
      <c r="N91" s="62"/>
      <c r="O91" s="63" t="s">
        <v>574</v>
      </c>
      <c r="P91" s="63" t="s">
        <v>588</v>
      </c>
    </row>
    <row r="92" spans="1:16" ht="12.75" customHeight="1" thickBot="1" x14ac:dyDescent="0.25">
      <c r="A92" s="52" t="str">
        <f t="shared" si="6"/>
        <v> AOEB 1 </v>
      </c>
      <c r="B92" s="14" t="str">
        <f t="shared" si="7"/>
        <v>I</v>
      </c>
      <c r="C92" s="52">
        <f t="shared" si="8"/>
        <v>44394.720000000001</v>
      </c>
      <c r="D92" s="10" t="str">
        <f t="shared" si="9"/>
        <v>vis</v>
      </c>
      <c r="E92" s="60">
        <f>VLOOKUP(C92,Active!C$21:E$962,3,FALSE)</f>
        <v>5331.0038756306712</v>
      </c>
      <c r="F92" s="14" t="s">
        <v>122</v>
      </c>
      <c r="G92" s="10" t="str">
        <f t="shared" si="10"/>
        <v>44394.720</v>
      </c>
      <c r="H92" s="52">
        <f t="shared" si="11"/>
        <v>5331</v>
      </c>
      <c r="I92" s="61" t="s">
        <v>669</v>
      </c>
      <c r="J92" s="62" t="s">
        <v>670</v>
      </c>
      <c r="K92" s="61">
        <v>5331</v>
      </c>
      <c r="L92" s="61" t="s">
        <v>505</v>
      </c>
      <c r="M92" s="62" t="s">
        <v>464</v>
      </c>
      <c r="N92" s="62"/>
      <c r="O92" s="63" t="s">
        <v>664</v>
      </c>
      <c r="P92" s="63" t="s">
        <v>588</v>
      </c>
    </row>
    <row r="93" spans="1:16" ht="13.5" thickBot="1" x14ac:dyDescent="0.25">
      <c r="A93" s="52" t="str">
        <f t="shared" si="6"/>
        <v> AOEB 1 </v>
      </c>
      <c r="B93" s="14" t="str">
        <f t="shared" si="7"/>
        <v>I</v>
      </c>
      <c r="C93" s="52">
        <f t="shared" si="8"/>
        <v>44614.661999999997</v>
      </c>
      <c r="D93" s="10" t="str">
        <f t="shared" si="9"/>
        <v>vis</v>
      </c>
      <c r="E93" s="60">
        <f>VLOOKUP(C93,Active!C$21:E$962,3,FALSE)</f>
        <v>5749.9999333239557</v>
      </c>
      <c r="F93" s="14" t="s">
        <v>122</v>
      </c>
      <c r="G93" s="10" t="str">
        <f t="shared" si="10"/>
        <v>44614.662</v>
      </c>
      <c r="H93" s="52">
        <f t="shared" si="11"/>
        <v>5750</v>
      </c>
      <c r="I93" s="61" t="s">
        <v>671</v>
      </c>
      <c r="J93" s="62" t="s">
        <v>672</v>
      </c>
      <c r="K93" s="61">
        <v>5750</v>
      </c>
      <c r="L93" s="61" t="s">
        <v>536</v>
      </c>
      <c r="M93" s="62" t="s">
        <v>464</v>
      </c>
      <c r="N93" s="62"/>
      <c r="O93" s="63" t="s">
        <v>574</v>
      </c>
      <c r="P93" s="63" t="s">
        <v>588</v>
      </c>
    </row>
    <row r="94" spans="1:16" ht="13.5" thickBot="1" x14ac:dyDescent="0.25">
      <c r="A94" s="52" t="str">
        <f t="shared" si="6"/>
        <v> AOEB 1 </v>
      </c>
      <c r="B94" s="14" t="str">
        <f t="shared" si="7"/>
        <v>I</v>
      </c>
      <c r="C94" s="52">
        <f t="shared" si="8"/>
        <v>44616.767</v>
      </c>
      <c r="D94" s="10" t="str">
        <f t="shared" si="9"/>
        <v>vis</v>
      </c>
      <c r="E94" s="60">
        <f>VLOOKUP(C94,Active!C$21:E$962,3,FALSE)</f>
        <v>5754.0100209900029</v>
      </c>
      <c r="F94" s="14" t="s">
        <v>122</v>
      </c>
      <c r="G94" s="10" t="str">
        <f t="shared" si="10"/>
        <v>44616.767</v>
      </c>
      <c r="H94" s="52">
        <f t="shared" si="11"/>
        <v>5754</v>
      </c>
      <c r="I94" s="61" t="s">
        <v>673</v>
      </c>
      <c r="J94" s="62" t="s">
        <v>674</v>
      </c>
      <c r="K94" s="61">
        <v>5754</v>
      </c>
      <c r="L94" s="61" t="s">
        <v>292</v>
      </c>
      <c r="M94" s="62" t="s">
        <v>464</v>
      </c>
      <c r="N94" s="62"/>
      <c r="O94" s="63" t="s">
        <v>664</v>
      </c>
      <c r="P94" s="63" t="s">
        <v>588</v>
      </c>
    </row>
    <row r="95" spans="1:16" ht="13.5" thickBot="1" x14ac:dyDescent="0.25">
      <c r="A95" s="52" t="str">
        <f t="shared" si="6"/>
        <v> AOEB 1 </v>
      </c>
      <c r="B95" s="14" t="str">
        <f t="shared" si="7"/>
        <v>I</v>
      </c>
      <c r="C95" s="52">
        <f t="shared" si="8"/>
        <v>44730.678999999996</v>
      </c>
      <c r="D95" s="10" t="str">
        <f t="shared" si="9"/>
        <v>vis</v>
      </c>
      <c r="E95" s="60">
        <f>VLOOKUP(C95,Active!C$21:E$962,3,FALSE)</f>
        <v>5971.015772160571</v>
      </c>
      <c r="F95" s="14" t="s">
        <v>122</v>
      </c>
      <c r="G95" s="10" t="str">
        <f t="shared" si="10"/>
        <v>44730.679</v>
      </c>
      <c r="H95" s="52">
        <f t="shared" si="11"/>
        <v>5971</v>
      </c>
      <c r="I95" s="61" t="s">
        <v>675</v>
      </c>
      <c r="J95" s="62" t="s">
        <v>676</v>
      </c>
      <c r="K95" s="61">
        <v>5971</v>
      </c>
      <c r="L95" s="61" t="s">
        <v>298</v>
      </c>
      <c r="M95" s="62" t="s">
        <v>464</v>
      </c>
      <c r="N95" s="62"/>
      <c r="O95" s="63" t="s">
        <v>574</v>
      </c>
      <c r="P95" s="63" t="s">
        <v>588</v>
      </c>
    </row>
    <row r="96" spans="1:16" ht="13.5" thickBot="1" x14ac:dyDescent="0.25">
      <c r="A96" s="52" t="str">
        <f t="shared" si="6"/>
        <v> VSSC 59.20 </v>
      </c>
      <c r="B96" s="14" t="str">
        <f t="shared" si="7"/>
        <v>I</v>
      </c>
      <c r="C96" s="52">
        <f t="shared" si="8"/>
        <v>44842.478999999999</v>
      </c>
      <c r="D96" s="10" t="str">
        <f t="shared" si="9"/>
        <v>vis</v>
      </c>
      <c r="E96" s="60">
        <f>VLOOKUP(C96,Active!C$21:E$962,3,FALSE)</f>
        <v>6183.9981004567189</v>
      </c>
      <c r="F96" s="14" t="s">
        <v>122</v>
      </c>
      <c r="G96" s="10" t="str">
        <f t="shared" si="10"/>
        <v>44842.479</v>
      </c>
      <c r="H96" s="52">
        <f t="shared" si="11"/>
        <v>6184</v>
      </c>
      <c r="I96" s="61" t="s">
        <v>681</v>
      </c>
      <c r="J96" s="62" t="s">
        <v>682</v>
      </c>
      <c r="K96" s="61">
        <v>6184</v>
      </c>
      <c r="L96" s="61" t="s">
        <v>200</v>
      </c>
      <c r="M96" s="62" t="s">
        <v>464</v>
      </c>
      <c r="N96" s="62"/>
      <c r="O96" s="63" t="s">
        <v>683</v>
      </c>
      <c r="P96" s="63" t="s">
        <v>684</v>
      </c>
    </row>
    <row r="97" spans="1:16" ht="13.5" thickBot="1" x14ac:dyDescent="0.25">
      <c r="A97" s="52" t="str">
        <f t="shared" si="6"/>
        <v> AOEB 1 </v>
      </c>
      <c r="B97" s="14" t="str">
        <f t="shared" si="7"/>
        <v>I</v>
      </c>
      <c r="C97" s="52">
        <f t="shared" si="8"/>
        <v>44879.752999999997</v>
      </c>
      <c r="D97" s="10" t="str">
        <f t="shared" si="9"/>
        <v>vis</v>
      </c>
      <c r="E97" s="60">
        <f>VLOOKUP(C97,Active!C$21:E$962,3,FALSE)</f>
        <v>6255.006180107076</v>
      </c>
      <c r="F97" s="14" t="s">
        <v>122</v>
      </c>
      <c r="G97" s="10" t="str">
        <f t="shared" si="10"/>
        <v>44879.753</v>
      </c>
      <c r="H97" s="52">
        <f t="shared" si="11"/>
        <v>6255</v>
      </c>
      <c r="I97" s="61" t="s">
        <v>685</v>
      </c>
      <c r="J97" s="62" t="s">
        <v>686</v>
      </c>
      <c r="K97" s="61">
        <v>6255</v>
      </c>
      <c r="L97" s="61" t="s">
        <v>596</v>
      </c>
      <c r="M97" s="62" t="s">
        <v>464</v>
      </c>
      <c r="N97" s="62"/>
      <c r="O97" s="63" t="s">
        <v>687</v>
      </c>
      <c r="P97" s="63" t="s">
        <v>588</v>
      </c>
    </row>
    <row r="98" spans="1:16" ht="13.5" thickBot="1" x14ac:dyDescent="0.25">
      <c r="A98" s="52" t="str">
        <f t="shared" si="6"/>
        <v> AOEB 1 </v>
      </c>
      <c r="B98" s="14" t="str">
        <f t="shared" si="7"/>
        <v>I</v>
      </c>
      <c r="C98" s="52">
        <f t="shared" si="8"/>
        <v>45028.826000000001</v>
      </c>
      <c r="D98" s="10" t="str">
        <f t="shared" si="9"/>
        <v>vis</v>
      </c>
      <c r="E98" s="60">
        <f>VLOOKUP(C98,Active!C$21:E$962,3,FALSE)</f>
        <v>6538.9946830238168</v>
      </c>
      <c r="F98" s="14" t="s">
        <v>122</v>
      </c>
      <c r="G98" s="10" t="str">
        <f t="shared" si="10"/>
        <v>45028.826</v>
      </c>
      <c r="H98" s="52">
        <f t="shared" si="11"/>
        <v>6539</v>
      </c>
      <c r="I98" s="61" t="s">
        <v>688</v>
      </c>
      <c r="J98" s="62" t="s">
        <v>689</v>
      </c>
      <c r="K98" s="61">
        <v>6539</v>
      </c>
      <c r="L98" s="61" t="s">
        <v>180</v>
      </c>
      <c r="M98" s="62" t="s">
        <v>464</v>
      </c>
      <c r="N98" s="62"/>
      <c r="O98" s="63" t="s">
        <v>687</v>
      </c>
      <c r="P98" s="63" t="s">
        <v>588</v>
      </c>
    </row>
    <row r="99" spans="1:16" ht="13.5" thickBot="1" x14ac:dyDescent="0.25">
      <c r="A99" s="52" t="str">
        <f t="shared" si="6"/>
        <v>BAVM 34 </v>
      </c>
      <c r="B99" s="14" t="str">
        <f t="shared" si="7"/>
        <v>I</v>
      </c>
      <c r="C99" s="52">
        <f t="shared" si="8"/>
        <v>45061.385000000002</v>
      </c>
      <c r="D99" s="10" t="str">
        <f t="shared" si="9"/>
        <v>vis</v>
      </c>
      <c r="E99" s="60">
        <f>VLOOKUP(C99,Active!C$21:E$962,3,FALSE)</f>
        <v>6601.0205473082033</v>
      </c>
      <c r="F99" s="14" t="s">
        <v>122</v>
      </c>
      <c r="G99" s="10" t="str">
        <f t="shared" si="10"/>
        <v>45061.385</v>
      </c>
      <c r="H99" s="52">
        <f t="shared" si="11"/>
        <v>6601</v>
      </c>
      <c r="I99" s="61" t="s">
        <v>690</v>
      </c>
      <c r="J99" s="62" t="s">
        <v>691</v>
      </c>
      <c r="K99" s="61">
        <v>6601</v>
      </c>
      <c r="L99" s="61" t="s">
        <v>266</v>
      </c>
      <c r="M99" s="62" t="s">
        <v>464</v>
      </c>
      <c r="N99" s="62"/>
      <c r="O99" s="63" t="s">
        <v>465</v>
      </c>
      <c r="P99" s="64" t="s">
        <v>692</v>
      </c>
    </row>
    <row r="100" spans="1:16" ht="13.5" thickBot="1" x14ac:dyDescent="0.25">
      <c r="A100" s="52" t="str">
        <f t="shared" si="6"/>
        <v>BAVM 34 </v>
      </c>
      <c r="B100" s="14" t="str">
        <f t="shared" si="7"/>
        <v>I</v>
      </c>
      <c r="C100" s="52">
        <f t="shared" si="8"/>
        <v>45061.385999999999</v>
      </c>
      <c r="D100" s="10" t="str">
        <f t="shared" si="9"/>
        <v>vis</v>
      </c>
      <c r="E100" s="60">
        <f>VLOOKUP(C100,Active!C$21:E$962,3,FALSE)</f>
        <v>6601.0224523379666</v>
      </c>
      <c r="F100" s="14" t="s">
        <v>122</v>
      </c>
      <c r="G100" s="10" t="str">
        <f t="shared" si="10"/>
        <v>45061.386</v>
      </c>
      <c r="H100" s="52">
        <f t="shared" si="11"/>
        <v>6601</v>
      </c>
      <c r="I100" s="61" t="s">
        <v>693</v>
      </c>
      <c r="J100" s="62" t="s">
        <v>694</v>
      </c>
      <c r="K100" s="61">
        <v>6601</v>
      </c>
      <c r="L100" s="61" t="s">
        <v>260</v>
      </c>
      <c r="M100" s="62" t="s">
        <v>464</v>
      </c>
      <c r="N100" s="62"/>
      <c r="O100" s="63" t="s">
        <v>695</v>
      </c>
      <c r="P100" s="64" t="s">
        <v>692</v>
      </c>
    </row>
    <row r="101" spans="1:16" ht="13.5" thickBot="1" x14ac:dyDescent="0.25">
      <c r="A101" s="52" t="str">
        <f t="shared" si="6"/>
        <v>BAVM 36 </v>
      </c>
      <c r="B101" s="14" t="str">
        <f t="shared" si="7"/>
        <v>I</v>
      </c>
      <c r="C101" s="52">
        <f t="shared" si="8"/>
        <v>45397.332000000002</v>
      </c>
      <c r="D101" s="10" t="str">
        <f t="shared" si="9"/>
        <v>vis</v>
      </c>
      <c r="E101" s="60">
        <f>VLOOKUP(C101,Active!C$21:E$962,3,FALSE)</f>
        <v>7241.0095834808708</v>
      </c>
      <c r="F101" s="14" t="s">
        <v>122</v>
      </c>
      <c r="G101" s="10" t="str">
        <f t="shared" si="10"/>
        <v>45397.332</v>
      </c>
      <c r="H101" s="52">
        <f t="shared" si="11"/>
        <v>7241</v>
      </c>
      <c r="I101" s="61" t="s">
        <v>696</v>
      </c>
      <c r="J101" s="62" t="s">
        <v>697</v>
      </c>
      <c r="K101" s="61">
        <v>7241</v>
      </c>
      <c r="L101" s="61" t="s">
        <v>292</v>
      </c>
      <c r="M101" s="62" t="s">
        <v>464</v>
      </c>
      <c r="N101" s="62"/>
      <c r="O101" s="63" t="s">
        <v>698</v>
      </c>
      <c r="P101" s="64" t="s">
        <v>699</v>
      </c>
    </row>
    <row r="102" spans="1:16" ht="13.5" thickBot="1" x14ac:dyDescent="0.25">
      <c r="A102" s="52" t="str">
        <f t="shared" si="6"/>
        <v> AOEB 1 </v>
      </c>
      <c r="B102" s="14" t="str">
        <f t="shared" si="7"/>
        <v>I</v>
      </c>
      <c r="C102" s="52">
        <f t="shared" si="8"/>
        <v>45416.749000000003</v>
      </c>
      <c r="D102" s="10" t="str">
        <f t="shared" si="9"/>
        <v>vis</v>
      </c>
      <c r="E102" s="60">
        <f>VLOOKUP(C102,Active!C$21:E$962,3,FALSE)</f>
        <v>7277.9995465267248</v>
      </c>
      <c r="F102" s="14" t="s">
        <v>122</v>
      </c>
      <c r="G102" s="10" t="str">
        <f t="shared" si="10"/>
        <v>45416.749</v>
      </c>
      <c r="H102" s="52">
        <f t="shared" si="11"/>
        <v>7278</v>
      </c>
      <c r="I102" s="61" t="s">
        <v>700</v>
      </c>
      <c r="J102" s="62" t="s">
        <v>701</v>
      </c>
      <c r="K102" s="61">
        <v>7278</v>
      </c>
      <c r="L102" s="61" t="s">
        <v>536</v>
      </c>
      <c r="M102" s="62" t="s">
        <v>464</v>
      </c>
      <c r="N102" s="62"/>
      <c r="O102" s="63" t="s">
        <v>574</v>
      </c>
      <c r="P102" s="63" t="s">
        <v>588</v>
      </c>
    </row>
    <row r="103" spans="1:16" ht="13.5" thickBot="1" x14ac:dyDescent="0.25">
      <c r="A103" s="52" t="str">
        <f t="shared" si="6"/>
        <v> AOEB 1 </v>
      </c>
      <c r="B103" s="14" t="str">
        <f t="shared" si="7"/>
        <v>I</v>
      </c>
      <c r="C103" s="52">
        <f t="shared" si="8"/>
        <v>45446.671999999999</v>
      </c>
      <c r="D103" s="10" t="str">
        <f t="shared" si="9"/>
        <v>vis</v>
      </c>
      <c r="E103" s="60">
        <f>VLOOKUP(C103,Active!C$21:E$962,3,FALSE)</f>
        <v>7335.0037523371402</v>
      </c>
      <c r="F103" s="14" t="s">
        <v>122</v>
      </c>
      <c r="G103" s="10" t="str">
        <f t="shared" si="10"/>
        <v>45446.672</v>
      </c>
      <c r="H103" s="52">
        <f t="shared" si="11"/>
        <v>7335</v>
      </c>
      <c r="I103" s="61" t="s">
        <v>702</v>
      </c>
      <c r="J103" s="62" t="s">
        <v>703</v>
      </c>
      <c r="K103" s="61">
        <v>7335</v>
      </c>
      <c r="L103" s="61" t="s">
        <v>505</v>
      </c>
      <c r="M103" s="62" t="s">
        <v>464</v>
      </c>
      <c r="N103" s="62"/>
      <c r="O103" s="63" t="s">
        <v>574</v>
      </c>
      <c r="P103" s="63" t="s">
        <v>588</v>
      </c>
    </row>
    <row r="104" spans="1:16" ht="13.5" thickBot="1" x14ac:dyDescent="0.25">
      <c r="A104" s="52" t="str">
        <f t="shared" si="6"/>
        <v> MVS 10.164 </v>
      </c>
      <c r="B104" s="14" t="str">
        <f t="shared" si="7"/>
        <v>I</v>
      </c>
      <c r="C104" s="52">
        <f t="shared" si="8"/>
        <v>45483.42</v>
      </c>
      <c r="D104" s="10" t="str">
        <f t="shared" si="9"/>
        <v>vis</v>
      </c>
      <c r="E104" s="60">
        <f>VLOOKUP(C104,Active!C$21:E$962,3,FALSE)</f>
        <v>7405.0097863284327</v>
      </c>
      <c r="F104" s="14" t="s">
        <v>122</v>
      </c>
      <c r="G104" s="10" t="str">
        <f t="shared" si="10"/>
        <v>45483.420</v>
      </c>
      <c r="H104" s="52">
        <f t="shared" si="11"/>
        <v>7405</v>
      </c>
      <c r="I104" s="61" t="s">
        <v>704</v>
      </c>
      <c r="J104" s="62" t="s">
        <v>705</v>
      </c>
      <c r="K104" s="61">
        <v>7405</v>
      </c>
      <c r="L104" s="61" t="s">
        <v>292</v>
      </c>
      <c r="M104" s="62" t="s">
        <v>464</v>
      </c>
      <c r="N104" s="62"/>
      <c r="O104" s="63" t="s">
        <v>706</v>
      </c>
      <c r="P104" s="63" t="s">
        <v>707</v>
      </c>
    </row>
    <row r="105" spans="1:16" ht="13.5" thickBot="1" x14ac:dyDescent="0.25">
      <c r="A105" s="52" t="str">
        <f t="shared" si="6"/>
        <v> VSSC 60.23 </v>
      </c>
      <c r="B105" s="14" t="str">
        <f t="shared" si="7"/>
        <v>I</v>
      </c>
      <c r="C105" s="52">
        <f t="shared" si="8"/>
        <v>45587.355000000003</v>
      </c>
      <c r="D105" s="10" t="str">
        <f t="shared" si="9"/>
        <v>vis</v>
      </c>
      <c r="E105" s="60">
        <f>VLOOKUP(C105,Active!C$21:E$962,3,FALSE)</f>
        <v>7603.0090554828212</v>
      </c>
      <c r="F105" s="14" t="s">
        <v>122</v>
      </c>
      <c r="G105" s="10" t="str">
        <f t="shared" si="10"/>
        <v>45587.355</v>
      </c>
      <c r="H105" s="52">
        <f t="shared" si="11"/>
        <v>7603</v>
      </c>
      <c r="I105" s="61" t="s">
        <v>708</v>
      </c>
      <c r="J105" s="62" t="s">
        <v>709</v>
      </c>
      <c r="K105" s="61">
        <v>7603</v>
      </c>
      <c r="L105" s="61" t="s">
        <v>292</v>
      </c>
      <c r="M105" s="62" t="s">
        <v>464</v>
      </c>
      <c r="N105" s="62"/>
      <c r="O105" s="63" t="s">
        <v>683</v>
      </c>
      <c r="P105" s="63" t="s">
        <v>710</v>
      </c>
    </row>
    <row r="106" spans="1:16" ht="13.5" thickBot="1" x14ac:dyDescent="0.25">
      <c r="A106" s="52" t="str">
        <f t="shared" si="6"/>
        <v> MVS 10.164 </v>
      </c>
      <c r="B106" s="14" t="str">
        <f t="shared" si="7"/>
        <v>I</v>
      </c>
      <c r="C106" s="52">
        <f t="shared" si="8"/>
        <v>45646.671000000002</v>
      </c>
      <c r="D106" s="10" t="str">
        <f t="shared" si="9"/>
        <v>vis</v>
      </c>
      <c r="E106" s="60">
        <f>VLOOKUP(C106,Active!C$21:E$962,3,FALSE)</f>
        <v>7716.0078013255206</v>
      </c>
      <c r="F106" s="14" t="s">
        <v>122</v>
      </c>
      <c r="G106" s="10" t="str">
        <f t="shared" si="10"/>
        <v>45646.671</v>
      </c>
      <c r="H106" s="52">
        <f t="shared" si="11"/>
        <v>7716</v>
      </c>
      <c r="I106" s="61" t="s">
        <v>711</v>
      </c>
      <c r="J106" s="62" t="s">
        <v>712</v>
      </c>
      <c r="K106" s="61">
        <v>7716</v>
      </c>
      <c r="L106" s="61" t="s">
        <v>185</v>
      </c>
      <c r="M106" s="62" t="s">
        <v>464</v>
      </c>
      <c r="N106" s="62"/>
      <c r="O106" s="63" t="s">
        <v>706</v>
      </c>
      <c r="P106" s="63" t="s">
        <v>707</v>
      </c>
    </row>
    <row r="107" spans="1:16" ht="13.5" thickBot="1" x14ac:dyDescent="0.25">
      <c r="A107" s="52" t="str">
        <f t="shared" si="6"/>
        <v> VSSC 60.23 </v>
      </c>
      <c r="B107" s="14" t="str">
        <f t="shared" si="7"/>
        <v>I</v>
      </c>
      <c r="C107" s="52">
        <f t="shared" si="8"/>
        <v>45671.341999999997</v>
      </c>
      <c r="D107" s="10" t="str">
        <f t="shared" si="9"/>
        <v>vis</v>
      </c>
      <c r="E107" s="60">
        <f>VLOOKUP(C107,Active!C$21:E$962,3,FALSE)</f>
        <v>7763.0067907834182</v>
      </c>
      <c r="F107" s="14" t="s">
        <v>122</v>
      </c>
      <c r="G107" s="10" t="str">
        <f t="shared" si="10"/>
        <v>45671.342</v>
      </c>
      <c r="H107" s="52">
        <f t="shared" si="11"/>
        <v>7763</v>
      </c>
      <c r="I107" s="61" t="s">
        <v>713</v>
      </c>
      <c r="J107" s="62" t="s">
        <v>714</v>
      </c>
      <c r="K107" s="61">
        <v>7763</v>
      </c>
      <c r="L107" s="61" t="s">
        <v>185</v>
      </c>
      <c r="M107" s="62" t="s">
        <v>464</v>
      </c>
      <c r="N107" s="62"/>
      <c r="O107" s="63" t="s">
        <v>683</v>
      </c>
      <c r="P107" s="63" t="s">
        <v>710</v>
      </c>
    </row>
    <row r="108" spans="1:16" ht="13.5" thickBot="1" x14ac:dyDescent="0.25">
      <c r="A108" s="52" t="str">
        <f t="shared" si="6"/>
        <v> MVS 10.164 </v>
      </c>
      <c r="B108" s="14" t="str">
        <f t="shared" si="7"/>
        <v>I</v>
      </c>
      <c r="C108" s="52">
        <f t="shared" si="8"/>
        <v>45750.084000000003</v>
      </c>
      <c r="D108" s="10" t="str">
        <f t="shared" si="9"/>
        <v>vis</v>
      </c>
      <c r="E108" s="60">
        <f>VLOOKUP(C108,Active!C$21:E$962,3,FALSE)</f>
        <v>7913.0126449399131</v>
      </c>
      <c r="F108" s="14" t="s">
        <v>122</v>
      </c>
      <c r="G108" s="10" t="str">
        <f t="shared" si="10"/>
        <v>45750.084</v>
      </c>
      <c r="H108" s="52">
        <f t="shared" si="11"/>
        <v>7913</v>
      </c>
      <c r="I108" s="61" t="s">
        <v>715</v>
      </c>
      <c r="J108" s="62" t="s">
        <v>716</v>
      </c>
      <c r="K108" s="61">
        <v>7913</v>
      </c>
      <c r="L108" s="61" t="s">
        <v>330</v>
      </c>
      <c r="M108" s="62" t="s">
        <v>464</v>
      </c>
      <c r="N108" s="62"/>
      <c r="O108" s="63" t="s">
        <v>706</v>
      </c>
      <c r="P108" s="63" t="s">
        <v>707</v>
      </c>
    </row>
    <row r="109" spans="1:16" ht="13.5" thickBot="1" x14ac:dyDescent="0.25">
      <c r="A109" s="52" t="str">
        <f t="shared" si="6"/>
        <v> AOEB 1 </v>
      </c>
      <c r="B109" s="14" t="str">
        <f t="shared" si="7"/>
        <v>I</v>
      </c>
      <c r="C109" s="52">
        <f t="shared" si="8"/>
        <v>45753.760999999999</v>
      </c>
      <c r="D109" s="10" t="str">
        <f t="shared" si="9"/>
        <v>vis</v>
      </c>
      <c r="E109" s="60">
        <f>VLOOKUP(C109,Active!C$21:E$962,3,FALSE)</f>
        <v>7920.0174394045289</v>
      </c>
      <c r="F109" s="14" t="s">
        <v>122</v>
      </c>
      <c r="G109" s="10" t="str">
        <f t="shared" si="10"/>
        <v>45753.761</v>
      </c>
      <c r="H109" s="52">
        <f t="shared" si="11"/>
        <v>7920</v>
      </c>
      <c r="I109" s="61" t="s">
        <v>717</v>
      </c>
      <c r="J109" s="62" t="s">
        <v>718</v>
      </c>
      <c r="K109" s="61">
        <v>7920</v>
      </c>
      <c r="L109" s="61" t="s">
        <v>223</v>
      </c>
      <c r="M109" s="62" t="s">
        <v>464</v>
      </c>
      <c r="N109" s="62"/>
      <c r="O109" s="63" t="s">
        <v>574</v>
      </c>
      <c r="P109" s="63" t="s">
        <v>588</v>
      </c>
    </row>
    <row r="110" spans="1:16" ht="13.5" thickBot="1" x14ac:dyDescent="0.25">
      <c r="A110" s="52" t="str">
        <f t="shared" si="6"/>
        <v> MVS 10.164 </v>
      </c>
      <c r="B110" s="14" t="str">
        <f t="shared" si="7"/>
        <v>I</v>
      </c>
      <c r="C110" s="52">
        <f t="shared" si="8"/>
        <v>45771.080999999998</v>
      </c>
      <c r="D110" s="10" t="str">
        <f t="shared" si="9"/>
        <v>vis</v>
      </c>
      <c r="E110" s="60">
        <f>VLOOKUP(C110,Active!C$21:E$962,3,FALSE)</f>
        <v>7953.0125550224993</v>
      </c>
      <c r="F110" s="14" t="s">
        <v>122</v>
      </c>
      <c r="G110" s="10" t="str">
        <f t="shared" si="10"/>
        <v>45771.081</v>
      </c>
      <c r="H110" s="52">
        <f t="shared" si="11"/>
        <v>7953</v>
      </c>
      <c r="I110" s="61" t="s">
        <v>719</v>
      </c>
      <c r="J110" s="62" t="s">
        <v>720</v>
      </c>
      <c r="K110" s="61">
        <v>7953</v>
      </c>
      <c r="L110" s="61" t="s">
        <v>330</v>
      </c>
      <c r="M110" s="62" t="s">
        <v>464</v>
      </c>
      <c r="N110" s="62"/>
      <c r="O110" s="63" t="s">
        <v>706</v>
      </c>
      <c r="P110" s="63" t="s">
        <v>707</v>
      </c>
    </row>
    <row r="111" spans="1:16" ht="13.5" thickBot="1" x14ac:dyDescent="0.25">
      <c r="A111" s="52" t="str">
        <f t="shared" si="6"/>
        <v> BBS 72/100 </v>
      </c>
      <c r="B111" s="14" t="str">
        <f t="shared" si="7"/>
        <v>I</v>
      </c>
      <c r="C111" s="52">
        <f t="shared" si="8"/>
        <v>45792.595000000001</v>
      </c>
      <c r="D111" s="10" t="str">
        <f t="shared" si="9"/>
        <v>vis</v>
      </c>
      <c r="E111" s="60">
        <f>VLOOKUP(C111,Active!C$21:E$962,3,FALSE)</f>
        <v>7993.9973654962369</v>
      </c>
      <c r="F111" s="14" t="s">
        <v>122</v>
      </c>
      <c r="G111" s="10" t="str">
        <f t="shared" si="10"/>
        <v>45792.595</v>
      </c>
      <c r="H111" s="52">
        <f t="shared" si="11"/>
        <v>7994</v>
      </c>
      <c r="I111" s="61" t="s">
        <v>721</v>
      </c>
      <c r="J111" s="62" t="s">
        <v>722</v>
      </c>
      <c r="K111" s="61">
        <v>7994</v>
      </c>
      <c r="L111" s="61" t="s">
        <v>200</v>
      </c>
      <c r="M111" s="62" t="s">
        <v>464</v>
      </c>
      <c r="N111" s="62"/>
      <c r="O111" s="63" t="s">
        <v>514</v>
      </c>
      <c r="P111" s="63" t="s">
        <v>723</v>
      </c>
    </row>
    <row r="112" spans="1:16" ht="13.5" thickBot="1" x14ac:dyDescent="0.25">
      <c r="A112" s="52" t="str">
        <f t="shared" si="6"/>
        <v> AOEB 1 </v>
      </c>
      <c r="B112" s="14" t="str">
        <f t="shared" si="7"/>
        <v>I</v>
      </c>
      <c r="C112" s="52">
        <f t="shared" si="8"/>
        <v>45836.686000000002</v>
      </c>
      <c r="D112" s="10" t="str">
        <f t="shared" si="9"/>
        <v>vis</v>
      </c>
      <c r="E112" s="60">
        <f>VLOOKUP(C112,Active!C$21:E$962,3,FALSE)</f>
        <v>8077.9920330893074</v>
      </c>
      <c r="F112" s="14" t="s">
        <v>122</v>
      </c>
      <c r="G112" s="10" t="str">
        <f t="shared" si="10"/>
        <v>45836.686</v>
      </c>
      <c r="H112" s="52">
        <f t="shared" si="11"/>
        <v>8078</v>
      </c>
      <c r="I112" s="61" t="s">
        <v>724</v>
      </c>
      <c r="J112" s="62" t="s">
        <v>725</v>
      </c>
      <c r="K112" s="61">
        <v>8078</v>
      </c>
      <c r="L112" s="61" t="s">
        <v>478</v>
      </c>
      <c r="M112" s="62" t="s">
        <v>464</v>
      </c>
      <c r="N112" s="62"/>
      <c r="O112" s="63" t="s">
        <v>574</v>
      </c>
      <c r="P112" s="63" t="s">
        <v>588</v>
      </c>
    </row>
    <row r="113" spans="1:16" ht="13.5" thickBot="1" x14ac:dyDescent="0.25">
      <c r="A113" s="52" t="str">
        <f t="shared" si="6"/>
        <v> AOEB 1 </v>
      </c>
      <c r="B113" s="14" t="str">
        <f t="shared" si="7"/>
        <v>I</v>
      </c>
      <c r="C113" s="52">
        <f t="shared" si="8"/>
        <v>45877.637999999999</v>
      </c>
      <c r="D113" s="10" t="str">
        <f t="shared" si="9"/>
        <v>vis</v>
      </c>
      <c r="E113" s="60">
        <f>VLOOKUP(C113,Active!C$21:E$962,3,FALSE)</f>
        <v>8156.0068122340581</v>
      </c>
      <c r="F113" s="14" t="s">
        <v>122</v>
      </c>
      <c r="G113" s="10" t="str">
        <f t="shared" si="10"/>
        <v>45877.638</v>
      </c>
      <c r="H113" s="52">
        <f t="shared" si="11"/>
        <v>8156</v>
      </c>
      <c r="I113" s="61" t="s">
        <v>726</v>
      </c>
      <c r="J113" s="62" t="s">
        <v>727</v>
      </c>
      <c r="K113" s="61">
        <v>8156</v>
      </c>
      <c r="L113" s="61" t="s">
        <v>185</v>
      </c>
      <c r="M113" s="62" t="s">
        <v>464</v>
      </c>
      <c r="N113" s="62"/>
      <c r="O113" s="63" t="s">
        <v>728</v>
      </c>
      <c r="P113" s="63" t="s">
        <v>588</v>
      </c>
    </row>
    <row r="114" spans="1:16" ht="13.5" thickBot="1" x14ac:dyDescent="0.25">
      <c r="A114" s="52" t="str">
        <f t="shared" si="6"/>
        <v> BBS 73 </v>
      </c>
      <c r="B114" s="14" t="str">
        <f t="shared" si="7"/>
        <v>I</v>
      </c>
      <c r="C114" s="52">
        <f t="shared" si="8"/>
        <v>45898.637000000002</v>
      </c>
      <c r="D114" s="10" t="str">
        <f t="shared" si="9"/>
        <v>vis</v>
      </c>
      <c r="E114" s="60">
        <f>VLOOKUP(C114,Active!C$21:E$962,3,FALSE)</f>
        <v>8196.0105323762</v>
      </c>
      <c r="F114" s="14" t="s">
        <v>122</v>
      </c>
      <c r="G114" s="10" t="str">
        <f t="shared" si="10"/>
        <v>45898.637</v>
      </c>
      <c r="H114" s="52">
        <f t="shared" si="11"/>
        <v>8196</v>
      </c>
      <c r="I114" s="61" t="s">
        <v>729</v>
      </c>
      <c r="J114" s="62" t="s">
        <v>730</v>
      </c>
      <c r="K114" s="61">
        <v>8196</v>
      </c>
      <c r="L114" s="61" t="s">
        <v>376</v>
      </c>
      <c r="M114" s="62" t="s">
        <v>464</v>
      </c>
      <c r="N114" s="62"/>
      <c r="O114" s="63" t="s">
        <v>514</v>
      </c>
      <c r="P114" s="63" t="s">
        <v>731</v>
      </c>
    </row>
    <row r="115" spans="1:16" ht="13.5" thickBot="1" x14ac:dyDescent="0.25">
      <c r="A115" s="52" t="str">
        <f t="shared" si="6"/>
        <v> BRNO 27 </v>
      </c>
      <c r="B115" s="14" t="str">
        <f t="shared" si="7"/>
        <v>I</v>
      </c>
      <c r="C115" s="52">
        <f t="shared" si="8"/>
        <v>45946.392</v>
      </c>
      <c r="D115" s="10" t="str">
        <f t="shared" si="9"/>
        <v>vis</v>
      </c>
      <c r="E115" s="60">
        <f>VLOOKUP(C115,Active!C$21:E$962,3,FALSE)</f>
        <v>8286.9852290468771</v>
      </c>
      <c r="F115" s="14" t="s">
        <v>122</v>
      </c>
      <c r="G115" s="10" t="str">
        <f t="shared" si="10"/>
        <v>45946.392</v>
      </c>
      <c r="H115" s="52">
        <f t="shared" si="11"/>
        <v>8287</v>
      </c>
      <c r="I115" s="61" t="s">
        <v>732</v>
      </c>
      <c r="J115" s="62" t="s">
        <v>733</v>
      </c>
      <c r="K115" s="61">
        <v>8287</v>
      </c>
      <c r="L115" s="61" t="s">
        <v>191</v>
      </c>
      <c r="M115" s="62" t="s">
        <v>464</v>
      </c>
      <c r="N115" s="62"/>
      <c r="O115" s="63" t="s">
        <v>734</v>
      </c>
      <c r="P115" s="63" t="s">
        <v>735</v>
      </c>
    </row>
    <row r="116" spans="1:16" ht="13.5" thickBot="1" x14ac:dyDescent="0.25">
      <c r="A116" s="52" t="str">
        <f t="shared" si="6"/>
        <v> VSSC 61.20 </v>
      </c>
      <c r="B116" s="14" t="str">
        <f t="shared" si="7"/>
        <v>I</v>
      </c>
      <c r="C116" s="52">
        <f t="shared" si="8"/>
        <v>45986.319000000003</v>
      </c>
      <c r="D116" s="10" t="str">
        <f t="shared" si="9"/>
        <v>vis</v>
      </c>
      <c r="E116" s="60">
        <f>VLOOKUP(C116,Active!C$21:E$962,3,FALSE)</f>
        <v>8363.0473526772948</v>
      </c>
      <c r="F116" s="14" t="s">
        <v>122</v>
      </c>
      <c r="G116" s="10" t="str">
        <f t="shared" si="10"/>
        <v>45986.319</v>
      </c>
      <c r="H116" s="52">
        <f t="shared" si="11"/>
        <v>8363</v>
      </c>
      <c r="I116" s="61" t="s">
        <v>736</v>
      </c>
      <c r="J116" s="62" t="s">
        <v>737</v>
      </c>
      <c r="K116" s="61">
        <v>8363</v>
      </c>
      <c r="L116" s="61" t="s">
        <v>336</v>
      </c>
      <c r="M116" s="62" t="s">
        <v>464</v>
      </c>
      <c r="N116" s="62"/>
      <c r="O116" s="63" t="s">
        <v>683</v>
      </c>
      <c r="P116" s="63" t="s">
        <v>738</v>
      </c>
    </row>
    <row r="117" spans="1:16" ht="13.5" thickBot="1" x14ac:dyDescent="0.25">
      <c r="A117" s="52" t="str">
        <f t="shared" si="6"/>
        <v> BRNO 27 </v>
      </c>
      <c r="B117" s="14" t="str">
        <f t="shared" si="7"/>
        <v>I</v>
      </c>
      <c r="C117" s="52">
        <f t="shared" si="8"/>
        <v>45987.349000000002</v>
      </c>
      <c r="D117" s="10" t="str">
        <f t="shared" si="9"/>
        <v>vis</v>
      </c>
      <c r="E117" s="60">
        <f>VLOOKUP(C117,Active!C$21:E$962,3,FALSE)</f>
        <v>8365.0095333404861</v>
      </c>
      <c r="F117" s="14" t="s">
        <v>122</v>
      </c>
      <c r="G117" s="10" t="str">
        <f t="shared" si="10"/>
        <v>45987.349</v>
      </c>
      <c r="H117" s="52">
        <f t="shared" si="11"/>
        <v>8365</v>
      </c>
      <c r="I117" s="61" t="s">
        <v>739</v>
      </c>
      <c r="J117" s="62" t="s">
        <v>740</v>
      </c>
      <c r="K117" s="61">
        <v>8365</v>
      </c>
      <c r="L117" s="61" t="s">
        <v>292</v>
      </c>
      <c r="M117" s="62" t="s">
        <v>464</v>
      </c>
      <c r="N117" s="62"/>
      <c r="O117" s="63" t="s">
        <v>734</v>
      </c>
      <c r="P117" s="63" t="s">
        <v>735</v>
      </c>
    </row>
    <row r="118" spans="1:16" ht="13.5" thickBot="1" x14ac:dyDescent="0.25">
      <c r="A118" s="52" t="str">
        <f t="shared" si="6"/>
        <v> AOEB 1 </v>
      </c>
      <c r="B118" s="14" t="str">
        <f t="shared" si="7"/>
        <v>I</v>
      </c>
      <c r="C118" s="52">
        <f t="shared" si="8"/>
        <v>46025.663</v>
      </c>
      <c r="D118" s="10" t="str">
        <f t="shared" si="9"/>
        <v>vis</v>
      </c>
      <c r="E118" s="60">
        <f>VLOOKUP(C118,Active!C$21:E$962,3,FALSE)</f>
        <v>8437.9988439517401</v>
      </c>
      <c r="F118" s="14" t="s">
        <v>122</v>
      </c>
      <c r="G118" s="10" t="str">
        <f t="shared" si="10"/>
        <v>46025.663</v>
      </c>
      <c r="H118" s="52">
        <f t="shared" si="11"/>
        <v>8438</v>
      </c>
      <c r="I118" s="61" t="s">
        <v>741</v>
      </c>
      <c r="J118" s="62" t="s">
        <v>742</v>
      </c>
      <c r="K118" s="61">
        <v>8438</v>
      </c>
      <c r="L118" s="61" t="s">
        <v>200</v>
      </c>
      <c r="M118" s="62" t="s">
        <v>464</v>
      </c>
      <c r="N118" s="62"/>
      <c r="O118" s="63" t="s">
        <v>540</v>
      </c>
      <c r="P118" s="63" t="s">
        <v>588</v>
      </c>
    </row>
    <row r="119" spans="1:16" ht="13.5" thickBot="1" x14ac:dyDescent="0.25">
      <c r="A119" s="52" t="str">
        <f t="shared" si="6"/>
        <v> VSSC 61.20 </v>
      </c>
      <c r="B119" s="14" t="str">
        <f t="shared" si="7"/>
        <v>I</v>
      </c>
      <c r="C119" s="52">
        <f t="shared" si="8"/>
        <v>46059.258000000002</v>
      </c>
      <c r="D119" s="10" t="str">
        <f t="shared" si="9"/>
        <v>vis</v>
      </c>
      <c r="E119" s="60">
        <f>VLOOKUP(C119,Active!C$21:E$962,3,FALSE)</f>
        <v>8501.9983190779385</v>
      </c>
      <c r="F119" s="14" t="s">
        <v>122</v>
      </c>
      <c r="G119" s="10" t="str">
        <f t="shared" si="10"/>
        <v>46059.258</v>
      </c>
      <c r="H119" s="52">
        <f t="shared" si="11"/>
        <v>8502</v>
      </c>
      <c r="I119" s="61" t="s">
        <v>743</v>
      </c>
      <c r="J119" s="62" t="s">
        <v>744</v>
      </c>
      <c r="K119" s="61">
        <v>8502</v>
      </c>
      <c r="L119" s="61" t="s">
        <v>200</v>
      </c>
      <c r="M119" s="62" t="s">
        <v>464</v>
      </c>
      <c r="N119" s="62"/>
      <c r="O119" s="63" t="s">
        <v>683</v>
      </c>
      <c r="P119" s="63" t="s">
        <v>738</v>
      </c>
    </row>
    <row r="120" spans="1:16" ht="13.5" thickBot="1" x14ac:dyDescent="0.25">
      <c r="A120" s="52" t="str">
        <f t="shared" si="6"/>
        <v> AOEB 1 </v>
      </c>
      <c r="B120" s="14" t="str">
        <f t="shared" si="7"/>
        <v>I</v>
      </c>
      <c r="C120" s="52">
        <f t="shared" si="8"/>
        <v>46150.601000000002</v>
      </c>
      <c r="D120" s="10" t="str">
        <f t="shared" si="9"/>
        <v>vis</v>
      </c>
      <c r="E120" s="60">
        <f>VLOOKUP(C120,Active!C$21:E$962,3,FALSE)</f>
        <v>8676.0094533673382</v>
      </c>
      <c r="F120" s="14" t="s">
        <v>122</v>
      </c>
      <c r="G120" s="10" t="str">
        <f t="shared" si="10"/>
        <v>46150.601</v>
      </c>
      <c r="H120" s="52">
        <f t="shared" si="11"/>
        <v>8676</v>
      </c>
      <c r="I120" s="61" t="s">
        <v>751</v>
      </c>
      <c r="J120" s="62" t="s">
        <v>752</v>
      </c>
      <c r="K120" s="61">
        <v>8676</v>
      </c>
      <c r="L120" s="61" t="s">
        <v>292</v>
      </c>
      <c r="M120" s="62" t="s">
        <v>464</v>
      </c>
      <c r="N120" s="62"/>
      <c r="O120" s="63" t="s">
        <v>728</v>
      </c>
      <c r="P120" s="63" t="s">
        <v>588</v>
      </c>
    </row>
    <row r="121" spans="1:16" ht="13.5" thickBot="1" x14ac:dyDescent="0.25">
      <c r="A121" s="52" t="str">
        <f t="shared" si="6"/>
        <v> AOEB 1 </v>
      </c>
      <c r="B121" s="14" t="str">
        <f t="shared" si="7"/>
        <v>I</v>
      </c>
      <c r="C121" s="52">
        <f t="shared" si="8"/>
        <v>46206.760999999999</v>
      </c>
      <c r="D121" s="10" t="str">
        <f t="shared" si="9"/>
        <v>vis</v>
      </c>
      <c r="E121" s="60">
        <f>VLOOKUP(C121,Active!C$21:E$962,3,FALSE)</f>
        <v>8782.9959252556255</v>
      </c>
      <c r="F121" s="14" t="s">
        <v>122</v>
      </c>
      <c r="G121" s="10" t="str">
        <f t="shared" si="10"/>
        <v>46206.761</v>
      </c>
      <c r="H121" s="52">
        <f t="shared" si="11"/>
        <v>8783</v>
      </c>
      <c r="I121" s="61" t="s">
        <v>753</v>
      </c>
      <c r="J121" s="62" t="s">
        <v>754</v>
      </c>
      <c r="K121" s="61">
        <v>8783</v>
      </c>
      <c r="L121" s="61" t="s">
        <v>513</v>
      </c>
      <c r="M121" s="62" t="s">
        <v>464</v>
      </c>
      <c r="N121" s="62"/>
      <c r="O121" s="63" t="s">
        <v>755</v>
      </c>
      <c r="P121" s="63" t="s">
        <v>588</v>
      </c>
    </row>
    <row r="122" spans="1:16" ht="13.5" thickBot="1" x14ac:dyDescent="0.25">
      <c r="A122" s="52" t="str">
        <f t="shared" si="6"/>
        <v> BRNO 27 </v>
      </c>
      <c r="B122" s="14" t="str">
        <f t="shared" si="7"/>
        <v>I</v>
      </c>
      <c r="C122" s="52">
        <f t="shared" si="8"/>
        <v>46293.366999999998</v>
      </c>
      <c r="D122" s="10" t="str">
        <f t="shared" si="9"/>
        <v>vis</v>
      </c>
      <c r="E122" s="60">
        <f>VLOOKUP(C122,Active!C$21:E$962,3,FALSE)</f>
        <v>8947.9829335241011</v>
      </c>
      <c r="F122" s="14" t="s">
        <v>122</v>
      </c>
      <c r="G122" s="10" t="str">
        <f t="shared" si="10"/>
        <v>46293.367</v>
      </c>
      <c r="H122" s="52">
        <f t="shared" si="11"/>
        <v>8948</v>
      </c>
      <c r="I122" s="61" t="s">
        <v>756</v>
      </c>
      <c r="J122" s="62" t="s">
        <v>757</v>
      </c>
      <c r="K122" s="61">
        <v>8948</v>
      </c>
      <c r="L122" s="61" t="s">
        <v>364</v>
      </c>
      <c r="M122" s="62" t="s">
        <v>464</v>
      </c>
      <c r="N122" s="62"/>
      <c r="O122" s="63" t="s">
        <v>758</v>
      </c>
      <c r="P122" s="63" t="s">
        <v>735</v>
      </c>
    </row>
    <row r="123" spans="1:16" ht="13.5" thickBot="1" x14ac:dyDescent="0.25">
      <c r="A123" s="52" t="str">
        <f t="shared" si="6"/>
        <v> BRNO 27 </v>
      </c>
      <c r="B123" s="14" t="str">
        <f t="shared" si="7"/>
        <v>I</v>
      </c>
      <c r="C123" s="52">
        <f t="shared" si="8"/>
        <v>46293.368999999999</v>
      </c>
      <c r="D123" s="10" t="str">
        <f t="shared" si="9"/>
        <v>vis</v>
      </c>
      <c r="E123" s="60">
        <f>VLOOKUP(C123,Active!C$21:E$962,3,FALSE)</f>
        <v>8947.9867435836422</v>
      </c>
      <c r="F123" s="14" t="s">
        <v>122</v>
      </c>
      <c r="G123" s="10" t="str">
        <f t="shared" si="10"/>
        <v>46293.369</v>
      </c>
      <c r="H123" s="52">
        <f t="shared" si="11"/>
        <v>8948</v>
      </c>
      <c r="I123" s="61" t="s">
        <v>759</v>
      </c>
      <c r="J123" s="62" t="s">
        <v>760</v>
      </c>
      <c r="K123" s="61">
        <v>8948</v>
      </c>
      <c r="L123" s="61" t="s">
        <v>344</v>
      </c>
      <c r="M123" s="62" t="s">
        <v>464</v>
      </c>
      <c r="N123" s="62"/>
      <c r="O123" s="63" t="s">
        <v>734</v>
      </c>
      <c r="P123" s="63" t="s">
        <v>735</v>
      </c>
    </row>
    <row r="124" spans="1:16" ht="13.5" thickBot="1" x14ac:dyDescent="0.25">
      <c r="A124" s="52" t="str">
        <f t="shared" si="6"/>
        <v> BRNO 27 </v>
      </c>
      <c r="B124" s="14" t="str">
        <f t="shared" si="7"/>
        <v>I</v>
      </c>
      <c r="C124" s="52">
        <f t="shared" si="8"/>
        <v>46293.368999999999</v>
      </c>
      <c r="D124" s="10" t="str">
        <f t="shared" si="9"/>
        <v>vis</v>
      </c>
      <c r="E124" s="60">
        <f>VLOOKUP(C124,Active!C$21:E$962,3,FALSE)</f>
        <v>8947.9867435836422</v>
      </c>
      <c r="F124" s="14" t="s">
        <v>122</v>
      </c>
      <c r="G124" s="10" t="str">
        <f t="shared" si="10"/>
        <v>46293.369</v>
      </c>
      <c r="H124" s="52">
        <f t="shared" si="11"/>
        <v>8948</v>
      </c>
      <c r="I124" s="61" t="s">
        <v>759</v>
      </c>
      <c r="J124" s="62" t="s">
        <v>760</v>
      </c>
      <c r="K124" s="61">
        <v>8948</v>
      </c>
      <c r="L124" s="61" t="s">
        <v>344</v>
      </c>
      <c r="M124" s="62" t="s">
        <v>464</v>
      </c>
      <c r="N124" s="62"/>
      <c r="O124" s="63" t="s">
        <v>761</v>
      </c>
      <c r="P124" s="63" t="s">
        <v>735</v>
      </c>
    </row>
    <row r="125" spans="1:16" ht="13.5" thickBot="1" x14ac:dyDescent="0.25">
      <c r="A125" s="52" t="str">
        <f t="shared" si="6"/>
        <v> BRNO 27 </v>
      </c>
      <c r="B125" s="14" t="str">
        <f t="shared" si="7"/>
        <v>I</v>
      </c>
      <c r="C125" s="52">
        <f t="shared" si="8"/>
        <v>46293.368999999999</v>
      </c>
      <c r="D125" s="10" t="str">
        <f t="shared" si="9"/>
        <v>vis</v>
      </c>
      <c r="E125" s="60">
        <f>VLOOKUP(C125,Active!C$21:E$962,3,FALSE)</f>
        <v>8947.9867435836422</v>
      </c>
      <c r="F125" s="14" t="s">
        <v>122</v>
      </c>
      <c r="G125" s="10" t="str">
        <f t="shared" si="10"/>
        <v>46293.369</v>
      </c>
      <c r="H125" s="52">
        <f t="shared" si="11"/>
        <v>8948</v>
      </c>
      <c r="I125" s="61" t="s">
        <v>759</v>
      </c>
      <c r="J125" s="62" t="s">
        <v>760</v>
      </c>
      <c r="K125" s="61">
        <v>8948</v>
      </c>
      <c r="L125" s="61" t="s">
        <v>344</v>
      </c>
      <c r="M125" s="62" t="s">
        <v>464</v>
      </c>
      <c r="N125" s="62"/>
      <c r="O125" s="63" t="s">
        <v>762</v>
      </c>
      <c r="P125" s="63" t="s">
        <v>735</v>
      </c>
    </row>
    <row r="126" spans="1:16" ht="13.5" thickBot="1" x14ac:dyDescent="0.25">
      <c r="A126" s="52" t="str">
        <f t="shared" si="6"/>
        <v> BRNO 27 </v>
      </c>
      <c r="B126" s="14" t="str">
        <f t="shared" si="7"/>
        <v>I</v>
      </c>
      <c r="C126" s="52">
        <f t="shared" si="8"/>
        <v>46293.370999999999</v>
      </c>
      <c r="D126" s="10" t="str">
        <f t="shared" si="9"/>
        <v>vis</v>
      </c>
      <c r="E126" s="60">
        <f>VLOOKUP(C126,Active!C$21:E$962,3,FALSE)</f>
        <v>8947.9905536431834</v>
      </c>
      <c r="F126" s="14" t="s">
        <v>122</v>
      </c>
      <c r="G126" s="10" t="str">
        <f t="shared" si="10"/>
        <v>46293.371</v>
      </c>
      <c r="H126" s="52">
        <f t="shared" si="11"/>
        <v>8948</v>
      </c>
      <c r="I126" s="61" t="s">
        <v>763</v>
      </c>
      <c r="J126" s="62" t="s">
        <v>764</v>
      </c>
      <c r="K126" s="61">
        <v>8948</v>
      </c>
      <c r="L126" s="61" t="s">
        <v>306</v>
      </c>
      <c r="M126" s="62" t="s">
        <v>464</v>
      </c>
      <c r="N126" s="62"/>
      <c r="O126" s="63" t="s">
        <v>765</v>
      </c>
      <c r="P126" s="63" t="s">
        <v>735</v>
      </c>
    </row>
    <row r="127" spans="1:16" ht="13.5" thickBot="1" x14ac:dyDescent="0.25">
      <c r="A127" s="52" t="str">
        <f t="shared" si="6"/>
        <v> BRNO 27 </v>
      </c>
      <c r="B127" s="14" t="str">
        <f t="shared" si="7"/>
        <v>I</v>
      </c>
      <c r="C127" s="52">
        <f t="shared" si="8"/>
        <v>46293.375</v>
      </c>
      <c r="D127" s="10" t="str">
        <f t="shared" si="9"/>
        <v>vis</v>
      </c>
      <c r="E127" s="60">
        <f>VLOOKUP(C127,Active!C$21:E$962,3,FALSE)</f>
        <v>8947.9981737622657</v>
      </c>
      <c r="F127" s="14" t="s">
        <v>122</v>
      </c>
      <c r="G127" s="10" t="str">
        <f t="shared" si="10"/>
        <v>46293.375</v>
      </c>
      <c r="H127" s="52">
        <f t="shared" si="11"/>
        <v>8948</v>
      </c>
      <c r="I127" s="61" t="s">
        <v>766</v>
      </c>
      <c r="J127" s="62" t="s">
        <v>767</v>
      </c>
      <c r="K127" s="61">
        <v>8948</v>
      </c>
      <c r="L127" s="61" t="s">
        <v>200</v>
      </c>
      <c r="M127" s="62" t="s">
        <v>464</v>
      </c>
      <c r="N127" s="62"/>
      <c r="O127" s="63" t="s">
        <v>768</v>
      </c>
      <c r="P127" s="63" t="s">
        <v>735</v>
      </c>
    </row>
    <row r="128" spans="1:16" ht="13.5" thickBot="1" x14ac:dyDescent="0.25">
      <c r="A128" s="52" t="str">
        <f t="shared" si="6"/>
        <v> BRNO 27 </v>
      </c>
      <c r="B128" s="14" t="str">
        <f t="shared" si="7"/>
        <v>I</v>
      </c>
      <c r="C128" s="52">
        <f t="shared" si="8"/>
        <v>46293.375999999997</v>
      </c>
      <c r="D128" s="10" t="str">
        <f t="shared" si="9"/>
        <v>vis</v>
      </c>
      <c r="E128" s="60">
        <f>VLOOKUP(C128,Active!C$21:E$962,3,FALSE)</f>
        <v>8948.0000787920289</v>
      </c>
      <c r="F128" s="14" t="s">
        <v>122</v>
      </c>
      <c r="G128" s="10" t="str">
        <f t="shared" si="10"/>
        <v>46293.376</v>
      </c>
      <c r="H128" s="52">
        <f t="shared" si="11"/>
        <v>8948</v>
      </c>
      <c r="I128" s="61" t="s">
        <v>769</v>
      </c>
      <c r="J128" s="62" t="s">
        <v>770</v>
      </c>
      <c r="K128" s="61">
        <v>8948</v>
      </c>
      <c r="L128" s="61" t="s">
        <v>560</v>
      </c>
      <c r="M128" s="62" t="s">
        <v>464</v>
      </c>
      <c r="N128" s="62"/>
      <c r="O128" s="63" t="s">
        <v>771</v>
      </c>
      <c r="P128" s="63" t="s">
        <v>735</v>
      </c>
    </row>
    <row r="129" spans="1:16" ht="13.5" thickBot="1" x14ac:dyDescent="0.25">
      <c r="A129" s="52" t="str">
        <f t="shared" si="6"/>
        <v> BRNO 27 </v>
      </c>
      <c r="B129" s="14" t="str">
        <f t="shared" si="7"/>
        <v>I</v>
      </c>
      <c r="C129" s="52">
        <f t="shared" si="8"/>
        <v>46293.377</v>
      </c>
      <c r="D129" s="10" t="str">
        <f t="shared" si="9"/>
        <v>vis</v>
      </c>
      <c r="E129" s="60">
        <f>VLOOKUP(C129,Active!C$21:E$962,3,FALSE)</f>
        <v>8948.0019838218068</v>
      </c>
      <c r="F129" s="14" t="s">
        <v>122</v>
      </c>
      <c r="G129" s="10" t="str">
        <f t="shared" si="10"/>
        <v>46293.377</v>
      </c>
      <c r="H129" s="52">
        <f t="shared" si="11"/>
        <v>8948</v>
      </c>
      <c r="I129" s="61" t="s">
        <v>772</v>
      </c>
      <c r="J129" s="62" t="s">
        <v>773</v>
      </c>
      <c r="K129" s="61">
        <v>8948</v>
      </c>
      <c r="L129" s="61" t="s">
        <v>257</v>
      </c>
      <c r="M129" s="62" t="s">
        <v>464</v>
      </c>
      <c r="N129" s="62"/>
      <c r="O129" s="63" t="s">
        <v>774</v>
      </c>
      <c r="P129" s="63" t="s">
        <v>735</v>
      </c>
    </row>
    <row r="130" spans="1:16" ht="13.5" thickBot="1" x14ac:dyDescent="0.25">
      <c r="A130" s="52" t="str">
        <f t="shared" si="6"/>
        <v> BRNO 27 </v>
      </c>
      <c r="B130" s="14" t="str">
        <f t="shared" si="7"/>
        <v>I</v>
      </c>
      <c r="C130" s="52">
        <f t="shared" si="8"/>
        <v>46294.419000000002</v>
      </c>
      <c r="D130" s="10" t="str">
        <f t="shared" si="9"/>
        <v>vis</v>
      </c>
      <c r="E130" s="60">
        <f>VLOOKUP(C130,Active!C$21:E$962,3,FALSE)</f>
        <v>8949.987024842243</v>
      </c>
      <c r="F130" s="14" t="s">
        <v>122</v>
      </c>
      <c r="G130" s="10" t="str">
        <f t="shared" si="10"/>
        <v>46294.419</v>
      </c>
      <c r="H130" s="52">
        <f t="shared" si="11"/>
        <v>8950</v>
      </c>
      <c r="I130" s="61" t="s">
        <v>775</v>
      </c>
      <c r="J130" s="62" t="s">
        <v>776</v>
      </c>
      <c r="K130" s="61">
        <v>8950</v>
      </c>
      <c r="L130" s="61" t="s">
        <v>344</v>
      </c>
      <c r="M130" s="62" t="s">
        <v>464</v>
      </c>
      <c r="N130" s="62"/>
      <c r="O130" s="63" t="s">
        <v>765</v>
      </c>
      <c r="P130" s="63" t="s">
        <v>735</v>
      </c>
    </row>
    <row r="131" spans="1:16" ht="13.5" thickBot="1" x14ac:dyDescent="0.25">
      <c r="A131" s="52" t="str">
        <f t="shared" si="6"/>
        <v> BRNO 27 </v>
      </c>
      <c r="B131" s="14" t="str">
        <f t="shared" si="7"/>
        <v>I</v>
      </c>
      <c r="C131" s="52">
        <f t="shared" si="8"/>
        <v>46294.419000000002</v>
      </c>
      <c r="D131" s="10" t="str">
        <f t="shared" si="9"/>
        <v>vis</v>
      </c>
      <c r="E131" s="60">
        <f>VLOOKUP(C131,Active!C$21:E$962,3,FALSE)</f>
        <v>8949.987024842243</v>
      </c>
      <c r="F131" s="14" t="s">
        <v>122</v>
      </c>
      <c r="G131" s="10" t="str">
        <f t="shared" si="10"/>
        <v>46294.419</v>
      </c>
      <c r="H131" s="52">
        <f t="shared" si="11"/>
        <v>8950</v>
      </c>
      <c r="I131" s="61" t="s">
        <v>775</v>
      </c>
      <c r="J131" s="62" t="s">
        <v>776</v>
      </c>
      <c r="K131" s="61">
        <v>8950</v>
      </c>
      <c r="L131" s="61" t="s">
        <v>344</v>
      </c>
      <c r="M131" s="62" t="s">
        <v>464</v>
      </c>
      <c r="N131" s="62"/>
      <c r="O131" s="63" t="s">
        <v>771</v>
      </c>
      <c r="P131" s="63" t="s">
        <v>735</v>
      </c>
    </row>
    <row r="132" spans="1:16" ht="13.5" thickBot="1" x14ac:dyDescent="0.25">
      <c r="A132" s="52" t="str">
        <f t="shared" si="6"/>
        <v> BRNO 27 </v>
      </c>
      <c r="B132" s="14" t="str">
        <f t="shared" si="7"/>
        <v>I</v>
      </c>
      <c r="C132" s="52">
        <f t="shared" si="8"/>
        <v>46294.42</v>
      </c>
      <c r="D132" s="10" t="str">
        <f t="shared" si="9"/>
        <v>vis</v>
      </c>
      <c r="E132" s="60">
        <f>VLOOKUP(C132,Active!C$21:E$962,3,FALSE)</f>
        <v>8949.9889298720063</v>
      </c>
      <c r="F132" s="14" t="s">
        <v>122</v>
      </c>
      <c r="G132" s="10" t="str">
        <f t="shared" si="10"/>
        <v>46294.420</v>
      </c>
      <c r="H132" s="52">
        <f t="shared" si="11"/>
        <v>8950</v>
      </c>
      <c r="I132" s="61" t="s">
        <v>777</v>
      </c>
      <c r="J132" s="62" t="s">
        <v>778</v>
      </c>
      <c r="K132" s="61">
        <v>8950</v>
      </c>
      <c r="L132" s="61" t="s">
        <v>412</v>
      </c>
      <c r="M132" s="62" t="s">
        <v>464</v>
      </c>
      <c r="N132" s="62"/>
      <c r="O132" s="63" t="s">
        <v>762</v>
      </c>
      <c r="P132" s="63" t="s">
        <v>735</v>
      </c>
    </row>
    <row r="133" spans="1:16" ht="13.5" thickBot="1" x14ac:dyDescent="0.25">
      <c r="A133" s="52" t="str">
        <f t="shared" si="6"/>
        <v> BRNO 27 </v>
      </c>
      <c r="B133" s="14" t="str">
        <f t="shared" si="7"/>
        <v>I</v>
      </c>
      <c r="C133" s="52">
        <f t="shared" si="8"/>
        <v>46294.428</v>
      </c>
      <c r="D133" s="10" t="str">
        <f t="shared" si="9"/>
        <v>vis</v>
      </c>
      <c r="E133" s="60">
        <f>VLOOKUP(C133,Active!C$21:E$962,3,FALSE)</f>
        <v>8950.0041701101709</v>
      </c>
      <c r="F133" s="14" t="s">
        <v>122</v>
      </c>
      <c r="G133" s="10" t="str">
        <f t="shared" si="10"/>
        <v>46294.428</v>
      </c>
      <c r="H133" s="52">
        <f t="shared" si="11"/>
        <v>8950</v>
      </c>
      <c r="I133" s="61" t="s">
        <v>779</v>
      </c>
      <c r="J133" s="62" t="s">
        <v>780</v>
      </c>
      <c r="K133" s="61">
        <v>8950</v>
      </c>
      <c r="L133" s="61" t="s">
        <v>505</v>
      </c>
      <c r="M133" s="62" t="s">
        <v>464</v>
      </c>
      <c r="N133" s="62"/>
      <c r="O133" s="63" t="s">
        <v>774</v>
      </c>
      <c r="P133" s="63" t="s">
        <v>735</v>
      </c>
    </row>
    <row r="134" spans="1:16" ht="13.5" thickBot="1" x14ac:dyDescent="0.25">
      <c r="A134" s="52" t="str">
        <f t="shared" si="6"/>
        <v> BRNO 27 </v>
      </c>
      <c r="B134" s="14" t="str">
        <f t="shared" si="7"/>
        <v>I</v>
      </c>
      <c r="C134" s="52">
        <f t="shared" si="8"/>
        <v>46294.428</v>
      </c>
      <c r="D134" s="10" t="str">
        <f t="shared" si="9"/>
        <v>vis</v>
      </c>
      <c r="E134" s="60">
        <f>VLOOKUP(C134,Active!C$21:E$962,3,FALSE)</f>
        <v>8950.0041701101709</v>
      </c>
      <c r="F134" s="14" t="s">
        <v>122</v>
      </c>
      <c r="G134" s="10" t="str">
        <f t="shared" si="10"/>
        <v>46294.428</v>
      </c>
      <c r="H134" s="52">
        <f t="shared" si="11"/>
        <v>8950</v>
      </c>
      <c r="I134" s="61" t="s">
        <v>779</v>
      </c>
      <c r="J134" s="62" t="s">
        <v>780</v>
      </c>
      <c r="K134" s="61">
        <v>8950</v>
      </c>
      <c r="L134" s="61" t="s">
        <v>505</v>
      </c>
      <c r="M134" s="62" t="s">
        <v>464</v>
      </c>
      <c r="N134" s="62"/>
      <c r="O134" s="63" t="s">
        <v>734</v>
      </c>
      <c r="P134" s="63" t="s">
        <v>735</v>
      </c>
    </row>
    <row r="135" spans="1:16" ht="13.5" thickBot="1" x14ac:dyDescent="0.25">
      <c r="A135" s="52" t="str">
        <f t="shared" si="6"/>
        <v> BRNO 27 </v>
      </c>
      <c r="B135" s="14" t="str">
        <f t="shared" si="7"/>
        <v>I</v>
      </c>
      <c r="C135" s="52">
        <f t="shared" si="8"/>
        <v>46294.436999999998</v>
      </c>
      <c r="D135" s="10" t="str">
        <f t="shared" si="9"/>
        <v>vis</v>
      </c>
      <c r="E135" s="60">
        <f>VLOOKUP(C135,Active!C$21:E$962,3,FALSE)</f>
        <v>8950.0213153780987</v>
      </c>
      <c r="F135" s="14" t="s">
        <v>122</v>
      </c>
      <c r="G135" s="10" t="str">
        <f t="shared" si="10"/>
        <v>46294.437</v>
      </c>
      <c r="H135" s="52">
        <f t="shared" si="11"/>
        <v>8950</v>
      </c>
      <c r="I135" s="61" t="s">
        <v>781</v>
      </c>
      <c r="J135" s="62" t="s">
        <v>782</v>
      </c>
      <c r="K135" s="61">
        <v>8950</v>
      </c>
      <c r="L135" s="61" t="s">
        <v>266</v>
      </c>
      <c r="M135" s="62" t="s">
        <v>464</v>
      </c>
      <c r="N135" s="62"/>
      <c r="O135" s="63" t="s">
        <v>768</v>
      </c>
      <c r="P135" s="63" t="s">
        <v>735</v>
      </c>
    </row>
    <row r="136" spans="1:16" ht="13.5" thickBot="1" x14ac:dyDescent="0.25">
      <c r="A136" s="52" t="str">
        <f t="shared" si="6"/>
        <v> BRNO 27 </v>
      </c>
      <c r="B136" s="14" t="str">
        <f t="shared" si="7"/>
        <v>I</v>
      </c>
      <c r="C136" s="52">
        <f t="shared" si="8"/>
        <v>46294.438999999998</v>
      </c>
      <c r="D136" s="10" t="str">
        <f t="shared" si="9"/>
        <v>vis</v>
      </c>
      <c r="E136" s="60">
        <f>VLOOKUP(C136,Active!C$21:E$962,3,FALSE)</f>
        <v>8950.0251254376399</v>
      </c>
      <c r="F136" s="14" t="s">
        <v>122</v>
      </c>
      <c r="G136" s="10" t="str">
        <f t="shared" si="10"/>
        <v>46294.439</v>
      </c>
      <c r="H136" s="52">
        <f t="shared" si="11"/>
        <v>8950</v>
      </c>
      <c r="I136" s="61" t="s">
        <v>783</v>
      </c>
      <c r="J136" s="62" t="s">
        <v>784</v>
      </c>
      <c r="K136" s="61">
        <v>8950</v>
      </c>
      <c r="L136" s="61" t="s">
        <v>785</v>
      </c>
      <c r="M136" s="62" t="s">
        <v>464</v>
      </c>
      <c r="N136" s="62"/>
      <c r="O136" s="63" t="s">
        <v>758</v>
      </c>
      <c r="P136" s="63" t="s">
        <v>735</v>
      </c>
    </row>
    <row r="137" spans="1:16" ht="13.5" thickBot="1" x14ac:dyDescent="0.25">
      <c r="A137" s="52" t="str">
        <f t="shared" si="6"/>
        <v> BRNO 27 </v>
      </c>
      <c r="B137" s="14" t="str">
        <f t="shared" si="7"/>
        <v>I</v>
      </c>
      <c r="C137" s="52">
        <f t="shared" si="8"/>
        <v>46294.438999999998</v>
      </c>
      <c r="D137" s="10" t="str">
        <f t="shared" si="9"/>
        <v>vis</v>
      </c>
      <c r="E137" s="60">
        <f>VLOOKUP(C137,Active!C$21:E$962,3,FALSE)</f>
        <v>8950.0251254376399</v>
      </c>
      <c r="F137" s="14" t="s">
        <v>122</v>
      </c>
      <c r="G137" s="10" t="str">
        <f t="shared" si="10"/>
        <v>46294.439</v>
      </c>
      <c r="H137" s="52">
        <f t="shared" si="11"/>
        <v>8950</v>
      </c>
      <c r="I137" s="61" t="s">
        <v>783</v>
      </c>
      <c r="J137" s="62" t="s">
        <v>784</v>
      </c>
      <c r="K137" s="61">
        <v>8950</v>
      </c>
      <c r="L137" s="61" t="s">
        <v>785</v>
      </c>
      <c r="M137" s="62" t="s">
        <v>464</v>
      </c>
      <c r="N137" s="62"/>
      <c r="O137" s="63" t="s">
        <v>761</v>
      </c>
      <c r="P137" s="63" t="s">
        <v>735</v>
      </c>
    </row>
    <row r="138" spans="1:16" ht="13.5" thickBot="1" x14ac:dyDescent="0.25">
      <c r="A138" s="52" t="str">
        <f t="shared" si="6"/>
        <v> BRNO 27 </v>
      </c>
      <c r="B138" s="14" t="str">
        <f t="shared" si="7"/>
        <v>I</v>
      </c>
      <c r="C138" s="52">
        <f t="shared" si="8"/>
        <v>46358.464999999997</v>
      </c>
      <c r="D138" s="10" t="str">
        <f t="shared" si="9"/>
        <v>vis</v>
      </c>
      <c r="E138" s="60">
        <f>VLOOKUP(C138,Active!C$21:E$962,3,FALSE)</f>
        <v>9071.9965614974644</v>
      </c>
      <c r="F138" s="14" t="s">
        <v>122</v>
      </c>
      <c r="G138" s="10" t="str">
        <f t="shared" si="10"/>
        <v>46358.465</v>
      </c>
      <c r="H138" s="52">
        <f t="shared" si="11"/>
        <v>9072</v>
      </c>
      <c r="I138" s="61" t="s">
        <v>786</v>
      </c>
      <c r="J138" s="62" t="s">
        <v>787</v>
      </c>
      <c r="K138" s="61">
        <v>9072</v>
      </c>
      <c r="L138" s="61" t="s">
        <v>513</v>
      </c>
      <c r="M138" s="62" t="s">
        <v>464</v>
      </c>
      <c r="N138" s="62"/>
      <c r="O138" s="63" t="s">
        <v>771</v>
      </c>
      <c r="P138" s="63" t="s">
        <v>735</v>
      </c>
    </row>
    <row r="139" spans="1:16" ht="13.5" thickBot="1" x14ac:dyDescent="0.25">
      <c r="A139" s="52" t="str">
        <f t="shared" ref="A139:A202" si="12">P139</f>
        <v> AOEB 1 </v>
      </c>
      <c r="B139" s="14" t="str">
        <f t="shared" ref="B139:B202" si="13">IF(H139=INT(H139),"I","II")</f>
        <v>I</v>
      </c>
      <c r="C139" s="52">
        <f t="shared" ref="C139:C202" si="14">1*G139</f>
        <v>46469.74</v>
      </c>
      <c r="D139" s="10" t="str">
        <f t="shared" ref="D139:D202" si="15">VLOOKUP(F139,I$1:J$5,2,FALSE)</f>
        <v>vis</v>
      </c>
      <c r="E139" s="60">
        <f>VLOOKUP(C139,Active!C$21:E$962,3,FALSE)</f>
        <v>9283.978749164311</v>
      </c>
      <c r="F139" s="14" t="s">
        <v>122</v>
      </c>
      <c r="G139" s="10" t="str">
        <f t="shared" ref="G139:G202" si="16">MID(I139,3,LEN(I139)-3)</f>
        <v>46469.740</v>
      </c>
      <c r="H139" s="52">
        <f t="shared" ref="H139:H202" si="17">1*K139</f>
        <v>9284</v>
      </c>
      <c r="I139" s="61" t="s">
        <v>788</v>
      </c>
      <c r="J139" s="62" t="s">
        <v>789</v>
      </c>
      <c r="K139" s="61">
        <v>9284</v>
      </c>
      <c r="L139" s="61" t="s">
        <v>339</v>
      </c>
      <c r="M139" s="62" t="s">
        <v>464</v>
      </c>
      <c r="N139" s="62"/>
      <c r="O139" s="63" t="s">
        <v>755</v>
      </c>
      <c r="P139" s="63" t="s">
        <v>588</v>
      </c>
    </row>
    <row r="140" spans="1:16" ht="13.5" thickBot="1" x14ac:dyDescent="0.25">
      <c r="A140" s="52" t="str">
        <f t="shared" si="12"/>
        <v> AOEB 1 </v>
      </c>
      <c r="B140" s="14" t="str">
        <f t="shared" si="13"/>
        <v>I</v>
      </c>
      <c r="C140" s="52">
        <f t="shared" si="14"/>
        <v>46470.798999999999</v>
      </c>
      <c r="D140" s="10" t="str">
        <f t="shared" si="15"/>
        <v>vis</v>
      </c>
      <c r="E140" s="60">
        <f>VLOOKUP(C140,Active!C$21:E$962,3,FALSE)</f>
        <v>9285.9961756908397</v>
      </c>
      <c r="F140" s="14" t="s">
        <v>122</v>
      </c>
      <c r="G140" s="10" t="str">
        <f t="shared" si="16"/>
        <v>46470.799</v>
      </c>
      <c r="H140" s="52">
        <f t="shared" si="17"/>
        <v>9286</v>
      </c>
      <c r="I140" s="61" t="s">
        <v>790</v>
      </c>
      <c r="J140" s="62" t="s">
        <v>791</v>
      </c>
      <c r="K140" s="61">
        <v>9286</v>
      </c>
      <c r="L140" s="61" t="s">
        <v>513</v>
      </c>
      <c r="M140" s="62" t="s">
        <v>464</v>
      </c>
      <c r="N140" s="62"/>
      <c r="O140" s="63" t="s">
        <v>755</v>
      </c>
      <c r="P140" s="63" t="s">
        <v>588</v>
      </c>
    </row>
    <row r="141" spans="1:16" ht="13.5" thickBot="1" x14ac:dyDescent="0.25">
      <c r="A141" s="52" t="str">
        <f t="shared" si="12"/>
        <v> AOEB 1 </v>
      </c>
      <c r="B141" s="14" t="str">
        <f t="shared" si="13"/>
        <v>I</v>
      </c>
      <c r="C141" s="52">
        <f t="shared" si="14"/>
        <v>46511.75</v>
      </c>
      <c r="D141" s="10" t="str">
        <f t="shared" si="15"/>
        <v>vis</v>
      </c>
      <c r="E141" s="60">
        <f>VLOOKUP(C141,Active!C$21:E$962,3,FALSE)</f>
        <v>9364.0090498058271</v>
      </c>
      <c r="F141" s="14" t="s">
        <v>122</v>
      </c>
      <c r="G141" s="10" t="str">
        <f t="shared" si="16"/>
        <v>46511.750</v>
      </c>
      <c r="H141" s="52">
        <f t="shared" si="17"/>
        <v>9364</v>
      </c>
      <c r="I141" s="61" t="s">
        <v>792</v>
      </c>
      <c r="J141" s="62" t="s">
        <v>793</v>
      </c>
      <c r="K141" s="61">
        <v>9364</v>
      </c>
      <c r="L141" s="61" t="s">
        <v>292</v>
      </c>
      <c r="M141" s="62" t="s">
        <v>464</v>
      </c>
      <c r="N141" s="62"/>
      <c r="O141" s="63" t="s">
        <v>574</v>
      </c>
      <c r="P141" s="63" t="s">
        <v>588</v>
      </c>
    </row>
    <row r="142" spans="1:16" ht="13.5" thickBot="1" x14ac:dyDescent="0.25">
      <c r="A142" s="52" t="str">
        <f t="shared" si="12"/>
        <v> AOEB 1 </v>
      </c>
      <c r="B142" s="14" t="str">
        <f t="shared" si="13"/>
        <v>I</v>
      </c>
      <c r="C142" s="52">
        <f t="shared" si="14"/>
        <v>46519.624000000003</v>
      </c>
      <c r="D142" s="10" t="str">
        <f t="shared" si="15"/>
        <v>vis</v>
      </c>
      <c r="E142" s="60">
        <f>VLOOKUP(C142,Active!C$21:E$962,3,FALSE)</f>
        <v>9379.0092542155271</v>
      </c>
      <c r="F142" s="14" t="s">
        <v>122</v>
      </c>
      <c r="G142" s="10" t="str">
        <f t="shared" si="16"/>
        <v>46519.624</v>
      </c>
      <c r="H142" s="52">
        <f t="shared" si="17"/>
        <v>9379</v>
      </c>
      <c r="I142" s="61" t="s">
        <v>794</v>
      </c>
      <c r="J142" s="62" t="s">
        <v>795</v>
      </c>
      <c r="K142" s="61">
        <v>9379</v>
      </c>
      <c r="L142" s="61" t="s">
        <v>292</v>
      </c>
      <c r="M142" s="62" t="s">
        <v>464</v>
      </c>
      <c r="N142" s="62"/>
      <c r="O142" s="63" t="s">
        <v>540</v>
      </c>
      <c r="P142" s="63" t="s">
        <v>588</v>
      </c>
    </row>
    <row r="143" spans="1:16" ht="13.5" thickBot="1" x14ac:dyDescent="0.25">
      <c r="A143" s="52" t="str">
        <f t="shared" si="12"/>
        <v> AOEB 1 </v>
      </c>
      <c r="B143" s="14" t="str">
        <f t="shared" si="13"/>
        <v>I</v>
      </c>
      <c r="C143" s="52">
        <f t="shared" si="14"/>
        <v>46521.713000000003</v>
      </c>
      <c r="D143" s="10" t="str">
        <f t="shared" si="15"/>
        <v>vis</v>
      </c>
      <c r="E143" s="60">
        <f>VLOOKUP(C143,Active!C$21:E$962,3,FALSE)</f>
        <v>9382.988861405247</v>
      </c>
      <c r="F143" s="14" t="s">
        <v>122</v>
      </c>
      <c r="G143" s="10" t="str">
        <f t="shared" si="16"/>
        <v>46521.713</v>
      </c>
      <c r="H143" s="52">
        <f t="shared" si="17"/>
        <v>9383</v>
      </c>
      <c r="I143" s="61" t="s">
        <v>796</v>
      </c>
      <c r="J143" s="62" t="s">
        <v>797</v>
      </c>
      <c r="K143" s="61">
        <v>9383</v>
      </c>
      <c r="L143" s="61" t="s">
        <v>412</v>
      </c>
      <c r="M143" s="62" t="s">
        <v>464</v>
      </c>
      <c r="N143" s="62"/>
      <c r="O143" s="63" t="s">
        <v>540</v>
      </c>
      <c r="P143" s="63" t="s">
        <v>588</v>
      </c>
    </row>
    <row r="144" spans="1:16" ht="13.5" thickBot="1" x14ac:dyDescent="0.25">
      <c r="A144" s="52" t="str">
        <f t="shared" si="12"/>
        <v> AOEB 1 </v>
      </c>
      <c r="B144" s="14" t="str">
        <f t="shared" si="13"/>
        <v>I</v>
      </c>
      <c r="C144" s="52">
        <f t="shared" si="14"/>
        <v>46699.667000000001</v>
      </c>
      <c r="D144" s="10" t="str">
        <f t="shared" si="15"/>
        <v>vis</v>
      </c>
      <c r="E144" s="60">
        <f>VLOOKUP(C144,Active!C$21:E$962,3,FALSE)</f>
        <v>9721.9965291119661</v>
      </c>
      <c r="F144" s="14" t="s">
        <v>122</v>
      </c>
      <c r="G144" s="10" t="str">
        <f t="shared" si="16"/>
        <v>46699.667</v>
      </c>
      <c r="H144" s="52">
        <f t="shared" si="17"/>
        <v>9722</v>
      </c>
      <c r="I144" s="61" t="s">
        <v>800</v>
      </c>
      <c r="J144" s="62" t="s">
        <v>801</v>
      </c>
      <c r="K144" s="61">
        <v>9722</v>
      </c>
      <c r="L144" s="61" t="s">
        <v>513</v>
      </c>
      <c r="M144" s="62" t="s">
        <v>464</v>
      </c>
      <c r="N144" s="62"/>
      <c r="O144" s="63" t="s">
        <v>540</v>
      </c>
      <c r="P144" s="63" t="s">
        <v>588</v>
      </c>
    </row>
    <row r="145" spans="1:16" ht="13.5" thickBot="1" x14ac:dyDescent="0.25">
      <c r="A145" s="52" t="str">
        <f t="shared" si="12"/>
        <v> AOEB 1 </v>
      </c>
      <c r="B145" s="14" t="str">
        <f t="shared" si="13"/>
        <v>I</v>
      </c>
      <c r="C145" s="52">
        <f t="shared" si="14"/>
        <v>46756.887999999999</v>
      </c>
      <c r="D145" s="10" t="str">
        <f t="shared" si="15"/>
        <v>vis</v>
      </c>
      <c r="E145" s="60">
        <f>VLOOKUP(C145,Active!C$21:E$962,3,FALSE)</f>
        <v>9831.0042375863231</v>
      </c>
      <c r="F145" s="14" t="s">
        <v>122</v>
      </c>
      <c r="G145" s="10" t="str">
        <f t="shared" si="16"/>
        <v>46756.888</v>
      </c>
      <c r="H145" s="52">
        <f t="shared" si="17"/>
        <v>9831</v>
      </c>
      <c r="I145" s="61" t="s">
        <v>802</v>
      </c>
      <c r="J145" s="62" t="s">
        <v>803</v>
      </c>
      <c r="K145" s="61">
        <v>9831</v>
      </c>
      <c r="L145" s="61" t="s">
        <v>505</v>
      </c>
      <c r="M145" s="62" t="s">
        <v>464</v>
      </c>
      <c r="N145" s="62"/>
      <c r="O145" s="63" t="s">
        <v>574</v>
      </c>
      <c r="P145" s="63" t="s">
        <v>588</v>
      </c>
    </row>
    <row r="146" spans="1:16" ht="13.5" thickBot="1" x14ac:dyDescent="0.25">
      <c r="A146" s="52" t="str">
        <f t="shared" si="12"/>
        <v> AOEB 1 </v>
      </c>
      <c r="B146" s="14" t="str">
        <f t="shared" si="13"/>
        <v>I</v>
      </c>
      <c r="C146" s="52">
        <f t="shared" si="14"/>
        <v>46827.754999999997</v>
      </c>
      <c r="D146" s="10" t="str">
        <f t="shared" si="15"/>
        <v>vis</v>
      </c>
      <c r="E146" s="60">
        <f>VLOOKUP(C146,Active!C$21:E$962,3,FALSE)</f>
        <v>9966.0079823033393</v>
      </c>
      <c r="F146" s="14" t="s">
        <v>122</v>
      </c>
      <c r="G146" s="10" t="str">
        <f t="shared" si="16"/>
        <v>46827.755</v>
      </c>
      <c r="H146" s="52">
        <f t="shared" si="17"/>
        <v>9966</v>
      </c>
      <c r="I146" s="61" t="s">
        <v>804</v>
      </c>
      <c r="J146" s="62" t="s">
        <v>805</v>
      </c>
      <c r="K146" s="61">
        <v>9966</v>
      </c>
      <c r="L146" s="61" t="s">
        <v>185</v>
      </c>
      <c r="M146" s="62" t="s">
        <v>464</v>
      </c>
      <c r="N146" s="62"/>
      <c r="O146" s="63" t="s">
        <v>755</v>
      </c>
      <c r="P146" s="63" t="s">
        <v>588</v>
      </c>
    </row>
    <row r="147" spans="1:16" ht="13.5" thickBot="1" x14ac:dyDescent="0.25">
      <c r="A147" s="52" t="str">
        <f t="shared" si="12"/>
        <v> AOEB 1 </v>
      </c>
      <c r="B147" s="14" t="str">
        <f t="shared" si="13"/>
        <v>I</v>
      </c>
      <c r="C147" s="52">
        <f t="shared" si="14"/>
        <v>46835.612999999998</v>
      </c>
      <c r="D147" s="10" t="str">
        <f t="shared" si="15"/>
        <v>vis</v>
      </c>
      <c r="E147" s="60">
        <f>VLOOKUP(C147,Active!C$21:E$962,3,FALSE)</f>
        <v>9980.977706236712</v>
      </c>
      <c r="F147" s="14" t="s">
        <v>122</v>
      </c>
      <c r="G147" s="10" t="str">
        <f t="shared" si="16"/>
        <v>46835.613</v>
      </c>
      <c r="H147" s="52">
        <f t="shared" si="17"/>
        <v>9981</v>
      </c>
      <c r="I147" s="61" t="s">
        <v>806</v>
      </c>
      <c r="J147" s="62" t="s">
        <v>807</v>
      </c>
      <c r="K147" s="61">
        <v>9981</v>
      </c>
      <c r="L147" s="61" t="s">
        <v>301</v>
      </c>
      <c r="M147" s="62" t="s">
        <v>464</v>
      </c>
      <c r="N147" s="62"/>
      <c r="O147" s="63" t="s">
        <v>574</v>
      </c>
      <c r="P147" s="63" t="s">
        <v>588</v>
      </c>
    </row>
    <row r="148" spans="1:16" ht="13.5" thickBot="1" x14ac:dyDescent="0.25">
      <c r="A148" s="52" t="str">
        <f t="shared" si="12"/>
        <v> BRNO 30 </v>
      </c>
      <c r="B148" s="14" t="str">
        <f t="shared" si="13"/>
        <v>I</v>
      </c>
      <c r="C148" s="52">
        <f t="shared" si="14"/>
        <v>46916.46</v>
      </c>
      <c r="D148" s="10" t="str">
        <f t="shared" si="15"/>
        <v>vis</v>
      </c>
      <c r="E148" s="60">
        <f>VLOOKUP(C148,Active!C$21:E$962,3,FALSE)</f>
        <v>10134.993648059241</v>
      </c>
      <c r="F148" s="14" t="s">
        <v>122</v>
      </c>
      <c r="G148" s="10" t="str">
        <f t="shared" si="16"/>
        <v>46916.460</v>
      </c>
      <c r="H148" s="52">
        <f t="shared" si="17"/>
        <v>10135</v>
      </c>
      <c r="I148" s="61" t="s">
        <v>808</v>
      </c>
      <c r="J148" s="62" t="s">
        <v>809</v>
      </c>
      <c r="K148" s="61">
        <v>10135</v>
      </c>
      <c r="L148" s="61" t="s">
        <v>180</v>
      </c>
      <c r="M148" s="62" t="s">
        <v>464</v>
      </c>
      <c r="N148" s="62"/>
      <c r="O148" s="63" t="s">
        <v>810</v>
      </c>
      <c r="P148" s="63" t="s">
        <v>811</v>
      </c>
    </row>
    <row r="149" spans="1:16" ht="13.5" thickBot="1" x14ac:dyDescent="0.25">
      <c r="A149" s="52" t="str">
        <f t="shared" si="12"/>
        <v> BBS 85 </v>
      </c>
      <c r="B149" s="14" t="str">
        <f t="shared" si="13"/>
        <v>I</v>
      </c>
      <c r="C149" s="52">
        <f t="shared" si="14"/>
        <v>46925.383999999998</v>
      </c>
      <c r="D149" s="10" t="str">
        <f t="shared" si="15"/>
        <v>vis</v>
      </c>
      <c r="E149" s="60">
        <f>VLOOKUP(C149,Active!C$21:E$962,3,FALSE)</f>
        <v>10151.994133727529</v>
      </c>
      <c r="F149" s="14" t="s">
        <v>122</v>
      </c>
      <c r="G149" s="10" t="str">
        <f t="shared" si="16"/>
        <v>46925.384</v>
      </c>
      <c r="H149" s="52">
        <f t="shared" si="17"/>
        <v>10152</v>
      </c>
      <c r="I149" s="61" t="s">
        <v>812</v>
      </c>
      <c r="J149" s="62" t="s">
        <v>813</v>
      </c>
      <c r="K149" s="61">
        <v>10152</v>
      </c>
      <c r="L149" s="61" t="s">
        <v>180</v>
      </c>
      <c r="M149" s="62" t="s">
        <v>464</v>
      </c>
      <c r="N149" s="62"/>
      <c r="O149" s="63" t="s">
        <v>814</v>
      </c>
      <c r="P149" s="63" t="s">
        <v>815</v>
      </c>
    </row>
    <row r="150" spans="1:16" ht="13.5" thickBot="1" x14ac:dyDescent="0.25">
      <c r="A150" s="52" t="str">
        <f t="shared" si="12"/>
        <v> BBS 84 </v>
      </c>
      <c r="B150" s="14" t="str">
        <f t="shared" si="13"/>
        <v>I</v>
      </c>
      <c r="C150" s="52">
        <f t="shared" si="14"/>
        <v>46945.330999999998</v>
      </c>
      <c r="D150" s="10" t="str">
        <f t="shared" si="15"/>
        <v>vis</v>
      </c>
      <c r="E150" s="60">
        <f>VLOOKUP(C150,Active!C$21:E$962,3,FALSE)</f>
        <v>10189.993762551529</v>
      </c>
      <c r="F150" s="14" t="s">
        <v>122</v>
      </c>
      <c r="G150" s="10" t="str">
        <f t="shared" si="16"/>
        <v>46945.331</v>
      </c>
      <c r="H150" s="52">
        <f t="shared" si="17"/>
        <v>10190</v>
      </c>
      <c r="I150" s="61" t="s">
        <v>816</v>
      </c>
      <c r="J150" s="62" t="s">
        <v>817</v>
      </c>
      <c r="K150" s="61">
        <v>10190</v>
      </c>
      <c r="L150" s="61" t="s">
        <v>180</v>
      </c>
      <c r="M150" s="62" t="s">
        <v>464</v>
      </c>
      <c r="N150" s="62"/>
      <c r="O150" s="63" t="s">
        <v>818</v>
      </c>
      <c r="P150" s="63" t="s">
        <v>819</v>
      </c>
    </row>
    <row r="151" spans="1:16" ht="13.5" thickBot="1" x14ac:dyDescent="0.25">
      <c r="A151" s="52" t="str">
        <f t="shared" si="12"/>
        <v> AOEB 1 </v>
      </c>
      <c r="B151" s="14" t="str">
        <f t="shared" si="13"/>
        <v>I</v>
      </c>
      <c r="C151" s="52">
        <f t="shared" si="14"/>
        <v>46974.716999999997</v>
      </c>
      <c r="D151" s="10" t="str">
        <f t="shared" si="15"/>
        <v>vis</v>
      </c>
      <c r="E151" s="60">
        <f>VLOOKUP(C151,Active!C$21:E$962,3,FALSE)</f>
        <v>10245.97496737541</v>
      </c>
      <c r="F151" s="14" t="s">
        <v>122</v>
      </c>
      <c r="G151" s="10" t="str">
        <f t="shared" si="16"/>
        <v>46974.717</v>
      </c>
      <c r="H151" s="52">
        <f t="shared" si="17"/>
        <v>10246</v>
      </c>
      <c r="I151" s="61" t="s">
        <v>820</v>
      </c>
      <c r="J151" s="62" t="s">
        <v>821</v>
      </c>
      <c r="K151" s="61">
        <v>10246</v>
      </c>
      <c r="L151" s="61" t="s">
        <v>822</v>
      </c>
      <c r="M151" s="62" t="s">
        <v>464</v>
      </c>
      <c r="N151" s="62"/>
      <c r="O151" s="63" t="s">
        <v>823</v>
      </c>
      <c r="P151" s="63" t="s">
        <v>588</v>
      </c>
    </row>
    <row r="152" spans="1:16" ht="13.5" thickBot="1" x14ac:dyDescent="0.25">
      <c r="A152" s="52" t="str">
        <f t="shared" si="12"/>
        <v> AOEB 1 </v>
      </c>
      <c r="B152" s="14" t="str">
        <f t="shared" si="13"/>
        <v>I</v>
      </c>
      <c r="C152" s="52">
        <f t="shared" si="14"/>
        <v>46994.671000000002</v>
      </c>
      <c r="D152" s="10" t="str">
        <f t="shared" si="15"/>
        <v>vis</v>
      </c>
      <c r="E152" s="60">
        <f>VLOOKUP(C152,Active!C$21:E$962,3,FALSE)</f>
        <v>10283.987931407812</v>
      </c>
      <c r="F152" s="14" t="s">
        <v>122</v>
      </c>
      <c r="G152" s="10" t="str">
        <f t="shared" si="16"/>
        <v>46994.671</v>
      </c>
      <c r="H152" s="52">
        <f t="shared" si="17"/>
        <v>10284</v>
      </c>
      <c r="I152" s="61" t="s">
        <v>824</v>
      </c>
      <c r="J152" s="62" t="s">
        <v>825</v>
      </c>
      <c r="K152" s="61">
        <v>10284</v>
      </c>
      <c r="L152" s="61" t="s">
        <v>412</v>
      </c>
      <c r="M152" s="62" t="s">
        <v>464</v>
      </c>
      <c r="N152" s="62"/>
      <c r="O152" s="63" t="s">
        <v>540</v>
      </c>
      <c r="P152" s="63" t="s">
        <v>588</v>
      </c>
    </row>
    <row r="153" spans="1:16" ht="13.5" thickBot="1" x14ac:dyDescent="0.25">
      <c r="A153" s="52" t="str">
        <f t="shared" si="12"/>
        <v> AOEB 1 </v>
      </c>
      <c r="B153" s="14" t="str">
        <f t="shared" si="13"/>
        <v>I</v>
      </c>
      <c r="C153" s="52">
        <f t="shared" si="14"/>
        <v>46995.722999999998</v>
      </c>
      <c r="D153" s="10" t="str">
        <f t="shared" si="15"/>
        <v>vis</v>
      </c>
      <c r="E153" s="60">
        <f>VLOOKUP(C153,Active!C$21:E$962,3,FALSE)</f>
        <v>10285.992022725939</v>
      </c>
      <c r="F153" s="14" t="s">
        <v>122</v>
      </c>
      <c r="G153" s="10" t="str">
        <f t="shared" si="16"/>
        <v>46995.723</v>
      </c>
      <c r="H153" s="52">
        <f t="shared" si="17"/>
        <v>10286</v>
      </c>
      <c r="I153" s="61" t="s">
        <v>826</v>
      </c>
      <c r="J153" s="62" t="s">
        <v>827</v>
      </c>
      <c r="K153" s="61">
        <v>10286</v>
      </c>
      <c r="L153" s="61" t="s">
        <v>478</v>
      </c>
      <c r="M153" s="62" t="s">
        <v>464</v>
      </c>
      <c r="N153" s="62"/>
      <c r="O153" s="63" t="s">
        <v>540</v>
      </c>
      <c r="P153" s="63" t="s">
        <v>588</v>
      </c>
    </row>
    <row r="154" spans="1:16" ht="13.5" thickBot="1" x14ac:dyDescent="0.25">
      <c r="A154" s="52" t="str">
        <f t="shared" si="12"/>
        <v> BRNO 30 </v>
      </c>
      <c r="B154" s="14" t="str">
        <f t="shared" si="13"/>
        <v>I</v>
      </c>
      <c r="C154" s="52">
        <f t="shared" si="14"/>
        <v>46999.394999999997</v>
      </c>
      <c r="D154" s="10" t="str">
        <f t="shared" si="15"/>
        <v>vis</v>
      </c>
      <c r="E154" s="60">
        <f>VLOOKUP(C154,Active!C$21:E$962,3,FALSE)</f>
        <v>10292.987292041709</v>
      </c>
      <c r="F154" s="14" t="s">
        <v>122</v>
      </c>
      <c r="G154" s="10" t="str">
        <f t="shared" si="16"/>
        <v>46999.395</v>
      </c>
      <c r="H154" s="52">
        <f t="shared" si="17"/>
        <v>10293</v>
      </c>
      <c r="I154" s="61" t="s">
        <v>828</v>
      </c>
      <c r="J154" s="62" t="s">
        <v>829</v>
      </c>
      <c r="K154" s="61">
        <v>10293</v>
      </c>
      <c r="L154" s="61" t="s">
        <v>344</v>
      </c>
      <c r="M154" s="62" t="s">
        <v>464</v>
      </c>
      <c r="N154" s="62"/>
      <c r="O154" s="63" t="s">
        <v>830</v>
      </c>
      <c r="P154" s="63" t="s">
        <v>811</v>
      </c>
    </row>
    <row r="155" spans="1:16" ht="13.5" thickBot="1" x14ac:dyDescent="0.25">
      <c r="A155" s="52" t="str">
        <f t="shared" si="12"/>
        <v> BRNO 30 </v>
      </c>
      <c r="B155" s="14" t="str">
        <f t="shared" si="13"/>
        <v>I</v>
      </c>
      <c r="C155" s="52">
        <f t="shared" si="14"/>
        <v>46999.396999999997</v>
      </c>
      <c r="D155" s="10" t="str">
        <f t="shared" si="15"/>
        <v>vis</v>
      </c>
      <c r="E155" s="60">
        <f>VLOOKUP(C155,Active!C$21:E$962,3,FALSE)</f>
        <v>10292.99110210125</v>
      </c>
      <c r="F155" s="14" t="s">
        <v>122</v>
      </c>
      <c r="G155" s="10" t="str">
        <f t="shared" si="16"/>
        <v>46999.397</v>
      </c>
      <c r="H155" s="52">
        <f t="shared" si="17"/>
        <v>10293</v>
      </c>
      <c r="I155" s="61" t="s">
        <v>831</v>
      </c>
      <c r="J155" s="62" t="s">
        <v>832</v>
      </c>
      <c r="K155" s="61">
        <v>10293</v>
      </c>
      <c r="L155" s="61" t="s">
        <v>306</v>
      </c>
      <c r="M155" s="62" t="s">
        <v>464</v>
      </c>
      <c r="N155" s="62"/>
      <c r="O155" s="63" t="s">
        <v>810</v>
      </c>
      <c r="P155" s="63" t="s">
        <v>811</v>
      </c>
    </row>
    <row r="156" spans="1:16" ht="13.5" thickBot="1" x14ac:dyDescent="0.25">
      <c r="A156" s="52" t="str">
        <f t="shared" si="12"/>
        <v> BRNO 30 </v>
      </c>
      <c r="B156" s="14" t="str">
        <f t="shared" si="13"/>
        <v>I</v>
      </c>
      <c r="C156" s="52">
        <f t="shared" si="14"/>
        <v>46999.400999999998</v>
      </c>
      <c r="D156" s="10" t="str">
        <f t="shared" si="15"/>
        <v>vis</v>
      </c>
      <c r="E156" s="60">
        <f>VLOOKUP(C156,Active!C$21:E$962,3,FALSE)</f>
        <v>10292.998722220333</v>
      </c>
      <c r="F156" s="14" t="s">
        <v>122</v>
      </c>
      <c r="G156" s="10" t="str">
        <f t="shared" si="16"/>
        <v>46999.401</v>
      </c>
      <c r="H156" s="52">
        <f t="shared" si="17"/>
        <v>10293</v>
      </c>
      <c r="I156" s="61" t="s">
        <v>833</v>
      </c>
      <c r="J156" s="62" t="s">
        <v>834</v>
      </c>
      <c r="K156" s="61">
        <v>10293</v>
      </c>
      <c r="L156" s="61" t="s">
        <v>200</v>
      </c>
      <c r="M156" s="62" t="s">
        <v>464</v>
      </c>
      <c r="N156" s="62"/>
      <c r="O156" s="63" t="s">
        <v>835</v>
      </c>
      <c r="P156" s="63" t="s">
        <v>811</v>
      </c>
    </row>
    <row r="157" spans="1:16" ht="13.5" thickBot="1" x14ac:dyDescent="0.25">
      <c r="A157" s="52" t="str">
        <f t="shared" si="12"/>
        <v> BBS 89 </v>
      </c>
      <c r="B157" s="14" t="str">
        <f t="shared" si="13"/>
        <v>I</v>
      </c>
      <c r="C157" s="52">
        <f t="shared" si="14"/>
        <v>47368.421000000002</v>
      </c>
      <c r="D157" s="10" t="str">
        <f t="shared" si="15"/>
        <v>vis</v>
      </c>
      <c r="E157" s="60">
        <f>VLOOKUP(C157,Active!C$21:E$962,3,FALSE)</f>
        <v>10995.992807979217</v>
      </c>
      <c r="F157" s="14" t="s">
        <v>122</v>
      </c>
      <c r="G157" s="10" t="str">
        <f t="shared" si="16"/>
        <v>47368.421</v>
      </c>
      <c r="H157" s="52">
        <f t="shared" si="17"/>
        <v>10996</v>
      </c>
      <c r="I157" s="61" t="s">
        <v>840</v>
      </c>
      <c r="J157" s="62" t="s">
        <v>841</v>
      </c>
      <c r="K157" s="61">
        <v>10996</v>
      </c>
      <c r="L157" s="61" t="s">
        <v>478</v>
      </c>
      <c r="M157" s="62" t="s">
        <v>464</v>
      </c>
      <c r="N157" s="62"/>
      <c r="O157" s="63" t="s">
        <v>842</v>
      </c>
      <c r="P157" s="63" t="s">
        <v>843</v>
      </c>
    </row>
    <row r="158" spans="1:16" ht="13.5" thickBot="1" x14ac:dyDescent="0.25">
      <c r="A158" s="52" t="str">
        <f t="shared" si="12"/>
        <v> BBS 89 </v>
      </c>
      <c r="B158" s="14" t="str">
        <f t="shared" si="13"/>
        <v>I</v>
      </c>
      <c r="C158" s="52">
        <f t="shared" si="14"/>
        <v>47377.362000000001</v>
      </c>
      <c r="D158" s="10" t="str">
        <f t="shared" si="15"/>
        <v>vis</v>
      </c>
      <c r="E158" s="60">
        <f>VLOOKUP(C158,Active!C$21:E$962,3,FALSE)</f>
        <v>11013.025679153598</v>
      </c>
      <c r="F158" s="14" t="s">
        <v>122</v>
      </c>
      <c r="G158" s="10" t="str">
        <f t="shared" si="16"/>
        <v>47377.362</v>
      </c>
      <c r="H158" s="52">
        <f t="shared" si="17"/>
        <v>11013</v>
      </c>
      <c r="I158" s="61" t="s">
        <v>844</v>
      </c>
      <c r="J158" s="62" t="s">
        <v>845</v>
      </c>
      <c r="K158" s="61">
        <v>11013</v>
      </c>
      <c r="L158" s="61" t="s">
        <v>785</v>
      </c>
      <c r="M158" s="62" t="s">
        <v>464</v>
      </c>
      <c r="N158" s="62"/>
      <c r="O158" s="63" t="s">
        <v>818</v>
      </c>
      <c r="P158" s="63" t="s">
        <v>843</v>
      </c>
    </row>
    <row r="159" spans="1:16" ht="13.5" thickBot="1" x14ac:dyDescent="0.25">
      <c r="A159" s="52" t="str">
        <f t="shared" si="12"/>
        <v> BBS 89 </v>
      </c>
      <c r="B159" s="14" t="str">
        <f t="shared" si="13"/>
        <v>I</v>
      </c>
      <c r="C159" s="52">
        <f t="shared" si="14"/>
        <v>47379.45</v>
      </c>
      <c r="D159" s="10" t="str">
        <f t="shared" si="15"/>
        <v>vis</v>
      </c>
      <c r="E159" s="60">
        <f>VLOOKUP(C159,Active!C$21:E$962,3,FALSE)</f>
        <v>11017.003381313538</v>
      </c>
      <c r="F159" s="14" t="s">
        <v>122</v>
      </c>
      <c r="G159" s="10" t="str">
        <f t="shared" si="16"/>
        <v>47379.450</v>
      </c>
      <c r="H159" s="52">
        <f t="shared" si="17"/>
        <v>11017</v>
      </c>
      <c r="I159" s="61" t="s">
        <v>846</v>
      </c>
      <c r="J159" s="62" t="s">
        <v>847</v>
      </c>
      <c r="K159" s="61">
        <v>11017</v>
      </c>
      <c r="L159" s="61" t="s">
        <v>505</v>
      </c>
      <c r="M159" s="62" t="s">
        <v>464</v>
      </c>
      <c r="N159" s="62"/>
      <c r="O159" s="63" t="s">
        <v>818</v>
      </c>
      <c r="P159" s="63" t="s">
        <v>843</v>
      </c>
    </row>
    <row r="160" spans="1:16" ht="13.5" thickBot="1" x14ac:dyDescent="0.25">
      <c r="A160" s="52" t="str">
        <f t="shared" si="12"/>
        <v> AOEB 1 </v>
      </c>
      <c r="B160" s="14" t="str">
        <f t="shared" si="13"/>
        <v>I</v>
      </c>
      <c r="C160" s="52">
        <f t="shared" si="14"/>
        <v>47540.595000000001</v>
      </c>
      <c r="D160" s="10" t="str">
        <f t="shared" si="15"/>
        <v>vis</v>
      </c>
      <c r="E160" s="60">
        <f>VLOOKUP(C160,Active!C$21:E$962,3,FALSE)</f>
        <v>11323.989403614816</v>
      </c>
      <c r="F160" s="14" t="s">
        <v>122</v>
      </c>
      <c r="G160" s="10" t="str">
        <f t="shared" si="16"/>
        <v>47540.595</v>
      </c>
      <c r="H160" s="52">
        <f t="shared" si="17"/>
        <v>11324</v>
      </c>
      <c r="I160" s="61" t="s">
        <v>848</v>
      </c>
      <c r="J160" s="62" t="s">
        <v>849</v>
      </c>
      <c r="K160" s="61">
        <v>11324</v>
      </c>
      <c r="L160" s="61" t="s">
        <v>412</v>
      </c>
      <c r="M160" s="62" t="s">
        <v>464</v>
      </c>
      <c r="N160" s="62"/>
      <c r="O160" s="63" t="s">
        <v>574</v>
      </c>
      <c r="P160" s="63" t="s">
        <v>588</v>
      </c>
    </row>
    <row r="161" spans="1:16" ht="13.5" thickBot="1" x14ac:dyDescent="0.25">
      <c r="A161" s="52" t="str">
        <f t="shared" si="12"/>
        <v> BRNO 30 </v>
      </c>
      <c r="B161" s="14" t="str">
        <f t="shared" si="13"/>
        <v>I</v>
      </c>
      <c r="C161" s="52">
        <f t="shared" si="14"/>
        <v>47737.445</v>
      </c>
      <c r="D161" s="10" t="str">
        <f t="shared" si="15"/>
        <v>vis</v>
      </c>
      <c r="E161" s="60">
        <f>VLOOKUP(C161,Active!C$21:E$962,3,FALSE)</f>
        <v>11698.994513857171</v>
      </c>
      <c r="F161" s="14" t="s">
        <v>122</v>
      </c>
      <c r="G161" s="10" t="str">
        <f t="shared" si="16"/>
        <v>47737.445</v>
      </c>
      <c r="H161" s="52">
        <f t="shared" si="17"/>
        <v>11699</v>
      </c>
      <c r="I161" s="61" t="s">
        <v>854</v>
      </c>
      <c r="J161" s="62" t="s">
        <v>855</v>
      </c>
      <c r="K161" s="61">
        <v>11699</v>
      </c>
      <c r="L161" s="61" t="s">
        <v>180</v>
      </c>
      <c r="M161" s="62" t="s">
        <v>464</v>
      </c>
      <c r="N161" s="62"/>
      <c r="O161" s="63" t="s">
        <v>758</v>
      </c>
      <c r="P161" s="63" t="s">
        <v>811</v>
      </c>
    </row>
    <row r="162" spans="1:16" ht="13.5" thickBot="1" x14ac:dyDescent="0.25">
      <c r="A162" s="52" t="str">
        <f t="shared" si="12"/>
        <v> BRNO 30 </v>
      </c>
      <c r="B162" s="14" t="str">
        <f t="shared" si="13"/>
        <v>I</v>
      </c>
      <c r="C162" s="52">
        <f t="shared" si="14"/>
        <v>47737.446000000004</v>
      </c>
      <c r="D162" s="10" t="str">
        <f t="shared" si="15"/>
        <v>vis</v>
      </c>
      <c r="E162" s="60">
        <f>VLOOKUP(C162,Active!C$21:E$962,3,FALSE)</f>
        <v>11698.996418886949</v>
      </c>
      <c r="F162" s="14" t="s">
        <v>122</v>
      </c>
      <c r="G162" s="10" t="str">
        <f t="shared" si="16"/>
        <v>47737.446</v>
      </c>
      <c r="H162" s="52">
        <f t="shared" si="17"/>
        <v>11699</v>
      </c>
      <c r="I162" s="61" t="s">
        <v>856</v>
      </c>
      <c r="J162" s="62" t="s">
        <v>857</v>
      </c>
      <c r="K162" s="61">
        <v>11699</v>
      </c>
      <c r="L162" s="61" t="s">
        <v>513</v>
      </c>
      <c r="M162" s="62" t="s">
        <v>464</v>
      </c>
      <c r="N162" s="62"/>
      <c r="O162" s="63" t="s">
        <v>858</v>
      </c>
      <c r="P162" s="63" t="s">
        <v>811</v>
      </c>
    </row>
    <row r="163" spans="1:16" ht="13.5" thickBot="1" x14ac:dyDescent="0.25">
      <c r="A163" s="52" t="str">
        <f t="shared" si="12"/>
        <v> BRNO 30 </v>
      </c>
      <c r="B163" s="14" t="str">
        <f t="shared" si="13"/>
        <v>I</v>
      </c>
      <c r="C163" s="52">
        <f t="shared" si="14"/>
        <v>47737.446000000004</v>
      </c>
      <c r="D163" s="10" t="str">
        <f t="shared" si="15"/>
        <v>vis</v>
      </c>
      <c r="E163" s="60">
        <f>VLOOKUP(C163,Active!C$21:E$962,3,FALSE)</f>
        <v>11698.996418886949</v>
      </c>
      <c r="F163" s="14" t="s">
        <v>122</v>
      </c>
      <c r="G163" s="10" t="str">
        <f t="shared" si="16"/>
        <v>47737.446</v>
      </c>
      <c r="H163" s="52">
        <f t="shared" si="17"/>
        <v>11699</v>
      </c>
      <c r="I163" s="61" t="s">
        <v>856</v>
      </c>
      <c r="J163" s="62" t="s">
        <v>857</v>
      </c>
      <c r="K163" s="61">
        <v>11699</v>
      </c>
      <c r="L163" s="61" t="s">
        <v>513</v>
      </c>
      <c r="M163" s="62" t="s">
        <v>464</v>
      </c>
      <c r="N163" s="62"/>
      <c r="O163" s="63" t="s">
        <v>859</v>
      </c>
      <c r="P163" s="63" t="s">
        <v>811</v>
      </c>
    </row>
    <row r="164" spans="1:16" ht="13.5" thickBot="1" x14ac:dyDescent="0.25">
      <c r="A164" s="52" t="str">
        <f t="shared" si="12"/>
        <v> BRNO 31 </v>
      </c>
      <c r="B164" s="14" t="str">
        <f t="shared" si="13"/>
        <v>I</v>
      </c>
      <c r="C164" s="52">
        <f t="shared" si="14"/>
        <v>48115.394</v>
      </c>
      <c r="D164" s="10" t="str">
        <f t="shared" si="15"/>
        <v>vis</v>
      </c>
      <c r="E164" s="60">
        <f>VLOOKUP(C164,Active!C$21:E$962,3,FALSE)</f>
        <v>12418.998610433189</v>
      </c>
      <c r="F164" s="14" t="s">
        <v>122</v>
      </c>
      <c r="G164" s="10" t="str">
        <f t="shared" si="16"/>
        <v>48115.394</v>
      </c>
      <c r="H164" s="52">
        <f t="shared" si="17"/>
        <v>12419</v>
      </c>
      <c r="I164" s="61" t="s">
        <v>863</v>
      </c>
      <c r="J164" s="62" t="s">
        <v>864</v>
      </c>
      <c r="K164" s="61">
        <v>12419</v>
      </c>
      <c r="L164" s="61" t="s">
        <v>200</v>
      </c>
      <c r="M164" s="62" t="s">
        <v>464</v>
      </c>
      <c r="N164" s="62"/>
      <c r="O164" s="63" t="s">
        <v>734</v>
      </c>
      <c r="P164" s="63" t="s">
        <v>865</v>
      </c>
    </row>
    <row r="165" spans="1:16" ht="13.5" thickBot="1" x14ac:dyDescent="0.25">
      <c r="A165" s="52" t="str">
        <f t="shared" si="12"/>
        <v> BRNO 31 </v>
      </c>
      <c r="B165" s="14" t="str">
        <f t="shared" si="13"/>
        <v>I</v>
      </c>
      <c r="C165" s="52">
        <f t="shared" si="14"/>
        <v>48115.398000000001</v>
      </c>
      <c r="D165" s="10" t="str">
        <f t="shared" si="15"/>
        <v>vis</v>
      </c>
      <c r="E165" s="60">
        <f>VLOOKUP(C165,Active!C$21:E$962,3,FALSE)</f>
        <v>12419.006230552272</v>
      </c>
      <c r="F165" s="14" t="s">
        <v>122</v>
      </c>
      <c r="G165" s="10" t="str">
        <f t="shared" si="16"/>
        <v>48115.398</v>
      </c>
      <c r="H165" s="52">
        <f t="shared" si="17"/>
        <v>12419</v>
      </c>
      <c r="I165" s="61" t="s">
        <v>866</v>
      </c>
      <c r="J165" s="62" t="s">
        <v>867</v>
      </c>
      <c r="K165" s="61">
        <v>12419</v>
      </c>
      <c r="L165" s="61" t="s">
        <v>596</v>
      </c>
      <c r="M165" s="62" t="s">
        <v>464</v>
      </c>
      <c r="N165" s="62"/>
      <c r="O165" s="63" t="s">
        <v>868</v>
      </c>
      <c r="P165" s="63" t="s">
        <v>865</v>
      </c>
    </row>
    <row r="166" spans="1:16" ht="13.5" thickBot="1" x14ac:dyDescent="0.25">
      <c r="A166" s="52" t="str">
        <f t="shared" si="12"/>
        <v> BRNO 31 </v>
      </c>
      <c r="B166" s="14" t="str">
        <f t="shared" si="13"/>
        <v>I</v>
      </c>
      <c r="C166" s="52">
        <f t="shared" si="14"/>
        <v>48115.4</v>
      </c>
      <c r="D166" s="10" t="str">
        <f t="shared" si="15"/>
        <v>vis</v>
      </c>
      <c r="E166" s="60">
        <f>VLOOKUP(C166,Active!C$21:E$962,3,FALSE)</f>
        <v>12419.010040611813</v>
      </c>
      <c r="F166" s="14" t="s">
        <v>122</v>
      </c>
      <c r="G166" s="10" t="str">
        <f t="shared" si="16"/>
        <v>48115.400</v>
      </c>
      <c r="H166" s="52">
        <f t="shared" si="17"/>
        <v>12419</v>
      </c>
      <c r="I166" s="61" t="s">
        <v>869</v>
      </c>
      <c r="J166" s="62" t="s">
        <v>870</v>
      </c>
      <c r="K166" s="61">
        <v>12419</v>
      </c>
      <c r="L166" s="61" t="s">
        <v>292</v>
      </c>
      <c r="M166" s="62" t="s">
        <v>464</v>
      </c>
      <c r="N166" s="62"/>
      <c r="O166" s="63" t="s">
        <v>871</v>
      </c>
      <c r="P166" s="63" t="s">
        <v>865</v>
      </c>
    </row>
    <row r="167" spans="1:16" ht="13.5" thickBot="1" x14ac:dyDescent="0.25">
      <c r="A167" s="52" t="str">
        <f t="shared" si="12"/>
        <v> BRNO 31 </v>
      </c>
      <c r="B167" s="14" t="str">
        <f t="shared" si="13"/>
        <v>I</v>
      </c>
      <c r="C167" s="52">
        <f t="shared" si="14"/>
        <v>48115.404999999999</v>
      </c>
      <c r="D167" s="10" t="str">
        <f t="shared" si="15"/>
        <v>vis</v>
      </c>
      <c r="E167" s="60">
        <f>VLOOKUP(C167,Active!C$21:E$962,3,FALSE)</f>
        <v>12419.019565760658</v>
      </c>
      <c r="F167" s="14" t="s">
        <v>122</v>
      </c>
      <c r="G167" s="10" t="str">
        <f t="shared" si="16"/>
        <v>48115.405</v>
      </c>
      <c r="H167" s="52">
        <f t="shared" si="17"/>
        <v>12419</v>
      </c>
      <c r="I167" s="61" t="s">
        <v>872</v>
      </c>
      <c r="J167" s="62" t="s">
        <v>873</v>
      </c>
      <c r="K167" s="61">
        <v>12419</v>
      </c>
      <c r="L167" s="61" t="s">
        <v>469</v>
      </c>
      <c r="M167" s="62" t="s">
        <v>464</v>
      </c>
      <c r="N167" s="62"/>
      <c r="O167" s="63" t="s">
        <v>874</v>
      </c>
      <c r="P167" s="63" t="s">
        <v>865</v>
      </c>
    </row>
    <row r="168" spans="1:16" ht="13.5" thickBot="1" x14ac:dyDescent="0.25">
      <c r="A168" s="52" t="str">
        <f t="shared" si="12"/>
        <v> BRNO 31 </v>
      </c>
      <c r="B168" s="14" t="str">
        <f t="shared" si="13"/>
        <v>I</v>
      </c>
      <c r="C168" s="52">
        <f t="shared" si="14"/>
        <v>48116.434000000001</v>
      </c>
      <c r="D168" s="10" t="str">
        <f t="shared" si="15"/>
        <v>vis</v>
      </c>
      <c r="E168" s="60">
        <f>VLOOKUP(C168,Active!C$21:E$962,3,FALSE)</f>
        <v>12420.979841394086</v>
      </c>
      <c r="F168" s="14" t="s">
        <v>122</v>
      </c>
      <c r="G168" s="10" t="str">
        <f t="shared" si="16"/>
        <v>48116.434</v>
      </c>
      <c r="H168" s="52">
        <f t="shared" si="17"/>
        <v>12421</v>
      </c>
      <c r="I168" s="61" t="s">
        <v>875</v>
      </c>
      <c r="J168" s="62" t="s">
        <v>876</v>
      </c>
      <c r="K168" s="61">
        <v>12421</v>
      </c>
      <c r="L168" s="61" t="s">
        <v>339</v>
      </c>
      <c r="M168" s="62" t="s">
        <v>464</v>
      </c>
      <c r="N168" s="62"/>
      <c r="O168" s="63" t="s">
        <v>874</v>
      </c>
      <c r="P168" s="63" t="s">
        <v>865</v>
      </c>
    </row>
    <row r="169" spans="1:16" ht="13.5" thickBot="1" x14ac:dyDescent="0.25">
      <c r="A169" s="52" t="str">
        <f t="shared" si="12"/>
        <v> BRNO 31 </v>
      </c>
      <c r="B169" s="14" t="str">
        <f t="shared" si="13"/>
        <v>I</v>
      </c>
      <c r="C169" s="52">
        <f t="shared" si="14"/>
        <v>48116.440999999999</v>
      </c>
      <c r="D169" s="10" t="str">
        <f t="shared" si="15"/>
        <v>vis</v>
      </c>
      <c r="E169" s="60">
        <f>VLOOKUP(C169,Active!C$21:E$962,3,FALSE)</f>
        <v>12420.993176602473</v>
      </c>
      <c r="F169" s="14" t="s">
        <v>122</v>
      </c>
      <c r="G169" s="10" t="str">
        <f t="shared" si="16"/>
        <v>48116.441</v>
      </c>
      <c r="H169" s="52">
        <f t="shared" si="17"/>
        <v>12421</v>
      </c>
      <c r="I169" s="61" t="s">
        <v>877</v>
      </c>
      <c r="J169" s="62" t="s">
        <v>878</v>
      </c>
      <c r="K169" s="61">
        <v>12421</v>
      </c>
      <c r="L169" s="61" t="s">
        <v>478</v>
      </c>
      <c r="M169" s="62" t="s">
        <v>464</v>
      </c>
      <c r="N169" s="62"/>
      <c r="O169" s="63" t="s">
        <v>879</v>
      </c>
      <c r="P169" s="63" t="s">
        <v>865</v>
      </c>
    </row>
    <row r="170" spans="1:16" ht="13.5" thickBot="1" x14ac:dyDescent="0.25">
      <c r="A170" s="52" t="str">
        <f t="shared" si="12"/>
        <v> BRNO 31 </v>
      </c>
      <c r="B170" s="14" t="str">
        <f t="shared" si="13"/>
        <v>I</v>
      </c>
      <c r="C170" s="52">
        <f t="shared" si="14"/>
        <v>48116.442999999999</v>
      </c>
      <c r="D170" s="10" t="str">
        <f t="shared" si="15"/>
        <v>vis</v>
      </c>
      <c r="E170" s="60">
        <f>VLOOKUP(C170,Active!C$21:E$962,3,FALSE)</f>
        <v>12420.996986662012</v>
      </c>
      <c r="F170" s="14" t="s">
        <v>122</v>
      </c>
      <c r="G170" s="10" t="str">
        <f t="shared" si="16"/>
        <v>48116.443</v>
      </c>
      <c r="H170" s="52">
        <f t="shared" si="17"/>
        <v>12421</v>
      </c>
      <c r="I170" s="61" t="s">
        <v>880</v>
      </c>
      <c r="J170" s="62" t="s">
        <v>881</v>
      </c>
      <c r="K170" s="61">
        <v>12421</v>
      </c>
      <c r="L170" s="61" t="s">
        <v>513</v>
      </c>
      <c r="M170" s="62" t="s">
        <v>464</v>
      </c>
      <c r="N170" s="62"/>
      <c r="O170" s="63" t="s">
        <v>871</v>
      </c>
      <c r="P170" s="63" t="s">
        <v>865</v>
      </c>
    </row>
    <row r="171" spans="1:16" ht="13.5" thickBot="1" x14ac:dyDescent="0.25">
      <c r="A171" s="52" t="str">
        <f t="shared" si="12"/>
        <v> BRNO 31 </v>
      </c>
      <c r="B171" s="14" t="str">
        <f t="shared" si="13"/>
        <v>I</v>
      </c>
      <c r="C171" s="52">
        <f t="shared" si="14"/>
        <v>48127.449000000001</v>
      </c>
      <c r="D171" s="10" t="str">
        <f t="shared" si="15"/>
        <v>vis</v>
      </c>
      <c r="E171" s="60">
        <f>VLOOKUP(C171,Active!C$21:E$962,3,FALSE)</f>
        <v>12441.963744311633</v>
      </c>
      <c r="F171" s="14" t="s">
        <v>122</v>
      </c>
      <c r="G171" s="10" t="str">
        <f t="shared" si="16"/>
        <v>48127.449</v>
      </c>
      <c r="H171" s="52">
        <f t="shared" si="17"/>
        <v>12442</v>
      </c>
      <c r="I171" s="61" t="s">
        <v>882</v>
      </c>
      <c r="J171" s="62" t="s">
        <v>883</v>
      </c>
      <c r="K171" s="61">
        <v>12442</v>
      </c>
      <c r="L171" s="61" t="s">
        <v>322</v>
      </c>
      <c r="M171" s="62" t="s">
        <v>464</v>
      </c>
      <c r="N171" s="62"/>
      <c r="O171" s="63" t="s">
        <v>768</v>
      </c>
      <c r="P171" s="63" t="s">
        <v>865</v>
      </c>
    </row>
    <row r="172" spans="1:16" ht="13.5" thickBot="1" x14ac:dyDescent="0.25">
      <c r="A172" s="52" t="str">
        <f t="shared" si="12"/>
        <v> BRNO 31 </v>
      </c>
      <c r="B172" s="14" t="str">
        <f t="shared" si="13"/>
        <v>I</v>
      </c>
      <c r="C172" s="52">
        <f t="shared" si="14"/>
        <v>48127.45</v>
      </c>
      <c r="D172" s="10" t="str">
        <f t="shared" si="15"/>
        <v>vis</v>
      </c>
      <c r="E172" s="60">
        <f>VLOOKUP(C172,Active!C$21:E$962,3,FALSE)</f>
        <v>12441.965649341397</v>
      </c>
      <c r="F172" s="14" t="s">
        <v>122</v>
      </c>
      <c r="G172" s="10" t="str">
        <f t="shared" si="16"/>
        <v>48127.450</v>
      </c>
      <c r="H172" s="52">
        <f t="shared" si="17"/>
        <v>12442</v>
      </c>
      <c r="I172" s="61" t="s">
        <v>884</v>
      </c>
      <c r="J172" s="62" t="s">
        <v>885</v>
      </c>
      <c r="K172" s="61">
        <v>12442</v>
      </c>
      <c r="L172" s="61" t="s">
        <v>203</v>
      </c>
      <c r="M172" s="62" t="s">
        <v>464</v>
      </c>
      <c r="N172" s="62"/>
      <c r="O172" s="63" t="s">
        <v>758</v>
      </c>
      <c r="P172" s="63" t="s">
        <v>865</v>
      </c>
    </row>
    <row r="173" spans="1:16" ht="13.5" thickBot="1" x14ac:dyDescent="0.25">
      <c r="A173" s="52" t="str">
        <f t="shared" si="12"/>
        <v> BRNO 31 </v>
      </c>
      <c r="B173" s="14" t="str">
        <f t="shared" si="13"/>
        <v>I</v>
      </c>
      <c r="C173" s="52">
        <f t="shared" si="14"/>
        <v>48127.451000000001</v>
      </c>
      <c r="D173" s="10" t="str">
        <f t="shared" si="15"/>
        <v>vis</v>
      </c>
      <c r="E173" s="60">
        <f>VLOOKUP(C173,Active!C$21:E$962,3,FALSE)</f>
        <v>12441.967554371175</v>
      </c>
      <c r="F173" s="14" t="s">
        <v>122</v>
      </c>
      <c r="G173" s="10" t="str">
        <f t="shared" si="16"/>
        <v>48127.451</v>
      </c>
      <c r="H173" s="52">
        <f t="shared" si="17"/>
        <v>12442</v>
      </c>
      <c r="I173" s="61" t="s">
        <v>886</v>
      </c>
      <c r="J173" s="62" t="s">
        <v>887</v>
      </c>
      <c r="K173" s="61">
        <v>12442</v>
      </c>
      <c r="L173" s="61" t="s">
        <v>750</v>
      </c>
      <c r="M173" s="62" t="s">
        <v>464</v>
      </c>
      <c r="N173" s="62"/>
      <c r="O173" s="63" t="s">
        <v>859</v>
      </c>
      <c r="P173" s="63" t="s">
        <v>865</v>
      </c>
    </row>
    <row r="174" spans="1:16" ht="13.5" thickBot="1" x14ac:dyDescent="0.25">
      <c r="A174" s="52" t="str">
        <f t="shared" si="12"/>
        <v> BRNO 31 </v>
      </c>
      <c r="B174" s="14" t="str">
        <f t="shared" si="13"/>
        <v>I</v>
      </c>
      <c r="C174" s="52">
        <f t="shared" si="14"/>
        <v>48127.453999999998</v>
      </c>
      <c r="D174" s="10" t="str">
        <f t="shared" si="15"/>
        <v>vis</v>
      </c>
      <c r="E174" s="60">
        <f>VLOOKUP(C174,Active!C$21:E$962,3,FALSE)</f>
        <v>12441.973269460479</v>
      </c>
      <c r="F174" s="14" t="s">
        <v>122</v>
      </c>
      <c r="G174" s="10" t="str">
        <f t="shared" si="16"/>
        <v>48127.454</v>
      </c>
      <c r="H174" s="52">
        <f t="shared" si="17"/>
        <v>12442</v>
      </c>
      <c r="I174" s="61" t="s">
        <v>888</v>
      </c>
      <c r="J174" s="62" t="s">
        <v>889</v>
      </c>
      <c r="K174" s="61">
        <v>12442</v>
      </c>
      <c r="L174" s="61" t="s">
        <v>217</v>
      </c>
      <c r="M174" s="62" t="s">
        <v>464</v>
      </c>
      <c r="N174" s="62"/>
      <c r="O174" s="63" t="s">
        <v>890</v>
      </c>
      <c r="P174" s="63" t="s">
        <v>865</v>
      </c>
    </row>
    <row r="175" spans="1:16" ht="13.5" thickBot="1" x14ac:dyDescent="0.25">
      <c r="A175" s="52" t="str">
        <f t="shared" si="12"/>
        <v> BRNO 31 </v>
      </c>
      <c r="B175" s="14" t="str">
        <f t="shared" si="13"/>
        <v>I</v>
      </c>
      <c r="C175" s="52">
        <f t="shared" si="14"/>
        <v>48127.459000000003</v>
      </c>
      <c r="D175" s="10" t="str">
        <f t="shared" si="15"/>
        <v>vis</v>
      </c>
      <c r="E175" s="60">
        <f>VLOOKUP(C175,Active!C$21:E$962,3,FALSE)</f>
        <v>12441.982794609339</v>
      </c>
      <c r="F175" s="14" t="s">
        <v>122</v>
      </c>
      <c r="G175" s="10" t="str">
        <f t="shared" si="16"/>
        <v>48127.459</v>
      </c>
      <c r="H175" s="52">
        <f t="shared" si="17"/>
        <v>12442</v>
      </c>
      <c r="I175" s="61" t="s">
        <v>891</v>
      </c>
      <c r="J175" s="62" t="s">
        <v>892</v>
      </c>
      <c r="K175" s="61">
        <v>12442</v>
      </c>
      <c r="L175" s="61" t="s">
        <v>364</v>
      </c>
      <c r="M175" s="62" t="s">
        <v>464</v>
      </c>
      <c r="N175" s="62"/>
      <c r="O175" s="63" t="s">
        <v>893</v>
      </c>
      <c r="P175" s="63" t="s">
        <v>865</v>
      </c>
    </row>
    <row r="176" spans="1:16" ht="13.5" thickBot="1" x14ac:dyDescent="0.25">
      <c r="A176" s="52" t="str">
        <f t="shared" si="12"/>
        <v> AOEB 6 </v>
      </c>
      <c r="B176" s="14" t="str">
        <f t="shared" si="13"/>
        <v>I</v>
      </c>
      <c r="C176" s="52">
        <f t="shared" si="14"/>
        <v>48320.637999999999</v>
      </c>
      <c r="D176" s="10" t="str">
        <f t="shared" si="15"/>
        <v>vis</v>
      </c>
      <c r="E176" s="60">
        <f>VLOOKUP(C176,Active!C$21:E$962,3,FALSE)</f>
        <v>12809.994540565687</v>
      </c>
      <c r="F176" s="14" t="s">
        <v>122</v>
      </c>
      <c r="G176" s="10" t="str">
        <f t="shared" si="16"/>
        <v>48320.638</v>
      </c>
      <c r="H176" s="52">
        <f t="shared" si="17"/>
        <v>12810</v>
      </c>
      <c r="I176" s="61" t="s">
        <v>894</v>
      </c>
      <c r="J176" s="62" t="s">
        <v>895</v>
      </c>
      <c r="K176" s="61">
        <v>12810</v>
      </c>
      <c r="L176" s="61" t="s">
        <v>180</v>
      </c>
      <c r="M176" s="62" t="s">
        <v>464</v>
      </c>
      <c r="N176" s="62"/>
      <c r="O176" s="63" t="s">
        <v>896</v>
      </c>
      <c r="P176" s="63" t="s">
        <v>897</v>
      </c>
    </row>
    <row r="177" spans="1:16" ht="13.5" thickBot="1" x14ac:dyDescent="0.25">
      <c r="A177" s="52" t="str">
        <f t="shared" si="12"/>
        <v> BRNO 31 </v>
      </c>
      <c r="B177" s="14" t="str">
        <f t="shared" si="13"/>
        <v>I</v>
      </c>
      <c r="C177" s="52">
        <f t="shared" si="14"/>
        <v>48484.404999999999</v>
      </c>
      <c r="D177" s="10" t="str">
        <f t="shared" si="15"/>
        <v>vis</v>
      </c>
      <c r="E177" s="60">
        <f>VLOOKUP(C177,Active!C$21:E$962,3,FALSE)</f>
        <v>13121.975550924133</v>
      </c>
      <c r="F177" s="14" t="s">
        <v>122</v>
      </c>
      <c r="G177" s="10" t="str">
        <f t="shared" si="16"/>
        <v>48484.405</v>
      </c>
      <c r="H177" s="52">
        <f t="shared" si="17"/>
        <v>13122</v>
      </c>
      <c r="I177" s="61" t="s">
        <v>898</v>
      </c>
      <c r="J177" s="62" t="s">
        <v>899</v>
      </c>
      <c r="K177" s="61">
        <v>13122</v>
      </c>
      <c r="L177" s="61" t="s">
        <v>822</v>
      </c>
      <c r="M177" s="62" t="s">
        <v>464</v>
      </c>
      <c r="N177" s="62"/>
      <c r="O177" s="63" t="s">
        <v>900</v>
      </c>
      <c r="P177" s="63" t="s">
        <v>865</v>
      </c>
    </row>
    <row r="178" spans="1:16" ht="13.5" thickBot="1" x14ac:dyDescent="0.25">
      <c r="A178" s="52" t="str">
        <f t="shared" si="12"/>
        <v> BRNO 31 </v>
      </c>
      <c r="B178" s="14" t="str">
        <f t="shared" si="13"/>
        <v>I</v>
      </c>
      <c r="C178" s="52">
        <f t="shared" si="14"/>
        <v>48484.41</v>
      </c>
      <c r="D178" s="10" t="str">
        <f t="shared" si="15"/>
        <v>vis</v>
      </c>
      <c r="E178" s="60">
        <f>VLOOKUP(C178,Active!C$21:E$962,3,FALSE)</f>
        <v>13121.985076072993</v>
      </c>
      <c r="F178" s="14" t="s">
        <v>122</v>
      </c>
      <c r="G178" s="10" t="str">
        <f t="shared" si="16"/>
        <v>48484.410</v>
      </c>
      <c r="H178" s="52">
        <f t="shared" si="17"/>
        <v>13122</v>
      </c>
      <c r="I178" s="61" t="s">
        <v>901</v>
      </c>
      <c r="J178" s="62" t="s">
        <v>902</v>
      </c>
      <c r="K178" s="61">
        <v>13122</v>
      </c>
      <c r="L178" s="61" t="s">
        <v>191</v>
      </c>
      <c r="M178" s="62" t="s">
        <v>464</v>
      </c>
      <c r="N178" s="62"/>
      <c r="O178" s="63" t="s">
        <v>768</v>
      </c>
      <c r="P178" s="63" t="s">
        <v>865</v>
      </c>
    </row>
    <row r="179" spans="1:16" ht="13.5" thickBot="1" x14ac:dyDescent="0.25">
      <c r="A179" s="52" t="str">
        <f t="shared" si="12"/>
        <v> BRNO 31 </v>
      </c>
      <c r="B179" s="14" t="str">
        <f t="shared" si="13"/>
        <v>I</v>
      </c>
      <c r="C179" s="52">
        <f t="shared" si="14"/>
        <v>48484.411</v>
      </c>
      <c r="D179" s="10" t="str">
        <f t="shared" si="15"/>
        <v>vis</v>
      </c>
      <c r="E179" s="60">
        <f>VLOOKUP(C179,Active!C$21:E$962,3,FALSE)</f>
        <v>13121.986981102757</v>
      </c>
      <c r="F179" s="14" t="s">
        <v>122</v>
      </c>
      <c r="G179" s="10" t="str">
        <f t="shared" si="16"/>
        <v>48484.411</v>
      </c>
      <c r="H179" s="52">
        <f t="shared" si="17"/>
        <v>13122</v>
      </c>
      <c r="I179" s="61" t="s">
        <v>903</v>
      </c>
      <c r="J179" s="62" t="s">
        <v>904</v>
      </c>
      <c r="K179" s="61">
        <v>13122</v>
      </c>
      <c r="L179" s="61" t="s">
        <v>344</v>
      </c>
      <c r="M179" s="62" t="s">
        <v>464</v>
      </c>
      <c r="N179" s="62"/>
      <c r="O179" s="63" t="s">
        <v>905</v>
      </c>
      <c r="P179" s="63" t="s">
        <v>865</v>
      </c>
    </row>
    <row r="180" spans="1:16" ht="13.5" thickBot="1" x14ac:dyDescent="0.25">
      <c r="A180" s="52" t="str">
        <f t="shared" si="12"/>
        <v> BRNO 31 </v>
      </c>
      <c r="B180" s="14" t="str">
        <f t="shared" si="13"/>
        <v>I</v>
      </c>
      <c r="C180" s="52">
        <f t="shared" si="14"/>
        <v>48484.411999999997</v>
      </c>
      <c r="D180" s="10" t="str">
        <f t="shared" si="15"/>
        <v>vis</v>
      </c>
      <c r="E180" s="60">
        <f>VLOOKUP(C180,Active!C$21:E$962,3,FALSE)</f>
        <v>13121.98888613252</v>
      </c>
      <c r="F180" s="14" t="s">
        <v>122</v>
      </c>
      <c r="G180" s="10" t="str">
        <f t="shared" si="16"/>
        <v>48484.412</v>
      </c>
      <c r="H180" s="52">
        <f t="shared" si="17"/>
        <v>13122</v>
      </c>
      <c r="I180" s="61" t="s">
        <v>906</v>
      </c>
      <c r="J180" s="62" t="s">
        <v>907</v>
      </c>
      <c r="K180" s="61">
        <v>13122</v>
      </c>
      <c r="L180" s="61" t="s">
        <v>412</v>
      </c>
      <c r="M180" s="62" t="s">
        <v>464</v>
      </c>
      <c r="N180" s="62"/>
      <c r="O180" s="63" t="s">
        <v>893</v>
      </c>
      <c r="P180" s="63" t="s">
        <v>865</v>
      </c>
    </row>
    <row r="181" spans="1:16" ht="13.5" thickBot="1" x14ac:dyDescent="0.25">
      <c r="A181" s="52" t="str">
        <f t="shared" si="12"/>
        <v> BRNO 31 </v>
      </c>
      <c r="B181" s="14" t="str">
        <f t="shared" si="13"/>
        <v>I</v>
      </c>
      <c r="C181" s="52">
        <f t="shared" si="14"/>
        <v>48484.415999999997</v>
      </c>
      <c r="D181" s="10" t="str">
        <f t="shared" si="15"/>
        <v>vis</v>
      </c>
      <c r="E181" s="60">
        <f>VLOOKUP(C181,Active!C$21:E$962,3,FALSE)</f>
        <v>13121.996506251602</v>
      </c>
      <c r="F181" s="14" t="s">
        <v>122</v>
      </c>
      <c r="G181" s="10" t="str">
        <f t="shared" si="16"/>
        <v>48484.416</v>
      </c>
      <c r="H181" s="52">
        <f t="shared" si="17"/>
        <v>13122</v>
      </c>
      <c r="I181" s="61" t="s">
        <v>908</v>
      </c>
      <c r="J181" s="62" t="s">
        <v>909</v>
      </c>
      <c r="K181" s="61">
        <v>13122</v>
      </c>
      <c r="L181" s="61" t="s">
        <v>513</v>
      </c>
      <c r="M181" s="62" t="s">
        <v>464</v>
      </c>
      <c r="N181" s="62"/>
      <c r="O181" s="63" t="s">
        <v>910</v>
      </c>
      <c r="P181" s="63" t="s">
        <v>865</v>
      </c>
    </row>
    <row r="182" spans="1:16" ht="13.5" thickBot="1" x14ac:dyDescent="0.25">
      <c r="A182" s="52" t="str">
        <f t="shared" si="12"/>
        <v> BRNO 31 </v>
      </c>
      <c r="B182" s="14" t="str">
        <f t="shared" si="13"/>
        <v>I</v>
      </c>
      <c r="C182" s="52">
        <f t="shared" si="14"/>
        <v>48484.419000000002</v>
      </c>
      <c r="D182" s="10" t="str">
        <f t="shared" si="15"/>
        <v>vis</v>
      </c>
      <c r="E182" s="60">
        <f>VLOOKUP(C182,Active!C$21:E$962,3,FALSE)</f>
        <v>13122.002221340921</v>
      </c>
      <c r="F182" s="14" t="s">
        <v>122</v>
      </c>
      <c r="G182" s="10" t="str">
        <f t="shared" si="16"/>
        <v>48484.419</v>
      </c>
      <c r="H182" s="52">
        <f t="shared" si="17"/>
        <v>13122</v>
      </c>
      <c r="I182" s="61" t="s">
        <v>911</v>
      </c>
      <c r="J182" s="62" t="s">
        <v>912</v>
      </c>
      <c r="K182" s="61">
        <v>13122</v>
      </c>
      <c r="L182" s="61" t="s">
        <v>257</v>
      </c>
      <c r="M182" s="62" t="s">
        <v>464</v>
      </c>
      <c r="N182" s="62"/>
      <c r="O182" s="63" t="s">
        <v>758</v>
      </c>
      <c r="P182" s="63" t="s">
        <v>865</v>
      </c>
    </row>
    <row r="183" spans="1:16" ht="13.5" thickBot="1" x14ac:dyDescent="0.25">
      <c r="A183" s="52" t="str">
        <f t="shared" si="12"/>
        <v> BRNO 31 </v>
      </c>
      <c r="B183" s="14" t="str">
        <f t="shared" si="13"/>
        <v>I</v>
      </c>
      <c r="C183" s="52">
        <f t="shared" si="14"/>
        <v>48504.370999999999</v>
      </c>
      <c r="D183" s="10" t="str">
        <f t="shared" si="15"/>
        <v>vis</v>
      </c>
      <c r="E183" s="60">
        <f>VLOOKUP(C183,Active!C$21:E$962,3,FALSE)</f>
        <v>13160.011375313765</v>
      </c>
      <c r="F183" s="14" t="s">
        <v>122</v>
      </c>
      <c r="G183" s="10" t="str">
        <f t="shared" si="16"/>
        <v>48504.371</v>
      </c>
      <c r="H183" s="52">
        <f t="shared" si="17"/>
        <v>13160</v>
      </c>
      <c r="I183" s="61" t="s">
        <v>913</v>
      </c>
      <c r="J183" s="62" t="s">
        <v>914</v>
      </c>
      <c r="K183" s="61">
        <v>13160</v>
      </c>
      <c r="L183" s="61" t="s">
        <v>376</v>
      </c>
      <c r="M183" s="62" t="s">
        <v>464</v>
      </c>
      <c r="N183" s="62"/>
      <c r="O183" s="63" t="s">
        <v>915</v>
      </c>
      <c r="P183" s="63" t="s">
        <v>865</v>
      </c>
    </row>
    <row r="184" spans="1:16" ht="13.5" thickBot="1" x14ac:dyDescent="0.25">
      <c r="A184" s="52" t="str">
        <f t="shared" si="12"/>
        <v> BRNO 31 </v>
      </c>
      <c r="B184" s="14" t="str">
        <f t="shared" si="13"/>
        <v>I</v>
      </c>
      <c r="C184" s="52">
        <f t="shared" si="14"/>
        <v>48536.392999999996</v>
      </c>
      <c r="D184" s="10" t="str">
        <f t="shared" si="15"/>
        <v>vis</v>
      </c>
      <c r="E184" s="60">
        <f>VLOOKUP(C184,Active!C$21:E$962,3,FALSE)</f>
        <v>13221.014238611606</v>
      </c>
      <c r="F184" s="14" t="s">
        <v>122</v>
      </c>
      <c r="G184" s="10" t="str">
        <f t="shared" si="16"/>
        <v>48536.393</v>
      </c>
      <c r="H184" s="52">
        <f t="shared" si="17"/>
        <v>13221</v>
      </c>
      <c r="I184" s="61" t="s">
        <v>916</v>
      </c>
      <c r="J184" s="62" t="s">
        <v>917</v>
      </c>
      <c r="K184" s="61">
        <v>13221</v>
      </c>
      <c r="L184" s="61" t="s">
        <v>330</v>
      </c>
      <c r="M184" s="62" t="s">
        <v>464</v>
      </c>
      <c r="N184" s="62"/>
      <c r="O184" s="63" t="s">
        <v>915</v>
      </c>
      <c r="P184" s="63" t="s">
        <v>865</v>
      </c>
    </row>
    <row r="185" spans="1:16" ht="13.5" thickBot="1" x14ac:dyDescent="0.25">
      <c r="A185" s="52" t="str">
        <f t="shared" si="12"/>
        <v>BAVM 60 </v>
      </c>
      <c r="B185" s="14" t="str">
        <f t="shared" si="13"/>
        <v>I</v>
      </c>
      <c r="C185" s="52">
        <f t="shared" si="14"/>
        <v>48651.337899999999</v>
      </c>
      <c r="D185" s="10" t="str">
        <f t="shared" si="15"/>
        <v>vis</v>
      </c>
      <c r="E185" s="60">
        <f>VLOOKUP(C185,Active!C$21:E$962,3,FALSE)</f>
        <v>13439.98769503171</v>
      </c>
      <c r="F185" s="14" t="s">
        <v>122</v>
      </c>
      <c r="G185" s="10" t="str">
        <f t="shared" si="16"/>
        <v>48651.3379</v>
      </c>
      <c r="H185" s="52">
        <f t="shared" si="17"/>
        <v>13440</v>
      </c>
      <c r="I185" s="61" t="s">
        <v>918</v>
      </c>
      <c r="J185" s="62" t="s">
        <v>919</v>
      </c>
      <c r="K185" s="61">
        <v>13440</v>
      </c>
      <c r="L185" s="61" t="s">
        <v>920</v>
      </c>
      <c r="M185" s="62" t="s">
        <v>437</v>
      </c>
      <c r="N185" s="62" t="s">
        <v>78</v>
      </c>
      <c r="O185" s="63" t="s">
        <v>921</v>
      </c>
      <c r="P185" s="64" t="s">
        <v>922</v>
      </c>
    </row>
    <row r="186" spans="1:16" ht="13.5" thickBot="1" x14ac:dyDescent="0.25">
      <c r="A186" s="52" t="str">
        <f t="shared" si="12"/>
        <v>BAVM 60 </v>
      </c>
      <c r="B186" s="14" t="str">
        <f t="shared" si="13"/>
        <v>I</v>
      </c>
      <c r="C186" s="52">
        <f t="shared" si="14"/>
        <v>48651.338000000003</v>
      </c>
      <c r="D186" s="10" t="str">
        <f t="shared" si="15"/>
        <v>vis</v>
      </c>
      <c r="E186" s="60">
        <f>VLOOKUP(C186,Active!C$21:E$962,3,FALSE)</f>
        <v>13439.987885534696</v>
      </c>
      <c r="F186" s="14" t="s">
        <v>122</v>
      </c>
      <c r="G186" s="10" t="str">
        <f t="shared" si="16"/>
        <v>48651.3380</v>
      </c>
      <c r="H186" s="52">
        <f t="shared" si="17"/>
        <v>13440</v>
      </c>
      <c r="I186" s="61" t="s">
        <v>923</v>
      </c>
      <c r="J186" s="62" t="s">
        <v>919</v>
      </c>
      <c r="K186" s="61">
        <v>13440</v>
      </c>
      <c r="L186" s="61" t="s">
        <v>924</v>
      </c>
      <c r="M186" s="62" t="s">
        <v>437</v>
      </c>
      <c r="N186" s="62" t="s">
        <v>925</v>
      </c>
      <c r="O186" s="63" t="s">
        <v>921</v>
      </c>
      <c r="P186" s="64" t="s">
        <v>922</v>
      </c>
    </row>
    <row r="187" spans="1:16" ht="13.5" thickBot="1" x14ac:dyDescent="0.25">
      <c r="A187" s="52" t="str">
        <f t="shared" si="12"/>
        <v> AOEB 6 </v>
      </c>
      <c r="B187" s="14" t="str">
        <f t="shared" si="13"/>
        <v>I</v>
      </c>
      <c r="C187" s="52">
        <f t="shared" si="14"/>
        <v>48794.644</v>
      </c>
      <c r="D187" s="10" t="str">
        <f t="shared" si="15"/>
        <v>vis</v>
      </c>
      <c r="E187" s="60">
        <f>VLOOKUP(C187,Active!C$21:E$962,3,FALSE)</f>
        <v>13712.990081767311</v>
      </c>
      <c r="F187" s="14" t="s">
        <v>122</v>
      </c>
      <c r="G187" s="10" t="str">
        <f t="shared" si="16"/>
        <v>48794.644</v>
      </c>
      <c r="H187" s="52">
        <f t="shared" si="17"/>
        <v>13713</v>
      </c>
      <c r="I187" s="61" t="s">
        <v>931</v>
      </c>
      <c r="J187" s="62" t="s">
        <v>932</v>
      </c>
      <c r="K187" s="61">
        <v>13713</v>
      </c>
      <c r="L187" s="61" t="s">
        <v>306</v>
      </c>
      <c r="M187" s="62" t="s">
        <v>464</v>
      </c>
      <c r="N187" s="62"/>
      <c r="O187" s="63" t="s">
        <v>896</v>
      </c>
      <c r="P187" s="63" t="s">
        <v>897</v>
      </c>
    </row>
    <row r="188" spans="1:16" ht="13.5" thickBot="1" x14ac:dyDescent="0.25">
      <c r="A188" s="52" t="str">
        <f t="shared" si="12"/>
        <v>BAVM 62 </v>
      </c>
      <c r="B188" s="14" t="str">
        <f t="shared" si="13"/>
        <v>I</v>
      </c>
      <c r="C188" s="52">
        <f t="shared" si="14"/>
        <v>49067.603300000002</v>
      </c>
      <c r="D188" s="10" t="str">
        <f t="shared" si="15"/>
        <v>vis</v>
      </c>
      <c r="E188" s="60">
        <f>VLOOKUP(C188,Active!C$21:E$962,3,FALSE)</f>
        <v>14232.985674290439</v>
      </c>
      <c r="F188" s="14" t="s">
        <v>122</v>
      </c>
      <c r="G188" s="10" t="str">
        <f t="shared" si="16"/>
        <v>49067.6033</v>
      </c>
      <c r="H188" s="52">
        <f t="shared" si="17"/>
        <v>14233</v>
      </c>
      <c r="I188" s="61" t="s">
        <v>933</v>
      </c>
      <c r="J188" s="62" t="s">
        <v>934</v>
      </c>
      <c r="K188" s="61">
        <v>14233</v>
      </c>
      <c r="L188" s="61" t="s">
        <v>935</v>
      </c>
      <c r="M188" s="62" t="s">
        <v>437</v>
      </c>
      <c r="N188" s="62" t="s">
        <v>78</v>
      </c>
      <c r="O188" s="63" t="s">
        <v>921</v>
      </c>
      <c r="P188" s="64" t="s">
        <v>936</v>
      </c>
    </row>
    <row r="189" spans="1:16" ht="13.5" thickBot="1" x14ac:dyDescent="0.25">
      <c r="A189" s="52" t="str">
        <f t="shared" si="12"/>
        <v>BAVM 62 </v>
      </c>
      <c r="B189" s="14" t="str">
        <f t="shared" si="13"/>
        <v>I</v>
      </c>
      <c r="C189" s="52">
        <f t="shared" si="14"/>
        <v>49067.603499999997</v>
      </c>
      <c r="D189" s="10" t="str">
        <f t="shared" si="15"/>
        <v>vis</v>
      </c>
      <c r="E189" s="60">
        <f>VLOOKUP(C189,Active!C$21:E$962,3,FALSE)</f>
        <v>14232.986055296384</v>
      </c>
      <c r="F189" s="14" t="s">
        <v>122</v>
      </c>
      <c r="G189" s="10" t="str">
        <f t="shared" si="16"/>
        <v>49067.6035</v>
      </c>
      <c r="H189" s="52">
        <f t="shared" si="17"/>
        <v>14233</v>
      </c>
      <c r="I189" s="61" t="s">
        <v>937</v>
      </c>
      <c r="J189" s="62" t="s">
        <v>938</v>
      </c>
      <c r="K189" s="61">
        <v>14233</v>
      </c>
      <c r="L189" s="61" t="s">
        <v>939</v>
      </c>
      <c r="M189" s="62" t="s">
        <v>437</v>
      </c>
      <c r="N189" s="62" t="s">
        <v>925</v>
      </c>
      <c r="O189" s="63" t="s">
        <v>921</v>
      </c>
      <c r="P189" s="64" t="s">
        <v>936</v>
      </c>
    </row>
    <row r="190" spans="1:16" ht="13.5" thickBot="1" x14ac:dyDescent="0.25">
      <c r="A190" s="52" t="str">
        <f t="shared" si="12"/>
        <v> AOEB 6 </v>
      </c>
      <c r="B190" s="14" t="str">
        <f t="shared" si="13"/>
        <v>I</v>
      </c>
      <c r="C190" s="52">
        <f t="shared" si="14"/>
        <v>49100.680999999997</v>
      </c>
      <c r="D190" s="10" t="str">
        <f t="shared" si="15"/>
        <v>vis</v>
      </c>
      <c r="E190" s="60">
        <f>VLOOKUP(C190,Active!C$21:E$962,3,FALSE)</f>
        <v>14295.999677516558</v>
      </c>
      <c r="F190" s="14" t="s">
        <v>122</v>
      </c>
      <c r="G190" s="10" t="str">
        <f t="shared" si="16"/>
        <v>49100.681</v>
      </c>
      <c r="H190" s="52">
        <f t="shared" si="17"/>
        <v>14296</v>
      </c>
      <c r="I190" s="61" t="s">
        <v>940</v>
      </c>
      <c r="J190" s="62" t="s">
        <v>941</v>
      </c>
      <c r="K190" s="61">
        <v>14296</v>
      </c>
      <c r="L190" s="61" t="s">
        <v>536</v>
      </c>
      <c r="M190" s="62" t="s">
        <v>464</v>
      </c>
      <c r="N190" s="62"/>
      <c r="O190" s="63" t="s">
        <v>896</v>
      </c>
      <c r="P190" s="63" t="s">
        <v>897</v>
      </c>
    </row>
    <row r="191" spans="1:16" ht="13.5" thickBot="1" x14ac:dyDescent="0.25">
      <c r="A191" s="52" t="str">
        <f t="shared" si="12"/>
        <v> BRNO 31 </v>
      </c>
      <c r="B191" s="14" t="str">
        <f t="shared" si="13"/>
        <v>I</v>
      </c>
      <c r="C191" s="52">
        <f t="shared" si="14"/>
        <v>49107.500999999997</v>
      </c>
      <c r="D191" s="10" t="str">
        <f t="shared" si="15"/>
        <v>vis</v>
      </c>
      <c r="E191" s="60">
        <f>VLOOKUP(C191,Active!C$21:E$962,3,FALSE)</f>
        <v>14308.991980548577</v>
      </c>
      <c r="F191" s="14" t="s">
        <v>122</v>
      </c>
      <c r="G191" s="10" t="str">
        <f t="shared" si="16"/>
        <v>49107.501</v>
      </c>
      <c r="H191" s="52">
        <f t="shared" si="17"/>
        <v>14309</v>
      </c>
      <c r="I191" s="61" t="s">
        <v>942</v>
      </c>
      <c r="J191" s="62" t="s">
        <v>943</v>
      </c>
      <c r="K191" s="61">
        <v>14309</v>
      </c>
      <c r="L191" s="61" t="s">
        <v>478</v>
      </c>
      <c r="M191" s="62" t="s">
        <v>464</v>
      </c>
      <c r="N191" s="62"/>
      <c r="O191" s="63" t="s">
        <v>858</v>
      </c>
      <c r="P191" s="63" t="s">
        <v>865</v>
      </c>
    </row>
    <row r="192" spans="1:16" ht="13.5" thickBot="1" x14ac:dyDescent="0.25">
      <c r="A192" s="52" t="str">
        <f t="shared" si="12"/>
        <v> BRNO 31 </v>
      </c>
      <c r="B192" s="14" t="str">
        <f t="shared" si="13"/>
        <v>I</v>
      </c>
      <c r="C192" s="52">
        <f t="shared" si="14"/>
        <v>49117.483</v>
      </c>
      <c r="D192" s="10" t="str">
        <f t="shared" si="15"/>
        <v>vis</v>
      </c>
      <c r="E192" s="60">
        <f>VLOOKUP(C192,Active!C$21:E$962,3,FALSE)</f>
        <v>14328.007987713629</v>
      </c>
      <c r="F192" s="14" t="s">
        <v>122</v>
      </c>
      <c r="G192" s="10" t="str">
        <f t="shared" si="16"/>
        <v>49117.483</v>
      </c>
      <c r="H192" s="52">
        <f t="shared" si="17"/>
        <v>14328</v>
      </c>
      <c r="I192" s="61" t="s">
        <v>944</v>
      </c>
      <c r="J192" s="62" t="s">
        <v>945</v>
      </c>
      <c r="K192" s="61">
        <v>14328</v>
      </c>
      <c r="L192" s="61" t="s">
        <v>185</v>
      </c>
      <c r="M192" s="62" t="s">
        <v>464</v>
      </c>
      <c r="N192" s="62"/>
      <c r="O192" s="63" t="s">
        <v>858</v>
      </c>
      <c r="P192" s="63" t="s">
        <v>865</v>
      </c>
    </row>
    <row r="193" spans="1:16" ht="13.5" thickBot="1" x14ac:dyDescent="0.25">
      <c r="A193" s="52" t="str">
        <f t="shared" si="12"/>
        <v> AOEB 6 </v>
      </c>
      <c r="B193" s="14" t="str">
        <f t="shared" si="13"/>
        <v>I</v>
      </c>
      <c r="C193" s="52">
        <f t="shared" si="14"/>
        <v>49164.713000000003</v>
      </c>
      <c r="D193" s="10" t="str">
        <f t="shared" si="15"/>
        <v>vis</v>
      </c>
      <c r="E193" s="60">
        <f>VLOOKUP(C193,Active!C$21:E$962,3,FALSE)</f>
        <v>14417.982543755021</v>
      </c>
      <c r="F193" s="14" t="s">
        <v>122</v>
      </c>
      <c r="G193" s="10" t="str">
        <f t="shared" si="16"/>
        <v>49164.713</v>
      </c>
      <c r="H193" s="52">
        <f t="shared" si="17"/>
        <v>14418</v>
      </c>
      <c r="I193" s="61" t="s">
        <v>946</v>
      </c>
      <c r="J193" s="62" t="s">
        <v>947</v>
      </c>
      <c r="K193" s="61">
        <v>14418</v>
      </c>
      <c r="L193" s="61" t="s">
        <v>364</v>
      </c>
      <c r="M193" s="62" t="s">
        <v>464</v>
      </c>
      <c r="N193" s="62"/>
      <c r="O193" s="63" t="s">
        <v>574</v>
      </c>
      <c r="P193" s="63" t="s">
        <v>897</v>
      </c>
    </row>
    <row r="194" spans="1:16" ht="13.5" thickBot="1" x14ac:dyDescent="0.25">
      <c r="A194" s="52" t="str">
        <f t="shared" si="12"/>
        <v> AOEB 6 </v>
      </c>
      <c r="B194" s="14" t="str">
        <f t="shared" si="13"/>
        <v>I</v>
      </c>
      <c r="C194" s="52">
        <f t="shared" si="14"/>
        <v>49194.639000000003</v>
      </c>
      <c r="D194" s="10" t="str">
        <f t="shared" si="15"/>
        <v>vis</v>
      </c>
      <c r="E194" s="60">
        <f>VLOOKUP(C194,Active!C$21:E$962,3,FALSE)</f>
        <v>14474.992464654753</v>
      </c>
      <c r="F194" s="14" t="s">
        <v>122</v>
      </c>
      <c r="G194" s="10" t="str">
        <f t="shared" si="16"/>
        <v>49194.639</v>
      </c>
      <c r="H194" s="52">
        <f t="shared" si="17"/>
        <v>14475</v>
      </c>
      <c r="I194" s="61" t="s">
        <v>948</v>
      </c>
      <c r="J194" s="62" t="s">
        <v>949</v>
      </c>
      <c r="K194" s="61">
        <v>14475</v>
      </c>
      <c r="L194" s="61" t="s">
        <v>478</v>
      </c>
      <c r="M194" s="62" t="s">
        <v>464</v>
      </c>
      <c r="N194" s="62"/>
      <c r="O194" s="63" t="s">
        <v>896</v>
      </c>
      <c r="P194" s="63" t="s">
        <v>897</v>
      </c>
    </row>
    <row r="195" spans="1:16" ht="13.5" thickBot="1" x14ac:dyDescent="0.25">
      <c r="A195" s="52" t="str">
        <f t="shared" si="12"/>
        <v> AOEB 6 </v>
      </c>
      <c r="B195" s="14" t="str">
        <f t="shared" si="13"/>
        <v>I</v>
      </c>
      <c r="C195" s="52">
        <f t="shared" si="14"/>
        <v>49333.733</v>
      </c>
      <c r="D195" s="10" t="str">
        <f t="shared" si="15"/>
        <v>vis</v>
      </c>
      <c r="E195" s="60">
        <f>VLOOKUP(C195,Active!C$21:E$962,3,FALSE)</f>
        <v>14739.970675495748</v>
      </c>
      <c r="F195" s="14" t="s">
        <v>122</v>
      </c>
      <c r="G195" s="10" t="str">
        <f t="shared" si="16"/>
        <v>49333.733</v>
      </c>
      <c r="H195" s="52">
        <f t="shared" si="17"/>
        <v>14740</v>
      </c>
      <c r="I195" s="61" t="s">
        <v>950</v>
      </c>
      <c r="J195" s="62" t="s">
        <v>951</v>
      </c>
      <c r="K195" s="61">
        <v>14740</v>
      </c>
      <c r="L195" s="61" t="s">
        <v>409</v>
      </c>
      <c r="M195" s="62" t="s">
        <v>464</v>
      </c>
      <c r="N195" s="62"/>
      <c r="O195" s="63" t="s">
        <v>574</v>
      </c>
      <c r="P195" s="63" t="s">
        <v>897</v>
      </c>
    </row>
    <row r="196" spans="1:16" ht="13.5" thickBot="1" x14ac:dyDescent="0.25">
      <c r="A196" s="52" t="str">
        <f t="shared" si="12"/>
        <v> BRNO 31 </v>
      </c>
      <c r="B196" s="14" t="str">
        <f t="shared" si="13"/>
        <v>I</v>
      </c>
      <c r="C196" s="52">
        <f t="shared" si="14"/>
        <v>49537.406999999999</v>
      </c>
      <c r="D196" s="10" t="str">
        <f t="shared" si="15"/>
        <v>vis</v>
      </c>
      <c r="E196" s="60">
        <f>VLOOKUP(C196,Active!C$21:E$962,3,FALSE)</f>
        <v>15127.975708889204</v>
      </c>
      <c r="F196" s="14" t="s">
        <v>122</v>
      </c>
      <c r="G196" s="10" t="str">
        <f t="shared" si="16"/>
        <v>49537.407</v>
      </c>
      <c r="H196" s="52">
        <f t="shared" si="17"/>
        <v>15128</v>
      </c>
      <c r="I196" s="61" t="s">
        <v>952</v>
      </c>
      <c r="J196" s="62" t="s">
        <v>953</v>
      </c>
      <c r="K196" s="61">
        <v>15128</v>
      </c>
      <c r="L196" s="61" t="s">
        <v>822</v>
      </c>
      <c r="M196" s="62" t="s">
        <v>464</v>
      </c>
      <c r="N196" s="62"/>
      <c r="O196" s="63" t="s">
        <v>954</v>
      </c>
      <c r="P196" s="63" t="s">
        <v>865</v>
      </c>
    </row>
    <row r="197" spans="1:16" ht="13.5" thickBot="1" x14ac:dyDescent="0.25">
      <c r="A197" s="52" t="str">
        <f t="shared" si="12"/>
        <v> BRNO 31 </v>
      </c>
      <c r="B197" s="14" t="str">
        <f t="shared" si="13"/>
        <v>I</v>
      </c>
      <c r="C197" s="52">
        <f t="shared" si="14"/>
        <v>49537.411999999997</v>
      </c>
      <c r="D197" s="10" t="str">
        <f t="shared" si="15"/>
        <v>vis</v>
      </c>
      <c r="E197" s="60">
        <f>VLOOKUP(C197,Active!C$21:E$962,3,FALSE)</f>
        <v>15127.985234038048</v>
      </c>
      <c r="F197" s="14" t="s">
        <v>122</v>
      </c>
      <c r="G197" s="10" t="str">
        <f t="shared" si="16"/>
        <v>49537.412</v>
      </c>
      <c r="H197" s="52">
        <f t="shared" si="17"/>
        <v>15128</v>
      </c>
      <c r="I197" s="61" t="s">
        <v>955</v>
      </c>
      <c r="J197" s="62" t="s">
        <v>956</v>
      </c>
      <c r="K197" s="61">
        <v>15128</v>
      </c>
      <c r="L197" s="61" t="s">
        <v>191</v>
      </c>
      <c r="M197" s="62" t="s">
        <v>464</v>
      </c>
      <c r="N197" s="62"/>
      <c r="O197" s="63" t="s">
        <v>957</v>
      </c>
      <c r="P197" s="63" t="s">
        <v>865</v>
      </c>
    </row>
    <row r="198" spans="1:16" ht="13.5" thickBot="1" x14ac:dyDescent="0.25">
      <c r="A198" s="52" t="str">
        <f t="shared" si="12"/>
        <v> BRNO 31 </v>
      </c>
      <c r="B198" s="14" t="str">
        <f t="shared" si="13"/>
        <v>I</v>
      </c>
      <c r="C198" s="52">
        <f t="shared" si="14"/>
        <v>49537.415999999997</v>
      </c>
      <c r="D198" s="10" t="str">
        <f t="shared" si="15"/>
        <v>vis</v>
      </c>
      <c r="E198" s="60">
        <f>VLOOKUP(C198,Active!C$21:E$962,3,FALSE)</f>
        <v>15127.99285415713</v>
      </c>
      <c r="F198" s="14" t="s">
        <v>122</v>
      </c>
      <c r="G198" s="10" t="str">
        <f t="shared" si="16"/>
        <v>49537.416</v>
      </c>
      <c r="H198" s="52">
        <f t="shared" si="17"/>
        <v>15128</v>
      </c>
      <c r="I198" s="61" t="s">
        <v>958</v>
      </c>
      <c r="J198" s="62" t="s">
        <v>959</v>
      </c>
      <c r="K198" s="61">
        <v>15128</v>
      </c>
      <c r="L198" s="61" t="s">
        <v>478</v>
      </c>
      <c r="M198" s="62" t="s">
        <v>464</v>
      </c>
      <c r="N198" s="62"/>
      <c r="O198" s="63" t="s">
        <v>960</v>
      </c>
      <c r="P198" s="63" t="s">
        <v>865</v>
      </c>
    </row>
    <row r="199" spans="1:16" ht="13.5" thickBot="1" x14ac:dyDescent="0.25">
      <c r="A199" s="52" t="str">
        <f t="shared" si="12"/>
        <v> BRNO 31 </v>
      </c>
      <c r="B199" s="14" t="str">
        <f t="shared" si="13"/>
        <v>I</v>
      </c>
      <c r="C199" s="52">
        <f t="shared" si="14"/>
        <v>49569.432000000001</v>
      </c>
      <c r="D199" s="10" t="str">
        <f t="shared" si="15"/>
        <v>vis</v>
      </c>
      <c r="E199" s="60">
        <f>VLOOKUP(C199,Active!C$21:E$962,3,FALSE)</f>
        <v>15188.98428727636</v>
      </c>
      <c r="F199" s="14" t="s">
        <v>122</v>
      </c>
      <c r="G199" s="10" t="str">
        <f t="shared" si="16"/>
        <v>49569.432</v>
      </c>
      <c r="H199" s="52">
        <f t="shared" si="17"/>
        <v>15189</v>
      </c>
      <c r="I199" s="61" t="s">
        <v>961</v>
      </c>
      <c r="J199" s="62" t="s">
        <v>962</v>
      </c>
      <c r="K199" s="61">
        <v>15189</v>
      </c>
      <c r="L199" s="61" t="s">
        <v>191</v>
      </c>
      <c r="M199" s="62" t="s">
        <v>464</v>
      </c>
      <c r="N199" s="62"/>
      <c r="O199" s="63" t="s">
        <v>758</v>
      </c>
      <c r="P199" s="63" t="s">
        <v>865</v>
      </c>
    </row>
    <row r="200" spans="1:16" ht="13.5" thickBot="1" x14ac:dyDescent="0.25">
      <c r="A200" s="52" t="str">
        <f t="shared" si="12"/>
        <v> BRNO 31 </v>
      </c>
      <c r="B200" s="14" t="str">
        <f t="shared" si="13"/>
        <v>I</v>
      </c>
      <c r="C200" s="52">
        <f t="shared" si="14"/>
        <v>49569.432000000001</v>
      </c>
      <c r="D200" s="10" t="str">
        <f t="shared" si="15"/>
        <v>vis</v>
      </c>
      <c r="E200" s="60">
        <f>VLOOKUP(C200,Active!C$21:E$962,3,FALSE)</f>
        <v>15188.98428727636</v>
      </c>
      <c r="F200" s="14" t="s">
        <v>122</v>
      </c>
      <c r="G200" s="10" t="str">
        <f t="shared" si="16"/>
        <v>49569.432</v>
      </c>
      <c r="H200" s="52">
        <f t="shared" si="17"/>
        <v>15189</v>
      </c>
      <c r="I200" s="61" t="s">
        <v>961</v>
      </c>
      <c r="J200" s="62" t="s">
        <v>962</v>
      </c>
      <c r="K200" s="61">
        <v>15189</v>
      </c>
      <c r="L200" s="61" t="s">
        <v>191</v>
      </c>
      <c r="M200" s="62" t="s">
        <v>464</v>
      </c>
      <c r="N200" s="62"/>
      <c r="O200" s="63" t="s">
        <v>963</v>
      </c>
      <c r="P200" s="63" t="s">
        <v>865</v>
      </c>
    </row>
    <row r="201" spans="1:16" ht="13.5" thickBot="1" x14ac:dyDescent="0.25">
      <c r="A201" s="52" t="str">
        <f t="shared" si="12"/>
        <v> BRNO 31 </v>
      </c>
      <c r="B201" s="14" t="str">
        <f t="shared" si="13"/>
        <v>I</v>
      </c>
      <c r="C201" s="52">
        <f t="shared" si="14"/>
        <v>49569.436000000002</v>
      </c>
      <c r="D201" s="10" t="str">
        <f t="shared" si="15"/>
        <v>vis</v>
      </c>
      <c r="E201" s="60">
        <f>VLOOKUP(C201,Active!C$21:E$962,3,FALSE)</f>
        <v>15188.991907395442</v>
      </c>
      <c r="F201" s="14" t="s">
        <v>122</v>
      </c>
      <c r="G201" s="10" t="str">
        <f t="shared" si="16"/>
        <v>49569.436</v>
      </c>
      <c r="H201" s="52">
        <f t="shared" si="17"/>
        <v>15189</v>
      </c>
      <c r="I201" s="61" t="s">
        <v>964</v>
      </c>
      <c r="J201" s="62" t="s">
        <v>965</v>
      </c>
      <c r="K201" s="61">
        <v>15189</v>
      </c>
      <c r="L201" s="61" t="s">
        <v>478</v>
      </c>
      <c r="M201" s="62" t="s">
        <v>464</v>
      </c>
      <c r="N201" s="62"/>
      <c r="O201" s="63" t="s">
        <v>893</v>
      </c>
      <c r="P201" s="63" t="s">
        <v>865</v>
      </c>
    </row>
    <row r="202" spans="1:16" ht="13.5" thickBot="1" x14ac:dyDescent="0.25">
      <c r="A202" s="52" t="str">
        <f t="shared" si="12"/>
        <v> BRNO 31 </v>
      </c>
      <c r="B202" s="14" t="str">
        <f t="shared" si="13"/>
        <v>I</v>
      </c>
      <c r="C202" s="52">
        <f t="shared" si="14"/>
        <v>49569.436999999998</v>
      </c>
      <c r="D202" s="10" t="str">
        <f t="shared" si="15"/>
        <v>vis</v>
      </c>
      <c r="E202" s="60">
        <f>VLOOKUP(C202,Active!C$21:E$962,3,FALSE)</f>
        <v>15188.993812425206</v>
      </c>
      <c r="F202" s="14" t="s">
        <v>122</v>
      </c>
      <c r="G202" s="10" t="str">
        <f t="shared" si="16"/>
        <v>49569.437</v>
      </c>
      <c r="H202" s="52">
        <f t="shared" si="17"/>
        <v>15189</v>
      </c>
      <c r="I202" s="61" t="s">
        <v>966</v>
      </c>
      <c r="J202" s="62" t="s">
        <v>967</v>
      </c>
      <c r="K202" s="61">
        <v>15189</v>
      </c>
      <c r="L202" s="61" t="s">
        <v>180</v>
      </c>
      <c r="M202" s="62" t="s">
        <v>464</v>
      </c>
      <c r="N202" s="62"/>
      <c r="O202" s="63" t="s">
        <v>768</v>
      </c>
      <c r="P202" s="63" t="s">
        <v>865</v>
      </c>
    </row>
    <row r="203" spans="1:16" ht="13.5" thickBot="1" x14ac:dyDescent="0.25">
      <c r="A203" s="52" t="str">
        <f t="shared" ref="A203:A266" si="18">P203</f>
        <v> BRNO 31 </v>
      </c>
      <c r="B203" s="14" t="str">
        <f t="shared" ref="B203:B266" si="19">IF(H203=INT(H203),"I","II")</f>
        <v>I</v>
      </c>
      <c r="C203" s="52">
        <f t="shared" ref="C203:C266" si="20">1*G203</f>
        <v>49569.438000000002</v>
      </c>
      <c r="D203" s="10" t="str">
        <f t="shared" ref="D203:D266" si="21">VLOOKUP(F203,I$1:J$5,2,FALSE)</f>
        <v>vis</v>
      </c>
      <c r="E203" s="60">
        <f>VLOOKUP(C203,Active!C$21:E$962,3,FALSE)</f>
        <v>15188.995717454984</v>
      </c>
      <c r="F203" s="14" t="s">
        <v>122</v>
      </c>
      <c r="G203" s="10" t="str">
        <f t="shared" ref="G203:G266" si="22">MID(I203,3,LEN(I203)-3)</f>
        <v>49569.438</v>
      </c>
      <c r="H203" s="52">
        <f t="shared" ref="H203:H266" si="23">1*K203</f>
        <v>15189</v>
      </c>
      <c r="I203" s="61" t="s">
        <v>968</v>
      </c>
      <c r="J203" s="62" t="s">
        <v>969</v>
      </c>
      <c r="K203" s="61">
        <v>15189</v>
      </c>
      <c r="L203" s="61" t="s">
        <v>513</v>
      </c>
      <c r="M203" s="62" t="s">
        <v>464</v>
      </c>
      <c r="N203" s="62"/>
      <c r="O203" s="63" t="s">
        <v>970</v>
      </c>
      <c r="P203" s="63" t="s">
        <v>865</v>
      </c>
    </row>
    <row r="204" spans="1:16" ht="13.5" thickBot="1" x14ac:dyDescent="0.25">
      <c r="A204" s="52" t="str">
        <f t="shared" si="18"/>
        <v> BRNO 31 </v>
      </c>
      <c r="B204" s="14" t="str">
        <f t="shared" si="19"/>
        <v>I</v>
      </c>
      <c r="C204" s="52">
        <f t="shared" si="20"/>
        <v>49569.440999999999</v>
      </c>
      <c r="D204" s="10" t="str">
        <f t="shared" si="21"/>
        <v>vis</v>
      </c>
      <c r="E204" s="60">
        <f>VLOOKUP(C204,Active!C$21:E$962,3,FALSE)</f>
        <v>15189.001432544288</v>
      </c>
      <c r="F204" s="14" t="s">
        <v>122</v>
      </c>
      <c r="G204" s="10" t="str">
        <f t="shared" si="22"/>
        <v>49569.441</v>
      </c>
      <c r="H204" s="52">
        <f t="shared" si="23"/>
        <v>15189</v>
      </c>
      <c r="I204" s="61" t="s">
        <v>971</v>
      </c>
      <c r="J204" s="62" t="s">
        <v>972</v>
      </c>
      <c r="K204" s="61">
        <v>15189</v>
      </c>
      <c r="L204" s="61" t="s">
        <v>257</v>
      </c>
      <c r="M204" s="62" t="s">
        <v>464</v>
      </c>
      <c r="N204" s="62"/>
      <c r="O204" s="63" t="s">
        <v>973</v>
      </c>
      <c r="P204" s="63" t="s">
        <v>865</v>
      </c>
    </row>
    <row r="205" spans="1:16" ht="13.5" thickBot="1" x14ac:dyDescent="0.25">
      <c r="A205" s="52" t="str">
        <f t="shared" si="18"/>
        <v> BRNO 31 </v>
      </c>
      <c r="B205" s="14" t="str">
        <f t="shared" si="19"/>
        <v>I</v>
      </c>
      <c r="C205" s="52">
        <f t="shared" si="20"/>
        <v>49569.442000000003</v>
      </c>
      <c r="D205" s="10" t="str">
        <f t="shared" si="21"/>
        <v>vis</v>
      </c>
      <c r="E205" s="60">
        <f>VLOOKUP(C205,Active!C$21:E$962,3,FALSE)</f>
        <v>15189.003337574066</v>
      </c>
      <c r="F205" s="14" t="s">
        <v>122</v>
      </c>
      <c r="G205" s="10" t="str">
        <f t="shared" si="22"/>
        <v>49569.442</v>
      </c>
      <c r="H205" s="52">
        <f t="shared" si="23"/>
        <v>15189</v>
      </c>
      <c r="I205" s="61" t="s">
        <v>974</v>
      </c>
      <c r="J205" s="62" t="s">
        <v>975</v>
      </c>
      <c r="K205" s="61">
        <v>15189</v>
      </c>
      <c r="L205" s="61" t="s">
        <v>505</v>
      </c>
      <c r="M205" s="62" t="s">
        <v>464</v>
      </c>
      <c r="N205" s="62"/>
      <c r="O205" s="63" t="s">
        <v>976</v>
      </c>
      <c r="P205" s="63" t="s">
        <v>865</v>
      </c>
    </row>
    <row r="206" spans="1:16" ht="13.5" thickBot="1" x14ac:dyDescent="0.25">
      <c r="A206" s="52" t="str">
        <f t="shared" si="18"/>
        <v> BRNO 31 </v>
      </c>
      <c r="B206" s="14" t="str">
        <f t="shared" si="19"/>
        <v>I</v>
      </c>
      <c r="C206" s="52">
        <f t="shared" si="20"/>
        <v>49570.472999999998</v>
      </c>
      <c r="D206" s="10" t="str">
        <f t="shared" si="21"/>
        <v>vis</v>
      </c>
      <c r="E206" s="60">
        <f>VLOOKUP(C206,Active!C$21:E$962,3,FALSE)</f>
        <v>15190.96742326702</v>
      </c>
      <c r="F206" s="14" t="s">
        <v>122</v>
      </c>
      <c r="G206" s="10" t="str">
        <f t="shared" si="22"/>
        <v>49570.473</v>
      </c>
      <c r="H206" s="52">
        <f t="shared" si="23"/>
        <v>15191</v>
      </c>
      <c r="I206" s="61" t="s">
        <v>977</v>
      </c>
      <c r="J206" s="62" t="s">
        <v>978</v>
      </c>
      <c r="K206" s="61">
        <v>15191</v>
      </c>
      <c r="L206" s="61" t="s">
        <v>750</v>
      </c>
      <c r="M206" s="62" t="s">
        <v>464</v>
      </c>
      <c r="N206" s="62"/>
      <c r="O206" s="63" t="s">
        <v>979</v>
      </c>
      <c r="P206" s="63" t="s">
        <v>865</v>
      </c>
    </row>
    <row r="207" spans="1:16" ht="13.5" thickBot="1" x14ac:dyDescent="0.25">
      <c r="A207" s="52" t="str">
        <f t="shared" si="18"/>
        <v> BRNO 31 </v>
      </c>
      <c r="B207" s="14" t="str">
        <f t="shared" si="19"/>
        <v>I</v>
      </c>
      <c r="C207" s="52">
        <f t="shared" si="20"/>
        <v>49570.487999999998</v>
      </c>
      <c r="D207" s="10" t="str">
        <f t="shared" si="21"/>
        <v>vis</v>
      </c>
      <c r="E207" s="60">
        <f>VLOOKUP(C207,Active!C$21:E$962,3,FALSE)</f>
        <v>15190.995998713572</v>
      </c>
      <c r="F207" s="14" t="s">
        <v>122</v>
      </c>
      <c r="G207" s="10" t="str">
        <f t="shared" si="22"/>
        <v>49570.488</v>
      </c>
      <c r="H207" s="52">
        <f t="shared" si="23"/>
        <v>15191</v>
      </c>
      <c r="I207" s="61" t="s">
        <v>980</v>
      </c>
      <c r="J207" s="62" t="s">
        <v>981</v>
      </c>
      <c r="K207" s="61">
        <v>15191</v>
      </c>
      <c r="L207" s="61" t="s">
        <v>513</v>
      </c>
      <c r="M207" s="62" t="s">
        <v>464</v>
      </c>
      <c r="N207" s="62"/>
      <c r="O207" s="63" t="s">
        <v>758</v>
      </c>
      <c r="P207" s="63" t="s">
        <v>865</v>
      </c>
    </row>
    <row r="208" spans="1:16" ht="13.5" thickBot="1" x14ac:dyDescent="0.25">
      <c r="A208" s="52" t="str">
        <f t="shared" si="18"/>
        <v> BRNO 31 </v>
      </c>
      <c r="B208" s="14" t="str">
        <f t="shared" si="19"/>
        <v>I</v>
      </c>
      <c r="C208" s="52">
        <f t="shared" si="20"/>
        <v>49570.489000000001</v>
      </c>
      <c r="D208" s="10" t="str">
        <f t="shared" si="21"/>
        <v>vis</v>
      </c>
      <c r="E208" s="60">
        <f>VLOOKUP(C208,Active!C$21:E$962,3,FALSE)</f>
        <v>15190.997903743348</v>
      </c>
      <c r="F208" s="14" t="s">
        <v>122</v>
      </c>
      <c r="G208" s="10" t="str">
        <f t="shared" si="22"/>
        <v>49570.489</v>
      </c>
      <c r="H208" s="52">
        <f t="shared" si="23"/>
        <v>15191</v>
      </c>
      <c r="I208" s="61" t="s">
        <v>982</v>
      </c>
      <c r="J208" s="62" t="s">
        <v>983</v>
      </c>
      <c r="K208" s="61">
        <v>15191</v>
      </c>
      <c r="L208" s="61" t="s">
        <v>200</v>
      </c>
      <c r="M208" s="62" t="s">
        <v>464</v>
      </c>
      <c r="N208" s="62"/>
      <c r="O208" s="63" t="s">
        <v>976</v>
      </c>
      <c r="P208" s="63" t="s">
        <v>865</v>
      </c>
    </row>
    <row r="209" spans="1:16" ht="13.5" thickBot="1" x14ac:dyDescent="0.25">
      <c r="A209" s="52" t="str">
        <f t="shared" si="18"/>
        <v> BRNO 31 </v>
      </c>
      <c r="B209" s="14" t="str">
        <f t="shared" si="19"/>
        <v>I</v>
      </c>
      <c r="C209" s="52">
        <f t="shared" si="20"/>
        <v>49570.49</v>
      </c>
      <c r="D209" s="10" t="str">
        <f t="shared" si="21"/>
        <v>vis</v>
      </c>
      <c r="E209" s="60">
        <f>VLOOKUP(C209,Active!C$21:E$962,3,FALSE)</f>
        <v>15190.999808773111</v>
      </c>
      <c r="F209" s="14" t="s">
        <v>122</v>
      </c>
      <c r="G209" s="10" t="str">
        <f t="shared" si="22"/>
        <v>49570.490</v>
      </c>
      <c r="H209" s="52">
        <f t="shared" si="23"/>
        <v>15191</v>
      </c>
      <c r="I209" s="61" t="s">
        <v>984</v>
      </c>
      <c r="J209" s="62" t="s">
        <v>985</v>
      </c>
      <c r="K209" s="61">
        <v>15191</v>
      </c>
      <c r="L209" s="61" t="s">
        <v>536</v>
      </c>
      <c r="M209" s="62" t="s">
        <v>464</v>
      </c>
      <c r="N209" s="62"/>
      <c r="O209" s="63" t="s">
        <v>970</v>
      </c>
      <c r="P209" s="63" t="s">
        <v>865</v>
      </c>
    </row>
    <row r="210" spans="1:16" ht="13.5" thickBot="1" x14ac:dyDescent="0.25">
      <c r="A210" s="52" t="str">
        <f t="shared" si="18"/>
        <v> BRNO 31 </v>
      </c>
      <c r="B210" s="14" t="str">
        <f t="shared" si="19"/>
        <v>I</v>
      </c>
      <c r="C210" s="52">
        <f t="shared" si="20"/>
        <v>49570.491000000002</v>
      </c>
      <c r="D210" s="10" t="str">
        <f t="shared" si="21"/>
        <v>vis</v>
      </c>
      <c r="E210" s="60">
        <f>VLOOKUP(C210,Active!C$21:E$962,3,FALSE)</f>
        <v>15191.001713802889</v>
      </c>
      <c r="F210" s="14" t="s">
        <v>122</v>
      </c>
      <c r="G210" s="10" t="str">
        <f t="shared" si="22"/>
        <v>49570.491</v>
      </c>
      <c r="H210" s="52">
        <f t="shared" si="23"/>
        <v>15191</v>
      </c>
      <c r="I210" s="61" t="s">
        <v>986</v>
      </c>
      <c r="J210" s="62" t="s">
        <v>987</v>
      </c>
      <c r="K210" s="61">
        <v>15191</v>
      </c>
      <c r="L210" s="61" t="s">
        <v>257</v>
      </c>
      <c r="M210" s="62" t="s">
        <v>464</v>
      </c>
      <c r="N210" s="62"/>
      <c r="O210" s="63" t="s">
        <v>973</v>
      </c>
      <c r="P210" s="63" t="s">
        <v>865</v>
      </c>
    </row>
    <row r="211" spans="1:16" ht="13.5" thickBot="1" x14ac:dyDescent="0.25">
      <c r="A211" s="52" t="str">
        <f t="shared" si="18"/>
        <v> AOEB 6 </v>
      </c>
      <c r="B211" s="14" t="str">
        <f t="shared" si="19"/>
        <v>I</v>
      </c>
      <c r="C211" s="52">
        <f t="shared" si="20"/>
        <v>49635.574000000001</v>
      </c>
      <c r="D211" s="10" t="str">
        <f t="shared" si="21"/>
        <v>vis</v>
      </c>
      <c r="E211" s="60">
        <f>VLOOKUP(C211,Active!C$21:E$962,3,FALSE)</f>
        <v>15314.986766329701</v>
      </c>
      <c r="F211" s="14" t="s">
        <v>122</v>
      </c>
      <c r="G211" s="10" t="str">
        <f t="shared" si="22"/>
        <v>49635.574</v>
      </c>
      <c r="H211" s="52">
        <f t="shared" si="23"/>
        <v>15315</v>
      </c>
      <c r="I211" s="61" t="s">
        <v>988</v>
      </c>
      <c r="J211" s="62" t="s">
        <v>989</v>
      </c>
      <c r="K211" s="61">
        <v>15315</v>
      </c>
      <c r="L211" s="61" t="s">
        <v>344</v>
      </c>
      <c r="M211" s="62" t="s">
        <v>464</v>
      </c>
      <c r="N211" s="62"/>
      <c r="O211" s="63" t="s">
        <v>574</v>
      </c>
      <c r="P211" s="63" t="s">
        <v>897</v>
      </c>
    </row>
    <row r="212" spans="1:16" ht="13.5" thickBot="1" x14ac:dyDescent="0.25">
      <c r="A212" s="52" t="str">
        <f t="shared" si="18"/>
        <v> AOEB 6 </v>
      </c>
      <c r="B212" s="14" t="str">
        <f t="shared" si="19"/>
        <v>I</v>
      </c>
      <c r="C212" s="52">
        <f t="shared" si="20"/>
        <v>50123.754000000001</v>
      </c>
      <c r="D212" s="10" t="str">
        <f t="shared" si="21"/>
        <v>vis</v>
      </c>
      <c r="E212" s="60">
        <f>VLOOKUP(C212,Active!C$21:E$962,3,FALSE)</f>
        <v>16244.98419949259</v>
      </c>
      <c r="F212" s="14" t="s">
        <v>122</v>
      </c>
      <c r="G212" s="10" t="str">
        <f t="shared" si="22"/>
        <v>50123.754</v>
      </c>
      <c r="H212" s="52">
        <f t="shared" si="23"/>
        <v>16245</v>
      </c>
      <c r="I212" s="61" t="s">
        <v>1007</v>
      </c>
      <c r="J212" s="62" t="s">
        <v>1008</v>
      </c>
      <c r="K212" s="61">
        <v>16245</v>
      </c>
      <c r="L212" s="61" t="s">
        <v>191</v>
      </c>
      <c r="M212" s="62" t="s">
        <v>1009</v>
      </c>
      <c r="N212" s="62" t="s">
        <v>1010</v>
      </c>
      <c r="O212" s="63" t="s">
        <v>896</v>
      </c>
      <c r="P212" s="63" t="s">
        <v>897</v>
      </c>
    </row>
    <row r="213" spans="1:16" ht="13.5" thickBot="1" x14ac:dyDescent="0.25">
      <c r="A213" s="52" t="str">
        <f t="shared" si="18"/>
        <v> AOEB 6 </v>
      </c>
      <c r="B213" s="14" t="str">
        <f t="shared" si="19"/>
        <v>I</v>
      </c>
      <c r="C213" s="52">
        <f t="shared" si="20"/>
        <v>50165.752999999997</v>
      </c>
      <c r="D213" s="10" t="str">
        <f t="shared" si="21"/>
        <v>vis</v>
      </c>
      <c r="E213" s="60">
        <f>VLOOKUP(C213,Active!C$21:E$962,3,FALSE)</f>
        <v>16324.993544806623</v>
      </c>
      <c r="F213" s="14" t="s">
        <v>122</v>
      </c>
      <c r="G213" s="10" t="str">
        <f t="shared" si="22"/>
        <v>50165.753</v>
      </c>
      <c r="H213" s="52">
        <f t="shared" si="23"/>
        <v>16325</v>
      </c>
      <c r="I213" s="61" t="s">
        <v>1011</v>
      </c>
      <c r="J213" s="62" t="s">
        <v>1012</v>
      </c>
      <c r="K213" s="61">
        <v>16325</v>
      </c>
      <c r="L213" s="61" t="s">
        <v>180</v>
      </c>
      <c r="M213" s="62" t="s">
        <v>1009</v>
      </c>
      <c r="N213" s="62" t="s">
        <v>1010</v>
      </c>
      <c r="O213" s="63" t="s">
        <v>896</v>
      </c>
      <c r="P213" s="63" t="s">
        <v>897</v>
      </c>
    </row>
    <row r="214" spans="1:16" ht="13.5" thickBot="1" x14ac:dyDescent="0.25">
      <c r="A214" s="52" t="str">
        <f t="shared" si="18"/>
        <v> AOEB 6 </v>
      </c>
      <c r="B214" s="14" t="str">
        <f t="shared" si="19"/>
        <v>I</v>
      </c>
      <c r="C214" s="52">
        <f t="shared" si="20"/>
        <v>50313.786999999997</v>
      </c>
      <c r="D214" s="10" t="str">
        <f t="shared" si="21"/>
        <v>vis</v>
      </c>
      <c r="E214" s="60">
        <f>VLOOKUP(C214,Active!C$21:E$962,3,FALSE)</f>
        <v>16607.002721792232</v>
      </c>
      <c r="F214" s="14" t="s">
        <v>122</v>
      </c>
      <c r="G214" s="10" t="str">
        <f t="shared" si="22"/>
        <v>50313.787</v>
      </c>
      <c r="H214" s="52">
        <f t="shared" si="23"/>
        <v>16607</v>
      </c>
      <c r="I214" s="61" t="s">
        <v>1013</v>
      </c>
      <c r="J214" s="62" t="s">
        <v>1014</v>
      </c>
      <c r="K214" s="61">
        <v>16607</v>
      </c>
      <c r="L214" s="61" t="s">
        <v>257</v>
      </c>
      <c r="M214" s="62" t="s">
        <v>464</v>
      </c>
      <c r="N214" s="62"/>
      <c r="O214" s="63" t="s">
        <v>574</v>
      </c>
      <c r="P214" s="63" t="s">
        <v>897</v>
      </c>
    </row>
    <row r="215" spans="1:16" ht="13.5" thickBot="1" x14ac:dyDescent="0.25">
      <c r="A215" s="52" t="str">
        <f t="shared" si="18"/>
        <v> AOEB 6 </v>
      </c>
      <c r="B215" s="14" t="str">
        <f t="shared" si="19"/>
        <v>I</v>
      </c>
      <c r="C215" s="52">
        <f t="shared" si="20"/>
        <v>50523.75</v>
      </c>
      <c r="D215" s="10" t="str">
        <f t="shared" si="21"/>
        <v>vis</v>
      </c>
      <c r="E215" s="60">
        <f>VLOOKUP(C215,Active!C$21:E$962,3,FALSE)</f>
        <v>17006.988487409795</v>
      </c>
      <c r="F215" s="14" t="s">
        <v>122</v>
      </c>
      <c r="G215" s="10" t="str">
        <f t="shared" si="22"/>
        <v>50523.750</v>
      </c>
      <c r="H215" s="52">
        <f t="shared" si="23"/>
        <v>17007</v>
      </c>
      <c r="I215" s="61" t="s">
        <v>1015</v>
      </c>
      <c r="J215" s="62" t="s">
        <v>1016</v>
      </c>
      <c r="K215" s="61">
        <v>17007</v>
      </c>
      <c r="L215" s="61" t="s">
        <v>412</v>
      </c>
      <c r="M215" s="62" t="s">
        <v>464</v>
      </c>
      <c r="N215" s="62"/>
      <c r="O215" s="63" t="s">
        <v>574</v>
      </c>
      <c r="P215" s="63" t="s">
        <v>897</v>
      </c>
    </row>
    <row r="216" spans="1:16" ht="13.5" thickBot="1" x14ac:dyDescent="0.25">
      <c r="A216" s="52" t="str">
        <f t="shared" si="18"/>
        <v> AOEB 6 </v>
      </c>
      <c r="B216" s="14" t="str">
        <f t="shared" si="19"/>
        <v>I</v>
      </c>
      <c r="C216" s="52">
        <f t="shared" si="20"/>
        <v>51088.574999999997</v>
      </c>
      <c r="D216" s="10" t="str">
        <f t="shared" si="21"/>
        <v>vis</v>
      </c>
      <c r="E216" s="60">
        <f>VLOOKUP(C216,Active!C$21:E$962,3,FALSE)</f>
        <v>18082.996927301279</v>
      </c>
      <c r="F216" s="14" t="s">
        <v>122</v>
      </c>
      <c r="G216" s="10" t="str">
        <f t="shared" si="22"/>
        <v>51088.575</v>
      </c>
      <c r="H216" s="52">
        <f t="shared" si="23"/>
        <v>18083</v>
      </c>
      <c r="I216" s="61" t="s">
        <v>1017</v>
      </c>
      <c r="J216" s="62" t="s">
        <v>1018</v>
      </c>
      <c r="K216" s="61">
        <v>18083</v>
      </c>
      <c r="L216" s="61" t="s">
        <v>513</v>
      </c>
      <c r="M216" s="62" t="s">
        <v>464</v>
      </c>
      <c r="N216" s="62"/>
      <c r="O216" s="63" t="s">
        <v>574</v>
      </c>
      <c r="P216" s="63" t="s">
        <v>897</v>
      </c>
    </row>
    <row r="217" spans="1:16" ht="13.5" thickBot="1" x14ac:dyDescent="0.25">
      <c r="A217" s="52" t="str">
        <f t="shared" si="18"/>
        <v> AOEB 6 </v>
      </c>
      <c r="B217" s="14" t="str">
        <f t="shared" si="19"/>
        <v>I</v>
      </c>
      <c r="C217" s="52">
        <f t="shared" si="20"/>
        <v>51109.572</v>
      </c>
      <c r="D217" s="10" t="str">
        <f t="shared" si="21"/>
        <v>vis</v>
      </c>
      <c r="E217" s="60">
        <f>VLOOKUP(C217,Active!C$21:E$962,3,FALSE)</f>
        <v>18122.996837383882</v>
      </c>
      <c r="F217" s="14" t="s">
        <v>122</v>
      </c>
      <c r="G217" s="10" t="str">
        <f t="shared" si="22"/>
        <v>51109.572</v>
      </c>
      <c r="H217" s="52">
        <f t="shared" si="23"/>
        <v>18123</v>
      </c>
      <c r="I217" s="61" t="s">
        <v>1019</v>
      </c>
      <c r="J217" s="62" t="s">
        <v>1020</v>
      </c>
      <c r="K217" s="61">
        <v>18123</v>
      </c>
      <c r="L217" s="61" t="s">
        <v>513</v>
      </c>
      <c r="M217" s="62" t="s">
        <v>464</v>
      </c>
      <c r="N217" s="62"/>
      <c r="O217" s="63" t="s">
        <v>574</v>
      </c>
      <c r="P217" s="63" t="s">
        <v>897</v>
      </c>
    </row>
    <row r="218" spans="1:16" ht="13.5" thickBot="1" x14ac:dyDescent="0.25">
      <c r="A218" s="52" t="str">
        <f t="shared" si="18"/>
        <v> AOEB 6 </v>
      </c>
      <c r="B218" s="14" t="str">
        <f t="shared" si="19"/>
        <v>I</v>
      </c>
      <c r="C218" s="52">
        <f t="shared" si="20"/>
        <v>51130.561000000002</v>
      </c>
      <c r="D218" s="10" t="str">
        <f t="shared" si="21"/>
        <v>vis</v>
      </c>
      <c r="E218" s="60">
        <f>VLOOKUP(C218,Active!C$21:E$962,3,FALSE)</f>
        <v>18162.98150722832</v>
      </c>
      <c r="F218" s="14" t="s">
        <v>122</v>
      </c>
      <c r="G218" s="10" t="str">
        <f t="shared" si="22"/>
        <v>51130.561</v>
      </c>
      <c r="H218" s="52">
        <f t="shared" si="23"/>
        <v>18163</v>
      </c>
      <c r="I218" s="61" t="s">
        <v>1021</v>
      </c>
      <c r="J218" s="62" t="s">
        <v>1022</v>
      </c>
      <c r="K218" s="61">
        <v>18163</v>
      </c>
      <c r="L218" s="61" t="s">
        <v>350</v>
      </c>
      <c r="M218" s="62" t="s">
        <v>464</v>
      </c>
      <c r="N218" s="62"/>
      <c r="O218" s="63" t="s">
        <v>574</v>
      </c>
      <c r="P218" s="63" t="s">
        <v>897</v>
      </c>
    </row>
    <row r="219" spans="1:16" ht="13.5" thickBot="1" x14ac:dyDescent="0.25">
      <c r="A219" s="52" t="str">
        <f t="shared" si="18"/>
        <v> AOEB 6 </v>
      </c>
      <c r="B219" s="14" t="str">
        <f t="shared" si="19"/>
        <v>I</v>
      </c>
      <c r="C219" s="52">
        <f t="shared" si="20"/>
        <v>51248.669000000002</v>
      </c>
      <c r="D219" s="10" t="str">
        <f t="shared" si="21"/>
        <v>vis</v>
      </c>
      <c r="E219" s="60">
        <f>VLOOKUP(C219,Active!C$21:E$962,3,FALSE)</f>
        <v>18387.980763314194</v>
      </c>
      <c r="F219" s="14" t="s">
        <v>122</v>
      </c>
      <c r="G219" s="10" t="str">
        <f t="shared" si="22"/>
        <v>51248.669</v>
      </c>
      <c r="H219" s="52">
        <f t="shared" si="23"/>
        <v>18388</v>
      </c>
      <c r="I219" s="61" t="s">
        <v>1023</v>
      </c>
      <c r="J219" s="62" t="s">
        <v>1024</v>
      </c>
      <c r="K219" s="61">
        <v>18388</v>
      </c>
      <c r="L219" s="61" t="s">
        <v>350</v>
      </c>
      <c r="M219" s="62" t="s">
        <v>464</v>
      </c>
      <c r="N219" s="62"/>
      <c r="O219" s="63" t="s">
        <v>1025</v>
      </c>
      <c r="P219" s="63" t="s">
        <v>897</v>
      </c>
    </row>
    <row r="220" spans="1:16" ht="13.5" thickBot="1" x14ac:dyDescent="0.25">
      <c r="A220" s="52" t="str">
        <f t="shared" si="18"/>
        <v> AOEB 6 </v>
      </c>
      <c r="B220" s="14" t="str">
        <f t="shared" si="19"/>
        <v>I</v>
      </c>
      <c r="C220" s="52">
        <f t="shared" si="20"/>
        <v>51257.593000000001</v>
      </c>
      <c r="D220" s="10" t="str">
        <f t="shared" si="21"/>
        <v>vis</v>
      </c>
      <c r="E220" s="60">
        <f>VLOOKUP(C220,Active!C$21:E$962,3,FALSE)</f>
        <v>18404.98124898248</v>
      </c>
      <c r="F220" s="14" t="s">
        <v>122</v>
      </c>
      <c r="G220" s="10" t="str">
        <f t="shared" si="22"/>
        <v>51257.593</v>
      </c>
      <c r="H220" s="52">
        <f t="shared" si="23"/>
        <v>18405</v>
      </c>
      <c r="I220" s="61" t="s">
        <v>1026</v>
      </c>
      <c r="J220" s="62" t="s">
        <v>1027</v>
      </c>
      <c r="K220" s="61">
        <v>18405</v>
      </c>
      <c r="L220" s="61" t="s">
        <v>350</v>
      </c>
      <c r="M220" s="62" t="s">
        <v>464</v>
      </c>
      <c r="N220" s="62"/>
      <c r="O220" s="63" t="s">
        <v>1028</v>
      </c>
      <c r="P220" s="63" t="s">
        <v>897</v>
      </c>
    </row>
    <row r="221" spans="1:16" ht="13.5" thickBot="1" x14ac:dyDescent="0.25">
      <c r="A221" s="52" t="str">
        <f t="shared" si="18"/>
        <v> AOEB 6 </v>
      </c>
      <c r="B221" s="14" t="str">
        <f t="shared" si="19"/>
        <v>I</v>
      </c>
      <c r="C221" s="52">
        <f t="shared" si="20"/>
        <v>51261.790999999997</v>
      </c>
      <c r="D221" s="10" t="str">
        <f t="shared" si="21"/>
        <v>vis</v>
      </c>
      <c r="E221" s="60">
        <f>VLOOKUP(C221,Active!C$21:E$962,3,FALSE)</f>
        <v>18412.978563957317</v>
      </c>
      <c r="F221" s="14" t="s">
        <v>122</v>
      </c>
      <c r="G221" s="10" t="str">
        <f t="shared" si="22"/>
        <v>51261.791</v>
      </c>
      <c r="H221" s="52">
        <f t="shared" si="23"/>
        <v>18413</v>
      </c>
      <c r="I221" s="61" t="s">
        <v>1029</v>
      </c>
      <c r="J221" s="62" t="s">
        <v>1030</v>
      </c>
      <c r="K221" s="61">
        <v>18413</v>
      </c>
      <c r="L221" s="61" t="s">
        <v>339</v>
      </c>
      <c r="M221" s="62" t="s">
        <v>464</v>
      </c>
      <c r="N221" s="62"/>
      <c r="O221" s="63" t="s">
        <v>1025</v>
      </c>
      <c r="P221" s="63" t="s">
        <v>897</v>
      </c>
    </row>
    <row r="222" spans="1:16" ht="13.5" thickBot="1" x14ac:dyDescent="0.25">
      <c r="A222" s="52" t="str">
        <f t="shared" si="18"/>
        <v> AOEB 6 </v>
      </c>
      <c r="B222" s="14" t="str">
        <f t="shared" si="19"/>
        <v>I</v>
      </c>
      <c r="C222" s="52">
        <f t="shared" si="20"/>
        <v>51300.637999999999</v>
      </c>
      <c r="D222" s="10" t="str">
        <f t="shared" si="21"/>
        <v>vis</v>
      </c>
      <c r="E222" s="60">
        <f>VLOOKUP(C222,Active!C$21:E$962,3,FALSE)</f>
        <v>18486.983255436033</v>
      </c>
      <c r="F222" s="14" t="s">
        <v>122</v>
      </c>
      <c r="G222" s="10" t="str">
        <f t="shared" si="22"/>
        <v>51300.638</v>
      </c>
      <c r="H222" s="52">
        <f t="shared" si="23"/>
        <v>18487</v>
      </c>
      <c r="I222" s="61" t="s">
        <v>1031</v>
      </c>
      <c r="J222" s="62" t="s">
        <v>1032</v>
      </c>
      <c r="K222" s="61">
        <v>18487</v>
      </c>
      <c r="L222" s="61" t="s">
        <v>364</v>
      </c>
      <c r="M222" s="62" t="s">
        <v>464</v>
      </c>
      <c r="N222" s="62"/>
      <c r="O222" s="63" t="s">
        <v>1025</v>
      </c>
      <c r="P222" s="63" t="s">
        <v>897</v>
      </c>
    </row>
    <row r="223" spans="1:16" ht="13.5" thickBot="1" x14ac:dyDescent="0.25">
      <c r="A223" s="52" t="str">
        <f t="shared" si="18"/>
        <v> AOEB 6 </v>
      </c>
      <c r="B223" s="14" t="str">
        <f t="shared" si="19"/>
        <v>I</v>
      </c>
      <c r="C223" s="52">
        <f t="shared" si="20"/>
        <v>51586.718000000001</v>
      </c>
      <c r="D223" s="10" t="str">
        <f t="shared" si="21"/>
        <v>vis</v>
      </c>
      <c r="E223" s="60">
        <f>VLOOKUP(C223,Active!C$21:E$962,3,FALSE)</f>
        <v>19031.97417206359</v>
      </c>
      <c r="F223" s="14" t="s">
        <v>122</v>
      </c>
      <c r="G223" s="10" t="str">
        <f t="shared" si="22"/>
        <v>51586.718</v>
      </c>
      <c r="H223" s="52">
        <f t="shared" si="23"/>
        <v>19032</v>
      </c>
      <c r="I223" s="61" t="s">
        <v>1033</v>
      </c>
      <c r="J223" s="62" t="s">
        <v>1034</v>
      </c>
      <c r="K223" s="61">
        <v>19032</v>
      </c>
      <c r="L223" s="61" t="s">
        <v>217</v>
      </c>
      <c r="M223" s="62" t="s">
        <v>464</v>
      </c>
      <c r="N223" s="62"/>
      <c r="O223" s="63" t="s">
        <v>574</v>
      </c>
      <c r="P223" s="63" t="s">
        <v>897</v>
      </c>
    </row>
    <row r="224" spans="1:16" ht="13.5" thickBot="1" x14ac:dyDescent="0.25">
      <c r="A224" s="52" t="str">
        <f t="shared" si="18"/>
        <v> AOEB 6 </v>
      </c>
      <c r="B224" s="14" t="str">
        <f t="shared" si="19"/>
        <v>I</v>
      </c>
      <c r="C224" s="52">
        <f t="shared" si="20"/>
        <v>51607.724999999999</v>
      </c>
      <c r="D224" s="10" t="str">
        <f t="shared" si="21"/>
        <v>vis</v>
      </c>
      <c r="E224" s="60">
        <f>VLOOKUP(C224,Active!C$21:E$962,3,FALSE)</f>
        <v>19071.99313244388</v>
      </c>
      <c r="F224" s="14" t="s">
        <v>122</v>
      </c>
      <c r="G224" s="10" t="str">
        <f t="shared" si="22"/>
        <v>51607.725</v>
      </c>
      <c r="H224" s="52">
        <f t="shared" si="23"/>
        <v>19072</v>
      </c>
      <c r="I224" s="61" t="s">
        <v>1035</v>
      </c>
      <c r="J224" s="62" t="s">
        <v>1036</v>
      </c>
      <c r="K224" s="61">
        <v>19072</v>
      </c>
      <c r="L224" s="61" t="s">
        <v>478</v>
      </c>
      <c r="M224" s="62" t="s">
        <v>464</v>
      </c>
      <c r="N224" s="62"/>
      <c r="O224" s="63" t="s">
        <v>1028</v>
      </c>
      <c r="P224" s="63" t="s">
        <v>897</v>
      </c>
    </row>
    <row r="225" spans="1:16" ht="13.5" thickBot="1" x14ac:dyDescent="0.25">
      <c r="A225" s="52" t="str">
        <f t="shared" si="18"/>
        <v> AOEB 6 </v>
      </c>
      <c r="B225" s="14" t="str">
        <f t="shared" si="19"/>
        <v>I</v>
      </c>
      <c r="C225" s="52">
        <f t="shared" si="20"/>
        <v>51629.762999999999</v>
      </c>
      <c r="D225" s="10" t="str">
        <f t="shared" si="21"/>
        <v>vis</v>
      </c>
      <c r="E225" s="60">
        <f>VLOOKUP(C225,Active!C$21:E$962,3,FALSE)</f>
        <v>19113.976178517139</v>
      </c>
      <c r="F225" s="14" t="s">
        <v>122</v>
      </c>
      <c r="G225" s="10" t="str">
        <f t="shared" si="22"/>
        <v>51629.763</v>
      </c>
      <c r="H225" s="52">
        <f t="shared" si="23"/>
        <v>19114</v>
      </c>
      <c r="I225" s="61" t="s">
        <v>1037</v>
      </c>
      <c r="J225" s="62" t="s">
        <v>1038</v>
      </c>
      <c r="K225" s="61">
        <v>19114</v>
      </c>
      <c r="L225" s="61" t="s">
        <v>822</v>
      </c>
      <c r="M225" s="62" t="s">
        <v>464</v>
      </c>
      <c r="N225" s="62"/>
      <c r="O225" s="63" t="s">
        <v>1025</v>
      </c>
      <c r="P225" s="63" t="s">
        <v>897</v>
      </c>
    </row>
    <row r="226" spans="1:16" ht="13.5" thickBot="1" x14ac:dyDescent="0.25">
      <c r="A226" s="52" t="str">
        <f t="shared" si="18"/>
        <v> AOEB 6 </v>
      </c>
      <c r="B226" s="14" t="str">
        <f t="shared" si="19"/>
        <v>I</v>
      </c>
      <c r="C226" s="52">
        <f t="shared" si="20"/>
        <v>51629.771999999997</v>
      </c>
      <c r="D226" s="10" t="str">
        <f t="shared" si="21"/>
        <v>vis</v>
      </c>
      <c r="E226" s="60">
        <f>VLOOKUP(C226,Active!C$21:E$962,3,FALSE)</f>
        <v>19113.993323785067</v>
      </c>
      <c r="F226" s="14" t="s">
        <v>122</v>
      </c>
      <c r="G226" s="10" t="str">
        <f t="shared" si="22"/>
        <v>51629.772</v>
      </c>
      <c r="H226" s="52">
        <f t="shared" si="23"/>
        <v>19114</v>
      </c>
      <c r="I226" s="61" t="s">
        <v>1039</v>
      </c>
      <c r="J226" s="62" t="s">
        <v>1040</v>
      </c>
      <c r="K226" s="61">
        <v>19114</v>
      </c>
      <c r="L226" s="61" t="s">
        <v>478</v>
      </c>
      <c r="M226" s="62" t="s">
        <v>464</v>
      </c>
      <c r="N226" s="62"/>
      <c r="O226" s="63" t="s">
        <v>728</v>
      </c>
      <c r="P226" s="63" t="s">
        <v>897</v>
      </c>
    </row>
    <row r="227" spans="1:16" ht="13.5" thickBot="1" x14ac:dyDescent="0.25">
      <c r="A227" s="52" t="str">
        <f t="shared" si="18"/>
        <v> AOEB 6 </v>
      </c>
      <c r="B227" s="14" t="str">
        <f t="shared" si="19"/>
        <v>I</v>
      </c>
      <c r="C227" s="52">
        <f t="shared" si="20"/>
        <v>51639.737999999998</v>
      </c>
      <c r="D227" s="10" t="str">
        <f t="shared" si="21"/>
        <v>vis</v>
      </c>
      <c r="E227" s="60">
        <f>VLOOKUP(C227,Active!C$21:E$962,3,FALSE)</f>
        <v>19132.978850473792</v>
      </c>
      <c r="F227" s="14" t="s">
        <v>122</v>
      </c>
      <c r="G227" s="10" t="str">
        <f t="shared" si="22"/>
        <v>51639.738</v>
      </c>
      <c r="H227" s="52">
        <f t="shared" si="23"/>
        <v>19133</v>
      </c>
      <c r="I227" s="61" t="s">
        <v>1041</v>
      </c>
      <c r="J227" s="62" t="s">
        <v>1042</v>
      </c>
      <c r="K227" s="61">
        <v>19133</v>
      </c>
      <c r="L227" s="61" t="s">
        <v>339</v>
      </c>
      <c r="M227" s="62" t="s">
        <v>464</v>
      </c>
      <c r="N227" s="62"/>
      <c r="O227" s="63" t="s">
        <v>1025</v>
      </c>
      <c r="P227" s="63" t="s">
        <v>897</v>
      </c>
    </row>
    <row r="228" spans="1:16" ht="13.5" thickBot="1" x14ac:dyDescent="0.25">
      <c r="A228" s="52" t="str">
        <f t="shared" si="18"/>
        <v>IBVS 5399 </v>
      </c>
      <c r="B228" s="14" t="str">
        <f t="shared" si="19"/>
        <v>I</v>
      </c>
      <c r="C228" s="52">
        <f t="shared" si="20"/>
        <v>52656.5193</v>
      </c>
      <c r="D228" s="10" t="str">
        <f t="shared" si="21"/>
        <v>vis</v>
      </c>
      <c r="E228" s="60">
        <f>VLOOKUP(C228,Active!C$21:E$962,3,FALSE)</f>
        <v>21069.977496645341</v>
      </c>
      <c r="F228" s="14" t="s">
        <v>122</v>
      </c>
      <c r="G228" s="10" t="str">
        <f t="shared" si="22"/>
        <v>52656.5193</v>
      </c>
      <c r="H228" s="52">
        <f t="shared" si="23"/>
        <v>21070</v>
      </c>
      <c r="I228" s="61" t="s">
        <v>1090</v>
      </c>
      <c r="J228" s="62" t="s">
        <v>1091</v>
      </c>
      <c r="K228" s="61">
        <v>21070</v>
      </c>
      <c r="L228" s="61" t="s">
        <v>1092</v>
      </c>
      <c r="M228" s="62" t="s">
        <v>437</v>
      </c>
      <c r="N228" s="62" t="s">
        <v>438</v>
      </c>
      <c r="O228" s="63" t="s">
        <v>1093</v>
      </c>
      <c r="P228" s="64" t="s">
        <v>1094</v>
      </c>
    </row>
    <row r="229" spans="1:16" ht="13.5" thickBot="1" x14ac:dyDescent="0.25">
      <c r="A229" s="52" t="str">
        <f t="shared" si="18"/>
        <v>BAVM 172 </v>
      </c>
      <c r="B229" s="14" t="str">
        <f t="shared" si="19"/>
        <v>I</v>
      </c>
      <c r="C229" s="52">
        <f t="shared" si="20"/>
        <v>53110.584300000002</v>
      </c>
      <c r="D229" s="10" t="str">
        <f t="shared" si="21"/>
        <v>vis</v>
      </c>
      <c r="E229" s="60">
        <f>VLOOKUP(C229,Active!C$21:E$962,3,FALSE)</f>
        <v>21934.984839201588</v>
      </c>
      <c r="F229" s="14" t="s">
        <v>122</v>
      </c>
      <c r="G229" s="10" t="str">
        <f t="shared" si="22"/>
        <v>53110.5843</v>
      </c>
      <c r="H229" s="52">
        <f t="shared" si="23"/>
        <v>21935</v>
      </c>
      <c r="I229" s="61" t="s">
        <v>1104</v>
      </c>
      <c r="J229" s="62" t="s">
        <v>1105</v>
      </c>
      <c r="K229" s="61">
        <v>21935</v>
      </c>
      <c r="L229" s="61" t="s">
        <v>1106</v>
      </c>
      <c r="M229" s="62" t="s">
        <v>437</v>
      </c>
      <c r="N229" s="62" t="s">
        <v>1107</v>
      </c>
      <c r="O229" s="63" t="s">
        <v>1108</v>
      </c>
      <c r="P229" s="64" t="s">
        <v>1109</v>
      </c>
    </row>
    <row r="230" spans="1:16" ht="13.5" thickBot="1" x14ac:dyDescent="0.25">
      <c r="A230" s="52" t="str">
        <f t="shared" si="18"/>
        <v>OEJV 0074 </v>
      </c>
      <c r="B230" s="14" t="str">
        <f t="shared" si="19"/>
        <v>I</v>
      </c>
      <c r="C230" s="52">
        <f t="shared" si="20"/>
        <v>53233.413</v>
      </c>
      <c r="D230" s="10" t="str">
        <f t="shared" si="21"/>
        <v>vis</v>
      </c>
      <c r="E230" s="60">
        <f>VLOOKUP(C230,Active!C$21:E$962,3,FALSE)</f>
        <v>22168.977169323127</v>
      </c>
      <c r="F230" s="14" t="s">
        <v>122</v>
      </c>
      <c r="G230" s="10" t="str">
        <f t="shared" si="22"/>
        <v>53233.413</v>
      </c>
      <c r="H230" s="52">
        <f t="shared" si="23"/>
        <v>22169</v>
      </c>
      <c r="I230" s="61" t="s">
        <v>1119</v>
      </c>
      <c r="J230" s="62" t="s">
        <v>1120</v>
      </c>
      <c r="K230" s="61" t="s">
        <v>1116</v>
      </c>
      <c r="L230" s="61" t="s">
        <v>301</v>
      </c>
      <c r="M230" s="62" t="s">
        <v>464</v>
      </c>
      <c r="N230" s="62"/>
      <c r="O230" s="63" t="s">
        <v>1121</v>
      </c>
      <c r="P230" s="64" t="s">
        <v>1101</v>
      </c>
    </row>
    <row r="231" spans="1:16" ht="13.5" thickBot="1" x14ac:dyDescent="0.25">
      <c r="A231" s="52" t="str">
        <f t="shared" si="18"/>
        <v>BAVM 173 </v>
      </c>
      <c r="B231" s="14" t="str">
        <f t="shared" si="19"/>
        <v>I</v>
      </c>
      <c r="C231" s="52">
        <f t="shared" si="20"/>
        <v>53475.404499999997</v>
      </c>
      <c r="D231" s="10" t="str">
        <f t="shared" si="21"/>
        <v>vis</v>
      </c>
      <c r="E231" s="60">
        <f>VLOOKUP(C231,Active!C$21:E$962,3,FALSE)</f>
        <v>22629.97818093203</v>
      </c>
      <c r="F231" s="14" t="s">
        <v>122</v>
      </c>
      <c r="G231" s="10" t="str">
        <f t="shared" si="22"/>
        <v>53475.4045</v>
      </c>
      <c r="H231" s="52">
        <f t="shared" si="23"/>
        <v>22630</v>
      </c>
      <c r="I231" s="61" t="s">
        <v>1139</v>
      </c>
      <c r="J231" s="62" t="s">
        <v>1140</v>
      </c>
      <c r="K231" s="61" t="s">
        <v>1141</v>
      </c>
      <c r="L231" s="61" t="s">
        <v>1142</v>
      </c>
      <c r="M231" s="62" t="s">
        <v>437</v>
      </c>
      <c r="N231" s="62" t="s">
        <v>1107</v>
      </c>
      <c r="O231" s="63" t="s">
        <v>921</v>
      </c>
      <c r="P231" s="64" t="s">
        <v>1143</v>
      </c>
    </row>
    <row r="232" spans="1:16" ht="13.5" thickBot="1" x14ac:dyDescent="0.25">
      <c r="A232" s="52" t="str">
        <f t="shared" si="18"/>
        <v>IBVS 5694 </v>
      </c>
      <c r="B232" s="14" t="str">
        <f t="shared" si="19"/>
        <v>I</v>
      </c>
      <c r="C232" s="52">
        <f t="shared" si="20"/>
        <v>53492.2019</v>
      </c>
      <c r="D232" s="10" t="str">
        <f t="shared" si="21"/>
        <v>vis</v>
      </c>
      <c r="E232" s="60">
        <f>VLOOKUP(C232,Active!C$21:E$962,3,FALSE)</f>
        <v>22661.977727992158</v>
      </c>
      <c r="F232" s="14" t="s">
        <v>122</v>
      </c>
      <c r="G232" s="10" t="str">
        <f t="shared" si="22"/>
        <v>53492.2019</v>
      </c>
      <c r="H232" s="52">
        <f t="shared" si="23"/>
        <v>22662</v>
      </c>
      <c r="I232" s="61" t="s">
        <v>1144</v>
      </c>
      <c r="J232" s="62" t="s">
        <v>1145</v>
      </c>
      <c r="K232" s="61" t="s">
        <v>1146</v>
      </c>
      <c r="L232" s="61" t="s">
        <v>1147</v>
      </c>
      <c r="M232" s="62" t="s">
        <v>437</v>
      </c>
      <c r="N232" s="62" t="s">
        <v>438</v>
      </c>
      <c r="O232" s="63" t="s">
        <v>1148</v>
      </c>
      <c r="P232" s="64" t="s">
        <v>1149</v>
      </c>
    </row>
    <row r="233" spans="1:16" ht="13.5" thickBot="1" x14ac:dyDescent="0.25">
      <c r="A233" s="52" t="str">
        <f t="shared" si="18"/>
        <v>IBVS 5672 </v>
      </c>
      <c r="B233" s="14" t="str">
        <f t="shared" si="19"/>
        <v>II</v>
      </c>
      <c r="C233" s="52">
        <f t="shared" si="20"/>
        <v>53498.762999999999</v>
      </c>
      <c r="D233" s="10" t="str">
        <f t="shared" si="21"/>
        <v>vis</v>
      </c>
      <c r="E233" s="60">
        <f>VLOOKUP(C233,Active!C$21:E$962,3,FALSE)</f>
        <v>22674.476818816696</v>
      </c>
      <c r="F233" s="14" t="s">
        <v>122</v>
      </c>
      <c r="G233" s="10" t="str">
        <f t="shared" si="22"/>
        <v>53498.763</v>
      </c>
      <c r="H233" s="52">
        <f t="shared" si="23"/>
        <v>22674.5</v>
      </c>
      <c r="I233" s="61" t="s">
        <v>1154</v>
      </c>
      <c r="J233" s="62" t="s">
        <v>1155</v>
      </c>
      <c r="K233" s="61" t="s">
        <v>1156</v>
      </c>
      <c r="L233" s="61" t="s">
        <v>301</v>
      </c>
      <c r="M233" s="62" t="s">
        <v>437</v>
      </c>
      <c r="N233" s="62" t="s">
        <v>438</v>
      </c>
      <c r="O233" s="63" t="s">
        <v>1157</v>
      </c>
      <c r="P233" s="64" t="s">
        <v>1158</v>
      </c>
    </row>
    <row r="234" spans="1:16" ht="13.5" thickBot="1" x14ac:dyDescent="0.25">
      <c r="A234" s="52" t="str">
        <f t="shared" si="18"/>
        <v>IBVS 5636 </v>
      </c>
      <c r="B234" s="14" t="str">
        <f t="shared" si="19"/>
        <v>I</v>
      </c>
      <c r="C234" s="52">
        <f t="shared" si="20"/>
        <v>53525.796499999997</v>
      </c>
      <c r="D234" s="10" t="str">
        <f t="shared" si="21"/>
        <v>vis</v>
      </c>
      <c r="E234" s="60">
        <f>VLOOKUP(C234,Active!C$21:E$962,3,FALSE)</f>
        <v>22725.976441106439</v>
      </c>
      <c r="F234" s="14" t="s">
        <v>122</v>
      </c>
      <c r="G234" s="10" t="str">
        <f t="shared" si="22"/>
        <v>53525.7965</v>
      </c>
      <c r="H234" s="52">
        <f t="shared" si="23"/>
        <v>22726</v>
      </c>
      <c r="I234" s="61" t="s">
        <v>1159</v>
      </c>
      <c r="J234" s="62" t="s">
        <v>1160</v>
      </c>
      <c r="K234" s="61" t="s">
        <v>1161</v>
      </c>
      <c r="L234" s="61" t="s">
        <v>1162</v>
      </c>
      <c r="M234" s="62" t="s">
        <v>437</v>
      </c>
      <c r="N234" s="62" t="s">
        <v>1163</v>
      </c>
      <c r="O234" s="63" t="s">
        <v>1164</v>
      </c>
      <c r="P234" s="64" t="s">
        <v>1165</v>
      </c>
    </row>
    <row r="235" spans="1:16" ht="13.5" thickBot="1" x14ac:dyDescent="0.25">
      <c r="A235" s="52" t="str">
        <f t="shared" si="18"/>
        <v>IBVS 5636 </v>
      </c>
      <c r="B235" s="14" t="str">
        <f t="shared" si="19"/>
        <v>I</v>
      </c>
      <c r="C235" s="52">
        <f t="shared" si="20"/>
        <v>53555.7186</v>
      </c>
      <c r="D235" s="10" t="str">
        <f t="shared" si="21"/>
        <v>vis</v>
      </c>
      <c r="E235" s="60">
        <f>VLOOKUP(C235,Active!C$21:E$962,3,FALSE)</f>
        <v>22782.978932390077</v>
      </c>
      <c r="F235" s="14" t="s">
        <v>122</v>
      </c>
      <c r="G235" s="10" t="str">
        <f t="shared" si="22"/>
        <v>53555.7186</v>
      </c>
      <c r="H235" s="52">
        <f t="shared" si="23"/>
        <v>22783</v>
      </c>
      <c r="I235" s="61" t="s">
        <v>1169</v>
      </c>
      <c r="J235" s="62" t="s">
        <v>1170</v>
      </c>
      <c r="K235" s="61" t="s">
        <v>1171</v>
      </c>
      <c r="L235" s="61" t="s">
        <v>1172</v>
      </c>
      <c r="M235" s="62" t="s">
        <v>437</v>
      </c>
      <c r="N235" s="62" t="s">
        <v>1163</v>
      </c>
      <c r="O235" s="63" t="s">
        <v>1164</v>
      </c>
      <c r="P235" s="64" t="s">
        <v>1165</v>
      </c>
    </row>
    <row r="236" spans="1:16" ht="13.5" thickBot="1" x14ac:dyDescent="0.25">
      <c r="A236" s="52" t="str">
        <f t="shared" si="18"/>
        <v>BAVM 178 </v>
      </c>
      <c r="B236" s="14" t="str">
        <f t="shared" si="19"/>
        <v>I</v>
      </c>
      <c r="C236" s="52">
        <f t="shared" si="20"/>
        <v>53833.403899999998</v>
      </c>
      <c r="D236" s="10" t="str">
        <f t="shared" si="21"/>
        <v>vis</v>
      </c>
      <c r="E236" s="60">
        <f>VLOOKUP(C236,Active!C$21:E$962,3,FALSE)</f>
        <v>23311.977695606645</v>
      </c>
      <c r="F236" s="14" t="s">
        <v>122</v>
      </c>
      <c r="G236" s="10" t="str">
        <f t="shared" si="22"/>
        <v>53833.4039</v>
      </c>
      <c r="H236" s="52">
        <f t="shared" si="23"/>
        <v>23312</v>
      </c>
      <c r="I236" s="61" t="s">
        <v>1185</v>
      </c>
      <c r="J236" s="62" t="s">
        <v>1186</v>
      </c>
      <c r="K236" s="61" t="s">
        <v>1187</v>
      </c>
      <c r="L236" s="61" t="s">
        <v>1147</v>
      </c>
      <c r="M236" s="62" t="s">
        <v>1009</v>
      </c>
      <c r="N236" s="62" t="s">
        <v>1188</v>
      </c>
      <c r="O236" s="63" t="s">
        <v>1189</v>
      </c>
      <c r="P236" s="64" t="s">
        <v>1190</v>
      </c>
    </row>
    <row r="237" spans="1:16" ht="13.5" thickBot="1" x14ac:dyDescent="0.25">
      <c r="A237" s="52" t="str">
        <f t="shared" si="18"/>
        <v>IBVS 5917 </v>
      </c>
      <c r="B237" s="14" t="str">
        <f t="shared" si="19"/>
        <v>I</v>
      </c>
      <c r="C237" s="52">
        <f t="shared" si="20"/>
        <v>54173.553999999996</v>
      </c>
      <c r="D237" s="10" t="str">
        <f t="shared" si="21"/>
        <v>vis</v>
      </c>
      <c r="E237" s="60">
        <f>VLOOKUP(C237,Active!C$21:E$962,3,FALSE)</f>
        <v>23959.973762405978</v>
      </c>
      <c r="F237" s="14" t="s">
        <v>122</v>
      </c>
      <c r="G237" s="10" t="str">
        <f t="shared" si="22"/>
        <v>54173.554</v>
      </c>
      <c r="H237" s="52">
        <f t="shared" si="23"/>
        <v>23960</v>
      </c>
      <c r="I237" s="61" t="s">
        <v>1196</v>
      </c>
      <c r="J237" s="62" t="s">
        <v>1197</v>
      </c>
      <c r="K237" s="61" t="s">
        <v>1198</v>
      </c>
      <c r="L237" s="61" t="s">
        <v>217</v>
      </c>
      <c r="M237" s="62" t="s">
        <v>1009</v>
      </c>
      <c r="N237" s="62" t="s">
        <v>1163</v>
      </c>
      <c r="O237" s="63" t="s">
        <v>1199</v>
      </c>
      <c r="P237" s="64" t="s">
        <v>1200</v>
      </c>
    </row>
    <row r="238" spans="1:16" ht="13.5" thickBot="1" x14ac:dyDescent="0.25">
      <c r="A238" s="52" t="str">
        <f t="shared" si="18"/>
        <v>IBVS 5875 </v>
      </c>
      <c r="B238" s="14" t="str">
        <f t="shared" si="19"/>
        <v>II</v>
      </c>
      <c r="C238" s="52">
        <f t="shared" si="20"/>
        <v>54512.919900000001</v>
      </c>
      <c r="D238" s="10" t="str">
        <f t="shared" si="21"/>
        <v>vis</v>
      </c>
      <c r="E238" s="60">
        <f>VLOOKUP(C238,Active!C$21:E$962,3,FALSE)</f>
        <v>24606.475904859617</v>
      </c>
      <c r="F238" s="14" t="s">
        <v>122</v>
      </c>
      <c r="G238" s="10" t="str">
        <f t="shared" si="22"/>
        <v>54512.9199</v>
      </c>
      <c r="H238" s="52">
        <f t="shared" si="23"/>
        <v>24606.5</v>
      </c>
      <c r="I238" s="61" t="s">
        <v>1206</v>
      </c>
      <c r="J238" s="62" t="s">
        <v>1207</v>
      </c>
      <c r="K238" s="61" t="s">
        <v>1208</v>
      </c>
      <c r="L238" s="61" t="s">
        <v>1209</v>
      </c>
      <c r="M238" s="62" t="s">
        <v>1009</v>
      </c>
      <c r="N238" s="62" t="s">
        <v>1163</v>
      </c>
      <c r="O238" s="63" t="s">
        <v>1157</v>
      </c>
      <c r="P238" s="64" t="s">
        <v>1210</v>
      </c>
    </row>
    <row r="239" spans="1:16" ht="26.25" thickBot="1" x14ac:dyDescent="0.25">
      <c r="A239" s="52" t="str">
        <f t="shared" si="18"/>
        <v>JAAVSO 36(2);186 </v>
      </c>
      <c r="B239" s="14" t="str">
        <f t="shared" si="19"/>
        <v>I</v>
      </c>
      <c r="C239" s="52">
        <f t="shared" si="20"/>
        <v>54596.6423</v>
      </c>
      <c r="D239" s="10" t="str">
        <f t="shared" si="21"/>
        <v>vis</v>
      </c>
      <c r="E239" s="60">
        <f>VLOOKUP(C239,Active!C$21:E$962,3,FALSE)</f>
        <v>24765.969569283057</v>
      </c>
      <c r="F239" s="14" t="s">
        <v>122</v>
      </c>
      <c r="G239" s="10" t="str">
        <f t="shared" si="22"/>
        <v>54596.6423</v>
      </c>
      <c r="H239" s="52">
        <f t="shared" si="23"/>
        <v>24766</v>
      </c>
      <c r="I239" s="61" t="s">
        <v>1211</v>
      </c>
      <c r="J239" s="62" t="s">
        <v>1212</v>
      </c>
      <c r="K239" s="61" t="s">
        <v>1213</v>
      </c>
      <c r="L239" s="61" t="s">
        <v>1214</v>
      </c>
      <c r="M239" s="62" t="s">
        <v>1009</v>
      </c>
      <c r="N239" s="62" t="s">
        <v>1188</v>
      </c>
      <c r="O239" s="63" t="s">
        <v>574</v>
      </c>
      <c r="P239" s="64" t="s">
        <v>1215</v>
      </c>
    </row>
    <row r="240" spans="1:16" ht="13.5" thickBot="1" x14ac:dyDescent="0.25">
      <c r="A240" s="52" t="str">
        <f t="shared" si="18"/>
        <v>JAAVSO 37(1);44 </v>
      </c>
      <c r="B240" s="14" t="str">
        <f t="shared" si="19"/>
        <v>I</v>
      </c>
      <c r="C240" s="52">
        <f t="shared" si="20"/>
        <v>54769.8704</v>
      </c>
      <c r="D240" s="10" t="str">
        <f t="shared" si="21"/>
        <v>vis</v>
      </c>
      <c r="E240" s="60">
        <f>VLOOKUP(C240,Active!C$21:E$962,3,FALSE)</f>
        <v>25095.974256799313</v>
      </c>
      <c r="F240" s="14" t="s">
        <v>122</v>
      </c>
      <c r="G240" s="10" t="str">
        <f t="shared" si="22"/>
        <v>54769.8704</v>
      </c>
      <c r="H240" s="52">
        <f t="shared" si="23"/>
        <v>25096</v>
      </c>
      <c r="I240" s="61" t="s">
        <v>1216</v>
      </c>
      <c r="J240" s="62" t="s">
        <v>1217</v>
      </c>
      <c r="K240" s="61" t="s">
        <v>1218</v>
      </c>
      <c r="L240" s="61" t="s">
        <v>1219</v>
      </c>
      <c r="M240" s="62" t="s">
        <v>1009</v>
      </c>
      <c r="N240" s="62" t="s">
        <v>1010</v>
      </c>
      <c r="O240" s="63" t="s">
        <v>574</v>
      </c>
      <c r="P240" s="64" t="s">
        <v>1220</v>
      </c>
    </row>
    <row r="241" spans="1:16" ht="13.5" thickBot="1" x14ac:dyDescent="0.25">
      <c r="A241" s="52" t="str">
        <f t="shared" si="18"/>
        <v>BAVM 214 </v>
      </c>
      <c r="B241" s="14" t="str">
        <f t="shared" si="19"/>
        <v>I</v>
      </c>
      <c r="C241" s="52">
        <f t="shared" si="20"/>
        <v>54857.533499999998</v>
      </c>
      <c r="D241" s="10" t="str">
        <f t="shared" si="21"/>
        <v>vis</v>
      </c>
      <c r="E241" s="60">
        <f>VLOOKUP(C241,Active!C$21:E$962,3,FALSE)</f>
        <v>25262.975072037749</v>
      </c>
      <c r="F241" s="14" t="s">
        <v>122</v>
      </c>
      <c r="G241" s="10" t="str">
        <f t="shared" si="22"/>
        <v>54857.5335</v>
      </c>
      <c r="H241" s="52">
        <f t="shared" si="23"/>
        <v>25263</v>
      </c>
      <c r="I241" s="61" t="s">
        <v>1221</v>
      </c>
      <c r="J241" s="62" t="s">
        <v>1222</v>
      </c>
      <c r="K241" s="61" t="s">
        <v>1223</v>
      </c>
      <c r="L241" s="61" t="s">
        <v>1194</v>
      </c>
      <c r="M241" s="62" t="s">
        <v>1009</v>
      </c>
      <c r="N241" s="62" t="s">
        <v>1224</v>
      </c>
      <c r="O241" s="63" t="s">
        <v>1225</v>
      </c>
      <c r="P241" s="64" t="s">
        <v>1226</v>
      </c>
    </row>
    <row r="242" spans="1:16" ht="13.5" thickBot="1" x14ac:dyDescent="0.25">
      <c r="A242" s="52" t="str">
        <f t="shared" si="18"/>
        <v>IBVS 5894 </v>
      </c>
      <c r="B242" s="14" t="str">
        <f t="shared" si="19"/>
        <v>II</v>
      </c>
      <c r="C242" s="52">
        <f t="shared" si="20"/>
        <v>54891.912199999999</v>
      </c>
      <c r="D242" s="10" t="str">
        <f t="shared" si="21"/>
        <v>vis</v>
      </c>
      <c r="E242" s="60">
        <f>VLOOKUP(C242,Active!C$21:E$962,3,FALSE)</f>
        <v>25328.467518994767</v>
      </c>
      <c r="F242" s="14" t="s">
        <v>122</v>
      </c>
      <c r="G242" s="10" t="str">
        <f t="shared" si="22"/>
        <v>54891.9122</v>
      </c>
      <c r="H242" s="52">
        <f t="shared" si="23"/>
        <v>25328.5</v>
      </c>
      <c r="I242" s="61" t="s">
        <v>1227</v>
      </c>
      <c r="J242" s="62" t="s">
        <v>1228</v>
      </c>
      <c r="K242" s="61" t="s">
        <v>1229</v>
      </c>
      <c r="L242" s="61" t="s">
        <v>1230</v>
      </c>
      <c r="M242" s="62" t="s">
        <v>1009</v>
      </c>
      <c r="N242" s="62" t="s">
        <v>122</v>
      </c>
      <c r="O242" s="63" t="s">
        <v>485</v>
      </c>
      <c r="P242" s="64" t="s">
        <v>1231</v>
      </c>
    </row>
    <row r="243" spans="1:16" ht="13.5" thickBot="1" x14ac:dyDescent="0.25">
      <c r="A243" s="52" t="str">
        <f t="shared" si="18"/>
        <v> JAAVSO 38;85 </v>
      </c>
      <c r="B243" s="14" t="str">
        <f t="shared" si="19"/>
        <v>I</v>
      </c>
      <c r="C243" s="52">
        <f t="shared" si="20"/>
        <v>54912.650900000001</v>
      </c>
      <c r="D243" s="10" t="str">
        <f t="shared" si="21"/>
        <v>vis</v>
      </c>
      <c r="E243" s="60">
        <f>VLOOKUP(C243,Active!C$21:E$962,3,FALSE)</f>
        <v>25367.975359887751</v>
      </c>
      <c r="F243" s="14" t="s">
        <v>122</v>
      </c>
      <c r="G243" s="10" t="str">
        <f t="shared" si="22"/>
        <v>54912.6509</v>
      </c>
      <c r="H243" s="52">
        <f t="shared" si="23"/>
        <v>25368</v>
      </c>
      <c r="I243" s="61" t="s">
        <v>1232</v>
      </c>
      <c r="J243" s="62" t="s">
        <v>1233</v>
      </c>
      <c r="K243" s="61" t="s">
        <v>1234</v>
      </c>
      <c r="L243" s="61" t="s">
        <v>1235</v>
      </c>
      <c r="M243" s="62" t="s">
        <v>1009</v>
      </c>
      <c r="N243" s="62" t="s">
        <v>1010</v>
      </c>
      <c r="O243" s="63" t="s">
        <v>1236</v>
      </c>
      <c r="P243" s="63" t="s">
        <v>1237</v>
      </c>
    </row>
    <row r="244" spans="1:16" ht="13.5" thickBot="1" x14ac:dyDescent="0.25">
      <c r="A244" s="52" t="str">
        <f t="shared" si="18"/>
        <v> JAAVSO 38;85 </v>
      </c>
      <c r="B244" s="14" t="str">
        <f t="shared" si="19"/>
        <v>I</v>
      </c>
      <c r="C244" s="52">
        <f t="shared" si="20"/>
        <v>54913.700499999999</v>
      </c>
      <c r="D244" s="10" t="str">
        <f t="shared" si="21"/>
        <v>vis</v>
      </c>
      <c r="E244" s="60">
        <f>VLOOKUP(C244,Active!C$21:E$962,3,FALSE)</f>
        <v>25369.974879134435</v>
      </c>
      <c r="F244" s="14" t="s">
        <v>122</v>
      </c>
      <c r="G244" s="10" t="str">
        <f t="shared" si="22"/>
        <v>54913.7005</v>
      </c>
      <c r="H244" s="52">
        <f t="shared" si="23"/>
        <v>25370</v>
      </c>
      <c r="I244" s="61" t="s">
        <v>1238</v>
      </c>
      <c r="J244" s="62" t="s">
        <v>1239</v>
      </c>
      <c r="K244" s="61" t="s">
        <v>1240</v>
      </c>
      <c r="L244" s="61" t="s">
        <v>1241</v>
      </c>
      <c r="M244" s="62" t="s">
        <v>1009</v>
      </c>
      <c r="N244" s="62" t="s">
        <v>1010</v>
      </c>
      <c r="O244" s="63" t="s">
        <v>1184</v>
      </c>
      <c r="P244" s="63" t="s">
        <v>1237</v>
      </c>
    </row>
    <row r="245" spans="1:16" ht="13.5" thickBot="1" x14ac:dyDescent="0.25">
      <c r="A245" s="52" t="str">
        <f t="shared" si="18"/>
        <v> JAAVSO 38;85 </v>
      </c>
      <c r="B245" s="14" t="str">
        <f t="shared" si="19"/>
        <v>I</v>
      </c>
      <c r="C245" s="52">
        <f t="shared" si="20"/>
        <v>54934.697399999997</v>
      </c>
      <c r="D245" s="10" t="str">
        <f t="shared" si="21"/>
        <v>vis</v>
      </c>
      <c r="E245" s="60">
        <f>VLOOKUP(C245,Active!C$21:E$962,3,FALSE)</f>
        <v>25409.974598714049</v>
      </c>
      <c r="F245" s="14" t="s">
        <v>122</v>
      </c>
      <c r="G245" s="10" t="str">
        <f t="shared" si="22"/>
        <v>54934.6974</v>
      </c>
      <c r="H245" s="52">
        <f t="shared" si="23"/>
        <v>25410</v>
      </c>
      <c r="I245" s="61" t="s">
        <v>1248</v>
      </c>
      <c r="J245" s="62" t="s">
        <v>1249</v>
      </c>
      <c r="K245" s="61" t="s">
        <v>1250</v>
      </c>
      <c r="L245" s="61" t="s">
        <v>1251</v>
      </c>
      <c r="M245" s="62" t="s">
        <v>1009</v>
      </c>
      <c r="N245" s="62" t="s">
        <v>1010</v>
      </c>
      <c r="O245" s="63" t="s">
        <v>1184</v>
      </c>
      <c r="P245" s="63" t="s">
        <v>1237</v>
      </c>
    </row>
    <row r="246" spans="1:16" ht="13.5" thickBot="1" x14ac:dyDescent="0.25">
      <c r="A246" s="52" t="str">
        <f t="shared" si="18"/>
        <v>BAVM 220 </v>
      </c>
      <c r="B246" s="14" t="str">
        <f t="shared" si="19"/>
        <v>I</v>
      </c>
      <c r="C246" s="52">
        <f t="shared" si="20"/>
        <v>55236.528899999998</v>
      </c>
      <c r="D246" s="10" t="str">
        <f t="shared" si="21"/>
        <v>vis</v>
      </c>
      <c r="E246" s="60">
        <f>VLOOKUP(C246,Active!C$21:E$962,3,FALSE)</f>
        <v>25984.972591765189</v>
      </c>
      <c r="F246" s="14" t="s">
        <v>122</v>
      </c>
      <c r="G246" s="10" t="str">
        <f t="shared" si="22"/>
        <v>55236.5289</v>
      </c>
      <c r="H246" s="52">
        <f t="shared" si="23"/>
        <v>25985</v>
      </c>
      <c r="I246" s="61" t="s">
        <v>1256</v>
      </c>
      <c r="J246" s="62" t="s">
        <v>1257</v>
      </c>
      <c r="K246" s="61" t="s">
        <v>1258</v>
      </c>
      <c r="L246" s="61" t="s">
        <v>1259</v>
      </c>
      <c r="M246" s="62" t="s">
        <v>1009</v>
      </c>
      <c r="N246" s="62" t="s">
        <v>1107</v>
      </c>
      <c r="O246" s="63" t="s">
        <v>1260</v>
      </c>
      <c r="P246" s="64" t="s">
        <v>1261</v>
      </c>
    </row>
    <row r="247" spans="1:16" ht="13.5" thickBot="1" x14ac:dyDescent="0.25">
      <c r="A247" s="52" t="str">
        <f t="shared" si="18"/>
        <v> JAAVSO 38;120 </v>
      </c>
      <c r="B247" s="14" t="str">
        <f t="shared" si="19"/>
        <v>I</v>
      </c>
      <c r="C247" s="52">
        <f t="shared" si="20"/>
        <v>55239.679199999999</v>
      </c>
      <c r="D247" s="10" t="str">
        <f t="shared" si="21"/>
        <v>vis</v>
      </c>
      <c r="E247" s="60">
        <f>VLOOKUP(C247,Active!C$21:E$962,3,FALSE)</f>
        <v>25990.974007049907</v>
      </c>
      <c r="F247" s="14" t="s">
        <v>122</v>
      </c>
      <c r="G247" s="10" t="str">
        <f t="shared" si="22"/>
        <v>55239.6792</v>
      </c>
      <c r="H247" s="52">
        <f t="shared" si="23"/>
        <v>25991</v>
      </c>
      <c r="I247" s="61" t="s">
        <v>1262</v>
      </c>
      <c r="J247" s="62" t="s">
        <v>1263</v>
      </c>
      <c r="K247" s="61" t="s">
        <v>1264</v>
      </c>
      <c r="L247" s="61" t="s">
        <v>1204</v>
      </c>
      <c r="M247" s="62" t="s">
        <v>1009</v>
      </c>
      <c r="N247" s="62" t="s">
        <v>1010</v>
      </c>
      <c r="O247" s="63" t="s">
        <v>574</v>
      </c>
      <c r="P247" s="63" t="s">
        <v>1265</v>
      </c>
    </row>
    <row r="248" spans="1:16" ht="13.5" thickBot="1" x14ac:dyDescent="0.25">
      <c r="A248" s="52" t="str">
        <f t="shared" si="18"/>
        <v>IBVS 5974 </v>
      </c>
      <c r="B248" s="14" t="str">
        <f t="shared" si="19"/>
        <v>I</v>
      </c>
      <c r="C248" s="52">
        <f t="shared" si="20"/>
        <v>55270.648999999998</v>
      </c>
      <c r="D248" s="10" t="str">
        <f t="shared" si="21"/>
        <v>vis</v>
      </c>
      <c r="E248" s="60">
        <f>VLOOKUP(C248,Active!C$21:E$962,3,FALSE)</f>
        <v>26049.972398023659</v>
      </c>
      <c r="F248" s="14" t="s">
        <v>122</v>
      </c>
      <c r="G248" s="10" t="str">
        <f t="shared" si="22"/>
        <v>55270.649</v>
      </c>
      <c r="H248" s="52">
        <f t="shared" si="23"/>
        <v>26050</v>
      </c>
      <c r="I248" s="61" t="s">
        <v>1266</v>
      </c>
      <c r="J248" s="62" t="s">
        <v>1267</v>
      </c>
      <c r="K248" s="61" t="s">
        <v>1268</v>
      </c>
      <c r="L248" s="61" t="s">
        <v>217</v>
      </c>
      <c r="M248" s="62" t="s">
        <v>1009</v>
      </c>
      <c r="N248" s="62" t="s">
        <v>122</v>
      </c>
      <c r="O248" s="63" t="s">
        <v>1057</v>
      </c>
      <c r="P248" s="64" t="s">
        <v>1269</v>
      </c>
    </row>
    <row r="249" spans="1:16" ht="13.5" thickBot="1" x14ac:dyDescent="0.25">
      <c r="A249" s="52" t="str">
        <f t="shared" si="18"/>
        <v> JAAVSO 39;94 </v>
      </c>
      <c r="B249" s="14" t="str">
        <f t="shared" si="19"/>
        <v>I</v>
      </c>
      <c r="C249" s="52">
        <f t="shared" si="20"/>
        <v>55303.720099999999</v>
      </c>
      <c r="D249" s="10" t="str">
        <f t="shared" si="21"/>
        <v>vis</v>
      </c>
      <c r="E249" s="60">
        <f>VLOOKUP(C249,Active!C$21:E$962,3,FALSE)</f>
        <v>26112.973828053309</v>
      </c>
      <c r="F249" s="14" t="s">
        <v>122</v>
      </c>
      <c r="G249" s="10" t="str">
        <f t="shared" si="22"/>
        <v>55303.7201</v>
      </c>
      <c r="H249" s="52">
        <f t="shared" si="23"/>
        <v>26113</v>
      </c>
      <c r="I249" s="61" t="s">
        <v>1270</v>
      </c>
      <c r="J249" s="62" t="s">
        <v>1271</v>
      </c>
      <c r="K249" s="61" t="s">
        <v>1272</v>
      </c>
      <c r="L249" s="61" t="s">
        <v>1273</v>
      </c>
      <c r="M249" s="62" t="s">
        <v>1009</v>
      </c>
      <c r="N249" s="62" t="s">
        <v>1010</v>
      </c>
      <c r="O249" s="63" t="s">
        <v>1184</v>
      </c>
      <c r="P249" s="63" t="s">
        <v>1274</v>
      </c>
    </row>
    <row r="250" spans="1:16" ht="13.5" thickBot="1" x14ac:dyDescent="0.25">
      <c r="A250" s="52" t="str">
        <f t="shared" si="18"/>
        <v>BAVM 214 </v>
      </c>
      <c r="B250" s="14" t="str">
        <f t="shared" si="19"/>
        <v>I</v>
      </c>
      <c r="C250" s="52">
        <f t="shared" si="20"/>
        <v>55307.394699999997</v>
      </c>
      <c r="D250" s="10" t="str">
        <f t="shared" si="21"/>
        <v>vis</v>
      </c>
      <c r="E250" s="60">
        <f>VLOOKUP(C250,Active!C$21:E$962,3,FALSE)</f>
        <v>26119.974050446483</v>
      </c>
      <c r="F250" s="14" t="s">
        <v>122</v>
      </c>
      <c r="G250" s="10" t="str">
        <f t="shared" si="22"/>
        <v>55307.3947</v>
      </c>
      <c r="H250" s="52">
        <f t="shared" si="23"/>
        <v>26120</v>
      </c>
      <c r="I250" s="61" t="s">
        <v>1275</v>
      </c>
      <c r="J250" s="62" t="s">
        <v>1276</v>
      </c>
      <c r="K250" s="61" t="s">
        <v>1277</v>
      </c>
      <c r="L250" s="61" t="s">
        <v>1204</v>
      </c>
      <c r="M250" s="62" t="s">
        <v>1009</v>
      </c>
      <c r="N250" s="62" t="s">
        <v>1188</v>
      </c>
      <c r="O250" s="63" t="s">
        <v>1189</v>
      </c>
      <c r="P250" s="64" t="s">
        <v>1226</v>
      </c>
    </row>
    <row r="251" spans="1:16" ht="13.5" thickBot="1" x14ac:dyDescent="0.25">
      <c r="A251" s="52" t="str">
        <f t="shared" si="18"/>
        <v>BAVM 220 </v>
      </c>
      <c r="B251" s="14" t="str">
        <f t="shared" si="19"/>
        <v>II</v>
      </c>
      <c r="C251" s="52">
        <f t="shared" si="20"/>
        <v>55315.530599999998</v>
      </c>
      <c r="D251" s="10" t="str">
        <f t="shared" si="21"/>
        <v>vis</v>
      </c>
      <c r="E251" s="60">
        <f>VLOOKUP(C251,Active!C$21:E$962,3,FALSE)</f>
        <v>26135.473182152964</v>
      </c>
      <c r="F251" s="14" t="s">
        <v>122</v>
      </c>
      <c r="G251" s="10" t="str">
        <f t="shared" si="22"/>
        <v>55315.5306</v>
      </c>
      <c r="H251" s="52">
        <f t="shared" si="23"/>
        <v>26135.5</v>
      </c>
      <c r="I251" s="61" t="s">
        <v>1278</v>
      </c>
      <c r="J251" s="62" t="s">
        <v>1279</v>
      </c>
      <c r="K251" s="61" t="s">
        <v>1280</v>
      </c>
      <c r="L251" s="61" t="s">
        <v>1281</v>
      </c>
      <c r="M251" s="62" t="s">
        <v>1009</v>
      </c>
      <c r="N251" s="62" t="s">
        <v>1107</v>
      </c>
      <c r="O251" s="63" t="s">
        <v>1260</v>
      </c>
      <c r="P251" s="64" t="s">
        <v>1261</v>
      </c>
    </row>
    <row r="252" spans="1:16" ht="13.5" thickBot="1" x14ac:dyDescent="0.25">
      <c r="A252" s="52" t="str">
        <f t="shared" si="18"/>
        <v>IBVS 5988 </v>
      </c>
      <c r="B252" s="14" t="str">
        <f t="shared" si="19"/>
        <v>I</v>
      </c>
      <c r="C252" s="52">
        <f t="shared" si="20"/>
        <v>55316.317999999999</v>
      </c>
      <c r="D252" s="10" t="str">
        <f t="shared" si="21"/>
        <v>vis</v>
      </c>
      <c r="E252" s="60">
        <f>VLOOKUP(C252,Active!C$21:E$962,3,FALSE)</f>
        <v>26136.973202593937</v>
      </c>
      <c r="F252" s="14" t="s">
        <v>122</v>
      </c>
      <c r="G252" s="10" t="str">
        <f t="shared" si="22"/>
        <v>55316.3180</v>
      </c>
      <c r="H252" s="52">
        <f t="shared" si="23"/>
        <v>26137</v>
      </c>
      <c r="I252" s="61" t="s">
        <v>1282</v>
      </c>
      <c r="J252" s="62" t="s">
        <v>1283</v>
      </c>
      <c r="K252" s="61" t="s">
        <v>1284</v>
      </c>
      <c r="L252" s="61" t="s">
        <v>1281</v>
      </c>
      <c r="M252" s="62" t="s">
        <v>1009</v>
      </c>
      <c r="N252" s="62" t="s">
        <v>1285</v>
      </c>
      <c r="O252" s="63" t="s">
        <v>1286</v>
      </c>
      <c r="P252" s="64" t="s">
        <v>1287</v>
      </c>
    </row>
    <row r="253" spans="1:16" ht="13.5" thickBot="1" x14ac:dyDescent="0.25">
      <c r="A253" s="52" t="str">
        <f t="shared" si="18"/>
        <v>IBVS 5945 </v>
      </c>
      <c r="B253" s="14" t="str">
        <f t="shared" si="19"/>
        <v>II</v>
      </c>
      <c r="C253" s="52">
        <f t="shared" si="20"/>
        <v>55352.801099999997</v>
      </c>
      <c r="D253" s="10" t="str">
        <f t="shared" si="21"/>
        <v>vis</v>
      </c>
      <c r="E253" s="60">
        <f>VLOOKUP(C253,Active!C$21:E$962,3,FALSE)</f>
        <v>26206.474594199128</v>
      </c>
      <c r="F253" s="14" t="s">
        <v>122</v>
      </c>
      <c r="G253" s="10" t="str">
        <f t="shared" si="22"/>
        <v>55352.8011</v>
      </c>
      <c r="H253" s="52">
        <f t="shared" si="23"/>
        <v>26206.5</v>
      </c>
      <c r="I253" s="61" t="s">
        <v>1288</v>
      </c>
      <c r="J253" s="62" t="s">
        <v>1289</v>
      </c>
      <c r="K253" s="61" t="s">
        <v>1290</v>
      </c>
      <c r="L253" s="61" t="s">
        <v>1251</v>
      </c>
      <c r="M253" s="62" t="s">
        <v>1009</v>
      </c>
      <c r="N253" s="62" t="s">
        <v>122</v>
      </c>
      <c r="O253" s="63" t="s">
        <v>485</v>
      </c>
      <c r="P253" s="64" t="s">
        <v>1291</v>
      </c>
    </row>
    <row r="254" spans="1:16" ht="13.5" thickBot="1" x14ac:dyDescent="0.25">
      <c r="A254" s="52" t="str">
        <f t="shared" si="18"/>
        <v>IBVS 5988 </v>
      </c>
      <c r="B254" s="14" t="str">
        <f t="shared" si="19"/>
        <v>I</v>
      </c>
      <c r="C254" s="52">
        <f t="shared" si="20"/>
        <v>55522.614200000004</v>
      </c>
      <c r="D254" s="10" t="str">
        <f t="shared" si="21"/>
        <v>vis</v>
      </c>
      <c r="E254" s="60">
        <f>VLOOKUP(C254,Active!C$21:E$962,3,FALSE)</f>
        <v>26529.973605050534</v>
      </c>
      <c r="F254" s="14" t="s">
        <v>122</v>
      </c>
      <c r="G254" s="10" t="str">
        <f t="shared" si="22"/>
        <v>55522.6142</v>
      </c>
      <c r="H254" s="52">
        <f t="shared" si="23"/>
        <v>26530</v>
      </c>
      <c r="I254" s="61" t="s">
        <v>1292</v>
      </c>
      <c r="J254" s="62" t="s">
        <v>1293</v>
      </c>
      <c r="K254" s="61" t="s">
        <v>1294</v>
      </c>
      <c r="L254" s="61" t="s">
        <v>1295</v>
      </c>
      <c r="M254" s="62" t="s">
        <v>1009</v>
      </c>
      <c r="N254" s="62" t="s">
        <v>925</v>
      </c>
      <c r="O254" s="63" t="s">
        <v>1286</v>
      </c>
      <c r="P254" s="64" t="s">
        <v>1287</v>
      </c>
    </row>
    <row r="255" spans="1:16" ht="13.5" thickBot="1" x14ac:dyDescent="0.25">
      <c r="A255" s="52" t="str">
        <f t="shared" si="18"/>
        <v>IBVS 5988 </v>
      </c>
      <c r="B255" s="14" t="str">
        <f t="shared" si="19"/>
        <v>I</v>
      </c>
      <c r="C255" s="52">
        <f t="shared" si="20"/>
        <v>55580.356599999999</v>
      </c>
      <c r="D255" s="10" t="str">
        <f t="shared" si="21"/>
        <v>vis</v>
      </c>
      <c r="E255" s="60">
        <f>VLOOKUP(C255,Active!C$21:E$962,3,FALSE)</f>
        <v>26639.974596047014</v>
      </c>
      <c r="F255" s="14" t="s">
        <v>122</v>
      </c>
      <c r="G255" s="10" t="str">
        <f t="shared" si="22"/>
        <v>55580.3566</v>
      </c>
      <c r="H255" s="52">
        <f t="shared" si="23"/>
        <v>26640</v>
      </c>
      <c r="I255" s="61" t="s">
        <v>1296</v>
      </c>
      <c r="J255" s="62" t="s">
        <v>1297</v>
      </c>
      <c r="K255" s="61" t="s">
        <v>1298</v>
      </c>
      <c r="L255" s="61" t="s">
        <v>1251</v>
      </c>
      <c r="M255" s="62" t="s">
        <v>1009</v>
      </c>
      <c r="N255" s="62" t="s">
        <v>925</v>
      </c>
      <c r="O255" s="63" t="s">
        <v>1286</v>
      </c>
      <c r="P255" s="64" t="s">
        <v>1287</v>
      </c>
    </row>
    <row r="256" spans="1:16" ht="13.5" thickBot="1" x14ac:dyDescent="0.25">
      <c r="A256" s="52" t="str">
        <f t="shared" si="18"/>
        <v>IBVS 5992 </v>
      </c>
      <c r="B256" s="14" t="str">
        <f t="shared" si="19"/>
        <v>I</v>
      </c>
      <c r="C256" s="52">
        <f t="shared" si="20"/>
        <v>55622.875599999999</v>
      </c>
      <c r="D256" s="10" t="str">
        <f t="shared" si="21"/>
        <v>vis</v>
      </c>
      <c r="E256" s="60">
        <f>VLOOKUP(C256,Active!C$21:E$962,3,FALSE)</f>
        <v>26720.974556841498</v>
      </c>
      <c r="F256" s="14" t="s">
        <v>122</v>
      </c>
      <c r="G256" s="10" t="str">
        <f t="shared" si="22"/>
        <v>55622.8756</v>
      </c>
      <c r="H256" s="52">
        <f t="shared" si="23"/>
        <v>26721</v>
      </c>
      <c r="I256" s="61" t="s">
        <v>1299</v>
      </c>
      <c r="J256" s="62" t="s">
        <v>1300</v>
      </c>
      <c r="K256" s="61" t="s">
        <v>1301</v>
      </c>
      <c r="L256" s="61" t="s">
        <v>1302</v>
      </c>
      <c r="M256" s="62" t="s">
        <v>1009</v>
      </c>
      <c r="N256" s="62" t="s">
        <v>122</v>
      </c>
      <c r="O256" s="63" t="s">
        <v>485</v>
      </c>
      <c r="P256" s="64" t="s">
        <v>1303</v>
      </c>
    </row>
    <row r="257" spans="1:16" ht="13.5" thickBot="1" x14ac:dyDescent="0.25">
      <c r="A257" s="52" t="str">
        <f t="shared" si="18"/>
        <v>IBVS 5992 </v>
      </c>
      <c r="B257" s="14" t="str">
        <f t="shared" si="19"/>
        <v>I</v>
      </c>
      <c r="C257" s="52">
        <f t="shared" si="20"/>
        <v>55694.792699999998</v>
      </c>
      <c r="D257" s="10" t="str">
        <f t="shared" si="21"/>
        <v>vis</v>
      </c>
      <c r="E257" s="60">
        <f>VLOOKUP(C257,Active!C$21:E$962,3,FALSE)</f>
        <v>26857.97877332009</v>
      </c>
      <c r="F257" s="14" t="s">
        <v>122</v>
      </c>
      <c r="G257" s="10" t="str">
        <f t="shared" si="22"/>
        <v>55694.7927</v>
      </c>
      <c r="H257" s="52">
        <f t="shared" si="23"/>
        <v>26858</v>
      </c>
      <c r="I257" s="61" t="s">
        <v>1304</v>
      </c>
      <c r="J257" s="62" t="s">
        <v>1305</v>
      </c>
      <c r="K257" s="61" t="s">
        <v>1306</v>
      </c>
      <c r="L257" s="61" t="s">
        <v>1172</v>
      </c>
      <c r="M257" s="62" t="s">
        <v>1009</v>
      </c>
      <c r="N257" s="62" t="s">
        <v>122</v>
      </c>
      <c r="O257" s="63" t="s">
        <v>485</v>
      </c>
      <c r="P257" s="64" t="s">
        <v>1303</v>
      </c>
    </row>
    <row r="258" spans="1:16" ht="13.5" thickBot="1" x14ac:dyDescent="0.25">
      <c r="A258" s="52" t="str">
        <f t="shared" si="18"/>
        <v>IBVS 6050 </v>
      </c>
      <c r="B258" s="14" t="str">
        <f t="shared" si="19"/>
        <v>I</v>
      </c>
      <c r="C258" s="52">
        <f t="shared" si="20"/>
        <v>55927.857600000003</v>
      </c>
      <c r="D258" s="10" t="str">
        <f t="shared" si="21"/>
        <v>vis</v>
      </c>
      <c r="E258" s="60">
        <f>VLOOKUP(C258,Active!C$21:E$962,3,FALSE)</f>
        <v>27301.974346183313</v>
      </c>
      <c r="F258" s="14" t="s">
        <v>122</v>
      </c>
      <c r="G258" s="10" t="str">
        <f t="shared" si="22"/>
        <v>55927.8576</v>
      </c>
      <c r="H258" s="52">
        <f t="shared" si="23"/>
        <v>27302</v>
      </c>
      <c r="I258" s="61" t="s">
        <v>1307</v>
      </c>
      <c r="J258" s="62" t="s">
        <v>1308</v>
      </c>
      <c r="K258" s="61" t="s">
        <v>1309</v>
      </c>
      <c r="L258" s="61" t="s">
        <v>1219</v>
      </c>
      <c r="M258" s="62" t="s">
        <v>1009</v>
      </c>
      <c r="N258" s="62" t="s">
        <v>173</v>
      </c>
      <c r="O258" s="63" t="s">
        <v>1157</v>
      </c>
      <c r="P258" s="64" t="s">
        <v>1310</v>
      </c>
    </row>
    <row r="259" spans="1:16" ht="13.5" thickBot="1" x14ac:dyDescent="0.25">
      <c r="A259" s="52" t="str">
        <f t="shared" si="18"/>
        <v>IBVS 6029 </v>
      </c>
      <c r="B259" s="14" t="str">
        <f t="shared" si="19"/>
        <v>I</v>
      </c>
      <c r="C259" s="52">
        <f t="shared" si="20"/>
        <v>55990.846599999997</v>
      </c>
      <c r="D259" s="10" t="str">
        <f t="shared" si="21"/>
        <v>vis</v>
      </c>
      <c r="E259" s="60">
        <f>VLOOKUP(C259,Active!C$21:E$962,3,FALSE)</f>
        <v>27421.970266371547</v>
      </c>
      <c r="F259" s="14" t="s">
        <v>122</v>
      </c>
      <c r="G259" s="10" t="str">
        <f t="shared" si="22"/>
        <v>55990.8466</v>
      </c>
      <c r="H259" s="52">
        <f t="shared" si="23"/>
        <v>27422</v>
      </c>
      <c r="I259" s="61" t="s">
        <v>1321</v>
      </c>
      <c r="J259" s="62" t="s">
        <v>1322</v>
      </c>
      <c r="K259" s="61" t="s">
        <v>1323</v>
      </c>
      <c r="L259" s="61" t="s">
        <v>1324</v>
      </c>
      <c r="M259" s="62" t="s">
        <v>1009</v>
      </c>
      <c r="N259" s="62" t="s">
        <v>122</v>
      </c>
      <c r="O259" s="63" t="s">
        <v>485</v>
      </c>
      <c r="P259" s="64" t="s">
        <v>1325</v>
      </c>
    </row>
    <row r="260" spans="1:16" ht="13.5" thickBot="1" x14ac:dyDescent="0.25">
      <c r="A260" s="52" t="str">
        <f t="shared" si="18"/>
        <v>IBVS 6029 </v>
      </c>
      <c r="B260" s="14" t="str">
        <f t="shared" si="19"/>
        <v>I</v>
      </c>
      <c r="C260" s="52">
        <f t="shared" si="20"/>
        <v>56051.742100000003</v>
      </c>
      <c r="D260" s="10" t="str">
        <f t="shared" si="21"/>
        <v>vis</v>
      </c>
      <c r="E260" s="60">
        <f>VLOOKUP(C260,Active!C$21:E$962,3,FALSE)</f>
        <v>27537.978006736117</v>
      </c>
      <c r="F260" s="14" t="s">
        <v>122</v>
      </c>
      <c r="G260" s="10" t="str">
        <f t="shared" si="22"/>
        <v>56051.7421</v>
      </c>
      <c r="H260" s="52">
        <f t="shared" si="23"/>
        <v>27538</v>
      </c>
      <c r="I260" s="61" t="s">
        <v>1326</v>
      </c>
      <c r="J260" s="62" t="s">
        <v>1327</v>
      </c>
      <c r="K260" s="61" t="s">
        <v>1328</v>
      </c>
      <c r="L260" s="61" t="s">
        <v>1142</v>
      </c>
      <c r="M260" s="62" t="s">
        <v>1009</v>
      </c>
      <c r="N260" s="62" t="s">
        <v>122</v>
      </c>
      <c r="O260" s="63" t="s">
        <v>485</v>
      </c>
      <c r="P260" s="64" t="s">
        <v>1325</v>
      </c>
    </row>
    <row r="261" spans="1:16" ht="13.5" thickBot="1" x14ac:dyDescent="0.25">
      <c r="A261" s="52" t="str">
        <f t="shared" si="18"/>
        <v>BAVM 232 </v>
      </c>
      <c r="B261" s="14" t="str">
        <f t="shared" si="19"/>
        <v>II</v>
      </c>
      <c r="C261" s="52">
        <f t="shared" si="20"/>
        <v>56400.553</v>
      </c>
      <c r="D261" s="10" t="str">
        <f t="shared" si="21"/>
        <v>vis</v>
      </c>
      <c r="E261" s="60">
        <f>VLOOKUP(C261,Active!C$21:E$962,3,FALSE)</f>
        <v>28202.47315536825</v>
      </c>
      <c r="F261" s="14" t="s">
        <v>122</v>
      </c>
      <c r="G261" s="10" t="str">
        <f t="shared" si="22"/>
        <v>56400.5530</v>
      </c>
      <c r="H261" s="52">
        <f t="shared" si="23"/>
        <v>28202.5</v>
      </c>
      <c r="I261" s="61" t="s">
        <v>1329</v>
      </c>
      <c r="J261" s="62" t="s">
        <v>1330</v>
      </c>
      <c r="K261" s="61" t="s">
        <v>1331</v>
      </c>
      <c r="L261" s="61" t="s">
        <v>1281</v>
      </c>
      <c r="M261" s="62" t="s">
        <v>1009</v>
      </c>
      <c r="N261" s="62" t="s">
        <v>1107</v>
      </c>
      <c r="O261" s="63" t="s">
        <v>921</v>
      </c>
      <c r="P261" s="64" t="s">
        <v>1332</v>
      </c>
    </row>
    <row r="262" spans="1:16" ht="13.5" thickBot="1" x14ac:dyDescent="0.25">
      <c r="A262" s="52" t="str">
        <f t="shared" si="18"/>
        <v>BAVM 232 </v>
      </c>
      <c r="B262" s="14" t="str">
        <f t="shared" si="19"/>
        <v>II</v>
      </c>
      <c r="C262" s="52">
        <f t="shared" si="20"/>
        <v>56407.379099999998</v>
      </c>
      <c r="D262" s="10" t="str">
        <f t="shared" si="21"/>
        <v>vis</v>
      </c>
      <c r="E262" s="60">
        <f>VLOOKUP(C262,Active!C$21:E$962,3,FALSE)</f>
        <v>28215.477079081862</v>
      </c>
      <c r="F262" s="14" t="s">
        <v>122</v>
      </c>
      <c r="G262" s="10" t="str">
        <f t="shared" si="22"/>
        <v>56407.3791</v>
      </c>
      <c r="H262" s="52">
        <f t="shared" si="23"/>
        <v>28215.5</v>
      </c>
      <c r="I262" s="61" t="s">
        <v>1333</v>
      </c>
      <c r="J262" s="62" t="s">
        <v>1334</v>
      </c>
      <c r="K262" s="61" t="s">
        <v>1335</v>
      </c>
      <c r="L262" s="61" t="s">
        <v>1336</v>
      </c>
      <c r="M262" s="62" t="s">
        <v>1009</v>
      </c>
      <c r="N262" s="62" t="s">
        <v>1107</v>
      </c>
      <c r="O262" s="63" t="s">
        <v>921</v>
      </c>
      <c r="P262" s="64" t="s">
        <v>1332</v>
      </c>
    </row>
    <row r="263" spans="1:16" ht="13.5" thickBot="1" x14ac:dyDescent="0.25">
      <c r="A263" s="52" t="str">
        <f t="shared" si="18"/>
        <v>BAVM 238 </v>
      </c>
      <c r="B263" s="14" t="str">
        <f t="shared" si="19"/>
        <v>II</v>
      </c>
      <c r="C263" s="52">
        <f t="shared" si="20"/>
        <v>56725.4827</v>
      </c>
      <c r="D263" s="10" t="str">
        <f t="shared" si="21"/>
        <v>vis</v>
      </c>
      <c r="E263" s="60">
        <f>VLOOKUP(C263,Active!C$21:E$962,3,FALSE)</f>
        <v>28821.473907054897</v>
      </c>
      <c r="F263" s="14" t="s">
        <v>122</v>
      </c>
      <c r="G263" s="10" t="str">
        <f t="shared" si="22"/>
        <v>56725.4827</v>
      </c>
      <c r="H263" s="52">
        <f t="shared" si="23"/>
        <v>28821.5</v>
      </c>
      <c r="I263" s="61" t="s">
        <v>1337</v>
      </c>
      <c r="J263" s="62" t="s">
        <v>1338</v>
      </c>
      <c r="K263" s="61" t="s">
        <v>1339</v>
      </c>
      <c r="L263" s="61" t="s">
        <v>1273</v>
      </c>
      <c r="M263" s="62" t="s">
        <v>1009</v>
      </c>
      <c r="N263" s="62" t="s">
        <v>1107</v>
      </c>
      <c r="O263" s="63" t="s">
        <v>921</v>
      </c>
      <c r="P263" s="64" t="s">
        <v>1340</v>
      </c>
    </row>
    <row r="264" spans="1:16" ht="13.5" thickBot="1" x14ac:dyDescent="0.25">
      <c r="A264" s="52" t="str">
        <f t="shared" si="18"/>
        <v> JAAVSO 42;426 </v>
      </c>
      <c r="B264" s="14" t="str">
        <f t="shared" si="19"/>
        <v>I</v>
      </c>
      <c r="C264" s="52">
        <f t="shared" si="20"/>
        <v>56725.745000000003</v>
      </c>
      <c r="D264" s="10" t="str">
        <f t="shared" si="21"/>
        <v>vis</v>
      </c>
      <c r="E264" s="60">
        <f>VLOOKUP(C264,Active!C$21:E$962,3,FALSE)</f>
        <v>28821.973596363598</v>
      </c>
      <c r="F264" s="14" t="s">
        <v>122</v>
      </c>
      <c r="G264" s="10" t="str">
        <f t="shared" si="22"/>
        <v>56725.7450</v>
      </c>
      <c r="H264" s="52">
        <f t="shared" si="23"/>
        <v>28822</v>
      </c>
      <c r="I264" s="61" t="s">
        <v>1341</v>
      </c>
      <c r="J264" s="62" t="s">
        <v>1342</v>
      </c>
      <c r="K264" s="61" t="s">
        <v>1343</v>
      </c>
      <c r="L264" s="61" t="s">
        <v>1295</v>
      </c>
      <c r="M264" s="62" t="s">
        <v>1009</v>
      </c>
      <c r="N264" s="62" t="s">
        <v>122</v>
      </c>
      <c r="O264" s="63" t="s">
        <v>574</v>
      </c>
      <c r="P264" s="63" t="s">
        <v>1344</v>
      </c>
    </row>
    <row r="265" spans="1:16" ht="13.5" thickBot="1" x14ac:dyDescent="0.25">
      <c r="A265" s="52" t="str">
        <f t="shared" si="18"/>
        <v>BAVM 238 </v>
      </c>
      <c r="B265" s="14" t="str">
        <f t="shared" si="19"/>
        <v>I</v>
      </c>
      <c r="C265" s="52">
        <f t="shared" si="20"/>
        <v>56729.419900000001</v>
      </c>
      <c r="D265" s="10" t="str">
        <f t="shared" si="21"/>
        <v>vis</v>
      </c>
      <c r="E265" s="60">
        <f>VLOOKUP(C265,Active!C$21:E$962,3,FALSE)</f>
        <v>28828.974390265699</v>
      </c>
      <c r="F265" s="14" t="s">
        <v>122</v>
      </c>
      <c r="G265" s="10" t="str">
        <f t="shared" si="22"/>
        <v>56729.4199</v>
      </c>
      <c r="H265" s="52">
        <f t="shared" si="23"/>
        <v>28829</v>
      </c>
      <c r="I265" s="61" t="s">
        <v>1345</v>
      </c>
      <c r="J265" s="62" t="s">
        <v>1346</v>
      </c>
      <c r="K265" s="61" t="s">
        <v>1347</v>
      </c>
      <c r="L265" s="61" t="s">
        <v>1302</v>
      </c>
      <c r="M265" s="62" t="s">
        <v>1009</v>
      </c>
      <c r="N265" s="62" t="s">
        <v>1107</v>
      </c>
      <c r="O265" s="63" t="s">
        <v>921</v>
      </c>
      <c r="P265" s="64" t="s">
        <v>1340</v>
      </c>
    </row>
    <row r="266" spans="1:16" ht="26.25" thickBot="1" x14ac:dyDescent="0.25">
      <c r="A266" s="52" t="str">
        <f t="shared" si="18"/>
        <v>BAVM 241 (=IBVS 6157) </v>
      </c>
      <c r="B266" s="14" t="str">
        <f t="shared" si="19"/>
        <v>II</v>
      </c>
      <c r="C266" s="52">
        <f t="shared" si="20"/>
        <v>57091.355799999998</v>
      </c>
      <c r="D266" s="10" t="str">
        <f t="shared" si="21"/>
        <v>vis</v>
      </c>
      <c r="E266" s="60">
        <f>VLOOKUP(C266,Active!C$21:E$962,3,FALSE)</f>
        <v>29518.473054630271</v>
      </c>
      <c r="F266" s="14" t="s">
        <v>122</v>
      </c>
      <c r="G266" s="10" t="str">
        <f t="shared" si="22"/>
        <v>57091.3558</v>
      </c>
      <c r="H266" s="52">
        <f t="shared" si="23"/>
        <v>29518.5</v>
      </c>
      <c r="I266" s="61" t="s">
        <v>1348</v>
      </c>
      <c r="J266" s="62" t="s">
        <v>1349</v>
      </c>
      <c r="K266" s="61" t="s">
        <v>1350</v>
      </c>
      <c r="L266" s="61" t="s">
        <v>1281</v>
      </c>
      <c r="M266" s="62" t="s">
        <v>1009</v>
      </c>
      <c r="N266" s="62" t="s">
        <v>1107</v>
      </c>
      <c r="O266" s="63" t="s">
        <v>921</v>
      </c>
      <c r="P266" s="64" t="s">
        <v>1351</v>
      </c>
    </row>
    <row r="267" spans="1:16" ht="26.25" thickBot="1" x14ac:dyDescent="0.25">
      <c r="A267" s="52" t="str">
        <f t="shared" ref="A267:A330" si="24">P267</f>
        <v>BAVM 241 (=IBVS 6157) </v>
      </c>
      <c r="B267" s="14" t="str">
        <f t="shared" ref="B267:B330" si="25">IF(H267=INT(H267),"I","II")</f>
        <v>I</v>
      </c>
      <c r="C267" s="52">
        <f t="shared" ref="C267:C330" si="26">1*G267</f>
        <v>57091.617899999997</v>
      </c>
      <c r="D267" s="10" t="str">
        <f t="shared" ref="D267:D330" si="27">VLOOKUP(F267,I$1:J$5,2,FALSE)</f>
        <v>vis</v>
      </c>
      <c r="E267" s="60">
        <f>VLOOKUP(C267,Active!C$21:E$962,3,FALSE)</f>
        <v>29518.972362933011</v>
      </c>
      <c r="F267" s="14" t="s">
        <v>122</v>
      </c>
      <c r="G267" s="10" t="str">
        <f t="shared" ref="G267:G330" si="28">MID(I267,3,LEN(I267)-3)</f>
        <v>57091.6179</v>
      </c>
      <c r="H267" s="52">
        <f t="shared" ref="H267:H330" si="29">1*K267</f>
        <v>29519</v>
      </c>
      <c r="I267" s="61" t="s">
        <v>1352</v>
      </c>
      <c r="J267" s="62" t="s">
        <v>1353</v>
      </c>
      <c r="K267" s="61" t="s">
        <v>1354</v>
      </c>
      <c r="L267" s="61" t="s">
        <v>1355</v>
      </c>
      <c r="M267" s="62" t="s">
        <v>1009</v>
      </c>
      <c r="N267" s="62" t="s">
        <v>1107</v>
      </c>
      <c r="O267" s="63" t="s">
        <v>921</v>
      </c>
      <c r="P267" s="64" t="s">
        <v>1351</v>
      </c>
    </row>
    <row r="268" spans="1:16" ht="13.5" thickBot="1" x14ac:dyDescent="0.25">
      <c r="A268" s="52" t="str">
        <f t="shared" si="24"/>
        <v> VB 7.72 </v>
      </c>
      <c r="B268" s="14" t="str">
        <f t="shared" si="25"/>
        <v>I</v>
      </c>
      <c r="C268" s="52">
        <f t="shared" si="26"/>
        <v>15789.92</v>
      </c>
      <c r="D268" s="10" t="str">
        <f t="shared" si="27"/>
        <v>vis</v>
      </c>
      <c r="E268" s="60">
        <f>VLOOKUP(C268,Active!C$21:E$962,3,FALSE)</f>
        <v>-49161.991691860363</v>
      </c>
      <c r="F268" s="14" t="s">
        <v>122</v>
      </c>
      <c r="G268" s="10" t="str">
        <f t="shared" si="28"/>
        <v>15789.920</v>
      </c>
      <c r="H268" s="52">
        <f t="shared" si="29"/>
        <v>-49162</v>
      </c>
      <c r="I268" s="61" t="s">
        <v>183</v>
      </c>
      <c r="J268" s="62" t="s">
        <v>184</v>
      </c>
      <c r="K268" s="61">
        <v>-49162</v>
      </c>
      <c r="L268" s="61" t="s">
        <v>185</v>
      </c>
      <c r="M268" s="62" t="s">
        <v>186</v>
      </c>
      <c r="N268" s="62"/>
      <c r="O268" s="63" t="s">
        <v>187</v>
      </c>
      <c r="P268" s="63" t="s">
        <v>188</v>
      </c>
    </row>
    <row r="269" spans="1:16" ht="13.5" thickBot="1" x14ac:dyDescent="0.25">
      <c r="A269" s="52" t="str">
        <f t="shared" si="24"/>
        <v> VB 7.72 </v>
      </c>
      <c r="B269" s="14" t="str">
        <f t="shared" si="25"/>
        <v>I</v>
      </c>
      <c r="C269" s="52">
        <f t="shared" si="26"/>
        <v>15993.579</v>
      </c>
      <c r="D269" s="10" t="str">
        <f t="shared" si="27"/>
        <v>vis</v>
      </c>
      <c r="E269" s="60">
        <f>VLOOKUP(C269,Active!C$21:E$962,3,FALSE)</f>
        <v>-48774.015233913458</v>
      </c>
      <c r="F269" s="14" t="s">
        <v>122</v>
      </c>
      <c r="G269" s="10" t="str">
        <f t="shared" si="28"/>
        <v>15993.579</v>
      </c>
      <c r="H269" s="52">
        <f t="shared" si="29"/>
        <v>-48774</v>
      </c>
      <c r="I269" s="61" t="s">
        <v>189</v>
      </c>
      <c r="J269" s="62" t="s">
        <v>190</v>
      </c>
      <c r="K269" s="61">
        <v>-48774</v>
      </c>
      <c r="L269" s="61" t="s">
        <v>191</v>
      </c>
      <c r="M269" s="62" t="s">
        <v>186</v>
      </c>
      <c r="N269" s="62"/>
      <c r="O269" s="63" t="s">
        <v>187</v>
      </c>
      <c r="P269" s="63" t="s">
        <v>188</v>
      </c>
    </row>
    <row r="270" spans="1:16" ht="13.5" thickBot="1" x14ac:dyDescent="0.25">
      <c r="A270" s="52" t="str">
        <f t="shared" si="24"/>
        <v> VB 7.72 </v>
      </c>
      <c r="B270" s="14" t="str">
        <f t="shared" si="25"/>
        <v>I</v>
      </c>
      <c r="C270" s="52">
        <f t="shared" si="26"/>
        <v>16115.843999999999</v>
      </c>
      <c r="D270" s="10" t="str">
        <f t="shared" si="27"/>
        <v>vis</v>
      </c>
      <c r="E270" s="60">
        <f>VLOOKUP(C270,Active!C$21:E$962,3,FALSE)</f>
        <v>-48541.096769073316</v>
      </c>
      <c r="F270" s="14" t="s">
        <v>122</v>
      </c>
      <c r="G270" s="10" t="str">
        <f t="shared" si="28"/>
        <v>16115.844</v>
      </c>
      <c r="H270" s="52">
        <f t="shared" si="29"/>
        <v>-48541</v>
      </c>
      <c r="I270" s="61" t="s">
        <v>192</v>
      </c>
      <c r="J270" s="62" t="s">
        <v>193</v>
      </c>
      <c r="K270" s="61">
        <v>-48541</v>
      </c>
      <c r="L270" s="61" t="s">
        <v>194</v>
      </c>
      <c r="M270" s="62" t="s">
        <v>186</v>
      </c>
      <c r="N270" s="62"/>
      <c r="O270" s="63" t="s">
        <v>187</v>
      </c>
      <c r="P270" s="63" t="s">
        <v>188</v>
      </c>
    </row>
    <row r="271" spans="1:16" ht="13.5" thickBot="1" x14ac:dyDescent="0.25">
      <c r="A271" s="52" t="str">
        <f t="shared" si="24"/>
        <v> VB 7.72 </v>
      </c>
      <c r="B271" s="14" t="str">
        <f t="shared" si="25"/>
        <v>I</v>
      </c>
      <c r="C271" s="52">
        <f t="shared" si="26"/>
        <v>16342.64</v>
      </c>
      <c r="D271" s="10" t="str">
        <f t="shared" si="27"/>
        <v>vis</v>
      </c>
      <c r="E271" s="60">
        <f>VLOOKUP(C271,Active!C$21:E$962,3,FALSE)</f>
        <v>-48109.043637335817</v>
      </c>
      <c r="F271" s="14" t="s">
        <v>122</v>
      </c>
      <c r="G271" s="10" t="str">
        <f t="shared" si="28"/>
        <v>16342.640</v>
      </c>
      <c r="H271" s="52">
        <f t="shared" si="29"/>
        <v>-48109</v>
      </c>
      <c r="I271" s="61" t="s">
        <v>195</v>
      </c>
      <c r="J271" s="62" t="s">
        <v>196</v>
      </c>
      <c r="K271" s="61">
        <v>-48109</v>
      </c>
      <c r="L271" s="61" t="s">
        <v>197</v>
      </c>
      <c r="M271" s="62" t="s">
        <v>186</v>
      </c>
      <c r="N271" s="62"/>
      <c r="O271" s="63" t="s">
        <v>187</v>
      </c>
      <c r="P271" s="63" t="s">
        <v>188</v>
      </c>
    </row>
    <row r="272" spans="1:16" ht="13.5" thickBot="1" x14ac:dyDescent="0.25">
      <c r="A272" s="52" t="str">
        <f t="shared" si="24"/>
        <v> VB 7.72 </v>
      </c>
      <c r="B272" s="14" t="str">
        <f t="shared" si="25"/>
        <v>I</v>
      </c>
      <c r="C272" s="52">
        <f t="shared" si="26"/>
        <v>16484.917000000001</v>
      </c>
      <c r="D272" s="10" t="str">
        <f t="shared" si="27"/>
        <v>vis</v>
      </c>
      <c r="E272" s="60">
        <f>VLOOKUP(C272,Active!C$21:E$962,3,FALSE)</f>
        <v>-47838.001716736617</v>
      </c>
      <c r="F272" s="14" t="s">
        <v>122</v>
      </c>
      <c r="G272" s="10" t="str">
        <f t="shared" si="28"/>
        <v>16484.917</v>
      </c>
      <c r="H272" s="52">
        <f t="shared" si="29"/>
        <v>-47838</v>
      </c>
      <c r="I272" s="61" t="s">
        <v>198</v>
      </c>
      <c r="J272" s="62" t="s">
        <v>199</v>
      </c>
      <c r="K272" s="61">
        <v>-47838</v>
      </c>
      <c r="L272" s="61" t="s">
        <v>200</v>
      </c>
      <c r="M272" s="62" t="s">
        <v>186</v>
      </c>
      <c r="N272" s="62"/>
      <c r="O272" s="63" t="s">
        <v>187</v>
      </c>
      <c r="P272" s="63" t="s">
        <v>188</v>
      </c>
    </row>
    <row r="273" spans="1:16" ht="13.5" thickBot="1" x14ac:dyDescent="0.25">
      <c r="A273" s="52" t="str">
        <f t="shared" si="24"/>
        <v> VB 7.72 </v>
      </c>
      <c r="B273" s="14" t="str">
        <f t="shared" si="25"/>
        <v>I</v>
      </c>
      <c r="C273" s="52">
        <f t="shared" si="26"/>
        <v>16506.947</v>
      </c>
      <c r="D273" s="10" t="str">
        <f t="shared" si="27"/>
        <v>vis</v>
      </c>
      <c r="E273" s="60">
        <f>VLOOKUP(C273,Active!C$21:E$962,3,FALSE)</f>
        <v>-47796.033910901526</v>
      </c>
      <c r="F273" s="14" t="s">
        <v>122</v>
      </c>
      <c r="G273" s="10" t="str">
        <f t="shared" si="28"/>
        <v>16506.947</v>
      </c>
      <c r="H273" s="52">
        <f t="shared" si="29"/>
        <v>-47796</v>
      </c>
      <c r="I273" s="61" t="s">
        <v>201</v>
      </c>
      <c r="J273" s="62" t="s">
        <v>202</v>
      </c>
      <c r="K273" s="61">
        <v>-47796</v>
      </c>
      <c r="L273" s="61" t="s">
        <v>203</v>
      </c>
      <c r="M273" s="62" t="s">
        <v>186</v>
      </c>
      <c r="N273" s="62"/>
      <c r="O273" s="63" t="s">
        <v>187</v>
      </c>
      <c r="P273" s="63" t="s">
        <v>188</v>
      </c>
    </row>
    <row r="274" spans="1:16" ht="13.5" thickBot="1" x14ac:dyDescent="0.25">
      <c r="A274" s="52" t="str">
        <f t="shared" si="24"/>
        <v> VB 7.72 </v>
      </c>
      <c r="B274" s="14" t="str">
        <f t="shared" si="25"/>
        <v>I</v>
      </c>
      <c r="C274" s="52">
        <f t="shared" si="26"/>
        <v>16514.865000000002</v>
      </c>
      <c r="D274" s="10" t="str">
        <f t="shared" si="27"/>
        <v>vis</v>
      </c>
      <c r="E274" s="60">
        <f>VLOOKUP(C274,Active!C$21:E$962,3,FALSE)</f>
        <v>-47780.949885181944</v>
      </c>
      <c r="F274" s="14" t="s">
        <v>122</v>
      </c>
      <c r="G274" s="10" t="str">
        <f t="shared" si="28"/>
        <v>16514.865</v>
      </c>
      <c r="H274" s="52">
        <f t="shared" si="29"/>
        <v>-47781</v>
      </c>
      <c r="I274" s="61" t="s">
        <v>204</v>
      </c>
      <c r="J274" s="62" t="s">
        <v>205</v>
      </c>
      <c r="K274" s="61">
        <v>-47781</v>
      </c>
      <c r="L274" s="61" t="s">
        <v>206</v>
      </c>
      <c r="M274" s="62" t="s">
        <v>186</v>
      </c>
      <c r="N274" s="62"/>
      <c r="O274" s="63" t="s">
        <v>187</v>
      </c>
      <c r="P274" s="63" t="s">
        <v>188</v>
      </c>
    </row>
    <row r="275" spans="1:16" ht="13.5" thickBot="1" x14ac:dyDescent="0.25">
      <c r="A275" s="52" t="str">
        <f t="shared" si="24"/>
        <v> VB 7.72 </v>
      </c>
      <c r="B275" s="14" t="str">
        <f t="shared" si="25"/>
        <v>I</v>
      </c>
      <c r="C275" s="52">
        <f t="shared" si="26"/>
        <v>16760.486000000001</v>
      </c>
      <c r="D275" s="10" t="str">
        <f t="shared" si="27"/>
        <v>vis</v>
      </c>
      <c r="E275" s="60">
        <f>VLOOKUP(C275,Active!C$21:E$962,3,FALSE)</f>
        <v>-47313.034568022493</v>
      </c>
      <c r="F275" s="14" t="s">
        <v>122</v>
      </c>
      <c r="G275" s="10" t="str">
        <f t="shared" si="28"/>
        <v>16760.486</v>
      </c>
      <c r="H275" s="52">
        <f t="shared" si="29"/>
        <v>-47313</v>
      </c>
      <c r="I275" s="61" t="s">
        <v>207</v>
      </c>
      <c r="J275" s="62" t="s">
        <v>208</v>
      </c>
      <c r="K275" s="61">
        <v>-47313</v>
      </c>
      <c r="L275" s="61" t="s">
        <v>203</v>
      </c>
      <c r="M275" s="62" t="s">
        <v>186</v>
      </c>
      <c r="N275" s="62"/>
      <c r="O275" s="63" t="s">
        <v>187</v>
      </c>
      <c r="P275" s="63" t="s">
        <v>188</v>
      </c>
    </row>
    <row r="276" spans="1:16" ht="13.5" thickBot="1" x14ac:dyDescent="0.25">
      <c r="A276" s="52" t="str">
        <f t="shared" si="24"/>
        <v> VB 7.72 </v>
      </c>
      <c r="B276" s="14" t="str">
        <f t="shared" si="25"/>
        <v>I</v>
      </c>
      <c r="C276" s="52">
        <f t="shared" si="26"/>
        <v>16884.863000000001</v>
      </c>
      <c r="D276" s="10" t="str">
        <f t="shared" si="27"/>
        <v>vis</v>
      </c>
      <c r="E276" s="60">
        <f>VLOOKUP(C276,Active!C$21:E$962,3,FALSE)</f>
        <v>-47076.092680307913</v>
      </c>
      <c r="F276" s="14" t="s">
        <v>122</v>
      </c>
      <c r="G276" s="10" t="str">
        <f t="shared" si="28"/>
        <v>16884.863</v>
      </c>
      <c r="H276" s="52">
        <f t="shared" si="29"/>
        <v>-47076</v>
      </c>
      <c r="I276" s="61" t="s">
        <v>209</v>
      </c>
      <c r="J276" s="62" t="s">
        <v>210</v>
      </c>
      <c r="K276" s="61">
        <v>-47076</v>
      </c>
      <c r="L276" s="61" t="s">
        <v>211</v>
      </c>
      <c r="M276" s="62" t="s">
        <v>186</v>
      </c>
      <c r="N276" s="62"/>
      <c r="O276" s="63" t="s">
        <v>187</v>
      </c>
      <c r="P276" s="63" t="s">
        <v>188</v>
      </c>
    </row>
    <row r="277" spans="1:16" ht="13.5" thickBot="1" x14ac:dyDescent="0.25">
      <c r="A277" s="52" t="str">
        <f t="shared" si="24"/>
        <v> VB 7.72 </v>
      </c>
      <c r="B277" s="14" t="str">
        <f t="shared" si="25"/>
        <v>I</v>
      </c>
      <c r="C277" s="52">
        <f t="shared" si="26"/>
        <v>16986.719000000001</v>
      </c>
      <c r="D277" s="10" t="str">
        <f t="shared" si="27"/>
        <v>vis</v>
      </c>
      <c r="E277" s="60">
        <f>VLOOKUP(C277,Active!C$21:E$962,3,FALSE)</f>
        <v>-46882.053968045555</v>
      </c>
      <c r="F277" s="14" t="s">
        <v>122</v>
      </c>
      <c r="G277" s="10" t="str">
        <f t="shared" si="28"/>
        <v>16986.719</v>
      </c>
      <c r="H277" s="52">
        <f t="shared" si="29"/>
        <v>-46882</v>
      </c>
      <c r="I277" s="61" t="s">
        <v>212</v>
      </c>
      <c r="J277" s="62" t="s">
        <v>213</v>
      </c>
      <c r="K277" s="61">
        <v>-46882</v>
      </c>
      <c r="L277" s="61" t="s">
        <v>214</v>
      </c>
      <c r="M277" s="62" t="s">
        <v>186</v>
      </c>
      <c r="N277" s="62"/>
      <c r="O277" s="63" t="s">
        <v>187</v>
      </c>
      <c r="P277" s="63" t="s">
        <v>188</v>
      </c>
    </row>
    <row r="278" spans="1:16" ht="13.5" thickBot="1" x14ac:dyDescent="0.25">
      <c r="A278" s="52" t="str">
        <f t="shared" si="24"/>
        <v> VB 7.72 </v>
      </c>
      <c r="B278" s="14" t="str">
        <f t="shared" si="25"/>
        <v>I</v>
      </c>
      <c r="C278" s="52">
        <f t="shared" si="26"/>
        <v>17814.542000000001</v>
      </c>
      <c r="D278" s="10" t="str">
        <f t="shared" si="27"/>
        <v>vis</v>
      </c>
      <c r="E278" s="60">
        <f>VLOOKUP(C278,Active!C$21:E$962,3,FALSE)</f>
        <v>-45305.026508679744</v>
      </c>
      <c r="F278" s="14" t="s">
        <v>122</v>
      </c>
      <c r="G278" s="10" t="str">
        <f t="shared" si="28"/>
        <v>17814.542</v>
      </c>
      <c r="H278" s="52">
        <f t="shared" si="29"/>
        <v>-45305</v>
      </c>
      <c r="I278" s="61" t="s">
        <v>215</v>
      </c>
      <c r="J278" s="62" t="s">
        <v>216</v>
      </c>
      <c r="K278" s="61">
        <v>-45305</v>
      </c>
      <c r="L278" s="61" t="s">
        <v>217</v>
      </c>
      <c r="M278" s="62" t="s">
        <v>186</v>
      </c>
      <c r="N278" s="62"/>
      <c r="O278" s="63" t="s">
        <v>187</v>
      </c>
      <c r="P278" s="63" t="s">
        <v>188</v>
      </c>
    </row>
    <row r="279" spans="1:16" ht="13.5" thickBot="1" x14ac:dyDescent="0.25">
      <c r="A279" s="52" t="str">
        <f t="shared" si="24"/>
        <v> VB 7.72 </v>
      </c>
      <c r="B279" s="14" t="str">
        <f t="shared" si="25"/>
        <v>I</v>
      </c>
      <c r="C279" s="52">
        <f t="shared" si="26"/>
        <v>18185.631000000001</v>
      </c>
      <c r="D279" s="10" t="str">
        <f t="shared" si="27"/>
        <v>vis</v>
      </c>
      <c r="E279" s="60">
        <f>VLOOKUP(C279,Active!C$21:E$962,3,FALSE)</f>
        <v>-44598.090916326553</v>
      </c>
      <c r="F279" s="14" t="s">
        <v>122</v>
      </c>
      <c r="G279" s="10" t="str">
        <f t="shared" si="28"/>
        <v>18185.631</v>
      </c>
      <c r="H279" s="52">
        <f t="shared" si="29"/>
        <v>-44598</v>
      </c>
      <c r="I279" s="61" t="s">
        <v>218</v>
      </c>
      <c r="J279" s="62" t="s">
        <v>219</v>
      </c>
      <c r="K279" s="61">
        <v>-44598</v>
      </c>
      <c r="L279" s="61" t="s">
        <v>220</v>
      </c>
      <c r="M279" s="62" t="s">
        <v>186</v>
      </c>
      <c r="N279" s="62"/>
      <c r="O279" s="63" t="s">
        <v>187</v>
      </c>
      <c r="P279" s="63" t="s">
        <v>188</v>
      </c>
    </row>
    <row r="280" spans="1:16" ht="13.5" thickBot="1" x14ac:dyDescent="0.25">
      <c r="A280" s="52" t="str">
        <f t="shared" si="24"/>
        <v> VB 7.72 </v>
      </c>
      <c r="B280" s="14" t="str">
        <f t="shared" si="25"/>
        <v>I</v>
      </c>
      <c r="C280" s="52">
        <f t="shared" si="26"/>
        <v>18388.833999999999</v>
      </c>
      <c r="D280" s="10" t="str">
        <f t="shared" si="27"/>
        <v>vis</v>
      </c>
      <c r="E280" s="60">
        <f>VLOOKUP(C280,Active!C$21:E$962,3,FALSE)</f>
        <v>-44210.98315195481</v>
      </c>
      <c r="F280" s="14" t="s">
        <v>122</v>
      </c>
      <c r="G280" s="10" t="str">
        <f t="shared" si="28"/>
        <v>18388.834</v>
      </c>
      <c r="H280" s="52">
        <f t="shared" si="29"/>
        <v>-44211</v>
      </c>
      <c r="I280" s="61" t="s">
        <v>221</v>
      </c>
      <c r="J280" s="62" t="s">
        <v>222</v>
      </c>
      <c r="K280" s="61">
        <v>-44211</v>
      </c>
      <c r="L280" s="61" t="s">
        <v>223</v>
      </c>
      <c r="M280" s="62" t="s">
        <v>186</v>
      </c>
      <c r="N280" s="62"/>
      <c r="O280" s="63" t="s">
        <v>187</v>
      </c>
      <c r="P280" s="63" t="s">
        <v>188</v>
      </c>
    </row>
    <row r="281" spans="1:16" ht="13.5" thickBot="1" x14ac:dyDescent="0.25">
      <c r="A281" s="52" t="str">
        <f t="shared" si="24"/>
        <v> VB 7.72 </v>
      </c>
      <c r="B281" s="14" t="str">
        <f t="shared" si="25"/>
        <v>I</v>
      </c>
      <c r="C281" s="52">
        <f t="shared" si="26"/>
        <v>18425.55</v>
      </c>
      <c r="D281" s="10" t="str">
        <f t="shared" si="27"/>
        <v>vis</v>
      </c>
      <c r="E281" s="60">
        <f>VLOOKUP(C281,Active!C$21:E$962,3,FALSE)</f>
        <v>-44141.038078916157</v>
      </c>
      <c r="F281" s="14" t="s">
        <v>122</v>
      </c>
      <c r="G281" s="10" t="str">
        <f t="shared" si="28"/>
        <v>18425.550</v>
      </c>
      <c r="H281" s="52">
        <f t="shared" si="29"/>
        <v>-44141</v>
      </c>
      <c r="I281" s="61" t="s">
        <v>224</v>
      </c>
      <c r="J281" s="62" t="s">
        <v>225</v>
      </c>
      <c r="K281" s="61">
        <v>-44141</v>
      </c>
      <c r="L281" s="61" t="s">
        <v>226</v>
      </c>
      <c r="M281" s="62" t="s">
        <v>186</v>
      </c>
      <c r="N281" s="62"/>
      <c r="O281" s="63" t="s">
        <v>187</v>
      </c>
      <c r="P281" s="63" t="s">
        <v>188</v>
      </c>
    </row>
    <row r="282" spans="1:16" ht="13.5" thickBot="1" x14ac:dyDescent="0.25">
      <c r="A282" s="52" t="str">
        <f t="shared" si="24"/>
        <v> VB 7.72 </v>
      </c>
      <c r="B282" s="14" t="str">
        <f t="shared" si="25"/>
        <v>I</v>
      </c>
      <c r="C282" s="52">
        <f t="shared" si="26"/>
        <v>18491.707999999999</v>
      </c>
      <c r="D282" s="10" t="str">
        <f t="shared" si="27"/>
        <v>vis</v>
      </c>
      <c r="E282" s="60">
        <f>VLOOKUP(C282,Active!C$21:E$962,3,FALSE)</f>
        <v>-44015.0051193865</v>
      </c>
      <c r="F282" s="14" t="s">
        <v>122</v>
      </c>
      <c r="G282" s="10" t="str">
        <f t="shared" si="28"/>
        <v>18491.708</v>
      </c>
      <c r="H282" s="52">
        <f t="shared" si="29"/>
        <v>-44015</v>
      </c>
      <c r="I282" s="61" t="s">
        <v>227</v>
      </c>
      <c r="J282" s="62" t="s">
        <v>228</v>
      </c>
      <c r="K282" s="61">
        <v>-44015</v>
      </c>
      <c r="L282" s="61" t="s">
        <v>180</v>
      </c>
      <c r="M282" s="62" t="s">
        <v>186</v>
      </c>
      <c r="N282" s="62"/>
      <c r="O282" s="63" t="s">
        <v>187</v>
      </c>
      <c r="P282" s="63" t="s">
        <v>188</v>
      </c>
    </row>
    <row r="283" spans="1:16" ht="13.5" thickBot="1" x14ac:dyDescent="0.25">
      <c r="A283" s="52" t="str">
        <f t="shared" si="24"/>
        <v> VB 7.72 </v>
      </c>
      <c r="B283" s="14" t="str">
        <f t="shared" si="25"/>
        <v>I</v>
      </c>
      <c r="C283" s="52">
        <f t="shared" si="26"/>
        <v>19226.63</v>
      </c>
      <c r="D283" s="10" t="str">
        <f t="shared" si="27"/>
        <v>vis</v>
      </c>
      <c r="E283" s="60">
        <f>VLOOKUP(C283,Active!C$21:E$962,3,FALSE)</f>
        <v>-42614.956830691881</v>
      </c>
      <c r="F283" s="14" t="s">
        <v>122</v>
      </c>
      <c r="G283" s="10" t="str">
        <f t="shared" si="28"/>
        <v>19226.630</v>
      </c>
      <c r="H283" s="52">
        <f t="shared" si="29"/>
        <v>-42615</v>
      </c>
      <c r="I283" s="61" t="s">
        <v>229</v>
      </c>
      <c r="J283" s="62" t="s">
        <v>230</v>
      </c>
      <c r="K283" s="61">
        <v>-42615</v>
      </c>
      <c r="L283" s="61" t="s">
        <v>231</v>
      </c>
      <c r="M283" s="62" t="s">
        <v>186</v>
      </c>
      <c r="N283" s="62"/>
      <c r="O283" s="63" t="s">
        <v>187</v>
      </c>
      <c r="P283" s="63" t="s">
        <v>188</v>
      </c>
    </row>
    <row r="284" spans="1:16" ht="13.5" thickBot="1" x14ac:dyDescent="0.25">
      <c r="A284" s="52" t="str">
        <f t="shared" si="24"/>
        <v> VB 7.72 </v>
      </c>
      <c r="B284" s="14" t="str">
        <f t="shared" si="25"/>
        <v>I</v>
      </c>
      <c r="C284" s="52">
        <f t="shared" si="26"/>
        <v>19902.710999999999</v>
      </c>
      <c r="D284" s="10" t="str">
        <f t="shared" si="27"/>
        <v>vis</v>
      </c>
      <c r="E284" s="60">
        <f>VLOOKUP(C284,Active!C$21:E$962,3,FALSE)</f>
        <v>-41327.00239869918</v>
      </c>
      <c r="F284" s="14" t="s">
        <v>122</v>
      </c>
      <c r="G284" s="10" t="str">
        <f t="shared" si="28"/>
        <v>19902.711</v>
      </c>
      <c r="H284" s="52">
        <f t="shared" si="29"/>
        <v>-41327</v>
      </c>
      <c r="I284" s="61" t="s">
        <v>232</v>
      </c>
      <c r="J284" s="62" t="s">
        <v>233</v>
      </c>
      <c r="K284" s="61">
        <v>-41327</v>
      </c>
      <c r="L284" s="61" t="s">
        <v>200</v>
      </c>
      <c r="M284" s="62" t="s">
        <v>186</v>
      </c>
      <c r="N284" s="62"/>
      <c r="O284" s="63" t="s">
        <v>187</v>
      </c>
      <c r="P284" s="63" t="s">
        <v>188</v>
      </c>
    </row>
    <row r="285" spans="1:16" ht="13.5" thickBot="1" x14ac:dyDescent="0.25">
      <c r="A285" s="52" t="str">
        <f t="shared" si="24"/>
        <v> VB 7.72 </v>
      </c>
      <c r="B285" s="14" t="str">
        <f t="shared" si="25"/>
        <v>I</v>
      </c>
      <c r="C285" s="52">
        <f t="shared" si="26"/>
        <v>19932.579000000002</v>
      </c>
      <c r="D285" s="10" t="str">
        <f t="shared" si="27"/>
        <v>vis</v>
      </c>
      <c r="E285" s="60">
        <f>VLOOKUP(C285,Active!C$21:E$962,3,FALSE)</f>
        <v>-41270.10296952611</v>
      </c>
      <c r="F285" s="14" t="s">
        <v>122</v>
      </c>
      <c r="G285" s="10" t="str">
        <f t="shared" si="28"/>
        <v>19932.579</v>
      </c>
      <c r="H285" s="52">
        <f t="shared" si="29"/>
        <v>-41270</v>
      </c>
      <c r="I285" s="61" t="s">
        <v>234</v>
      </c>
      <c r="J285" s="62" t="s">
        <v>235</v>
      </c>
      <c r="K285" s="61">
        <v>-41270</v>
      </c>
      <c r="L285" s="61" t="s">
        <v>236</v>
      </c>
      <c r="M285" s="62" t="s">
        <v>186</v>
      </c>
      <c r="N285" s="62"/>
      <c r="O285" s="63" t="s">
        <v>187</v>
      </c>
      <c r="P285" s="63" t="s">
        <v>188</v>
      </c>
    </row>
    <row r="286" spans="1:16" ht="13.5" thickBot="1" x14ac:dyDescent="0.25">
      <c r="A286" s="52" t="str">
        <f t="shared" si="24"/>
        <v> VB 7.72 </v>
      </c>
      <c r="B286" s="14" t="str">
        <f t="shared" si="25"/>
        <v>I</v>
      </c>
      <c r="C286" s="52">
        <f t="shared" si="26"/>
        <v>20150.953000000001</v>
      </c>
      <c r="D286" s="10" t="str">
        <f t="shared" si="27"/>
        <v>vis</v>
      </c>
      <c r="E286" s="60">
        <f>VLOOKUP(C286,Active!C$21:E$962,3,FALSE)</f>
        <v>-40854.093998512319</v>
      </c>
      <c r="F286" s="14" t="s">
        <v>122</v>
      </c>
      <c r="G286" s="10" t="str">
        <f t="shared" si="28"/>
        <v>20150.953</v>
      </c>
      <c r="H286" s="52">
        <f t="shared" si="29"/>
        <v>-40854</v>
      </c>
      <c r="I286" s="61" t="s">
        <v>237</v>
      </c>
      <c r="J286" s="62" t="s">
        <v>238</v>
      </c>
      <c r="K286" s="61">
        <v>-40854</v>
      </c>
      <c r="L286" s="61" t="s">
        <v>211</v>
      </c>
      <c r="M286" s="62" t="s">
        <v>186</v>
      </c>
      <c r="N286" s="62"/>
      <c r="O286" s="63" t="s">
        <v>187</v>
      </c>
      <c r="P286" s="63" t="s">
        <v>188</v>
      </c>
    </row>
    <row r="287" spans="1:16" ht="13.5" thickBot="1" x14ac:dyDescent="0.25">
      <c r="A287" s="52" t="str">
        <f t="shared" si="24"/>
        <v> VB 7.72 </v>
      </c>
      <c r="B287" s="14" t="str">
        <f t="shared" si="25"/>
        <v>I</v>
      </c>
      <c r="C287" s="52">
        <f t="shared" si="26"/>
        <v>20517.902999999998</v>
      </c>
      <c r="D287" s="10" t="str">
        <f t="shared" si="27"/>
        <v>vis</v>
      </c>
      <c r="E287" s="60">
        <f>VLOOKUP(C287,Active!C$21:E$962,3,FALSE)</f>
        <v>-40155.043324377533</v>
      </c>
      <c r="F287" s="14" t="s">
        <v>122</v>
      </c>
      <c r="G287" s="10" t="str">
        <f t="shared" si="28"/>
        <v>20517.903</v>
      </c>
      <c r="H287" s="52">
        <f t="shared" si="29"/>
        <v>-40155</v>
      </c>
      <c r="I287" s="61" t="s">
        <v>239</v>
      </c>
      <c r="J287" s="62" t="s">
        <v>240</v>
      </c>
      <c r="K287" s="61">
        <v>-40155</v>
      </c>
      <c r="L287" s="61" t="s">
        <v>197</v>
      </c>
      <c r="M287" s="62" t="s">
        <v>186</v>
      </c>
      <c r="N287" s="62"/>
      <c r="O287" s="63" t="s">
        <v>187</v>
      </c>
      <c r="P287" s="63" t="s">
        <v>188</v>
      </c>
    </row>
    <row r="288" spans="1:16" ht="13.5" thickBot="1" x14ac:dyDescent="0.25">
      <c r="A288" s="52" t="str">
        <f t="shared" si="24"/>
        <v> VB 7.72 </v>
      </c>
      <c r="B288" s="14" t="str">
        <f t="shared" si="25"/>
        <v>I</v>
      </c>
      <c r="C288" s="52">
        <f t="shared" si="26"/>
        <v>20577.746999999999</v>
      </c>
      <c r="D288" s="10" t="str">
        <f t="shared" si="27"/>
        <v>vis</v>
      </c>
      <c r="E288" s="60">
        <f>VLOOKUP(C288,Active!C$21:E$962,3,FALSE)</f>
        <v>-40041.038722816222</v>
      </c>
      <c r="F288" s="14" t="s">
        <v>122</v>
      </c>
      <c r="G288" s="10" t="str">
        <f t="shared" si="28"/>
        <v>20577.747</v>
      </c>
      <c r="H288" s="52">
        <f t="shared" si="29"/>
        <v>-40041</v>
      </c>
      <c r="I288" s="61" t="s">
        <v>241</v>
      </c>
      <c r="J288" s="62" t="s">
        <v>242</v>
      </c>
      <c r="K288" s="61">
        <v>-40041</v>
      </c>
      <c r="L288" s="61" t="s">
        <v>226</v>
      </c>
      <c r="M288" s="62" t="s">
        <v>186</v>
      </c>
      <c r="N288" s="62"/>
      <c r="O288" s="63" t="s">
        <v>187</v>
      </c>
      <c r="P288" s="63" t="s">
        <v>188</v>
      </c>
    </row>
    <row r="289" spans="1:16" ht="13.5" thickBot="1" x14ac:dyDescent="0.25">
      <c r="A289" s="52" t="str">
        <f t="shared" si="24"/>
        <v> VB 7.72 </v>
      </c>
      <c r="B289" s="14" t="str">
        <f t="shared" si="25"/>
        <v>I</v>
      </c>
      <c r="C289" s="52">
        <f t="shared" si="26"/>
        <v>20609.755000000001</v>
      </c>
      <c r="D289" s="10" t="str">
        <f t="shared" si="27"/>
        <v>vis</v>
      </c>
      <c r="E289" s="60">
        <f>VLOOKUP(C289,Active!C$21:E$962,3,FALSE)</f>
        <v>-39980.062529935152</v>
      </c>
      <c r="F289" s="14" t="s">
        <v>122</v>
      </c>
      <c r="G289" s="10" t="str">
        <f t="shared" si="28"/>
        <v>20609.755</v>
      </c>
      <c r="H289" s="52">
        <f t="shared" si="29"/>
        <v>-39980</v>
      </c>
      <c r="I289" s="61" t="s">
        <v>243</v>
      </c>
      <c r="J289" s="62" t="s">
        <v>244</v>
      </c>
      <c r="K289" s="61">
        <v>-39980</v>
      </c>
      <c r="L289" s="61" t="s">
        <v>245</v>
      </c>
      <c r="M289" s="62" t="s">
        <v>186</v>
      </c>
      <c r="N289" s="62"/>
      <c r="O289" s="63" t="s">
        <v>187</v>
      </c>
      <c r="P289" s="63" t="s">
        <v>188</v>
      </c>
    </row>
    <row r="290" spans="1:16" ht="13.5" thickBot="1" x14ac:dyDescent="0.25">
      <c r="A290" s="52" t="str">
        <f t="shared" si="24"/>
        <v> VB 7.72 </v>
      </c>
      <c r="B290" s="14" t="str">
        <f t="shared" si="25"/>
        <v>II</v>
      </c>
      <c r="C290" s="52">
        <f t="shared" si="26"/>
        <v>21125.563999999998</v>
      </c>
      <c r="D290" s="10" t="str">
        <f t="shared" si="27"/>
        <v>vis</v>
      </c>
      <c r="E290" s="60">
        <f>VLOOKUP(C290,Active!C$21:E$962,3,FALSE)</f>
        <v>-38997.431029254432</v>
      </c>
      <c r="F290" s="14" t="s">
        <v>122</v>
      </c>
      <c r="G290" s="10" t="str">
        <f t="shared" si="28"/>
        <v>21125.564</v>
      </c>
      <c r="H290" s="52">
        <f t="shared" si="29"/>
        <v>-38997.5</v>
      </c>
      <c r="I290" s="61" t="s">
        <v>246</v>
      </c>
      <c r="J290" s="62" t="s">
        <v>247</v>
      </c>
      <c r="K290" s="61">
        <v>-38997.5</v>
      </c>
      <c r="L290" s="61" t="s">
        <v>248</v>
      </c>
      <c r="M290" s="62" t="s">
        <v>186</v>
      </c>
      <c r="N290" s="62"/>
      <c r="O290" s="63" t="s">
        <v>187</v>
      </c>
      <c r="P290" s="63" t="s">
        <v>188</v>
      </c>
    </row>
    <row r="291" spans="1:16" ht="13.5" thickBot="1" x14ac:dyDescent="0.25">
      <c r="A291" s="52" t="str">
        <f t="shared" si="24"/>
        <v> VB 7.72 </v>
      </c>
      <c r="B291" s="14" t="str">
        <f t="shared" si="25"/>
        <v>I</v>
      </c>
      <c r="C291" s="52">
        <f t="shared" si="26"/>
        <v>21151.483</v>
      </c>
      <c r="D291" s="10" t="str">
        <f t="shared" si="27"/>
        <v>vis</v>
      </c>
      <c r="E291" s="60">
        <f>VLOOKUP(C291,Active!C$21:E$962,3,FALSE)</f>
        <v>-38948.054562643447</v>
      </c>
      <c r="F291" s="14" t="s">
        <v>122</v>
      </c>
      <c r="G291" s="10" t="str">
        <f t="shared" si="28"/>
        <v>21151.483</v>
      </c>
      <c r="H291" s="52">
        <f t="shared" si="29"/>
        <v>-38948</v>
      </c>
      <c r="I291" s="61" t="s">
        <v>249</v>
      </c>
      <c r="J291" s="62" t="s">
        <v>250</v>
      </c>
      <c r="K291" s="61">
        <v>-38948</v>
      </c>
      <c r="L291" s="61" t="s">
        <v>251</v>
      </c>
      <c r="M291" s="62" t="s">
        <v>186</v>
      </c>
      <c r="N291" s="62"/>
      <c r="O291" s="63" t="s">
        <v>187</v>
      </c>
      <c r="P291" s="63" t="s">
        <v>188</v>
      </c>
    </row>
    <row r="292" spans="1:16" ht="13.5" thickBot="1" x14ac:dyDescent="0.25">
      <c r="A292" s="52" t="str">
        <f t="shared" si="24"/>
        <v> VB 7.72 </v>
      </c>
      <c r="B292" s="14" t="str">
        <f t="shared" si="25"/>
        <v>I</v>
      </c>
      <c r="C292" s="52">
        <f t="shared" si="26"/>
        <v>21542.552</v>
      </c>
      <c r="D292" s="10" t="str">
        <f t="shared" si="27"/>
        <v>vis</v>
      </c>
      <c r="E292" s="60">
        <f>VLOOKUP(C292,Active!C$21:E$962,3,FALSE)</f>
        <v>-38203.056475483841</v>
      </c>
      <c r="F292" s="14" t="s">
        <v>122</v>
      </c>
      <c r="G292" s="10" t="str">
        <f t="shared" si="28"/>
        <v>21542.552</v>
      </c>
      <c r="H292" s="52">
        <f t="shared" si="29"/>
        <v>-38203</v>
      </c>
      <c r="I292" s="61" t="s">
        <v>252</v>
      </c>
      <c r="J292" s="62" t="s">
        <v>253</v>
      </c>
      <c r="K292" s="61">
        <v>-38203</v>
      </c>
      <c r="L292" s="61" t="s">
        <v>254</v>
      </c>
      <c r="M292" s="62" t="s">
        <v>186</v>
      </c>
      <c r="N292" s="62"/>
      <c r="O292" s="63" t="s">
        <v>187</v>
      </c>
      <c r="P292" s="63" t="s">
        <v>188</v>
      </c>
    </row>
    <row r="293" spans="1:16" ht="13.5" thickBot="1" x14ac:dyDescent="0.25">
      <c r="A293" s="52" t="str">
        <f t="shared" si="24"/>
        <v> VB 7.72 </v>
      </c>
      <c r="B293" s="14" t="str">
        <f t="shared" si="25"/>
        <v>I</v>
      </c>
      <c r="C293" s="52">
        <f t="shared" si="26"/>
        <v>21643.893</v>
      </c>
      <c r="D293" s="10" t="str">
        <f t="shared" si="27"/>
        <v>vis</v>
      </c>
      <c r="E293" s="60">
        <f>VLOOKUP(C293,Active!C$21:E$962,3,FALSE)</f>
        <v>-38009.998853553079</v>
      </c>
      <c r="F293" s="14" t="s">
        <v>122</v>
      </c>
      <c r="G293" s="10" t="str">
        <f t="shared" si="28"/>
        <v>21643.893</v>
      </c>
      <c r="H293" s="52">
        <f t="shared" si="29"/>
        <v>-38010</v>
      </c>
      <c r="I293" s="61" t="s">
        <v>255</v>
      </c>
      <c r="J293" s="62" t="s">
        <v>256</v>
      </c>
      <c r="K293" s="61">
        <v>-38010</v>
      </c>
      <c r="L293" s="61" t="s">
        <v>257</v>
      </c>
      <c r="M293" s="62" t="s">
        <v>186</v>
      </c>
      <c r="N293" s="62"/>
      <c r="O293" s="63" t="s">
        <v>187</v>
      </c>
      <c r="P293" s="63" t="s">
        <v>188</v>
      </c>
    </row>
    <row r="294" spans="1:16" ht="13.5" thickBot="1" x14ac:dyDescent="0.25">
      <c r="A294" s="52" t="str">
        <f t="shared" si="24"/>
        <v> VB 7.72 </v>
      </c>
      <c r="B294" s="14" t="str">
        <f t="shared" si="25"/>
        <v>I</v>
      </c>
      <c r="C294" s="52">
        <f t="shared" si="26"/>
        <v>21795.608</v>
      </c>
      <c r="D294" s="10" t="str">
        <f t="shared" si="27"/>
        <v>vis</v>
      </c>
      <c r="E294" s="60">
        <f>VLOOKUP(C294,Active!C$21:E$962,3,FALSE)</f>
        <v>-37720.977261983768</v>
      </c>
      <c r="F294" s="14" t="s">
        <v>122</v>
      </c>
      <c r="G294" s="10" t="str">
        <f t="shared" si="28"/>
        <v>21795.608</v>
      </c>
      <c r="H294" s="52">
        <f t="shared" si="29"/>
        <v>-37721</v>
      </c>
      <c r="I294" s="61" t="s">
        <v>258</v>
      </c>
      <c r="J294" s="62" t="s">
        <v>259</v>
      </c>
      <c r="K294" s="61">
        <v>-37721</v>
      </c>
      <c r="L294" s="61" t="s">
        <v>260</v>
      </c>
      <c r="M294" s="62" t="s">
        <v>186</v>
      </c>
      <c r="N294" s="62"/>
      <c r="O294" s="63" t="s">
        <v>187</v>
      </c>
      <c r="P294" s="63" t="s">
        <v>188</v>
      </c>
    </row>
    <row r="295" spans="1:16" ht="13.5" thickBot="1" x14ac:dyDescent="0.25">
      <c r="A295" s="52" t="str">
        <f t="shared" si="24"/>
        <v> VB 7.72 </v>
      </c>
      <c r="B295" s="14" t="str">
        <f t="shared" si="25"/>
        <v>I</v>
      </c>
      <c r="C295" s="52">
        <f t="shared" si="26"/>
        <v>22001.858</v>
      </c>
      <c r="D295" s="10" t="str">
        <f t="shared" si="27"/>
        <v>vis</v>
      </c>
      <c r="E295" s="60">
        <f>VLOOKUP(C295,Active!C$21:E$962,3,FALSE)</f>
        <v>-37328.064871902556</v>
      </c>
      <c r="F295" s="14" t="s">
        <v>122</v>
      </c>
      <c r="G295" s="10" t="str">
        <f t="shared" si="28"/>
        <v>22001.858</v>
      </c>
      <c r="H295" s="52">
        <f t="shared" si="29"/>
        <v>-37328</v>
      </c>
      <c r="I295" s="61" t="s">
        <v>261</v>
      </c>
      <c r="J295" s="62" t="s">
        <v>262</v>
      </c>
      <c r="K295" s="61">
        <v>-37328</v>
      </c>
      <c r="L295" s="61" t="s">
        <v>263</v>
      </c>
      <c r="M295" s="62" t="s">
        <v>186</v>
      </c>
      <c r="N295" s="62"/>
      <c r="O295" s="63" t="s">
        <v>187</v>
      </c>
      <c r="P295" s="63" t="s">
        <v>188</v>
      </c>
    </row>
    <row r="296" spans="1:16" ht="13.5" thickBot="1" x14ac:dyDescent="0.25">
      <c r="A296" s="52" t="str">
        <f t="shared" si="24"/>
        <v> VB 7.72 </v>
      </c>
      <c r="B296" s="14" t="str">
        <f t="shared" si="25"/>
        <v>I</v>
      </c>
      <c r="C296" s="52">
        <f t="shared" si="26"/>
        <v>22051.771000000001</v>
      </c>
      <c r="D296" s="10" t="str">
        <f t="shared" si="27"/>
        <v>vis</v>
      </c>
      <c r="E296" s="60">
        <f>VLOOKUP(C296,Active!C$21:E$962,3,FALSE)</f>
        <v>-37232.979120988013</v>
      </c>
      <c r="F296" s="14" t="s">
        <v>122</v>
      </c>
      <c r="G296" s="10" t="str">
        <f t="shared" si="28"/>
        <v>22051.771</v>
      </c>
      <c r="H296" s="52">
        <f t="shared" si="29"/>
        <v>-37233</v>
      </c>
      <c r="I296" s="61" t="s">
        <v>264</v>
      </c>
      <c r="J296" s="62" t="s">
        <v>265</v>
      </c>
      <c r="K296" s="61">
        <v>-37233</v>
      </c>
      <c r="L296" s="61" t="s">
        <v>266</v>
      </c>
      <c r="M296" s="62" t="s">
        <v>186</v>
      </c>
      <c r="N296" s="62"/>
      <c r="O296" s="63" t="s">
        <v>187</v>
      </c>
      <c r="P296" s="63" t="s">
        <v>188</v>
      </c>
    </row>
    <row r="297" spans="1:16" ht="13.5" thickBot="1" x14ac:dyDescent="0.25">
      <c r="A297" s="52" t="str">
        <f t="shared" si="24"/>
        <v> VB 7.72 </v>
      </c>
      <c r="B297" s="14" t="str">
        <f t="shared" si="25"/>
        <v>I</v>
      </c>
      <c r="C297" s="52">
        <f t="shared" si="26"/>
        <v>22675.952000000001</v>
      </c>
      <c r="D297" s="10" t="str">
        <f t="shared" si="27"/>
        <v>vis</v>
      </c>
      <c r="E297" s="60">
        <f>VLOOKUP(C297,Active!C$21:E$962,3,FALSE)</f>
        <v>-36043.895734063015</v>
      </c>
      <c r="F297" s="14" t="s">
        <v>122</v>
      </c>
      <c r="G297" s="10" t="str">
        <f t="shared" si="28"/>
        <v>22675.952</v>
      </c>
      <c r="H297" s="52">
        <f t="shared" si="29"/>
        <v>-36044</v>
      </c>
      <c r="I297" s="61" t="s">
        <v>267</v>
      </c>
      <c r="J297" s="62" t="s">
        <v>268</v>
      </c>
      <c r="K297" s="61">
        <v>-36044</v>
      </c>
      <c r="L297" s="61" t="s">
        <v>269</v>
      </c>
      <c r="M297" s="62" t="s">
        <v>186</v>
      </c>
      <c r="N297" s="62"/>
      <c r="O297" s="63" t="s">
        <v>187</v>
      </c>
      <c r="P297" s="63" t="s">
        <v>188</v>
      </c>
    </row>
    <row r="298" spans="1:16" ht="13.5" thickBot="1" x14ac:dyDescent="0.25">
      <c r="A298" s="52" t="str">
        <f t="shared" si="24"/>
        <v> VB 7.72 </v>
      </c>
      <c r="B298" s="14" t="str">
        <f t="shared" si="25"/>
        <v>I</v>
      </c>
      <c r="C298" s="52">
        <f t="shared" si="26"/>
        <v>22767.77</v>
      </c>
      <c r="D298" s="10" t="str">
        <f t="shared" si="27"/>
        <v>vis</v>
      </c>
      <c r="E298" s="60">
        <f>VLOOKUP(C298,Active!C$21:E$962,3,FALSE)</f>
        <v>-35868.979710632826</v>
      </c>
      <c r="F298" s="14" t="s">
        <v>122</v>
      </c>
      <c r="G298" s="10" t="str">
        <f t="shared" si="28"/>
        <v>22767.770</v>
      </c>
      <c r="H298" s="52">
        <f t="shared" si="29"/>
        <v>-35869</v>
      </c>
      <c r="I298" s="61" t="s">
        <v>270</v>
      </c>
      <c r="J298" s="62" t="s">
        <v>271</v>
      </c>
      <c r="K298" s="61">
        <v>-35869</v>
      </c>
      <c r="L298" s="61" t="s">
        <v>266</v>
      </c>
      <c r="M298" s="62" t="s">
        <v>186</v>
      </c>
      <c r="N298" s="62"/>
      <c r="O298" s="63" t="s">
        <v>187</v>
      </c>
      <c r="P298" s="63" t="s">
        <v>188</v>
      </c>
    </row>
    <row r="299" spans="1:16" ht="13.5" thickBot="1" x14ac:dyDescent="0.25">
      <c r="A299" s="52" t="str">
        <f t="shared" si="24"/>
        <v> VB 7.72 </v>
      </c>
      <c r="B299" s="14" t="str">
        <f t="shared" si="25"/>
        <v>I</v>
      </c>
      <c r="C299" s="52">
        <f t="shared" si="26"/>
        <v>24233.838</v>
      </c>
      <c r="D299" s="10" t="str">
        <f t="shared" si="27"/>
        <v>vis</v>
      </c>
      <c r="E299" s="60">
        <f>VLOOKUP(C299,Active!C$21:E$962,3,FALSE)</f>
        <v>-33076.076525655466</v>
      </c>
      <c r="F299" s="14" t="s">
        <v>122</v>
      </c>
      <c r="G299" s="10" t="str">
        <f t="shared" si="28"/>
        <v>24233.838</v>
      </c>
      <c r="H299" s="52">
        <f t="shared" si="29"/>
        <v>-33076</v>
      </c>
      <c r="I299" s="61" t="s">
        <v>272</v>
      </c>
      <c r="J299" s="62" t="s">
        <v>273</v>
      </c>
      <c r="K299" s="61">
        <v>-33076</v>
      </c>
      <c r="L299" s="61" t="s">
        <v>274</v>
      </c>
      <c r="M299" s="62" t="s">
        <v>186</v>
      </c>
      <c r="N299" s="62"/>
      <c r="O299" s="63" t="s">
        <v>187</v>
      </c>
      <c r="P299" s="63" t="s">
        <v>188</v>
      </c>
    </row>
    <row r="300" spans="1:16" ht="13.5" thickBot="1" x14ac:dyDescent="0.25">
      <c r="A300" s="52" t="str">
        <f t="shared" si="24"/>
        <v> VB 7.72 </v>
      </c>
      <c r="B300" s="14" t="str">
        <f t="shared" si="25"/>
        <v>I</v>
      </c>
      <c r="C300" s="52">
        <f t="shared" si="26"/>
        <v>24242.760999999999</v>
      </c>
      <c r="D300" s="10" t="str">
        <f t="shared" si="27"/>
        <v>vis</v>
      </c>
      <c r="E300" s="60">
        <f>VLOOKUP(C300,Active!C$21:E$962,3,FALSE)</f>
        <v>-33059.07794501695</v>
      </c>
      <c r="F300" s="14" t="s">
        <v>122</v>
      </c>
      <c r="G300" s="10" t="str">
        <f t="shared" si="28"/>
        <v>24242.761</v>
      </c>
      <c r="H300" s="52">
        <f t="shared" si="29"/>
        <v>-33059</v>
      </c>
      <c r="I300" s="61" t="s">
        <v>275</v>
      </c>
      <c r="J300" s="62" t="s">
        <v>276</v>
      </c>
      <c r="K300" s="61">
        <v>-33059</v>
      </c>
      <c r="L300" s="61" t="s">
        <v>277</v>
      </c>
      <c r="M300" s="62" t="s">
        <v>186</v>
      </c>
      <c r="N300" s="62"/>
      <c r="O300" s="63" t="s">
        <v>187</v>
      </c>
      <c r="P300" s="63" t="s">
        <v>188</v>
      </c>
    </row>
    <row r="301" spans="1:16" ht="13.5" thickBot="1" x14ac:dyDescent="0.25">
      <c r="A301" s="52" t="str">
        <f t="shared" si="24"/>
        <v> VB 7.72 </v>
      </c>
      <c r="B301" s="14" t="str">
        <f t="shared" si="25"/>
        <v>I</v>
      </c>
      <c r="C301" s="52">
        <f t="shared" si="26"/>
        <v>24549.898000000001</v>
      </c>
      <c r="D301" s="10" t="str">
        <f t="shared" si="27"/>
        <v>vis</v>
      </c>
      <c r="E301" s="60">
        <f>VLOOKUP(C301,Active!C$21:E$962,3,FALSE)</f>
        <v>-32473.972816520592</v>
      </c>
      <c r="F301" s="14" t="s">
        <v>122</v>
      </c>
      <c r="G301" s="10" t="str">
        <f t="shared" si="28"/>
        <v>24549.898</v>
      </c>
      <c r="H301" s="52">
        <f t="shared" si="29"/>
        <v>-32474</v>
      </c>
      <c r="I301" s="61" t="s">
        <v>278</v>
      </c>
      <c r="J301" s="62" t="s">
        <v>279</v>
      </c>
      <c r="K301" s="61">
        <v>-32474</v>
      </c>
      <c r="L301" s="61" t="s">
        <v>280</v>
      </c>
      <c r="M301" s="62" t="s">
        <v>186</v>
      </c>
      <c r="N301" s="62"/>
      <c r="O301" s="63" t="s">
        <v>187</v>
      </c>
      <c r="P301" s="63" t="s">
        <v>188</v>
      </c>
    </row>
    <row r="302" spans="1:16" ht="13.5" thickBot="1" x14ac:dyDescent="0.25">
      <c r="A302" s="52" t="str">
        <f t="shared" si="24"/>
        <v> VB 7.72 </v>
      </c>
      <c r="B302" s="14" t="str">
        <f t="shared" si="25"/>
        <v>I</v>
      </c>
      <c r="C302" s="52">
        <f t="shared" si="26"/>
        <v>24618.661</v>
      </c>
      <c r="D302" s="10" t="str">
        <f t="shared" si="27"/>
        <v>vis</v>
      </c>
      <c r="E302" s="60">
        <f>VLOOKUP(C302,Active!C$21:E$962,3,FALSE)</f>
        <v>-32342.977254439847</v>
      </c>
      <c r="F302" s="14" t="s">
        <v>122</v>
      </c>
      <c r="G302" s="10" t="str">
        <f t="shared" si="28"/>
        <v>24618.661</v>
      </c>
      <c r="H302" s="52">
        <f t="shared" si="29"/>
        <v>-32343</v>
      </c>
      <c r="I302" s="61" t="s">
        <v>281</v>
      </c>
      <c r="J302" s="62" t="s">
        <v>282</v>
      </c>
      <c r="K302" s="61">
        <v>-32343</v>
      </c>
      <c r="L302" s="61" t="s">
        <v>260</v>
      </c>
      <c r="M302" s="62" t="s">
        <v>186</v>
      </c>
      <c r="N302" s="62"/>
      <c r="O302" s="63" t="s">
        <v>187</v>
      </c>
      <c r="P302" s="63" t="s">
        <v>188</v>
      </c>
    </row>
    <row r="303" spans="1:16" ht="13.5" thickBot="1" x14ac:dyDescent="0.25">
      <c r="A303" s="52" t="str">
        <f t="shared" si="24"/>
        <v> VB 7.72 </v>
      </c>
      <c r="B303" s="14" t="str">
        <f t="shared" si="25"/>
        <v>I</v>
      </c>
      <c r="C303" s="52">
        <f t="shared" si="26"/>
        <v>24661.697</v>
      </c>
      <c r="D303" s="10" t="str">
        <f t="shared" si="27"/>
        <v>vis</v>
      </c>
      <c r="E303" s="60">
        <f>VLOOKUP(C303,Active!C$21:E$962,3,FALSE)</f>
        <v>-32260.992393254222</v>
      </c>
      <c r="F303" s="14" t="s">
        <v>122</v>
      </c>
      <c r="G303" s="10" t="str">
        <f t="shared" si="28"/>
        <v>24661.697</v>
      </c>
      <c r="H303" s="52">
        <f t="shared" si="29"/>
        <v>-32261</v>
      </c>
      <c r="I303" s="61" t="s">
        <v>283</v>
      </c>
      <c r="J303" s="62" t="s">
        <v>284</v>
      </c>
      <c r="K303" s="61">
        <v>-32261</v>
      </c>
      <c r="L303" s="61" t="s">
        <v>185</v>
      </c>
      <c r="M303" s="62" t="s">
        <v>186</v>
      </c>
      <c r="N303" s="62"/>
      <c r="O303" s="63" t="s">
        <v>187</v>
      </c>
      <c r="P303" s="63" t="s">
        <v>188</v>
      </c>
    </row>
    <row r="304" spans="1:16" ht="13.5" thickBot="1" x14ac:dyDescent="0.25">
      <c r="A304" s="52" t="str">
        <f t="shared" si="24"/>
        <v> VB 7.72 </v>
      </c>
      <c r="B304" s="14" t="str">
        <f t="shared" si="25"/>
        <v>I</v>
      </c>
      <c r="C304" s="52">
        <f t="shared" si="26"/>
        <v>24908.892</v>
      </c>
      <c r="D304" s="10" t="str">
        <f t="shared" si="27"/>
        <v>vis</v>
      </c>
      <c r="E304" s="60">
        <f>VLOOKUP(C304,Active!C$21:E$962,3,FALSE)</f>
        <v>-31790.078559236648</v>
      </c>
      <c r="F304" s="14" t="s">
        <v>122</v>
      </c>
      <c r="G304" s="10" t="str">
        <f t="shared" si="28"/>
        <v>24908.892</v>
      </c>
      <c r="H304" s="52">
        <f t="shared" si="29"/>
        <v>-31790</v>
      </c>
      <c r="I304" s="61" t="s">
        <v>285</v>
      </c>
      <c r="J304" s="62" t="s">
        <v>286</v>
      </c>
      <c r="K304" s="61">
        <v>-31790</v>
      </c>
      <c r="L304" s="61" t="s">
        <v>277</v>
      </c>
      <c r="M304" s="62" t="s">
        <v>186</v>
      </c>
      <c r="N304" s="62"/>
      <c r="O304" s="63" t="s">
        <v>187</v>
      </c>
      <c r="P304" s="63" t="s">
        <v>188</v>
      </c>
    </row>
    <row r="305" spans="1:16" ht="13.5" thickBot="1" x14ac:dyDescent="0.25">
      <c r="A305" s="52" t="str">
        <f t="shared" si="24"/>
        <v> VB 7.72 </v>
      </c>
      <c r="B305" s="14" t="str">
        <f t="shared" si="25"/>
        <v>I</v>
      </c>
      <c r="C305" s="52">
        <f t="shared" si="26"/>
        <v>24949.841</v>
      </c>
      <c r="D305" s="10" t="str">
        <f t="shared" si="27"/>
        <v>vis</v>
      </c>
      <c r="E305" s="60">
        <f>VLOOKUP(C305,Active!C$21:E$962,3,FALSE)</f>
        <v>-31712.0694951812</v>
      </c>
      <c r="F305" s="14" t="s">
        <v>122</v>
      </c>
      <c r="G305" s="10" t="str">
        <f t="shared" si="28"/>
        <v>24949.841</v>
      </c>
      <c r="H305" s="52">
        <f t="shared" si="29"/>
        <v>-31712</v>
      </c>
      <c r="I305" s="61" t="s">
        <v>287</v>
      </c>
      <c r="J305" s="62" t="s">
        <v>288</v>
      </c>
      <c r="K305" s="61">
        <v>-31712</v>
      </c>
      <c r="L305" s="61" t="s">
        <v>289</v>
      </c>
      <c r="M305" s="62" t="s">
        <v>186</v>
      </c>
      <c r="N305" s="62"/>
      <c r="O305" s="63" t="s">
        <v>187</v>
      </c>
      <c r="P305" s="63" t="s">
        <v>188</v>
      </c>
    </row>
    <row r="306" spans="1:16" ht="13.5" thickBot="1" x14ac:dyDescent="0.25">
      <c r="A306" s="52" t="str">
        <f t="shared" si="24"/>
        <v> VB 7.72 </v>
      </c>
      <c r="B306" s="14" t="str">
        <f t="shared" si="25"/>
        <v>I</v>
      </c>
      <c r="C306" s="52">
        <f t="shared" si="26"/>
        <v>24949.882000000001</v>
      </c>
      <c r="D306" s="10" t="str">
        <f t="shared" si="27"/>
        <v>vis</v>
      </c>
      <c r="E306" s="60">
        <f>VLOOKUP(C306,Active!C$21:E$962,3,FALSE)</f>
        <v>-31711.991388960625</v>
      </c>
      <c r="F306" s="14" t="s">
        <v>122</v>
      </c>
      <c r="G306" s="10" t="str">
        <f t="shared" si="28"/>
        <v>24949.882</v>
      </c>
      <c r="H306" s="52">
        <f t="shared" si="29"/>
        <v>-31712</v>
      </c>
      <c r="I306" s="61" t="s">
        <v>290</v>
      </c>
      <c r="J306" s="62" t="s">
        <v>291</v>
      </c>
      <c r="K306" s="61">
        <v>-31712</v>
      </c>
      <c r="L306" s="61" t="s">
        <v>292</v>
      </c>
      <c r="M306" s="62" t="s">
        <v>186</v>
      </c>
      <c r="N306" s="62"/>
      <c r="O306" s="63" t="s">
        <v>187</v>
      </c>
      <c r="P306" s="63" t="s">
        <v>188</v>
      </c>
    </row>
    <row r="307" spans="1:16" ht="13.5" thickBot="1" x14ac:dyDescent="0.25">
      <c r="A307" s="52" t="str">
        <f t="shared" si="24"/>
        <v> VB 7.72 </v>
      </c>
      <c r="B307" s="14" t="str">
        <f t="shared" si="25"/>
        <v>I</v>
      </c>
      <c r="C307" s="52">
        <f t="shared" si="26"/>
        <v>24949.904999999999</v>
      </c>
      <c r="D307" s="10" t="str">
        <f t="shared" si="27"/>
        <v>vis</v>
      </c>
      <c r="E307" s="60">
        <f>VLOOKUP(C307,Active!C$21:E$962,3,FALSE)</f>
        <v>-31711.94757327592</v>
      </c>
      <c r="F307" s="14" t="s">
        <v>122</v>
      </c>
      <c r="G307" s="10" t="str">
        <f t="shared" si="28"/>
        <v>24949.905</v>
      </c>
      <c r="H307" s="52">
        <f t="shared" si="29"/>
        <v>-31712</v>
      </c>
      <c r="I307" s="61" t="s">
        <v>293</v>
      </c>
      <c r="J307" s="62" t="s">
        <v>294</v>
      </c>
      <c r="K307" s="61">
        <v>-31712</v>
      </c>
      <c r="L307" s="61" t="s">
        <v>295</v>
      </c>
      <c r="M307" s="62" t="s">
        <v>186</v>
      </c>
      <c r="N307" s="62"/>
      <c r="O307" s="63" t="s">
        <v>187</v>
      </c>
      <c r="P307" s="63" t="s">
        <v>188</v>
      </c>
    </row>
    <row r="308" spans="1:16" ht="13.5" thickBot="1" x14ac:dyDescent="0.25">
      <c r="A308" s="52" t="str">
        <f t="shared" si="24"/>
        <v> VB 7.72 </v>
      </c>
      <c r="B308" s="14" t="str">
        <f t="shared" si="25"/>
        <v>I</v>
      </c>
      <c r="C308" s="52">
        <f t="shared" si="26"/>
        <v>24988.73</v>
      </c>
      <c r="D308" s="10" t="str">
        <f t="shared" si="27"/>
        <v>vis</v>
      </c>
      <c r="E308" s="60">
        <f>VLOOKUP(C308,Active!C$21:E$962,3,FALSE)</f>
        <v>-31637.984792452145</v>
      </c>
      <c r="F308" s="14" t="s">
        <v>122</v>
      </c>
      <c r="G308" s="10" t="str">
        <f t="shared" si="28"/>
        <v>24988.730</v>
      </c>
      <c r="H308" s="52">
        <f t="shared" si="29"/>
        <v>-31638</v>
      </c>
      <c r="I308" s="61" t="s">
        <v>296</v>
      </c>
      <c r="J308" s="62" t="s">
        <v>297</v>
      </c>
      <c r="K308" s="61">
        <v>-31638</v>
      </c>
      <c r="L308" s="61" t="s">
        <v>298</v>
      </c>
      <c r="M308" s="62" t="s">
        <v>186</v>
      </c>
      <c r="N308" s="62"/>
      <c r="O308" s="63" t="s">
        <v>187</v>
      </c>
      <c r="P308" s="63" t="s">
        <v>188</v>
      </c>
    </row>
    <row r="309" spans="1:16" ht="13.5" thickBot="1" x14ac:dyDescent="0.25">
      <c r="A309" s="52" t="str">
        <f t="shared" si="24"/>
        <v> VB 7.72 </v>
      </c>
      <c r="B309" s="14" t="str">
        <f t="shared" si="25"/>
        <v>I</v>
      </c>
      <c r="C309" s="52">
        <f t="shared" si="26"/>
        <v>24999.733</v>
      </c>
      <c r="D309" s="10" t="str">
        <f t="shared" si="27"/>
        <v>vis</v>
      </c>
      <c r="E309" s="60">
        <f>VLOOKUP(C309,Active!C$21:E$962,3,FALSE)</f>
        <v>-31617.023749891836</v>
      </c>
      <c r="F309" s="14" t="s">
        <v>122</v>
      </c>
      <c r="G309" s="10" t="str">
        <f t="shared" si="28"/>
        <v>24999.733</v>
      </c>
      <c r="H309" s="52">
        <f t="shared" si="29"/>
        <v>-31617</v>
      </c>
      <c r="I309" s="61" t="s">
        <v>299</v>
      </c>
      <c r="J309" s="62" t="s">
        <v>300</v>
      </c>
      <c r="K309" s="61">
        <v>-31617</v>
      </c>
      <c r="L309" s="61" t="s">
        <v>301</v>
      </c>
      <c r="M309" s="62" t="s">
        <v>186</v>
      </c>
      <c r="N309" s="62"/>
      <c r="O309" s="63" t="s">
        <v>187</v>
      </c>
      <c r="P309" s="63" t="s">
        <v>188</v>
      </c>
    </row>
    <row r="310" spans="1:16" ht="13.5" thickBot="1" x14ac:dyDescent="0.25">
      <c r="A310" s="52" t="str">
        <f t="shared" si="24"/>
        <v> VB 7.72 </v>
      </c>
      <c r="B310" s="14" t="str">
        <f t="shared" si="25"/>
        <v>I</v>
      </c>
      <c r="C310" s="52">
        <f t="shared" si="26"/>
        <v>24999.757000000001</v>
      </c>
      <c r="D310" s="10" t="str">
        <f t="shared" si="27"/>
        <v>vis</v>
      </c>
      <c r="E310" s="60">
        <f>VLOOKUP(C310,Active!C$21:E$962,3,FALSE)</f>
        <v>-31616.97802917735</v>
      </c>
      <c r="F310" s="14" t="s">
        <v>122</v>
      </c>
      <c r="G310" s="10" t="str">
        <f t="shared" si="28"/>
        <v>24999.757</v>
      </c>
      <c r="H310" s="52">
        <f t="shared" si="29"/>
        <v>-31617</v>
      </c>
      <c r="I310" s="61" t="s">
        <v>302</v>
      </c>
      <c r="J310" s="62" t="s">
        <v>303</v>
      </c>
      <c r="K310" s="61">
        <v>-31617</v>
      </c>
      <c r="L310" s="61" t="s">
        <v>260</v>
      </c>
      <c r="M310" s="62" t="s">
        <v>186</v>
      </c>
      <c r="N310" s="62"/>
      <c r="O310" s="63" t="s">
        <v>187</v>
      </c>
      <c r="P310" s="63" t="s">
        <v>188</v>
      </c>
    </row>
    <row r="311" spans="1:16" ht="13.5" thickBot="1" x14ac:dyDescent="0.25">
      <c r="A311" s="52" t="str">
        <f t="shared" si="24"/>
        <v> VB 7.72 </v>
      </c>
      <c r="B311" s="14" t="str">
        <f t="shared" si="25"/>
        <v>I</v>
      </c>
      <c r="C311" s="52">
        <f t="shared" si="26"/>
        <v>25049.608</v>
      </c>
      <c r="D311" s="10" t="str">
        <f t="shared" si="27"/>
        <v>vis</v>
      </c>
      <c r="E311" s="60">
        <f>VLOOKUP(C311,Active!C$21:E$962,3,FALSE)</f>
        <v>-31522.01039010856</v>
      </c>
      <c r="F311" s="14" t="s">
        <v>122</v>
      </c>
      <c r="G311" s="10" t="str">
        <f t="shared" si="28"/>
        <v>25049.608</v>
      </c>
      <c r="H311" s="52">
        <f t="shared" si="29"/>
        <v>-31522</v>
      </c>
      <c r="I311" s="61" t="s">
        <v>304</v>
      </c>
      <c r="J311" s="62" t="s">
        <v>305</v>
      </c>
      <c r="K311" s="61">
        <v>-31522</v>
      </c>
      <c r="L311" s="61" t="s">
        <v>306</v>
      </c>
      <c r="M311" s="62" t="s">
        <v>186</v>
      </c>
      <c r="N311" s="62"/>
      <c r="O311" s="63" t="s">
        <v>187</v>
      </c>
      <c r="P311" s="63" t="s">
        <v>188</v>
      </c>
    </row>
    <row r="312" spans="1:16" ht="13.5" thickBot="1" x14ac:dyDescent="0.25">
      <c r="A312" s="52" t="str">
        <f t="shared" si="24"/>
        <v> VB 7.72 </v>
      </c>
      <c r="B312" s="14" t="str">
        <f t="shared" si="25"/>
        <v>I</v>
      </c>
      <c r="C312" s="52">
        <f t="shared" si="26"/>
        <v>25070.628000000001</v>
      </c>
      <c r="D312" s="10" t="str">
        <f t="shared" si="27"/>
        <v>vis</v>
      </c>
      <c r="E312" s="60">
        <f>VLOOKUP(C312,Active!C$21:E$962,3,FALSE)</f>
        <v>-31481.966664341253</v>
      </c>
      <c r="F312" s="14" t="s">
        <v>122</v>
      </c>
      <c r="G312" s="10" t="str">
        <f t="shared" si="28"/>
        <v>25070.628</v>
      </c>
      <c r="H312" s="52">
        <f t="shared" si="29"/>
        <v>-31482</v>
      </c>
      <c r="I312" s="61" t="s">
        <v>307</v>
      </c>
      <c r="J312" s="62" t="s">
        <v>308</v>
      </c>
      <c r="K312" s="61">
        <v>-31482</v>
      </c>
      <c r="L312" s="61" t="s">
        <v>309</v>
      </c>
      <c r="M312" s="62" t="s">
        <v>186</v>
      </c>
      <c r="N312" s="62"/>
      <c r="O312" s="63" t="s">
        <v>187</v>
      </c>
      <c r="P312" s="63" t="s">
        <v>188</v>
      </c>
    </row>
    <row r="313" spans="1:16" ht="13.5" thickBot="1" x14ac:dyDescent="0.25">
      <c r="A313" s="52" t="str">
        <f t="shared" si="24"/>
        <v> VB 7.72 </v>
      </c>
      <c r="B313" s="14" t="str">
        <f t="shared" si="25"/>
        <v>I</v>
      </c>
      <c r="C313" s="52">
        <f t="shared" si="26"/>
        <v>25664.855</v>
      </c>
      <c r="D313" s="10" t="str">
        <f t="shared" si="27"/>
        <v>vis</v>
      </c>
      <c r="E313" s="60">
        <f>VLOOKUP(C313,Active!C$21:E$962,3,FALSE)</f>
        <v>-30349.946539149558</v>
      </c>
      <c r="F313" s="14" t="s">
        <v>122</v>
      </c>
      <c r="G313" s="10" t="str">
        <f t="shared" si="28"/>
        <v>25664.855</v>
      </c>
      <c r="H313" s="52">
        <f t="shared" si="29"/>
        <v>-30350</v>
      </c>
      <c r="I313" s="61" t="s">
        <v>310</v>
      </c>
      <c r="J313" s="62" t="s">
        <v>311</v>
      </c>
      <c r="K313" s="61">
        <v>-30350</v>
      </c>
      <c r="L313" s="61" t="s">
        <v>295</v>
      </c>
      <c r="M313" s="62" t="s">
        <v>186</v>
      </c>
      <c r="N313" s="62"/>
      <c r="O313" s="63" t="s">
        <v>187</v>
      </c>
      <c r="P313" s="63" t="s">
        <v>188</v>
      </c>
    </row>
    <row r="314" spans="1:16" ht="13.5" thickBot="1" x14ac:dyDescent="0.25">
      <c r="A314" s="52" t="str">
        <f t="shared" si="24"/>
        <v> VB 7.72 </v>
      </c>
      <c r="B314" s="14" t="str">
        <f t="shared" si="25"/>
        <v>I</v>
      </c>
      <c r="C314" s="52">
        <f t="shared" si="26"/>
        <v>26024.898000000001</v>
      </c>
      <c r="D314" s="10" t="str">
        <f t="shared" si="27"/>
        <v>vis</v>
      </c>
      <c r="E314" s="60">
        <f>VLOOKUP(C314,Active!C$21:E$962,3,FALSE)</f>
        <v>-29664.053905636782</v>
      </c>
      <c r="F314" s="14" t="s">
        <v>122</v>
      </c>
      <c r="G314" s="10" t="str">
        <f t="shared" si="28"/>
        <v>26024.898</v>
      </c>
      <c r="H314" s="52">
        <f t="shared" si="29"/>
        <v>-29664</v>
      </c>
      <c r="I314" s="61" t="s">
        <v>312</v>
      </c>
      <c r="J314" s="62" t="s">
        <v>313</v>
      </c>
      <c r="K314" s="61">
        <v>-29664</v>
      </c>
      <c r="L314" s="61" t="s">
        <v>214</v>
      </c>
      <c r="M314" s="62" t="s">
        <v>186</v>
      </c>
      <c r="N314" s="62"/>
      <c r="O314" s="63" t="s">
        <v>187</v>
      </c>
      <c r="P314" s="63" t="s">
        <v>188</v>
      </c>
    </row>
    <row r="315" spans="1:16" ht="13.5" thickBot="1" x14ac:dyDescent="0.25">
      <c r="A315" s="52" t="str">
        <f t="shared" si="24"/>
        <v> VB 7.72 </v>
      </c>
      <c r="B315" s="14" t="str">
        <f t="shared" si="25"/>
        <v>I</v>
      </c>
      <c r="C315" s="52">
        <f t="shared" si="26"/>
        <v>26074.77</v>
      </c>
      <c r="D315" s="10" t="str">
        <f t="shared" si="27"/>
        <v>vis</v>
      </c>
      <c r="E315" s="60">
        <f>VLOOKUP(C315,Active!C$21:E$962,3,FALSE)</f>
        <v>-29569.046260942818</v>
      </c>
      <c r="F315" s="14" t="s">
        <v>122</v>
      </c>
      <c r="G315" s="10" t="str">
        <f t="shared" si="28"/>
        <v>26074.770</v>
      </c>
      <c r="H315" s="52">
        <f t="shared" si="29"/>
        <v>-29569</v>
      </c>
      <c r="I315" s="61" t="s">
        <v>314</v>
      </c>
      <c r="J315" s="62" t="s">
        <v>315</v>
      </c>
      <c r="K315" s="61">
        <v>-29569</v>
      </c>
      <c r="L315" s="61" t="s">
        <v>316</v>
      </c>
      <c r="M315" s="62" t="s">
        <v>186</v>
      </c>
      <c r="N315" s="62"/>
      <c r="O315" s="63" t="s">
        <v>187</v>
      </c>
      <c r="P315" s="63" t="s">
        <v>188</v>
      </c>
    </row>
    <row r="316" spans="1:16" ht="13.5" thickBot="1" x14ac:dyDescent="0.25">
      <c r="A316" s="52" t="str">
        <f t="shared" si="24"/>
        <v> VB 7.72 </v>
      </c>
      <c r="B316" s="14" t="str">
        <f t="shared" si="25"/>
        <v>I</v>
      </c>
      <c r="C316" s="52">
        <f t="shared" si="26"/>
        <v>26247.512999999999</v>
      </c>
      <c r="D316" s="10" t="str">
        <f t="shared" si="27"/>
        <v>vis</v>
      </c>
      <c r="E316" s="60">
        <f>VLOOKUP(C316,Active!C$21:E$962,3,FALSE)</f>
        <v>-29239.965703368038</v>
      </c>
      <c r="F316" s="14" t="s">
        <v>122</v>
      </c>
      <c r="G316" s="10" t="str">
        <f t="shared" si="28"/>
        <v>26247.513</v>
      </c>
      <c r="H316" s="52">
        <f t="shared" si="29"/>
        <v>-29240</v>
      </c>
      <c r="I316" s="61" t="s">
        <v>317</v>
      </c>
      <c r="J316" s="62" t="s">
        <v>318</v>
      </c>
      <c r="K316" s="61">
        <v>-29240</v>
      </c>
      <c r="L316" s="61" t="s">
        <v>319</v>
      </c>
      <c r="M316" s="62" t="s">
        <v>186</v>
      </c>
      <c r="N316" s="62"/>
      <c r="O316" s="63" t="s">
        <v>187</v>
      </c>
      <c r="P316" s="63" t="s">
        <v>188</v>
      </c>
    </row>
    <row r="317" spans="1:16" ht="13.5" thickBot="1" x14ac:dyDescent="0.25">
      <c r="A317" s="52" t="str">
        <f t="shared" si="24"/>
        <v> VB 7.72 </v>
      </c>
      <c r="B317" s="14" t="str">
        <f t="shared" si="25"/>
        <v>I</v>
      </c>
      <c r="C317" s="52">
        <f t="shared" si="26"/>
        <v>26810.764999999999</v>
      </c>
      <c r="D317" s="10" t="str">
        <f t="shared" si="27"/>
        <v>vis</v>
      </c>
      <c r="E317" s="60">
        <f>VLOOKUP(C317,Active!C$21:E$962,3,FALSE)</f>
        <v>-28166.953875304902</v>
      </c>
      <c r="F317" s="14" t="s">
        <v>122</v>
      </c>
      <c r="G317" s="10" t="str">
        <f t="shared" si="28"/>
        <v>26810.765</v>
      </c>
      <c r="H317" s="52">
        <f t="shared" si="29"/>
        <v>-28167</v>
      </c>
      <c r="I317" s="61" t="s">
        <v>331</v>
      </c>
      <c r="J317" s="62" t="s">
        <v>332</v>
      </c>
      <c r="K317" s="61">
        <v>-28167</v>
      </c>
      <c r="L317" s="61" t="s">
        <v>333</v>
      </c>
      <c r="M317" s="62" t="s">
        <v>186</v>
      </c>
      <c r="N317" s="62"/>
      <c r="O317" s="63" t="s">
        <v>187</v>
      </c>
      <c r="P317" s="63" t="s">
        <v>188</v>
      </c>
    </row>
    <row r="318" spans="1:16" ht="13.5" thickBot="1" x14ac:dyDescent="0.25">
      <c r="A318" s="52" t="str">
        <f t="shared" si="24"/>
        <v> VB 7.72 </v>
      </c>
      <c r="B318" s="14" t="str">
        <f t="shared" si="25"/>
        <v>I</v>
      </c>
      <c r="C318" s="52">
        <f t="shared" si="26"/>
        <v>26819.69</v>
      </c>
      <c r="D318" s="10" t="str">
        <f t="shared" si="27"/>
        <v>vis</v>
      </c>
      <c r="E318" s="60">
        <f>VLOOKUP(C318,Active!C$21:E$962,3,FALSE)</f>
        <v>-28149.951484606841</v>
      </c>
      <c r="F318" s="14" t="s">
        <v>122</v>
      </c>
      <c r="G318" s="10" t="str">
        <f t="shared" si="28"/>
        <v>26819.690</v>
      </c>
      <c r="H318" s="52">
        <f t="shared" si="29"/>
        <v>-28150</v>
      </c>
      <c r="I318" s="61" t="s">
        <v>334</v>
      </c>
      <c r="J318" s="62" t="s">
        <v>335</v>
      </c>
      <c r="K318" s="61">
        <v>-28150</v>
      </c>
      <c r="L318" s="61" t="s">
        <v>336</v>
      </c>
      <c r="M318" s="62" t="s">
        <v>186</v>
      </c>
      <c r="N318" s="62"/>
      <c r="O318" s="63" t="s">
        <v>187</v>
      </c>
      <c r="P318" s="63" t="s">
        <v>188</v>
      </c>
    </row>
    <row r="319" spans="1:16" ht="13.5" thickBot="1" x14ac:dyDescent="0.25">
      <c r="A319" s="52" t="str">
        <f t="shared" si="24"/>
        <v> VB 7.72 </v>
      </c>
      <c r="B319" s="14" t="str">
        <f t="shared" si="25"/>
        <v>I</v>
      </c>
      <c r="C319" s="52">
        <f t="shared" si="26"/>
        <v>26933.562999999998</v>
      </c>
      <c r="D319" s="10" t="str">
        <f t="shared" si="27"/>
        <v>vis</v>
      </c>
      <c r="E319" s="60">
        <f>VLOOKUP(C319,Active!C$21:E$962,3,FALSE)</f>
        <v>-27933.020029597301</v>
      </c>
      <c r="F319" s="14" t="s">
        <v>122</v>
      </c>
      <c r="G319" s="10" t="str">
        <f t="shared" si="28"/>
        <v>26933.563</v>
      </c>
      <c r="H319" s="52">
        <f t="shared" si="29"/>
        <v>-27933</v>
      </c>
      <c r="I319" s="61" t="s">
        <v>337</v>
      </c>
      <c r="J319" s="62" t="s">
        <v>338</v>
      </c>
      <c r="K319" s="61">
        <v>-27933</v>
      </c>
      <c r="L319" s="61" t="s">
        <v>339</v>
      </c>
      <c r="M319" s="62" t="s">
        <v>186</v>
      </c>
      <c r="N319" s="62"/>
      <c r="O319" s="63" t="s">
        <v>187</v>
      </c>
      <c r="P319" s="63" t="s">
        <v>188</v>
      </c>
    </row>
    <row r="320" spans="1:16" ht="13.5" thickBot="1" x14ac:dyDescent="0.25">
      <c r="A320" s="52" t="str">
        <f t="shared" si="24"/>
        <v> VB 7.72 </v>
      </c>
      <c r="B320" s="14" t="str">
        <f t="shared" si="25"/>
        <v>I</v>
      </c>
      <c r="C320" s="52">
        <f t="shared" si="26"/>
        <v>26954.547999999999</v>
      </c>
      <c r="D320" s="10" t="str">
        <f t="shared" si="27"/>
        <v>vis</v>
      </c>
      <c r="E320" s="60">
        <f>VLOOKUP(C320,Active!C$21:E$962,3,FALSE)</f>
        <v>-27893.042979871949</v>
      </c>
      <c r="F320" s="14" t="s">
        <v>122</v>
      </c>
      <c r="G320" s="10" t="str">
        <f t="shared" si="28"/>
        <v>26954.548</v>
      </c>
      <c r="H320" s="52">
        <f t="shared" si="29"/>
        <v>-27893</v>
      </c>
      <c r="I320" s="61" t="s">
        <v>340</v>
      </c>
      <c r="J320" s="62" t="s">
        <v>341</v>
      </c>
      <c r="K320" s="61">
        <v>-27893</v>
      </c>
      <c r="L320" s="61" t="s">
        <v>197</v>
      </c>
      <c r="M320" s="62" t="s">
        <v>186</v>
      </c>
      <c r="N320" s="62"/>
      <c r="O320" s="63" t="s">
        <v>187</v>
      </c>
      <c r="P320" s="63" t="s">
        <v>188</v>
      </c>
    </row>
    <row r="321" spans="1:16" ht="13.5" thickBot="1" x14ac:dyDescent="0.25">
      <c r="A321" s="52" t="str">
        <f t="shared" si="24"/>
        <v> VB 7.72 </v>
      </c>
      <c r="B321" s="14" t="str">
        <f t="shared" si="25"/>
        <v>I</v>
      </c>
      <c r="C321" s="52">
        <f t="shared" si="26"/>
        <v>27486.89</v>
      </c>
      <c r="D321" s="10" t="str">
        <f t="shared" si="27"/>
        <v>vis</v>
      </c>
      <c r="E321" s="60">
        <f>VLOOKUP(C321,Active!C$21:E$962,3,FALSE)</f>
        <v>-26878.915622002311</v>
      </c>
      <c r="F321" s="14" t="s">
        <v>122</v>
      </c>
      <c r="G321" s="10" t="str">
        <f t="shared" si="28"/>
        <v>27486.890</v>
      </c>
      <c r="H321" s="52">
        <f t="shared" si="29"/>
        <v>-26879</v>
      </c>
      <c r="I321" s="61" t="s">
        <v>345</v>
      </c>
      <c r="J321" s="62" t="s">
        <v>346</v>
      </c>
      <c r="K321" s="61">
        <v>-26879</v>
      </c>
      <c r="L321" s="61" t="s">
        <v>347</v>
      </c>
      <c r="M321" s="62" t="s">
        <v>186</v>
      </c>
      <c r="N321" s="62"/>
      <c r="O321" s="63" t="s">
        <v>187</v>
      </c>
      <c r="P321" s="63" t="s">
        <v>188</v>
      </c>
    </row>
    <row r="322" spans="1:16" ht="13.5" thickBot="1" x14ac:dyDescent="0.25">
      <c r="A322" s="52" t="str">
        <f t="shared" si="24"/>
        <v> VB 7.72 </v>
      </c>
      <c r="B322" s="14" t="str">
        <f t="shared" si="25"/>
        <v>I</v>
      </c>
      <c r="C322" s="52">
        <f t="shared" si="26"/>
        <v>27558.751</v>
      </c>
      <c r="D322" s="10" t="str">
        <f t="shared" si="27"/>
        <v>vis</v>
      </c>
      <c r="E322" s="60">
        <f>VLOOKUP(C322,Active!C$21:E$962,3,FALSE)</f>
        <v>-26742.01827769382</v>
      </c>
      <c r="F322" s="14" t="s">
        <v>122</v>
      </c>
      <c r="G322" s="10" t="str">
        <f t="shared" si="28"/>
        <v>27558.751</v>
      </c>
      <c r="H322" s="52">
        <f t="shared" si="29"/>
        <v>-26742</v>
      </c>
      <c r="I322" s="61" t="s">
        <v>348</v>
      </c>
      <c r="J322" s="62" t="s">
        <v>349</v>
      </c>
      <c r="K322" s="61">
        <v>-26742</v>
      </c>
      <c r="L322" s="61" t="s">
        <v>350</v>
      </c>
      <c r="M322" s="62" t="s">
        <v>186</v>
      </c>
      <c r="N322" s="62"/>
      <c r="O322" s="63" t="s">
        <v>187</v>
      </c>
      <c r="P322" s="63" t="s">
        <v>188</v>
      </c>
    </row>
    <row r="323" spans="1:16" ht="13.5" thickBot="1" x14ac:dyDescent="0.25">
      <c r="A323" s="52" t="str">
        <f t="shared" si="24"/>
        <v> VB 7.72 </v>
      </c>
      <c r="B323" s="14" t="str">
        <f t="shared" si="25"/>
        <v>I</v>
      </c>
      <c r="C323" s="52">
        <f t="shared" si="26"/>
        <v>27935.687000000002</v>
      </c>
      <c r="D323" s="10" t="str">
        <f t="shared" si="27"/>
        <v>vis</v>
      </c>
      <c r="E323" s="60">
        <f>VLOOKUP(C323,Active!C$21:E$962,3,FALSE)</f>
        <v>-26023.943976274903</v>
      </c>
      <c r="F323" s="14" t="s">
        <v>122</v>
      </c>
      <c r="G323" s="10" t="str">
        <f t="shared" si="28"/>
        <v>27935.687</v>
      </c>
      <c r="H323" s="52">
        <f t="shared" si="29"/>
        <v>-26024</v>
      </c>
      <c r="I323" s="61" t="s">
        <v>351</v>
      </c>
      <c r="J323" s="62" t="s">
        <v>352</v>
      </c>
      <c r="K323" s="61">
        <v>-26024</v>
      </c>
      <c r="L323" s="61" t="s">
        <v>353</v>
      </c>
      <c r="M323" s="62" t="s">
        <v>186</v>
      </c>
      <c r="N323" s="62"/>
      <c r="O323" s="63" t="s">
        <v>187</v>
      </c>
      <c r="P323" s="63" t="s">
        <v>188</v>
      </c>
    </row>
    <row r="324" spans="1:16" ht="13.5" thickBot="1" x14ac:dyDescent="0.25">
      <c r="A324" s="52" t="str">
        <f t="shared" si="24"/>
        <v> VB 7.72 </v>
      </c>
      <c r="B324" s="14" t="str">
        <f t="shared" si="25"/>
        <v>I</v>
      </c>
      <c r="C324" s="52">
        <f t="shared" si="26"/>
        <v>27956.62</v>
      </c>
      <c r="D324" s="10" t="str">
        <f t="shared" si="27"/>
        <v>vis</v>
      </c>
      <c r="E324" s="60">
        <f>VLOOKUP(C324,Active!C$21:E$962,3,FALSE)</f>
        <v>-25984.065988097598</v>
      </c>
      <c r="F324" s="14" t="s">
        <v>122</v>
      </c>
      <c r="G324" s="10" t="str">
        <f t="shared" si="28"/>
        <v>27956.620</v>
      </c>
      <c r="H324" s="52">
        <f t="shared" si="29"/>
        <v>-25984</v>
      </c>
      <c r="I324" s="61" t="s">
        <v>354</v>
      </c>
      <c r="J324" s="62" t="s">
        <v>355</v>
      </c>
      <c r="K324" s="61">
        <v>-25984</v>
      </c>
      <c r="L324" s="61" t="s">
        <v>356</v>
      </c>
      <c r="M324" s="62" t="s">
        <v>186</v>
      </c>
      <c r="N324" s="62"/>
      <c r="O324" s="63" t="s">
        <v>187</v>
      </c>
      <c r="P324" s="63" t="s">
        <v>188</v>
      </c>
    </row>
    <row r="325" spans="1:16" ht="13.5" thickBot="1" x14ac:dyDescent="0.25">
      <c r="A325" s="52" t="str">
        <f t="shared" si="24"/>
        <v> VB 7.72 </v>
      </c>
      <c r="B325" s="14" t="str">
        <f t="shared" si="25"/>
        <v>I</v>
      </c>
      <c r="C325" s="52">
        <f t="shared" si="26"/>
        <v>27979.776999999998</v>
      </c>
      <c r="D325" s="10" t="str">
        <f t="shared" si="27"/>
        <v>vis</v>
      </c>
      <c r="E325" s="60">
        <f>VLOOKUP(C325,Active!C$21:E$962,3,FALSE)</f>
        <v>-25939.951213711611</v>
      </c>
      <c r="F325" s="14" t="s">
        <v>122</v>
      </c>
      <c r="G325" s="10" t="str">
        <f t="shared" si="28"/>
        <v>27979.777</v>
      </c>
      <c r="H325" s="52">
        <f t="shared" si="29"/>
        <v>-25940</v>
      </c>
      <c r="I325" s="61" t="s">
        <v>357</v>
      </c>
      <c r="J325" s="62" t="s">
        <v>358</v>
      </c>
      <c r="K325" s="61">
        <v>-25940</v>
      </c>
      <c r="L325" s="61" t="s">
        <v>206</v>
      </c>
      <c r="M325" s="62" t="s">
        <v>186</v>
      </c>
      <c r="N325" s="62"/>
      <c r="O325" s="63" t="s">
        <v>187</v>
      </c>
      <c r="P325" s="63" t="s">
        <v>188</v>
      </c>
    </row>
    <row r="326" spans="1:16" ht="13.5" thickBot="1" x14ac:dyDescent="0.25">
      <c r="A326" s="52" t="str">
        <f t="shared" si="24"/>
        <v> VB 7.72 </v>
      </c>
      <c r="B326" s="14" t="str">
        <f t="shared" si="25"/>
        <v>I</v>
      </c>
      <c r="C326" s="52">
        <f t="shared" si="26"/>
        <v>28222.823</v>
      </c>
      <c r="D326" s="10" t="str">
        <f t="shared" si="27"/>
        <v>vis</v>
      </c>
      <c r="E326" s="60">
        <f>VLOOKUP(C326,Active!C$21:E$962,3,FALSE)</f>
        <v>-25476.941348210137</v>
      </c>
      <c r="F326" s="14" t="s">
        <v>122</v>
      </c>
      <c r="G326" s="10" t="str">
        <f t="shared" si="28"/>
        <v>28222.823</v>
      </c>
      <c r="H326" s="52">
        <f t="shared" si="29"/>
        <v>-25477</v>
      </c>
      <c r="I326" s="61" t="s">
        <v>359</v>
      </c>
      <c r="J326" s="62" t="s">
        <v>360</v>
      </c>
      <c r="K326" s="61">
        <v>-25477</v>
      </c>
      <c r="L326" s="61" t="s">
        <v>361</v>
      </c>
      <c r="M326" s="62" t="s">
        <v>186</v>
      </c>
      <c r="N326" s="62"/>
      <c r="O326" s="63" t="s">
        <v>187</v>
      </c>
      <c r="P326" s="63" t="s">
        <v>188</v>
      </c>
    </row>
    <row r="327" spans="1:16" ht="13.5" thickBot="1" x14ac:dyDescent="0.25">
      <c r="A327" s="52" t="str">
        <f t="shared" si="24"/>
        <v> VB 7.72 </v>
      </c>
      <c r="B327" s="14" t="str">
        <f t="shared" si="25"/>
        <v>I</v>
      </c>
      <c r="C327" s="52">
        <f t="shared" si="26"/>
        <v>28683.714</v>
      </c>
      <c r="D327" s="10" t="str">
        <f t="shared" si="27"/>
        <v>vis</v>
      </c>
      <c r="E327" s="60">
        <f>VLOOKUP(C327,Active!C$21:E$962,3,FALSE)</f>
        <v>-24598.930272443256</v>
      </c>
      <c r="F327" s="14" t="s">
        <v>122</v>
      </c>
      <c r="G327" s="10" t="str">
        <f t="shared" si="28"/>
        <v>28683.714</v>
      </c>
      <c r="H327" s="52">
        <f t="shared" si="29"/>
        <v>-24599</v>
      </c>
      <c r="I327" s="61" t="s">
        <v>367</v>
      </c>
      <c r="J327" s="62" t="s">
        <v>368</v>
      </c>
      <c r="K327" s="61">
        <v>-24599</v>
      </c>
      <c r="L327" s="61" t="s">
        <v>369</v>
      </c>
      <c r="M327" s="62" t="s">
        <v>186</v>
      </c>
      <c r="N327" s="62"/>
      <c r="O327" s="63" t="s">
        <v>187</v>
      </c>
      <c r="P327" s="63" t="s">
        <v>188</v>
      </c>
    </row>
    <row r="328" spans="1:16" ht="13.5" thickBot="1" x14ac:dyDescent="0.25">
      <c r="A328" s="52" t="str">
        <f t="shared" si="24"/>
        <v> VB 7.72 </v>
      </c>
      <c r="B328" s="14" t="str">
        <f t="shared" si="25"/>
        <v>I</v>
      </c>
      <c r="C328" s="52">
        <f t="shared" si="26"/>
        <v>29686.835999999999</v>
      </c>
      <c r="D328" s="10" t="str">
        <f t="shared" si="27"/>
        <v>pg</v>
      </c>
      <c r="E328" s="60">
        <f>VLOOKUP(C328,Active!C$21:E$962,3,FALSE)</f>
        <v>-22687.952999410314</v>
      </c>
      <c r="F328" s="14" t="str">
        <f>LEFT(M328,1)</f>
        <v>P</v>
      </c>
      <c r="G328" s="10" t="str">
        <f t="shared" si="28"/>
        <v>29686.836</v>
      </c>
      <c r="H328" s="52">
        <f t="shared" si="29"/>
        <v>-22688</v>
      </c>
      <c r="I328" s="61" t="s">
        <v>381</v>
      </c>
      <c r="J328" s="62" t="s">
        <v>382</v>
      </c>
      <c r="K328" s="61">
        <v>-22688</v>
      </c>
      <c r="L328" s="61" t="s">
        <v>336</v>
      </c>
      <c r="M328" s="62" t="s">
        <v>186</v>
      </c>
      <c r="N328" s="62"/>
      <c r="O328" s="63" t="s">
        <v>187</v>
      </c>
      <c r="P328" s="63" t="s">
        <v>188</v>
      </c>
    </row>
    <row r="329" spans="1:16" ht="13.5" thickBot="1" x14ac:dyDescent="0.25">
      <c r="A329" s="52" t="str">
        <f t="shared" si="24"/>
        <v> VB 7.72 </v>
      </c>
      <c r="B329" s="14" t="str">
        <f t="shared" si="25"/>
        <v>I</v>
      </c>
      <c r="C329" s="52">
        <f t="shared" si="26"/>
        <v>29696.753000000001</v>
      </c>
      <c r="D329" s="10" t="str">
        <f t="shared" si="27"/>
        <v>vis</v>
      </c>
      <c r="E329" s="60">
        <f>VLOOKUP(C329,Active!C$21:E$962,3,FALSE)</f>
        <v>-22669.060819180322</v>
      </c>
      <c r="F329" s="14" t="s">
        <v>122</v>
      </c>
      <c r="G329" s="10" t="str">
        <f t="shared" si="28"/>
        <v>29696.753</v>
      </c>
      <c r="H329" s="52">
        <f t="shared" si="29"/>
        <v>-22669</v>
      </c>
      <c r="I329" s="61" t="s">
        <v>383</v>
      </c>
      <c r="J329" s="62" t="s">
        <v>384</v>
      </c>
      <c r="K329" s="61">
        <v>-22669</v>
      </c>
      <c r="L329" s="61" t="s">
        <v>385</v>
      </c>
      <c r="M329" s="62" t="s">
        <v>186</v>
      </c>
      <c r="N329" s="62"/>
      <c r="O329" s="63" t="s">
        <v>187</v>
      </c>
      <c r="P329" s="63" t="s">
        <v>188</v>
      </c>
    </row>
    <row r="330" spans="1:16" ht="13.5" thickBot="1" x14ac:dyDescent="0.25">
      <c r="A330" s="52" t="str">
        <f t="shared" si="24"/>
        <v> VB 7.72 </v>
      </c>
      <c r="B330" s="14" t="str">
        <f t="shared" si="25"/>
        <v>I</v>
      </c>
      <c r="C330" s="52">
        <f t="shared" si="26"/>
        <v>30076.847000000002</v>
      </c>
      <c r="D330" s="10" t="str">
        <f t="shared" si="27"/>
        <v>vis</v>
      </c>
      <c r="E330" s="60">
        <f>VLOOKUP(C330,Active!C$21:E$962,3,FALSE)</f>
        <v>-21944.970433747458</v>
      </c>
      <c r="F330" s="14" t="s">
        <v>122</v>
      </c>
      <c r="G330" s="10" t="str">
        <f t="shared" si="28"/>
        <v>30076.847</v>
      </c>
      <c r="H330" s="52">
        <f t="shared" si="29"/>
        <v>-21945</v>
      </c>
      <c r="I330" s="61" t="s">
        <v>386</v>
      </c>
      <c r="J330" s="62" t="s">
        <v>387</v>
      </c>
      <c r="K330" s="61">
        <v>-21945</v>
      </c>
      <c r="L330" s="61" t="s">
        <v>327</v>
      </c>
      <c r="M330" s="62" t="s">
        <v>186</v>
      </c>
      <c r="N330" s="62"/>
      <c r="O330" s="63" t="s">
        <v>187</v>
      </c>
      <c r="P330" s="63" t="s">
        <v>188</v>
      </c>
    </row>
    <row r="331" spans="1:16" ht="13.5" thickBot="1" x14ac:dyDescent="0.25">
      <c r="A331" s="52" t="str">
        <f t="shared" ref="A331:A394" si="30">P331</f>
        <v> VB 7.72 </v>
      </c>
      <c r="B331" s="14" t="str">
        <f t="shared" ref="B331:B394" si="31">IF(H331=INT(H331),"I","II")</f>
        <v>I</v>
      </c>
      <c r="C331" s="52">
        <f t="shared" ref="C331:C394" si="32">1*G331</f>
        <v>30351.925999999999</v>
      </c>
      <c r="D331" s="10" t="str">
        <f t="shared" ref="D331:D394" si="33">VLOOKUP(F331,I$1:J$5,2,FALSE)</f>
        <v>vis</v>
      </c>
      <c r="E331" s="60">
        <f>VLOOKUP(C331,Active!C$21:E$962,3,FALSE)</f>
        <v>-21420.936749620676</v>
      </c>
      <c r="F331" s="14" t="s">
        <v>122</v>
      </c>
      <c r="G331" s="10" t="str">
        <f t="shared" ref="G331:G394" si="34">MID(I331,3,LEN(I331)-3)</f>
        <v>30351.926</v>
      </c>
      <c r="H331" s="52">
        <f t="shared" ref="H331:H394" si="35">1*K331</f>
        <v>-21421</v>
      </c>
      <c r="I331" s="61" t="s">
        <v>388</v>
      </c>
      <c r="J331" s="62" t="s">
        <v>389</v>
      </c>
      <c r="K331" s="61">
        <v>-21421</v>
      </c>
      <c r="L331" s="61" t="s">
        <v>390</v>
      </c>
      <c r="M331" s="62" t="s">
        <v>186</v>
      </c>
      <c r="N331" s="62"/>
      <c r="O331" s="63" t="s">
        <v>187</v>
      </c>
      <c r="P331" s="63" t="s">
        <v>188</v>
      </c>
    </row>
    <row r="332" spans="1:16" ht="13.5" thickBot="1" x14ac:dyDescent="0.25">
      <c r="A332" s="52" t="str">
        <f t="shared" si="30"/>
        <v> VB 7.72 </v>
      </c>
      <c r="B332" s="14" t="str">
        <f t="shared" si="31"/>
        <v>I</v>
      </c>
      <c r="C332" s="52">
        <f t="shared" si="32"/>
        <v>30382.821</v>
      </c>
      <c r="D332" s="10" t="str">
        <f t="shared" si="33"/>
        <v>vis</v>
      </c>
      <c r="E332" s="60">
        <f>VLOOKUP(C332,Active!C$21:E$962,3,FALSE)</f>
        <v>-21362.080854873722</v>
      </c>
      <c r="F332" s="14" t="s">
        <v>122</v>
      </c>
      <c r="G332" s="10" t="str">
        <f t="shared" si="34"/>
        <v>30382.821</v>
      </c>
      <c r="H332" s="52">
        <f t="shared" si="35"/>
        <v>-21362</v>
      </c>
      <c r="I332" s="61" t="s">
        <v>391</v>
      </c>
      <c r="J332" s="62" t="s">
        <v>392</v>
      </c>
      <c r="K332" s="61">
        <v>-21362</v>
      </c>
      <c r="L332" s="61" t="s">
        <v>393</v>
      </c>
      <c r="M332" s="62" t="s">
        <v>186</v>
      </c>
      <c r="N332" s="62"/>
      <c r="O332" s="63" t="s">
        <v>187</v>
      </c>
      <c r="P332" s="63" t="s">
        <v>188</v>
      </c>
    </row>
    <row r="333" spans="1:16" ht="13.5" thickBot="1" x14ac:dyDescent="0.25">
      <c r="A333" s="52" t="str">
        <f t="shared" si="30"/>
        <v> VB 7.72 </v>
      </c>
      <c r="B333" s="14" t="str">
        <f t="shared" si="31"/>
        <v>I</v>
      </c>
      <c r="C333" s="52">
        <f t="shared" si="32"/>
        <v>30423.828000000001</v>
      </c>
      <c r="D333" s="10" t="str">
        <f t="shared" si="33"/>
        <v>vis</v>
      </c>
      <c r="E333" s="60">
        <f>VLOOKUP(C333,Active!C$21:E$962,3,FALSE)</f>
        <v>-21283.96129909161</v>
      </c>
      <c r="F333" s="14" t="s">
        <v>122</v>
      </c>
      <c r="G333" s="10" t="str">
        <f t="shared" si="34"/>
        <v>30423.828</v>
      </c>
      <c r="H333" s="52">
        <f t="shared" si="35"/>
        <v>-21284</v>
      </c>
      <c r="I333" s="61" t="s">
        <v>394</v>
      </c>
      <c r="J333" s="62" t="s">
        <v>395</v>
      </c>
      <c r="K333" s="61">
        <v>-21284</v>
      </c>
      <c r="L333" s="61" t="s">
        <v>396</v>
      </c>
      <c r="M333" s="62" t="s">
        <v>186</v>
      </c>
      <c r="N333" s="62"/>
      <c r="O333" s="63" t="s">
        <v>187</v>
      </c>
      <c r="P333" s="63" t="s">
        <v>188</v>
      </c>
    </row>
    <row r="334" spans="1:16" ht="13.5" thickBot="1" x14ac:dyDescent="0.25">
      <c r="A334" s="52" t="str">
        <f t="shared" si="30"/>
        <v> VB 7.72 </v>
      </c>
      <c r="B334" s="14" t="str">
        <f t="shared" si="31"/>
        <v>I</v>
      </c>
      <c r="C334" s="52">
        <f t="shared" si="32"/>
        <v>30431.686000000002</v>
      </c>
      <c r="D334" s="10" t="str">
        <f t="shared" si="33"/>
        <v>vis</v>
      </c>
      <c r="E334" s="60">
        <f>VLOOKUP(C334,Active!C$21:E$962,3,FALSE)</f>
        <v>-21268.991575158238</v>
      </c>
      <c r="F334" s="14" t="s">
        <v>122</v>
      </c>
      <c r="G334" s="10" t="str">
        <f t="shared" si="34"/>
        <v>30431.686</v>
      </c>
      <c r="H334" s="52">
        <f t="shared" si="35"/>
        <v>-21269</v>
      </c>
      <c r="I334" s="61" t="s">
        <v>397</v>
      </c>
      <c r="J334" s="62" t="s">
        <v>398</v>
      </c>
      <c r="K334" s="61">
        <v>-21269</v>
      </c>
      <c r="L334" s="61" t="s">
        <v>185</v>
      </c>
      <c r="M334" s="62" t="s">
        <v>186</v>
      </c>
      <c r="N334" s="62"/>
      <c r="O334" s="63" t="s">
        <v>187</v>
      </c>
      <c r="P334" s="63" t="s">
        <v>188</v>
      </c>
    </row>
    <row r="335" spans="1:16" ht="13.5" thickBot="1" x14ac:dyDescent="0.25">
      <c r="A335" s="52" t="str">
        <f t="shared" si="30"/>
        <v> VB 7.72 </v>
      </c>
      <c r="B335" s="14" t="str">
        <f t="shared" si="31"/>
        <v>I</v>
      </c>
      <c r="C335" s="52">
        <f t="shared" si="32"/>
        <v>31120.899000000001</v>
      </c>
      <c r="D335" s="10" t="str">
        <f t="shared" si="33"/>
        <v>vis</v>
      </c>
      <c r="E335" s="60">
        <f>VLOOKUP(C335,Active!C$21:E$962,3,FALSE)</f>
        <v>-19956.020292224701</v>
      </c>
      <c r="F335" s="14" t="s">
        <v>122</v>
      </c>
      <c r="G335" s="10" t="str">
        <f t="shared" si="34"/>
        <v>31120.899</v>
      </c>
      <c r="H335" s="52">
        <f t="shared" si="35"/>
        <v>-19956</v>
      </c>
      <c r="I335" s="61" t="s">
        <v>399</v>
      </c>
      <c r="J335" s="62" t="s">
        <v>400</v>
      </c>
      <c r="K335" s="61">
        <v>-19956</v>
      </c>
      <c r="L335" s="61" t="s">
        <v>339</v>
      </c>
      <c r="M335" s="62" t="s">
        <v>186</v>
      </c>
      <c r="N335" s="62"/>
      <c r="O335" s="63" t="s">
        <v>187</v>
      </c>
      <c r="P335" s="63" t="s">
        <v>188</v>
      </c>
    </row>
    <row r="336" spans="1:16" ht="13.5" thickBot="1" x14ac:dyDescent="0.25">
      <c r="A336" s="52" t="str">
        <f t="shared" si="30"/>
        <v> VB 7.72 </v>
      </c>
      <c r="B336" s="14" t="str">
        <f t="shared" si="31"/>
        <v>I</v>
      </c>
      <c r="C336" s="52">
        <f t="shared" si="32"/>
        <v>31209.61</v>
      </c>
      <c r="D336" s="10" t="str">
        <f t="shared" si="33"/>
        <v>vis</v>
      </c>
      <c r="E336" s="60">
        <f>VLOOKUP(C336,Active!C$21:E$962,3,FALSE)</f>
        <v>-19787.023196290185</v>
      </c>
      <c r="F336" s="14" t="s">
        <v>122</v>
      </c>
      <c r="G336" s="10" t="str">
        <f t="shared" si="34"/>
        <v>31209.610</v>
      </c>
      <c r="H336" s="52">
        <f t="shared" si="35"/>
        <v>-19787</v>
      </c>
      <c r="I336" s="61" t="s">
        <v>401</v>
      </c>
      <c r="J336" s="62" t="s">
        <v>402</v>
      </c>
      <c r="K336" s="61">
        <v>-19787</v>
      </c>
      <c r="L336" s="61" t="s">
        <v>301</v>
      </c>
      <c r="M336" s="62" t="s">
        <v>186</v>
      </c>
      <c r="N336" s="62"/>
      <c r="O336" s="63" t="s">
        <v>187</v>
      </c>
      <c r="P336" s="63" t="s">
        <v>188</v>
      </c>
    </row>
    <row r="337" spans="1:16" ht="13.5" thickBot="1" x14ac:dyDescent="0.25">
      <c r="A337" s="52" t="str">
        <f t="shared" si="30"/>
        <v> VB 7.72 </v>
      </c>
      <c r="B337" s="14" t="str">
        <f t="shared" si="31"/>
        <v>I</v>
      </c>
      <c r="C337" s="52">
        <f t="shared" si="32"/>
        <v>31219.625</v>
      </c>
      <c r="D337" s="10" t="str">
        <f t="shared" si="33"/>
        <v>vis</v>
      </c>
      <c r="E337" s="60">
        <f>VLOOKUP(C337,Active!C$21:E$962,3,FALSE)</f>
        <v>-19767.944323142729</v>
      </c>
      <c r="F337" s="14" t="s">
        <v>122</v>
      </c>
      <c r="G337" s="10" t="str">
        <f t="shared" si="34"/>
        <v>31219.625</v>
      </c>
      <c r="H337" s="52">
        <f t="shared" si="35"/>
        <v>-19768</v>
      </c>
      <c r="I337" s="61" t="s">
        <v>403</v>
      </c>
      <c r="J337" s="62" t="s">
        <v>404</v>
      </c>
      <c r="K337" s="61">
        <v>-19768</v>
      </c>
      <c r="L337" s="61" t="s">
        <v>353</v>
      </c>
      <c r="M337" s="62" t="s">
        <v>186</v>
      </c>
      <c r="N337" s="62"/>
      <c r="O337" s="63" t="s">
        <v>187</v>
      </c>
      <c r="P337" s="63" t="s">
        <v>188</v>
      </c>
    </row>
    <row r="338" spans="1:16" ht="13.5" thickBot="1" x14ac:dyDescent="0.25">
      <c r="A338" s="52" t="str">
        <f t="shared" si="30"/>
        <v> VB 7.72 </v>
      </c>
      <c r="B338" s="14" t="str">
        <f t="shared" si="31"/>
        <v>I</v>
      </c>
      <c r="C338" s="52">
        <f t="shared" si="32"/>
        <v>31229.601999999999</v>
      </c>
      <c r="D338" s="10" t="str">
        <f t="shared" si="33"/>
        <v>vis</v>
      </c>
      <c r="E338" s="60">
        <f>VLOOKUP(C338,Active!C$21:E$962,3,FALSE)</f>
        <v>-19748.937841126535</v>
      </c>
      <c r="F338" s="14" t="s">
        <v>122</v>
      </c>
      <c r="G338" s="10" t="str">
        <f t="shared" si="34"/>
        <v>31229.602</v>
      </c>
      <c r="H338" s="52">
        <f t="shared" si="35"/>
        <v>-19749</v>
      </c>
      <c r="I338" s="61" t="s">
        <v>405</v>
      </c>
      <c r="J338" s="62" t="s">
        <v>406</v>
      </c>
      <c r="K338" s="61">
        <v>-19749</v>
      </c>
      <c r="L338" s="61" t="s">
        <v>390</v>
      </c>
      <c r="M338" s="62" t="s">
        <v>186</v>
      </c>
      <c r="N338" s="62"/>
      <c r="O338" s="63" t="s">
        <v>187</v>
      </c>
      <c r="P338" s="63" t="s">
        <v>188</v>
      </c>
    </row>
    <row r="339" spans="1:16" ht="13.5" thickBot="1" x14ac:dyDescent="0.25">
      <c r="A339" s="52" t="str">
        <f t="shared" si="30"/>
        <v> VB 7.72 </v>
      </c>
      <c r="B339" s="14" t="str">
        <f t="shared" si="31"/>
        <v>I</v>
      </c>
      <c r="C339" s="52">
        <f t="shared" si="32"/>
        <v>31487.817999999999</v>
      </c>
      <c r="D339" s="10" t="str">
        <f t="shared" si="33"/>
        <v>vis</v>
      </c>
      <c r="E339" s="60">
        <f>VLOOKUP(C339,Active!C$21:E$962,3,FALSE)</f>
        <v>-19257.028674012789</v>
      </c>
      <c r="F339" s="14" t="s">
        <v>122</v>
      </c>
      <c r="G339" s="10" t="str">
        <f t="shared" si="34"/>
        <v>31487.818</v>
      </c>
      <c r="H339" s="52">
        <f t="shared" si="35"/>
        <v>-19257</v>
      </c>
      <c r="I339" s="61" t="s">
        <v>407</v>
      </c>
      <c r="J339" s="62" t="s">
        <v>408</v>
      </c>
      <c r="K339" s="61">
        <v>-19257</v>
      </c>
      <c r="L339" s="61" t="s">
        <v>409</v>
      </c>
      <c r="M339" s="62" t="s">
        <v>186</v>
      </c>
      <c r="N339" s="62"/>
      <c r="O339" s="63" t="s">
        <v>187</v>
      </c>
      <c r="P339" s="63" t="s">
        <v>188</v>
      </c>
    </row>
    <row r="340" spans="1:16" ht="13.5" thickBot="1" x14ac:dyDescent="0.25">
      <c r="A340" s="52" t="str">
        <f t="shared" si="30"/>
        <v> VB 7.72 </v>
      </c>
      <c r="B340" s="14" t="str">
        <f t="shared" si="31"/>
        <v>I</v>
      </c>
      <c r="C340" s="52">
        <f t="shared" si="32"/>
        <v>31569.716</v>
      </c>
      <c r="D340" s="10" t="str">
        <f t="shared" si="33"/>
        <v>vis</v>
      </c>
      <c r="E340" s="60">
        <f>VLOOKUP(C340,Active!C$21:E$962,3,FALSE)</f>
        <v>-19101.010545901896</v>
      </c>
      <c r="F340" s="14" t="s">
        <v>122</v>
      </c>
      <c r="G340" s="10" t="str">
        <f t="shared" si="34"/>
        <v>31569.716</v>
      </c>
      <c r="H340" s="52">
        <f t="shared" si="35"/>
        <v>-19101</v>
      </c>
      <c r="I340" s="61" t="s">
        <v>410</v>
      </c>
      <c r="J340" s="62" t="s">
        <v>411</v>
      </c>
      <c r="K340" s="61">
        <v>-19101</v>
      </c>
      <c r="L340" s="61" t="s">
        <v>412</v>
      </c>
      <c r="M340" s="62" t="s">
        <v>186</v>
      </c>
      <c r="N340" s="62"/>
      <c r="O340" s="63" t="s">
        <v>187</v>
      </c>
      <c r="P340" s="63" t="s">
        <v>188</v>
      </c>
    </row>
    <row r="341" spans="1:16" ht="13.5" thickBot="1" x14ac:dyDescent="0.25">
      <c r="A341" s="52" t="str">
        <f t="shared" si="30"/>
        <v> VB 7.72 </v>
      </c>
      <c r="B341" s="14" t="str">
        <f t="shared" si="31"/>
        <v>I</v>
      </c>
      <c r="C341" s="52">
        <f t="shared" si="32"/>
        <v>31914.58</v>
      </c>
      <c r="D341" s="10" t="str">
        <f t="shared" si="33"/>
        <v>vis</v>
      </c>
      <c r="E341" s="60">
        <f>VLOOKUP(C341,Active!C$21:E$962,3,FALSE)</f>
        <v>-18444.034359269328</v>
      </c>
      <c r="F341" s="14" t="s">
        <v>122</v>
      </c>
      <c r="G341" s="10" t="str">
        <f t="shared" si="34"/>
        <v>31914.580</v>
      </c>
      <c r="H341" s="52">
        <f t="shared" si="35"/>
        <v>-18444</v>
      </c>
      <c r="I341" s="61" t="s">
        <v>413</v>
      </c>
      <c r="J341" s="62" t="s">
        <v>414</v>
      </c>
      <c r="K341" s="61">
        <v>-18444</v>
      </c>
      <c r="L341" s="61" t="s">
        <v>203</v>
      </c>
      <c r="M341" s="62" t="s">
        <v>186</v>
      </c>
      <c r="N341" s="62"/>
      <c r="O341" s="63" t="s">
        <v>187</v>
      </c>
      <c r="P341" s="63" t="s">
        <v>188</v>
      </c>
    </row>
    <row r="342" spans="1:16" ht="13.5" thickBot="1" x14ac:dyDescent="0.25">
      <c r="A342" s="52" t="str">
        <f t="shared" si="30"/>
        <v> VB 7.72 </v>
      </c>
      <c r="B342" s="14" t="str">
        <f t="shared" si="31"/>
        <v>I</v>
      </c>
      <c r="C342" s="52">
        <f t="shared" si="32"/>
        <v>32294.651999999998</v>
      </c>
      <c r="D342" s="10" t="str">
        <f t="shared" si="33"/>
        <v>vis</v>
      </c>
      <c r="E342" s="60">
        <f>VLOOKUP(C342,Active!C$21:E$962,3,FALSE)</f>
        <v>-17719.985884491412</v>
      </c>
      <c r="F342" s="14" t="s">
        <v>122</v>
      </c>
      <c r="G342" s="10" t="str">
        <f t="shared" si="34"/>
        <v>32294.652</v>
      </c>
      <c r="H342" s="52">
        <f t="shared" si="35"/>
        <v>-17720</v>
      </c>
      <c r="I342" s="61" t="s">
        <v>415</v>
      </c>
      <c r="J342" s="62" t="s">
        <v>416</v>
      </c>
      <c r="K342" s="61">
        <v>-17720</v>
      </c>
      <c r="L342" s="61" t="s">
        <v>330</v>
      </c>
      <c r="M342" s="62" t="s">
        <v>186</v>
      </c>
      <c r="N342" s="62"/>
      <c r="O342" s="63" t="s">
        <v>187</v>
      </c>
      <c r="P342" s="63" t="s">
        <v>188</v>
      </c>
    </row>
    <row r="343" spans="1:16" ht="13.5" thickBot="1" x14ac:dyDescent="0.25">
      <c r="A343" s="52" t="str">
        <f t="shared" si="30"/>
        <v> VB 7.72 </v>
      </c>
      <c r="B343" s="14" t="str">
        <f t="shared" si="31"/>
        <v>I</v>
      </c>
      <c r="C343" s="52">
        <f t="shared" si="32"/>
        <v>33338.699999999997</v>
      </c>
      <c r="D343" s="10" t="str">
        <f t="shared" si="33"/>
        <v>vis</v>
      </c>
      <c r="E343" s="60">
        <f>VLOOKUP(C343,Active!C$21:E$962,3,FALSE)</f>
        <v>-15731.04336308774</v>
      </c>
      <c r="F343" s="14" t="s">
        <v>122</v>
      </c>
      <c r="G343" s="10" t="str">
        <f t="shared" si="34"/>
        <v>33338.700</v>
      </c>
      <c r="H343" s="52">
        <f t="shared" si="35"/>
        <v>-15731</v>
      </c>
      <c r="I343" s="61" t="s">
        <v>417</v>
      </c>
      <c r="J343" s="62" t="s">
        <v>418</v>
      </c>
      <c r="K343" s="61">
        <v>-15731</v>
      </c>
      <c r="L343" s="61" t="s">
        <v>197</v>
      </c>
      <c r="M343" s="62" t="s">
        <v>186</v>
      </c>
      <c r="N343" s="62"/>
      <c r="O343" s="63" t="s">
        <v>187</v>
      </c>
      <c r="P343" s="63" t="s">
        <v>188</v>
      </c>
    </row>
    <row r="344" spans="1:16" ht="13.5" thickBot="1" x14ac:dyDescent="0.25">
      <c r="A344" s="52" t="str">
        <f t="shared" si="30"/>
        <v> AVSJ 5.40 </v>
      </c>
      <c r="B344" s="14" t="str">
        <f t="shared" si="31"/>
        <v>I</v>
      </c>
      <c r="C344" s="52">
        <f t="shared" si="32"/>
        <v>41401.599000000002</v>
      </c>
      <c r="D344" s="10" t="str">
        <f t="shared" si="33"/>
        <v>vis</v>
      </c>
      <c r="E344" s="60">
        <f>VLOOKUP(C344,Active!C$21:E$962,3,FALSE)</f>
        <v>-370.98073485303331</v>
      </c>
      <c r="F344" s="14" t="s">
        <v>122</v>
      </c>
      <c r="G344" s="10" t="str">
        <f t="shared" si="34"/>
        <v>41401.599</v>
      </c>
      <c r="H344" s="52">
        <f t="shared" si="35"/>
        <v>-371</v>
      </c>
      <c r="I344" s="61" t="s">
        <v>467</v>
      </c>
      <c r="J344" s="62" t="s">
        <v>468</v>
      </c>
      <c r="K344" s="61">
        <v>-371</v>
      </c>
      <c r="L344" s="61" t="s">
        <v>469</v>
      </c>
      <c r="M344" s="62" t="s">
        <v>464</v>
      </c>
      <c r="N344" s="62"/>
      <c r="O344" s="63" t="s">
        <v>470</v>
      </c>
      <c r="P344" s="63" t="s">
        <v>471</v>
      </c>
    </row>
    <row r="345" spans="1:16" ht="13.5" thickBot="1" x14ac:dyDescent="0.25">
      <c r="A345" s="52" t="str">
        <f t="shared" si="30"/>
        <v> AVSJ 5.40 </v>
      </c>
      <c r="B345" s="14" t="str">
        <f t="shared" si="31"/>
        <v>I</v>
      </c>
      <c r="C345" s="52">
        <f t="shared" si="32"/>
        <v>41402.637999999999</v>
      </c>
      <c r="D345" s="10" t="str">
        <f t="shared" si="33"/>
        <v>vis</v>
      </c>
      <c r="E345" s="60">
        <f>VLOOKUP(C345,Active!C$21:E$962,3,FALSE)</f>
        <v>-369.00140892191467</v>
      </c>
      <c r="F345" s="14" t="s">
        <v>122</v>
      </c>
      <c r="G345" s="10" t="str">
        <f t="shared" si="34"/>
        <v>41402.638</v>
      </c>
      <c r="H345" s="52">
        <f t="shared" si="35"/>
        <v>-369</v>
      </c>
      <c r="I345" s="61" t="s">
        <v>472</v>
      </c>
      <c r="J345" s="62" t="s">
        <v>473</v>
      </c>
      <c r="K345" s="61">
        <v>-369</v>
      </c>
      <c r="L345" s="61" t="s">
        <v>200</v>
      </c>
      <c r="M345" s="62" t="s">
        <v>464</v>
      </c>
      <c r="N345" s="62"/>
      <c r="O345" s="63" t="s">
        <v>470</v>
      </c>
      <c r="P345" s="63" t="s">
        <v>471</v>
      </c>
    </row>
    <row r="346" spans="1:16" ht="13.5" thickBot="1" x14ac:dyDescent="0.25">
      <c r="A346" s="52" t="str">
        <f t="shared" si="30"/>
        <v> AVSJ 5.40 </v>
      </c>
      <c r="B346" s="14" t="str">
        <f t="shared" si="31"/>
        <v>I</v>
      </c>
      <c r="C346" s="52">
        <f t="shared" si="32"/>
        <v>41411.553999999996</v>
      </c>
      <c r="D346" s="10" t="str">
        <f t="shared" si="33"/>
        <v>vis</v>
      </c>
      <c r="E346" s="60">
        <f>VLOOKUP(C346,Active!C$21:E$962,3,FALSE)</f>
        <v>-352.01616349179073</v>
      </c>
      <c r="F346" s="14" t="s">
        <v>122</v>
      </c>
      <c r="G346" s="10" t="str">
        <f t="shared" si="34"/>
        <v>41411.554</v>
      </c>
      <c r="H346" s="52">
        <f t="shared" si="35"/>
        <v>-352</v>
      </c>
      <c r="I346" s="61" t="s">
        <v>474</v>
      </c>
      <c r="J346" s="62" t="s">
        <v>475</v>
      </c>
      <c r="K346" s="61">
        <v>-352</v>
      </c>
      <c r="L346" s="61" t="s">
        <v>191</v>
      </c>
      <c r="M346" s="62" t="s">
        <v>464</v>
      </c>
      <c r="N346" s="62"/>
      <c r="O346" s="63" t="s">
        <v>470</v>
      </c>
      <c r="P346" s="63" t="s">
        <v>471</v>
      </c>
    </row>
    <row r="347" spans="1:16" ht="13.5" thickBot="1" x14ac:dyDescent="0.25">
      <c r="A347" s="52" t="str">
        <f t="shared" si="30"/>
        <v> AVSJ 5.40 </v>
      </c>
      <c r="B347" s="14" t="str">
        <f t="shared" si="31"/>
        <v>I</v>
      </c>
      <c r="C347" s="52">
        <f t="shared" si="32"/>
        <v>41422.582000000002</v>
      </c>
      <c r="D347" s="10" t="str">
        <f t="shared" si="33"/>
        <v>vis</v>
      </c>
      <c r="E347" s="60">
        <f>VLOOKUP(C347,Active!C$21:E$962,3,FALSE)</f>
        <v>-331.00749518721938</v>
      </c>
      <c r="F347" s="14" t="s">
        <v>122</v>
      </c>
      <c r="G347" s="10" t="str">
        <f t="shared" si="34"/>
        <v>41422.582</v>
      </c>
      <c r="H347" s="52">
        <f t="shared" si="35"/>
        <v>-331</v>
      </c>
      <c r="I347" s="61" t="s">
        <v>476</v>
      </c>
      <c r="J347" s="62" t="s">
        <v>477</v>
      </c>
      <c r="K347" s="61">
        <v>-331</v>
      </c>
      <c r="L347" s="61" t="s">
        <v>478</v>
      </c>
      <c r="M347" s="62" t="s">
        <v>464</v>
      </c>
      <c r="N347" s="62"/>
      <c r="O347" s="63" t="s">
        <v>470</v>
      </c>
      <c r="P347" s="63" t="s">
        <v>471</v>
      </c>
    </row>
    <row r="348" spans="1:16" ht="13.5" thickBot="1" x14ac:dyDescent="0.25">
      <c r="A348" s="52" t="str">
        <f t="shared" si="30"/>
        <v> AVSJ 5.40 </v>
      </c>
      <c r="B348" s="14" t="str">
        <f t="shared" si="31"/>
        <v>I</v>
      </c>
      <c r="C348" s="52">
        <f t="shared" si="32"/>
        <v>41433.631000000001</v>
      </c>
      <c r="D348" s="10" t="str">
        <f t="shared" si="33"/>
        <v>vis</v>
      </c>
      <c r="E348" s="60">
        <f>VLOOKUP(C348,Active!C$21:E$962,3,FALSE)</f>
        <v>-309.95882125748881</v>
      </c>
      <c r="F348" s="14" t="s">
        <v>122</v>
      </c>
      <c r="G348" s="10" t="str">
        <f t="shared" si="34"/>
        <v>41433.631</v>
      </c>
      <c r="H348" s="52">
        <f t="shared" si="35"/>
        <v>-310</v>
      </c>
      <c r="I348" s="61" t="s">
        <v>479</v>
      </c>
      <c r="J348" s="62" t="s">
        <v>480</v>
      </c>
      <c r="K348" s="61">
        <v>-310</v>
      </c>
      <c r="L348" s="61" t="s">
        <v>481</v>
      </c>
      <c r="M348" s="62" t="s">
        <v>464</v>
      </c>
      <c r="N348" s="62"/>
      <c r="O348" s="63" t="s">
        <v>482</v>
      </c>
      <c r="P348" s="63" t="s">
        <v>471</v>
      </c>
    </row>
    <row r="349" spans="1:16" ht="13.5" thickBot="1" x14ac:dyDescent="0.25">
      <c r="A349" s="52" t="str">
        <f t="shared" si="30"/>
        <v> AA 27.187 </v>
      </c>
      <c r="B349" s="14" t="str">
        <f t="shared" si="31"/>
        <v>I</v>
      </c>
      <c r="C349" s="52">
        <f t="shared" si="32"/>
        <v>41548.565399999999</v>
      </c>
      <c r="D349" s="10" t="str">
        <f t="shared" si="33"/>
        <v>vis</v>
      </c>
      <c r="E349" s="60">
        <f>VLOOKUP(C349,Active!C$21:E$962,3,FALSE)</f>
        <v>-91.005367649977202</v>
      </c>
      <c r="F349" s="14" t="s">
        <v>122</v>
      </c>
      <c r="G349" s="10" t="str">
        <f t="shared" si="34"/>
        <v>41548.5654</v>
      </c>
      <c r="H349" s="52">
        <f t="shared" si="35"/>
        <v>-91</v>
      </c>
      <c r="I349" s="61" t="s">
        <v>492</v>
      </c>
      <c r="J349" s="62" t="s">
        <v>493</v>
      </c>
      <c r="K349" s="61">
        <v>-91</v>
      </c>
      <c r="L349" s="61" t="s">
        <v>494</v>
      </c>
      <c r="M349" s="62" t="s">
        <v>437</v>
      </c>
      <c r="N349" s="62" t="s">
        <v>438</v>
      </c>
      <c r="O349" s="63" t="s">
        <v>495</v>
      </c>
      <c r="P349" s="63" t="s">
        <v>496</v>
      </c>
    </row>
    <row r="350" spans="1:16" ht="13.5" thickBot="1" x14ac:dyDescent="0.25">
      <c r="A350" s="52" t="str">
        <f t="shared" si="30"/>
        <v> AA 27.187 </v>
      </c>
      <c r="B350" s="14" t="str">
        <f t="shared" si="31"/>
        <v>I</v>
      </c>
      <c r="C350" s="52">
        <f t="shared" si="32"/>
        <v>41596.338100000001</v>
      </c>
      <c r="D350" s="10" t="str">
        <f t="shared" si="33"/>
        <v>vis</v>
      </c>
      <c r="E350" s="60">
        <f>VLOOKUP(C350,Active!C$21:E$962,3,FALSE)</f>
        <v>3.0480476383104877E-3</v>
      </c>
      <c r="F350" s="14" t="s">
        <v>122</v>
      </c>
      <c r="G350" s="10" t="str">
        <f t="shared" si="34"/>
        <v>41596.3381</v>
      </c>
      <c r="H350" s="52">
        <f t="shared" si="35"/>
        <v>0</v>
      </c>
      <c r="I350" s="61" t="s">
        <v>497</v>
      </c>
      <c r="J350" s="62" t="s">
        <v>498</v>
      </c>
      <c r="K350" s="61">
        <v>0</v>
      </c>
      <c r="L350" s="61" t="s">
        <v>499</v>
      </c>
      <c r="M350" s="62" t="s">
        <v>437</v>
      </c>
      <c r="N350" s="62" t="s">
        <v>438</v>
      </c>
      <c r="O350" s="63" t="s">
        <v>495</v>
      </c>
      <c r="P350" s="63" t="s">
        <v>496</v>
      </c>
    </row>
    <row r="351" spans="1:16" ht="13.5" thickBot="1" x14ac:dyDescent="0.25">
      <c r="A351" s="52" t="str">
        <f t="shared" si="30"/>
        <v> AA 27.187 </v>
      </c>
      <c r="B351" s="14" t="str">
        <f t="shared" si="31"/>
        <v>I</v>
      </c>
      <c r="C351" s="52">
        <f t="shared" si="32"/>
        <v>41598.436500000003</v>
      </c>
      <c r="D351" s="10" t="str">
        <f t="shared" si="33"/>
        <v>vis</v>
      </c>
      <c r="E351" s="60">
        <f>VLOOKUP(C351,Active!C$21:E$962,3,FALSE)</f>
        <v>4.0005625172016011</v>
      </c>
      <c r="F351" s="14" t="s">
        <v>122</v>
      </c>
      <c r="G351" s="10" t="str">
        <f t="shared" si="34"/>
        <v>41598.4365</v>
      </c>
      <c r="H351" s="52">
        <f t="shared" si="35"/>
        <v>4</v>
      </c>
      <c r="I351" s="61" t="s">
        <v>500</v>
      </c>
      <c r="J351" s="62" t="s">
        <v>501</v>
      </c>
      <c r="K351" s="61">
        <v>4</v>
      </c>
      <c r="L351" s="61" t="s">
        <v>502</v>
      </c>
      <c r="M351" s="62" t="s">
        <v>437</v>
      </c>
      <c r="N351" s="62" t="s">
        <v>438</v>
      </c>
      <c r="O351" s="63" t="s">
        <v>495</v>
      </c>
      <c r="P351" s="63" t="s">
        <v>496</v>
      </c>
    </row>
    <row r="352" spans="1:16" ht="13.5" thickBot="1" x14ac:dyDescent="0.25">
      <c r="A352" s="52" t="str">
        <f t="shared" si="30"/>
        <v> AVSJ 7.41 </v>
      </c>
      <c r="B352" s="14" t="str">
        <f t="shared" si="31"/>
        <v>I</v>
      </c>
      <c r="C352" s="52">
        <f t="shared" si="32"/>
        <v>42414.686999999998</v>
      </c>
      <c r="D352" s="10" t="str">
        <f t="shared" si="33"/>
        <v>vis</v>
      </c>
      <c r="E352" s="60">
        <f>VLOOKUP(C352,Active!C$21:E$962,3,FALSE)</f>
        <v>1558.9820648686268</v>
      </c>
      <c r="F352" s="14" t="s">
        <v>122</v>
      </c>
      <c r="G352" s="10" t="str">
        <f t="shared" si="34"/>
        <v>42414.687</v>
      </c>
      <c r="H352" s="52">
        <f t="shared" si="35"/>
        <v>1559</v>
      </c>
      <c r="I352" s="61" t="s">
        <v>530</v>
      </c>
      <c r="J352" s="62" t="s">
        <v>531</v>
      </c>
      <c r="K352" s="61">
        <v>1559</v>
      </c>
      <c r="L352" s="61" t="s">
        <v>364</v>
      </c>
      <c r="M352" s="62" t="s">
        <v>464</v>
      </c>
      <c r="N352" s="62"/>
      <c r="O352" s="63" t="s">
        <v>532</v>
      </c>
      <c r="P352" s="63" t="s">
        <v>533</v>
      </c>
    </row>
    <row r="353" spans="1:16" ht="13.5" thickBot="1" x14ac:dyDescent="0.25">
      <c r="A353" s="52" t="str">
        <f t="shared" si="30"/>
        <v> AVSJ 7.41 </v>
      </c>
      <c r="B353" s="14" t="str">
        <f t="shared" si="31"/>
        <v>I</v>
      </c>
      <c r="C353" s="52">
        <f t="shared" si="32"/>
        <v>42422.574999999997</v>
      </c>
      <c r="D353" s="10" t="str">
        <f t="shared" si="33"/>
        <v>vis</v>
      </c>
      <c r="E353" s="60">
        <f>VLOOKUP(C353,Active!C$21:E$962,3,FALSE)</f>
        <v>1574.0089396951005</v>
      </c>
      <c r="F353" s="14" t="s">
        <v>122</v>
      </c>
      <c r="G353" s="10" t="str">
        <f t="shared" si="34"/>
        <v>42422.575</v>
      </c>
      <c r="H353" s="52">
        <f t="shared" si="35"/>
        <v>1574</v>
      </c>
      <c r="I353" s="61" t="s">
        <v>538</v>
      </c>
      <c r="J353" s="62" t="s">
        <v>539</v>
      </c>
      <c r="K353" s="61">
        <v>1574</v>
      </c>
      <c r="L353" s="61" t="s">
        <v>292</v>
      </c>
      <c r="M353" s="62" t="s">
        <v>464</v>
      </c>
      <c r="N353" s="62"/>
      <c r="O353" s="63" t="s">
        <v>540</v>
      </c>
      <c r="P353" s="63" t="s">
        <v>533</v>
      </c>
    </row>
    <row r="354" spans="1:16" ht="13.5" thickBot="1" x14ac:dyDescent="0.25">
      <c r="A354" s="52" t="str">
        <f t="shared" si="30"/>
        <v> AVSJ 7.41 </v>
      </c>
      <c r="B354" s="14" t="str">
        <f t="shared" si="31"/>
        <v>I</v>
      </c>
      <c r="C354" s="52">
        <f t="shared" si="32"/>
        <v>42433.608999999997</v>
      </c>
      <c r="D354" s="10" t="str">
        <f t="shared" si="33"/>
        <v>vis</v>
      </c>
      <c r="E354" s="60">
        <f>VLOOKUP(C354,Active!C$21:E$962,3,FALSE)</f>
        <v>1595.0290381782809</v>
      </c>
      <c r="F354" s="14" t="s">
        <v>122</v>
      </c>
      <c r="G354" s="10" t="str">
        <f t="shared" si="34"/>
        <v>42433.609</v>
      </c>
      <c r="H354" s="52">
        <f t="shared" si="35"/>
        <v>1595</v>
      </c>
      <c r="I354" s="61" t="s">
        <v>541</v>
      </c>
      <c r="J354" s="62" t="s">
        <v>542</v>
      </c>
      <c r="K354" s="61">
        <v>1595</v>
      </c>
      <c r="L354" s="61" t="s">
        <v>543</v>
      </c>
      <c r="M354" s="62" t="s">
        <v>464</v>
      </c>
      <c r="N354" s="62"/>
      <c r="O354" s="63" t="s">
        <v>540</v>
      </c>
      <c r="P354" s="63" t="s">
        <v>533</v>
      </c>
    </row>
    <row r="355" spans="1:16" ht="13.5" thickBot="1" x14ac:dyDescent="0.25">
      <c r="A355" s="52" t="str">
        <f t="shared" si="30"/>
        <v> AVSJ 7.41 </v>
      </c>
      <c r="B355" s="14" t="str">
        <f t="shared" si="31"/>
        <v>I</v>
      </c>
      <c r="C355" s="52">
        <f t="shared" si="32"/>
        <v>42465.61</v>
      </c>
      <c r="D355" s="10" t="str">
        <f t="shared" si="33"/>
        <v>vis</v>
      </c>
      <c r="E355" s="60">
        <f>VLOOKUP(C355,Active!C$21:E$962,3,FALSE)</f>
        <v>1655.9918958509613</v>
      </c>
      <c r="F355" s="14" t="s">
        <v>122</v>
      </c>
      <c r="G355" s="10" t="str">
        <f t="shared" si="34"/>
        <v>42465.610</v>
      </c>
      <c r="H355" s="52">
        <f t="shared" si="35"/>
        <v>1656</v>
      </c>
      <c r="I355" s="61" t="s">
        <v>551</v>
      </c>
      <c r="J355" s="62" t="s">
        <v>552</v>
      </c>
      <c r="K355" s="61">
        <v>1656</v>
      </c>
      <c r="L355" s="61" t="s">
        <v>478</v>
      </c>
      <c r="M355" s="62" t="s">
        <v>464</v>
      </c>
      <c r="N355" s="62"/>
      <c r="O355" s="63" t="s">
        <v>540</v>
      </c>
      <c r="P355" s="63" t="s">
        <v>533</v>
      </c>
    </row>
    <row r="356" spans="1:16" ht="13.5" thickBot="1" x14ac:dyDescent="0.25">
      <c r="A356" s="52" t="str">
        <f t="shared" si="30"/>
        <v> AVSJ 7.41 </v>
      </c>
      <c r="B356" s="14" t="str">
        <f t="shared" si="31"/>
        <v>I</v>
      </c>
      <c r="C356" s="52">
        <f t="shared" si="32"/>
        <v>42476.637999999999</v>
      </c>
      <c r="D356" s="10" t="str">
        <f t="shared" si="33"/>
        <v>vis</v>
      </c>
      <c r="E356" s="60">
        <f>VLOOKUP(C356,Active!C$21:E$962,3,FALSE)</f>
        <v>1677.0005641555188</v>
      </c>
      <c r="F356" s="14" t="s">
        <v>122</v>
      </c>
      <c r="G356" s="10" t="str">
        <f t="shared" si="34"/>
        <v>42476.638</v>
      </c>
      <c r="H356" s="52">
        <f t="shared" si="35"/>
        <v>1677</v>
      </c>
      <c r="I356" s="61" t="s">
        <v>558</v>
      </c>
      <c r="J356" s="62" t="s">
        <v>559</v>
      </c>
      <c r="K356" s="61">
        <v>1677</v>
      </c>
      <c r="L356" s="61" t="s">
        <v>560</v>
      </c>
      <c r="M356" s="62" t="s">
        <v>464</v>
      </c>
      <c r="N356" s="62"/>
      <c r="O356" s="63" t="s">
        <v>540</v>
      </c>
      <c r="P356" s="63" t="s">
        <v>533</v>
      </c>
    </row>
    <row r="357" spans="1:16" ht="13.5" thickBot="1" x14ac:dyDescent="0.25">
      <c r="A357" s="52" t="str">
        <f t="shared" si="30"/>
        <v> AVSJ 7.41 </v>
      </c>
      <c r="B357" s="14" t="str">
        <f t="shared" si="31"/>
        <v>I</v>
      </c>
      <c r="C357" s="52">
        <f t="shared" si="32"/>
        <v>42477.69</v>
      </c>
      <c r="D357" s="10" t="str">
        <f t="shared" si="33"/>
        <v>vis</v>
      </c>
      <c r="E357" s="60">
        <f>VLOOKUP(C357,Active!C$21:E$962,3,FALSE)</f>
        <v>1679.0046554736605</v>
      </c>
      <c r="F357" s="14" t="s">
        <v>122</v>
      </c>
      <c r="G357" s="10" t="str">
        <f t="shared" si="34"/>
        <v>42477.690</v>
      </c>
      <c r="H357" s="52">
        <f t="shared" si="35"/>
        <v>1679</v>
      </c>
      <c r="I357" s="61" t="s">
        <v>561</v>
      </c>
      <c r="J357" s="62" t="s">
        <v>562</v>
      </c>
      <c r="K357" s="61">
        <v>1679</v>
      </c>
      <c r="L357" s="61" t="s">
        <v>505</v>
      </c>
      <c r="M357" s="62" t="s">
        <v>464</v>
      </c>
      <c r="N357" s="62"/>
      <c r="O357" s="63" t="s">
        <v>540</v>
      </c>
      <c r="P357" s="63" t="s">
        <v>533</v>
      </c>
    </row>
    <row r="358" spans="1:16" ht="13.5" thickBot="1" x14ac:dyDescent="0.25">
      <c r="A358" s="52" t="str">
        <f t="shared" si="30"/>
        <v> AVSJ 7.41 </v>
      </c>
      <c r="B358" s="14" t="str">
        <f t="shared" si="31"/>
        <v>I</v>
      </c>
      <c r="C358" s="52">
        <f t="shared" si="32"/>
        <v>42508.663999999997</v>
      </c>
      <c r="D358" s="10" t="str">
        <f t="shared" si="33"/>
        <v>vis</v>
      </c>
      <c r="E358" s="60">
        <f>VLOOKUP(C358,Active!C$21:E$962,3,FALSE)</f>
        <v>1738.0110475724402</v>
      </c>
      <c r="F358" s="14" t="s">
        <v>122</v>
      </c>
      <c r="G358" s="10" t="str">
        <f t="shared" si="34"/>
        <v>42508.664</v>
      </c>
      <c r="H358" s="52">
        <f t="shared" si="35"/>
        <v>1738</v>
      </c>
      <c r="I358" s="61" t="s">
        <v>563</v>
      </c>
      <c r="J358" s="62" t="s">
        <v>564</v>
      </c>
      <c r="K358" s="61">
        <v>1738</v>
      </c>
      <c r="L358" s="61" t="s">
        <v>376</v>
      </c>
      <c r="M358" s="62" t="s">
        <v>464</v>
      </c>
      <c r="N358" s="62"/>
      <c r="O358" s="63" t="s">
        <v>540</v>
      </c>
      <c r="P358" s="63" t="s">
        <v>533</v>
      </c>
    </row>
    <row r="359" spans="1:16" ht="13.5" thickBot="1" x14ac:dyDescent="0.25">
      <c r="A359" s="52" t="str">
        <f t="shared" si="30"/>
        <v> AVSJ 7.41 </v>
      </c>
      <c r="B359" s="14" t="str">
        <f t="shared" si="31"/>
        <v>I</v>
      </c>
      <c r="C359" s="52">
        <f t="shared" si="32"/>
        <v>42509.701000000001</v>
      </c>
      <c r="D359" s="10" t="str">
        <f t="shared" si="33"/>
        <v>vis</v>
      </c>
      <c r="E359" s="60">
        <f>VLOOKUP(C359,Active!C$21:E$962,3,FALSE)</f>
        <v>1739.9865634440318</v>
      </c>
      <c r="F359" s="14" t="s">
        <v>122</v>
      </c>
      <c r="G359" s="10" t="str">
        <f t="shared" si="34"/>
        <v>42509.701</v>
      </c>
      <c r="H359" s="52">
        <f t="shared" si="35"/>
        <v>1740</v>
      </c>
      <c r="I359" s="61" t="s">
        <v>565</v>
      </c>
      <c r="J359" s="62" t="s">
        <v>566</v>
      </c>
      <c r="K359" s="61">
        <v>1740</v>
      </c>
      <c r="L359" s="61" t="s">
        <v>344</v>
      </c>
      <c r="M359" s="62" t="s">
        <v>464</v>
      </c>
      <c r="N359" s="62"/>
      <c r="O359" s="63" t="s">
        <v>540</v>
      </c>
      <c r="P359" s="63" t="s">
        <v>533</v>
      </c>
    </row>
    <row r="360" spans="1:16" ht="13.5" thickBot="1" x14ac:dyDescent="0.25">
      <c r="A360" s="52" t="str">
        <f t="shared" si="30"/>
        <v> AVSJ 7.41 </v>
      </c>
      <c r="B360" s="14" t="str">
        <f t="shared" si="31"/>
        <v>I</v>
      </c>
      <c r="C360" s="52">
        <f t="shared" si="32"/>
        <v>42518.639000000003</v>
      </c>
      <c r="D360" s="10" t="str">
        <f t="shared" si="33"/>
        <v>vis</v>
      </c>
      <c r="E360" s="60">
        <f>VLOOKUP(C360,Active!C$21:E$962,3,FALSE)</f>
        <v>1757.0137195291063</v>
      </c>
      <c r="F360" s="14" t="s">
        <v>122</v>
      </c>
      <c r="G360" s="10" t="str">
        <f t="shared" si="34"/>
        <v>42518.639</v>
      </c>
      <c r="H360" s="52">
        <f t="shared" si="35"/>
        <v>1757</v>
      </c>
      <c r="I360" s="61" t="s">
        <v>567</v>
      </c>
      <c r="J360" s="62" t="s">
        <v>568</v>
      </c>
      <c r="K360" s="61">
        <v>1757</v>
      </c>
      <c r="L360" s="61" t="s">
        <v>330</v>
      </c>
      <c r="M360" s="62" t="s">
        <v>464</v>
      </c>
      <c r="N360" s="62"/>
      <c r="O360" s="63" t="s">
        <v>569</v>
      </c>
      <c r="P360" s="63" t="s">
        <v>533</v>
      </c>
    </row>
    <row r="361" spans="1:16" ht="13.5" thickBot="1" x14ac:dyDescent="0.25">
      <c r="A361" s="52" t="str">
        <f t="shared" si="30"/>
        <v> AVSJ 7.41 </v>
      </c>
      <c r="B361" s="14" t="str">
        <f t="shared" si="31"/>
        <v>I</v>
      </c>
      <c r="C361" s="52">
        <f t="shared" si="32"/>
        <v>42572.695</v>
      </c>
      <c r="D361" s="10" t="str">
        <f t="shared" si="33"/>
        <v>vis</v>
      </c>
      <c r="E361" s="60">
        <f>VLOOKUP(C361,Active!C$21:E$962,3,FALSE)</f>
        <v>1859.9920087811242</v>
      </c>
      <c r="F361" s="14" t="s">
        <v>122</v>
      </c>
      <c r="G361" s="10" t="str">
        <f t="shared" si="34"/>
        <v>42572.695</v>
      </c>
      <c r="H361" s="52">
        <f t="shared" si="35"/>
        <v>1860</v>
      </c>
      <c r="I361" s="61" t="s">
        <v>570</v>
      </c>
      <c r="J361" s="62" t="s">
        <v>571</v>
      </c>
      <c r="K361" s="61">
        <v>1860</v>
      </c>
      <c r="L361" s="61" t="s">
        <v>478</v>
      </c>
      <c r="M361" s="62" t="s">
        <v>464</v>
      </c>
      <c r="N361" s="62"/>
      <c r="O361" s="63" t="s">
        <v>540</v>
      </c>
      <c r="P361" s="63" t="s">
        <v>533</v>
      </c>
    </row>
    <row r="362" spans="1:16" ht="13.5" thickBot="1" x14ac:dyDescent="0.25">
      <c r="A362" s="52" t="str">
        <f t="shared" si="30"/>
        <v> AVSJ 7.41 </v>
      </c>
      <c r="B362" s="14" t="str">
        <f t="shared" si="31"/>
        <v>I</v>
      </c>
      <c r="C362" s="52">
        <f t="shared" si="32"/>
        <v>42583.732000000004</v>
      </c>
      <c r="D362" s="10" t="str">
        <f t="shared" si="33"/>
        <v>vis</v>
      </c>
      <c r="E362" s="60">
        <f>VLOOKUP(C362,Active!C$21:E$962,3,FALSE)</f>
        <v>1881.0178223536232</v>
      </c>
      <c r="F362" s="14" t="s">
        <v>122</v>
      </c>
      <c r="G362" s="10" t="str">
        <f t="shared" si="34"/>
        <v>42583.732</v>
      </c>
      <c r="H362" s="52">
        <f t="shared" si="35"/>
        <v>1881</v>
      </c>
      <c r="I362" s="61" t="s">
        <v>572</v>
      </c>
      <c r="J362" s="62" t="s">
        <v>573</v>
      </c>
      <c r="K362" s="61">
        <v>1881</v>
      </c>
      <c r="L362" s="61" t="s">
        <v>223</v>
      </c>
      <c r="M362" s="62" t="s">
        <v>464</v>
      </c>
      <c r="N362" s="62"/>
      <c r="O362" s="63" t="s">
        <v>574</v>
      </c>
      <c r="P362" s="63" t="s">
        <v>533</v>
      </c>
    </row>
    <row r="363" spans="1:16" ht="13.5" thickBot="1" x14ac:dyDescent="0.25">
      <c r="A363" s="52" t="str">
        <f t="shared" si="30"/>
        <v> AVSJ 7.41 </v>
      </c>
      <c r="B363" s="14" t="str">
        <f t="shared" si="31"/>
        <v>I</v>
      </c>
      <c r="C363" s="52">
        <f t="shared" si="32"/>
        <v>42739.62</v>
      </c>
      <c r="D363" s="10" t="str">
        <f t="shared" si="33"/>
        <v>vis</v>
      </c>
      <c r="E363" s="60">
        <f>VLOOKUP(C363,Active!C$21:E$962,3,FALSE)</f>
        <v>2177.9891031535235</v>
      </c>
      <c r="F363" s="14" t="s">
        <v>122</v>
      </c>
      <c r="G363" s="10" t="str">
        <f t="shared" si="34"/>
        <v>42739.620</v>
      </c>
      <c r="H363" s="52">
        <f t="shared" si="35"/>
        <v>2178</v>
      </c>
      <c r="I363" s="61" t="s">
        <v>580</v>
      </c>
      <c r="J363" s="62" t="s">
        <v>581</v>
      </c>
      <c r="K363" s="61">
        <v>2178</v>
      </c>
      <c r="L363" s="61" t="s">
        <v>412</v>
      </c>
      <c r="M363" s="62" t="s">
        <v>464</v>
      </c>
      <c r="N363" s="62"/>
      <c r="O363" s="63" t="s">
        <v>582</v>
      </c>
      <c r="P363" s="63" t="s">
        <v>533</v>
      </c>
    </row>
    <row r="364" spans="1:16" ht="13.5" thickBot="1" x14ac:dyDescent="0.25">
      <c r="A364" s="52" t="str">
        <f t="shared" si="30"/>
        <v> BRNO 26 </v>
      </c>
      <c r="B364" s="14" t="str">
        <f t="shared" si="31"/>
        <v>I</v>
      </c>
      <c r="C364" s="52">
        <f t="shared" si="32"/>
        <v>44758.485999999997</v>
      </c>
      <c r="D364" s="10" t="str">
        <f t="shared" si="33"/>
        <v>vis</v>
      </c>
      <c r="E364" s="60">
        <f>VLOOKUP(C364,Active!C$21:E$962,3,FALSE)</f>
        <v>6023.9889349774849</v>
      </c>
      <c r="F364" s="14" t="s">
        <v>122</v>
      </c>
      <c r="G364" s="10" t="str">
        <f t="shared" si="34"/>
        <v>44758.486</v>
      </c>
      <c r="H364" s="52">
        <f t="shared" si="35"/>
        <v>6024</v>
      </c>
      <c r="I364" s="61" t="s">
        <v>677</v>
      </c>
      <c r="J364" s="62" t="s">
        <v>678</v>
      </c>
      <c r="K364" s="61">
        <v>6024</v>
      </c>
      <c r="L364" s="61" t="s">
        <v>412</v>
      </c>
      <c r="M364" s="62" t="s">
        <v>181</v>
      </c>
      <c r="N364" s="62"/>
      <c r="O364" s="63" t="s">
        <v>679</v>
      </c>
      <c r="P364" s="63" t="s">
        <v>680</v>
      </c>
    </row>
    <row r="365" spans="1:16" ht="13.5" thickBot="1" x14ac:dyDescent="0.25">
      <c r="A365" s="52" t="str">
        <f t="shared" si="30"/>
        <v> VSSC 68.36 </v>
      </c>
      <c r="B365" s="14" t="str">
        <f t="shared" si="31"/>
        <v>I</v>
      </c>
      <c r="C365" s="52">
        <f t="shared" si="32"/>
        <v>46113.319000000003</v>
      </c>
      <c r="D365" s="10" t="str">
        <f t="shared" si="33"/>
        <v>vis</v>
      </c>
      <c r="E365" s="60">
        <f>VLOOKUP(C365,Active!C$21:E$962,3,FALSE)</f>
        <v>8604.9861334788166</v>
      </c>
      <c r="F365" s="14" t="s">
        <v>122</v>
      </c>
      <c r="G365" s="10" t="str">
        <f t="shared" si="34"/>
        <v>46113.319</v>
      </c>
      <c r="H365" s="52">
        <f t="shared" si="35"/>
        <v>8605</v>
      </c>
      <c r="I365" s="61" t="s">
        <v>745</v>
      </c>
      <c r="J365" s="62" t="s">
        <v>746</v>
      </c>
      <c r="K365" s="61">
        <v>8605</v>
      </c>
      <c r="L365" s="61" t="s">
        <v>344</v>
      </c>
      <c r="M365" s="62" t="s">
        <v>464</v>
      </c>
      <c r="N365" s="62"/>
      <c r="O365" s="63" t="s">
        <v>683</v>
      </c>
      <c r="P365" s="63" t="s">
        <v>747</v>
      </c>
    </row>
    <row r="366" spans="1:16" ht="13.5" thickBot="1" x14ac:dyDescent="0.25">
      <c r="A366" s="52" t="str">
        <f t="shared" si="30"/>
        <v> VSSC 68.36 </v>
      </c>
      <c r="B366" s="14" t="str">
        <f t="shared" si="31"/>
        <v>I</v>
      </c>
      <c r="C366" s="52">
        <f t="shared" si="32"/>
        <v>46114.358999999997</v>
      </c>
      <c r="D366" s="10" t="str">
        <f t="shared" si="33"/>
        <v>vis</v>
      </c>
      <c r="E366" s="60">
        <f>VLOOKUP(C366,Active!C$21:E$962,3,FALSE)</f>
        <v>8606.9673644396989</v>
      </c>
      <c r="F366" s="14" t="s">
        <v>122</v>
      </c>
      <c r="G366" s="10" t="str">
        <f t="shared" si="34"/>
        <v>46114.359</v>
      </c>
      <c r="H366" s="52">
        <f t="shared" si="35"/>
        <v>8607</v>
      </c>
      <c r="I366" s="61" t="s">
        <v>748</v>
      </c>
      <c r="J366" s="62" t="s">
        <v>749</v>
      </c>
      <c r="K366" s="61">
        <v>8607</v>
      </c>
      <c r="L366" s="61" t="s">
        <v>750</v>
      </c>
      <c r="M366" s="62" t="s">
        <v>464</v>
      </c>
      <c r="N366" s="62"/>
      <c r="O366" s="63" t="s">
        <v>683</v>
      </c>
      <c r="P366" s="63" t="s">
        <v>747</v>
      </c>
    </row>
    <row r="367" spans="1:16" ht="13.5" thickBot="1" x14ac:dyDescent="0.25">
      <c r="A367" s="52" t="str">
        <f t="shared" si="30"/>
        <v> VSSC 68.36 </v>
      </c>
      <c r="B367" s="14" t="str">
        <f t="shared" si="31"/>
        <v>I</v>
      </c>
      <c r="C367" s="52">
        <f t="shared" si="32"/>
        <v>46684.445</v>
      </c>
      <c r="D367" s="10" t="str">
        <f t="shared" si="33"/>
        <v>vis</v>
      </c>
      <c r="E367" s="60">
        <f>VLOOKUP(C367,Active!C$21:E$962,3,FALSE)</f>
        <v>9692.9981659516434</v>
      </c>
      <c r="F367" s="14" t="s">
        <v>122</v>
      </c>
      <c r="G367" s="10" t="str">
        <f t="shared" si="34"/>
        <v>46684.445</v>
      </c>
      <c r="H367" s="52">
        <f t="shared" si="35"/>
        <v>9693</v>
      </c>
      <c r="I367" s="61" t="s">
        <v>798</v>
      </c>
      <c r="J367" s="62" t="s">
        <v>799</v>
      </c>
      <c r="K367" s="61">
        <v>9693</v>
      </c>
      <c r="L367" s="61" t="s">
        <v>200</v>
      </c>
      <c r="M367" s="62" t="s">
        <v>464</v>
      </c>
      <c r="N367" s="62"/>
      <c r="O367" s="63" t="s">
        <v>683</v>
      </c>
      <c r="P367" s="63" t="s">
        <v>747</v>
      </c>
    </row>
    <row r="368" spans="1:16" ht="13.5" thickBot="1" x14ac:dyDescent="0.25">
      <c r="A368" s="52" t="str">
        <f t="shared" si="30"/>
        <v> VSSC 70.22 </v>
      </c>
      <c r="B368" s="14" t="str">
        <f t="shared" si="31"/>
        <v>I</v>
      </c>
      <c r="C368" s="52">
        <f t="shared" si="32"/>
        <v>47061.343999999997</v>
      </c>
      <c r="D368" s="10" t="str">
        <f t="shared" si="33"/>
        <v>vis</v>
      </c>
      <c r="E368" s="60">
        <f>VLOOKUP(C368,Active!C$21:E$962,3,FALSE)</f>
        <v>10411.001981269061</v>
      </c>
      <c r="F368" s="14" t="s">
        <v>122</v>
      </c>
      <c r="G368" s="10" t="str">
        <f t="shared" si="34"/>
        <v>47061.344</v>
      </c>
      <c r="H368" s="52">
        <f t="shared" si="35"/>
        <v>10411</v>
      </c>
      <c r="I368" s="61" t="s">
        <v>836</v>
      </c>
      <c r="J368" s="62" t="s">
        <v>837</v>
      </c>
      <c r="K368" s="61">
        <v>10411</v>
      </c>
      <c r="L368" s="61" t="s">
        <v>257</v>
      </c>
      <c r="M368" s="62" t="s">
        <v>464</v>
      </c>
      <c r="N368" s="62"/>
      <c r="O368" s="63" t="s">
        <v>838</v>
      </c>
      <c r="P368" s="63" t="s">
        <v>839</v>
      </c>
    </row>
    <row r="369" spans="1:16" ht="13.5" thickBot="1" x14ac:dyDescent="0.25">
      <c r="A369" s="52" t="str">
        <f t="shared" si="30"/>
        <v>VSB 47 </v>
      </c>
      <c r="B369" s="14" t="str">
        <f t="shared" si="31"/>
        <v>I</v>
      </c>
      <c r="C369" s="52">
        <f t="shared" si="32"/>
        <v>47561.065000000002</v>
      </c>
      <c r="D369" s="10" t="str">
        <f t="shared" si="33"/>
        <v>vis</v>
      </c>
      <c r="E369" s="60">
        <f>VLOOKUP(C369,Active!C$21:E$962,3,FALSE)</f>
        <v>11362.985363008574</v>
      </c>
      <c r="F369" s="14" t="s">
        <v>122</v>
      </c>
      <c r="G369" s="10" t="str">
        <f t="shared" si="34"/>
        <v>47561.065</v>
      </c>
      <c r="H369" s="52">
        <f t="shared" si="35"/>
        <v>11363</v>
      </c>
      <c r="I369" s="61" t="s">
        <v>850</v>
      </c>
      <c r="J369" s="62" t="s">
        <v>851</v>
      </c>
      <c r="K369" s="61">
        <v>11363</v>
      </c>
      <c r="L369" s="61" t="s">
        <v>191</v>
      </c>
      <c r="M369" s="62" t="s">
        <v>181</v>
      </c>
      <c r="N369" s="62"/>
      <c r="O369" s="63" t="s">
        <v>852</v>
      </c>
      <c r="P369" s="64" t="s">
        <v>853</v>
      </c>
    </row>
    <row r="370" spans="1:16" ht="13.5" thickBot="1" x14ac:dyDescent="0.25">
      <c r="A370" s="52" t="str">
        <f t="shared" si="30"/>
        <v> VSSC 73 </v>
      </c>
      <c r="B370" s="14" t="str">
        <f t="shared" si="31"/>
        <v>I</v>
      </c>
      <c r="C370" s="52">
        <f t="shared" si="32"/>
        <v>47799.39</v>
      </c>
      <c r="D370" s="10" t="str">
        <f t="shared" si="33"/>
        <v>vis</v>
      </c>
      <c r="E370" s="60">
        <f>VLOOKUP(C370,Active!C$21:E$962,3,FALSE)</f>
        <v>11817.00158296544</v>
      </c>
      <c r="F370" s="14" t="s">
        <v>122</v>
      </c>
      <c r="G370" s="10" t="str">
        <f t="shared" si="34"/>
        <v>47799.390</v>
      </c>
      <c r="H370" s="52">
        <f t="shared" si="35"/>
        <v>11817</v>
      </c>
      <c r="I370" s="61" t="s">
        <v>860</v>
      </c>
      <c r="J370" s="62" t="s">
        <v>861</v>
      </c>
      <c r="K370" s="61">
        <v>11817</v>
      </c>
      <c r="L370" s="61" t="s">
        <v>257</v>
      </c>
      <c r="M370" s="62" t="s">
        <v>464</v>
      </c>
      <c r="N370" s="62"/>
      <c r="O370" s="63" t="s">
        <v>838</v>
      </c>
      <c r="P370" s="63" t="s">
        <v>862</v>
      </c>
    </row>
    <row r="371" spans="1:16" ht="13.5" thickBot="1" x14ac:dyDescent="0.25">
      <c r="A371" s="52" t="str">
        <f t="shared" si="30"/>
        <v> MN 260.479 </v>
      </c>
      <c r="B371" s="14" t="str">
        <f t="shared" si="31"/>
        <v>I</v>
      </c>
      <c r="C371" s="52">
        <f t="shared" si="32"/>
        <v>48695.431900000003</v>
      </c>
      <c r="D371" s="10" t="str">
        <f t="shared" si="33"/>
        <v>vis</v>
      </c>
      <c r="E371" s="60">
        <f>VLOOKUP(C371,Active!C$21:E$962,3,FALSE)</f>
        <v>13523.988077714099</v>
      </c>
      <c r="F371" s="14" t="s">
        <v>122</v>
      </c>
      <c r="G371" s="10" t="str">
        <f t="shared" si="34"/>
        <v>48695.4319</v>
      </c>
      <c r="H371" s="52">
        <f t="shared" si="35"/>
        <v>13524</v>
      </c>
      <c r="I371" s="61" t="s">
        <v>926</v>
      </c>
      <c r="J371" s="62" t="s">
        <v>927</v>
      </c>
      <c r="K371" s="61">
        <v>13524</v>
      </c>
      <c r="L371" s="61" t="s">
        <v>928</v>
      </c>
      <c r="M371" s="62" t="s">
        <v>437</v>
      </c>
      <c r="N371" s="62" t="s">
        <v>438</v>
      </c>
      <c r="O371" s="63" t="s">
        <v>929</v>
      </c>
      <c r="P371" s="63" t="s">
        <v>930</v>
      </c>
    </row>
    <row r="372" spans="1:16" ht="13.5" thickBot="1" x14ac:dyDescent="0.25">
      <c r="A372" s="52" t="str">
        <f t="shared" si="30"/>
        <v>VSB 47 </v>
      </c>
      <c r="B372" s="14" t="str">
        <f t="shared" si="31"/>
        <v>I</v>
      </c>
      <c r="C372" s="52">
        <f t="shared" si="32"/>
        <v>49783.080999999998</v>
      </c>
      <c r="D372" s="10" t="str">
        <f t="shared" si="33"/>
        <v>vis</v>
      </c>
      <c r="E372" s="60">
        <f>VLOOKUP(C372,Active!C$21:E$962,3,FALSE)</f>
        <v>15595.991992626468</v>
      </c>
      <c r="F372" s="14" t="s">
        <v>122</v>
      </c>
      <c r="G372" s="10" t="str">
        <f t="shared" si="34"/>
        <v>49783.081</v>
      </c>
      <c r="H372" s="52">
        <f t="shared" si="35"/>
        <v>15596</v>
      </c>
      <c r="I372" s="61" t="s">
        <v>990</v>
      </c>
      <c r="J372" s="62" t="s">
        <v>991</v>
      </c>
      <c r="K372" s="61">
        <v>15596</v>
      </c>
      <c r="L372" s="61" t="s">
        <v>478</v>
      </c>
      <c r="M372" s="62" t="s">
        <v>464</v>
      </c>
      <c r="N372" s="62"/>
      <c r="O372" s="63" t="s">
        <v>992</v>
      </c>
      <c r="P372" s="64" t="s">
        <v>853</v>
      </c>
    </row>
    <row r="373" spans="1:16" ht="13.5" thickBot="1" x14ac:dyDescent="0.25">
      <c r="A373" s="52" t="str">
        <f t="shared" si="30"/>
        <v> BRNO 32 </v>
      </c>
      <c r="B373" s="14" t="str">
        <f t="shared" si="31"/>
        <v>I</v>
      </c>
      <c r="C373" s="52">
        <f t="shared" si="32"/>
        <v>49863.396699999998</v>
      </c>
      <c r="D373" s="10" t="str">
        <f t="shared" si="33"/>
        <v>vis</v>
      </c>
      <c r="E373" s="60">
        <f>VLOOKUP(C373,Active!C$21:E$962,3,FALSE)</f>
        <v>15748.995792132142</v>
      </c>
      <c r="F373" s="14" t="s">
        <v>122</v>
      </c>
      <c r="G373" s="10" t="str">
        <f t="shared" si="34"/>
        <v>49863.3967</v>
      </c>
      <c r="H373" s="52">
        <f t="shared" si="35"/>
        <v>15749</v>
      </c>
      <c r="I373" s="61" t="s">
        <v>993</v>
      </c>
      <c r="J373" s="62" t="s">
        <v>994</v>
      </c>
      <c r="K373" s="61">
        <v>15749</v>
      </c>
      <c r="L373" s="61" t="s">
        <v>995</v>
      </c>
      <c r="M373" s="62" t="s">
        <v>464</v>
      </c>
      <c r="N373" s="62"/>
      <c r="O373" s="63" t="s">
        <v>976</v>
      </c>
      <c r="P373" s="63" t="s">
        <v>996</v>
      </c>
    </row>
    <row r="374" spans="1:16" ht="13.5" thickBot="1" x14ac:dyDescent="0.25">
      <c r="A374" s="52" t="str">
        <f t="shared" si="30"/>
        <v> BRNO 32 </v>
      </c>
      <c r="B374" s="14" t="str">
        <f t="shared" si="31"/>
        <v>I</v>
      </c>
      <c r="C374" s="52">
        <f t="shared" si="32"/>
        <v>49863.400900000001</v>
      </c>
      <c r="D374" s="10" t="str">
        <f t="shared" si="33"/>
        <v>vis</v>
      </c>
      <c r="E374" s="60">
        <f>VLOOKUP(C374,Active!C$21:E$962,3,FALSE)</f>
        <v>15749.003793257183</v>
      </c>
      <c r="F374" s="14" t="s">
        <v>122</v>
      </c>
      <c r="G374" s="10" t="str">
        <f t="shared" si="34"/>
        <v>49863.4009</v>
      </c>
      <c r="H374" s="52">
        <f t="shared" si="35"/>
        <v>15749</v>
      </c>
      <c r="I374" s="61" t="s">
        <v>997</v>
      </c>
      <c r="J374" s="62" t="s">
        <v>998</v>
      </c>
      <c r="K374" s="61">
        <v>15749</v>
      </c>
      <c r="L374" s="61" t="s">
        <v>999</v>
      </c>
      <c r="M374" s="62" t="s">
        <v>464</v>
      </c>
      <c r="N374" s="62"/>
      <c r="O374" s="63" t="s">
        <v>973</v>
      </c>
      <c r="P374" s="63" t="s">
        <v>996</v>
      </c>
    </row>
    <row r="375" spans="1:16" ht="13.5" thickBot="1" x14ac:dyDescent="0.25">
      <c r="A375" s="52" t="str">
        <f t="shared" si="30"/>
        <v> BRNO 32 </v>
      </c>
      <c r="B375" s="14" t="str">
        <f t="shared" si="31"/>
        <v>I</v>
      </c>
      <c r="C375" s="52">
        <f t="shared" si="32"/>
        <v>49947.379699999998</v>
      </c>
      <c r="D375" s="10" t="str">
        <f t="shared" si="33"/>
        <v>vis</v>
      </c>
      <c r="E375" s="60">
        <f>VLOOKUP(C375,Active!C$21:E$962,3,FALSE)</f>
        <v>15908.985907313672</v>
      </c>
      <c r="F375" s="14" t="s">
        <v>122</v>
      </c>
      <c r="G375" s="10" t="str">
        <f t="shared" si="34"/>
        <v>49947.3797</v>
      </c>
      <c r="H375" s="52">
        <f t="shared" si="35"/>
        <v>15909</v>
      </c>
      <c r="I375" s="61" t="s">
        <v>1000</v>
      </c>
      <c r="J375" s="62" t="s">
        <v>1001</v>
      </c>
      <c r="K375" s="61">
        <v>15909</v>
      </c>
      <c r="L375" s="61" t="s">
        <v>1002</v>
      </c>
      <c r="M375" s="62" t="s">
        <v>464</v>
      </c>
      <c r="N375" s="62"/>
      <c r="O375" s="63" t="s">
        <v>858</v>
      </c>
      <c r="P375" s="63" t="s">
        <v>996</v>
      </c>
    </row>
    <row r="376" spans="1:16" ht="13.5" thickBot="1" x14ac:dyDescent="0.25">
      <c r="A376" s="52" t="str">
        <f t="shared" si="30"/>
        <v> BRNO 32 </v>
      </c>
      <c r="B376" s="14" t="str">
        <f t="shared" si="31"/>
        <v>I</v>
      </c>
      <c r="C376" s="52">
        <f t="shared" si="32"/>
        <v>49947.394200000002</v>
      </c>
      <c r="D376" s="10" t="str">
        <f t="shared" si="33"/>
        <v>vis</v>
      </c>
      <c r="E376" s="60">
        <f>VLOOKUP(C376,Active!C$21:E$962,3,FALSE)</f>
        <v>15909.013530245347</v>
      </c>
      <c r="F376" s="14" t="s">
        <v>122</v>
      </c>
      <c r="G376" s="10" t="str">
        <f t="shared" si="34"/>
        <v>49947.3942</v>
      </c>
      <c r="H376" s="52">
        <f t="shared" si="35"/>
        <v>15909</v>
      </c>
      <c r="I376" s="61" t="s">
        <v>1003</v>
      </c>
      <c r="J376" s="62" t="s">
        <v>1004</v>
      </c>
      <c r="K376" s="61">
        <v>15909</v>
      </c>
      <c r="L376" s="61" t="s">
        <v>1005</v>
      </c>
      <c r="M376" s="62" t="s">
        <v>464</v>
      </c>
      <c r="N376" s="62"/>
      <c r="O376" s="63" t="s">
        <v>1006</v>
      </c>
      <c r="P376" s="63" t="s">
        <v>996</v>
      </c>
    </row>
    <row r="377" spans="1:16" ht="13.5" thickBot="1" x14ac:dyDescent="0.25">
      <c r="A377" s="52" t="str">
        <f t="shared" si="30"/>
        <v> BBS 123 </v>
      </c>
      <c r="B377" s="14" t="str">
        <f t="shared" si="31"/>
        <v>I</v>
      </c>
      <c r="C377" s="52">
        <f t="shared" si="32"/>
        <v>51642.368000000002</v>
      </c>
      <c r="D377" s="10" t="str">
        <f t="shared" si="33"/>
        <v>vis</v>
      </c>
      <c r="E377" s="60">
        <f>VLOOKUP(C377,Active!C$21:E$962,3,FALSE)</f>
        <v>19137.98907876914</v>
      </c>
      <c r="F377" s="14" t="s">
        <v>122</v>
      </c>
      <c r="G377" s="10" t="str">
        <f t="shared" si="34"/>
        <v>51642.368</v>
      </c>
      <c r="H377" s="52">
        <f t="shared" si="35"/>
        <v>19138</v>
      </c>
      <c r="I377" s="61" t="s">
        <v>1043</v>
      </c>
      <c r="J377" s="62" t="s">
        <v>1044</v>
      </c>
      <c r="K377" s="61">
        <v>19138</v>
      </c>
      <c r="L377" s="61" t="s">
        <v>412</v>
      </c>
      <c r="M377" s="62" t="s">
        <v>437</v>
      </c>
      <c r="N377" s="62" t="s">
        <v>438</v>
      </c>
      <c r="O377" s="63" t="s">
        <v>814</v>
      </c>
      <c r="P377" s="63" t="s">
        <v>1045</v>
      </c>
    </row>
    <row r="378" spans="1:16" ht="13.5" thickBot="1" x14ac:dyDescent="0.25">
      <c r="A378" s="52" t="str">
        <f t="shared" si="30"/>
        <v> AOEB 8 </v>
      </c>
      <c r="B378" s="14" t="str">
        <f t="shared" si="31"/>
        <v>I</v>
      </c>
      <c r="C378" s="52">
        <f t="shared" si="32"/>
        <v>51995.639799999997</v>
      </c>
      <c r="D378" s="10" t="str">
        <f t="shared" si="33"/>
        <v>vis</v>
      </c>
      <c r="E378" s="60">
        <f>VLOOKUP(C378,Active!C$21:E$962,3,FALSE)</f>
        <v>19810.982374702668</v>
      </c>
      <c r="F378" s="14" t="s">
        <v>122</v>
      </c>
      <c r="G378" s="10" t="str">
        <f t="shared" si="34"/>
        <v>51995.6398</v>
      </c>
      <c r="H378" s="52">
        <f t="shared" si="35"/>
        <v>19811</v>
      </c>
      <c r="I378" s="61" t="s">
        <v>1046</v>
      </c>
      <c r="J378" s="62" t="s">
        <v>1047</v>
      </c>
      <c r="K378" s="61">
        <v>19811</v>
      </c>
      <c r="L378" s="61" t="s">
        <v>1048</v>
      </c>
      <c r="M378" s="62" t="s">
        <v>1009</v>
      </c>
      <c r="N378" s="62" t="s">
        <v>1010</v>
      </c>
      <c r="O378" s="63" t="s">
        <v>1049</v>
      </c>
      <c r="P378" s="63" t="s">
        <v>1050</v>
      </c>
    </row>
    <row r="379" spans="1:16" ht="13.5" thickBot="1" x14ac:dyDescent="0.25">
      <c r="A379" s="52" t="str">
        <f t="shared" si="30"/>
        <v> BBS 125 </v>
      </c>
      <c r="B379" s="14" t="str">
        <f t="shared" si="31"/>
        <v>I</v>
      </c>
      <c r="C379" s="52">
        <f t="shared" si="32"/>
        <v>52000.366000000002</v>
      </c>
      <c r="D379" s="10" t="str">
        <f t="shared" si="33"/>
        <v>vis</v>
      </c>
      <c r="E379" s="60">
        <f>VLOOKUP(C379,Active!C$21:E$962,3,FALSE)</f>
        <v>19819.985926402078</v>
      </c>
      <c r="F379" s="14" t="s">
        <v>122</v>
      </c>
      <c r="G379" s="10" t="str">
        <f t="shared" si="34"/>
        <v>52000.366</v>
      </c>
      <c r="H379" s="52">
        <f t="shared" si="35"/>
        <v>19820</v>
      </c>
      <c r="I379" s="61" t="s">
        <v>1051</v>
      </c>
      <c r="J379" s="62" t="s">
        <v>1052</v>
      </c>
      <c r="K379" s="61">
        <v>19820</v>
      </c>
      <c r="L379" s="61" t="s">
        <v>344</v>
      </c>
      <c r="M379" s="62" t="s">
        <v>437</v>
      </c>
      <c r="N379" s="62" t="s">
        <v>438</v>
      </c>
      <c r="O379" s="63" t="s">
        <v>485</v>
      </c>
      <c r="P379" s="63" t="s">
        <v>1053</v>
      </c>
    </row>
    <row r="380" spans="1:16" ht="13.5" thickBot="1" x14ac:dyDescent="0.25">
      <c r="A380" s="52" t="str">
        <f t="shared" si="30"/>
        <v> AOEB 8 </v>
      </c>
      <c r="B380" s="14" t="str">
        <f t="shared" si="31"/>
        <v>I</v>
      </c>
      <c r="C380" s="52">
        <f t="shared" si="32"/>
        <v>52006.6633</v>
      </c>
      <c r="D380" s="10" t="str">
        <f t="shared" si="33"/>
        <v>vis</v>
      </c>
      <c r="E380" s="60">
        <f>VLOOKUP(C380,Active!C$21:E$962,3,FALSE)</f>
        <v>19831.982470373267</v>
      </c>
      <c r="F380" s="14" t="s">
        <v>122</v>
      </c>
      <c r="G380" s="10" t="str">
        <f t="shared" si="34"/>
        <v>52006.6633</v>
      </c>
      <c r="H380" s="52">
        <f t="shared" si="35"/>
        <v>19832</v>
      </c>
      <c r="I380" s="61" t="s">
        <v>1054</v>
      </c>
      <c r="J380" s="62" t="s">
        <v>1055</v>
      </c>
      <c r="K380" s="61">
        <v>19832</v>
      </c>
      <c r="L380" s="61" t="s">
        <v>1056</v>
      </c>
      <c r="M380" s="62" t="s">
        <v>1009</v>
      </c>
      <c r="N380" s="62" t="s">
        <v>1010</v>
      </c>
      <c r="O380" s="63" t="s">
        <v>1057</v>
      </c>
      <c r="P380" s="63" t="s">
        <v>1050</v>
      </c>
    </row>
    <row r="381" spans="1:16" ht="13.5" thickBot="1" x14ac:dyDescent="0.25">
      <c r="A381" s="52" t="str">
        <f t="shared" si="30"/>
        <v> AOEB 8 </v>
      </c>
      <c r="B381" s="14" t="str">
        <f t="shared" si="31"/>
        <v>I</v>
      </c>
      <c r="C381" s="52">
        <f t="shared" si="32"/>
        <v>52027.660199999998</v>
      </c>
      <c r="D381" s="10" t="str">
        <f t="shared" si="33"/>
        <v>vis</v>
      </c>
      <c r="E381" s="60">
        <f>VLOOKUP(C381,Active!C$21:E$962,3,FALSE)</f>
        <v>19871.98218995288</v>
      </c>
      <c r="F381" s="14" t="s">
        <v>122</v>
      </c>
      <c r="G381" s="10" t="str">
        <f t="shared" si="34"/>
        <v>52027.6602</v>
      </c>
      <c r="H381" s="52">
        <f t="shared" si="35"/>
        <v>19872</v>
      </c>
      <c r="I381" s="61" t="s">
        <v>1058</v>
      </c>
      <c r="J381" s="62" t="s">
        <v>1059</v>
      </c>
      <c r="K381" s="61">
        <v>19872</v>
      </c>
      <c r="L381" s="61" t="s">
        <v>1048</v>
      </c>
      <c r="M381" s="62" t="s">
        <v>1009</v>
      </c>
      <c r="N381" s="62" t="s">
        <v>1010</v>
      </c>
      <c r="O381" s="63" t="s">
        <v>1057</v>
      </c>
      <c r="P381" s="63" t="s">
        <v>1050</v>
      </c>
    </row>
    <row r="382" spans="1:16" ht="13.5" thickBot="1" x14ac:dyDescent="0.25">
      <c r="A382" s="52" t="str">
        <f t="shared" si="30"/>
        <v> AOEB 8 </v>
      </c>
      <c r="B382" s="14" t="str">
        <f t="shared" si="31"/>
        <v>I</v>
      </c>
      <c r="C382" s="52">
        <f t="shared" si="32"/>
        <v>52027.669000000002</v>
      </c>
      <c r="D382" s="10" t="str">
        <f t="shared" si="33"/>
        <v>vis</v>
      </c>
      <c r="E382" s="60">
        <f>VLOOKUP(C382,Active!C$21:E$962,3,FALSE)</f>
        <v>19871.998954214865</v>
      </c>
      <c r="F382" s="14" t="s">
        <v>122</v>
      </c>
      <c r="G382" s="10" t="str">
        <f t="shared" si="34"/>
        <v>52027.669</v>
      </c>
      <c r="H382" s="52">
        <f t="shared" si="35"/>
        <v>19872</v>
      </c>
      <c r="I382" s="61" t="s">
        <v>1060</v>
      </c>
      <c r="J382" s="62" t="s">
        <v>1061</v>
      </c>
      <c r="K382" s="61">
        <v>19872</v>
      </c>
      <c r="L382" s="61" t="s">
        <v>200</v>
      </c>
      <c r="M382" s="62" t="s">
        <v>464</v>
      </c>
      <c r="N382" s="62"/>
      <c r="O382" s="63" t="s">
        <v>1028</v>
      </c>
      <c r="P382" s="63" t="s">
        <v>1050</v>
      </c>
    </row>
    <row r="383" spans="1:16" ht="13.5" thickBot="1" x14ac:dyDescent="0.25">
      <c r="A383" s="52" t="str">
        <f t="shared" si="30"/>
        <v> AOEB 8 </v>
      </c>
      <c r="B383" s="14" t="str">
        <f t="shared" si="31"/>
        <v>I</v>
      </c>
      <c r="C383" s="52">
        <f t="shared" si="32"/>
        <v>52036.584199999998</v>
      </c>
      <c r="D383" s="10" t="str">
        <f t="shared" si="33"/>
        <v>vis</v>
      </c>
      <c r="E383" s="60">
        <f>VLOOKUP(C383,Active!C$21:E$962,3,FALSE)</f>
        <v>19888.98267562117</v>
      </c>
      <c r="F383" s="14" t="s">
        <v>122</v>
      </c>
      <c r="G383" s="10" t="str">
        <f t="shared" si="34"/>
        <v>52036.5842</v>
      </c>
      <c r="H383" s="52">
        <f t="shared" si="35"/>
        <v>19889</v>
      </c>
      <c r="I383" s="61" t="s">
        <v>1062</v>
      </c>
      <c r="J383" s="62" t="s">
        <v>1063</v>
      </c>
      <c r="K383" s="61">
        <v>19889</v>
      </c>
      <c r="L383" s="61" t="s">
        <v>1064</v>
      </c>
      <c r="M383" s="62" t="s">
        <v>1009</v>
      </c>
      <c r="N383" s="62" t="s">
        <v>1010</v>
      </c>
      <c r="O383" s="63" t="s">
        <v>1057</v>
      </c>
      <c r="P383" s="63" t="s">
        <v>1050</v>
      </c>
    </row>
    <row r="384" spans="1:16" ht="13.5" thickBot="1" x14ac:dyDescent="0.25">
      <c r="A384" s="52" t="str">
        <f t="shared" si="30"/>
        <v> AOEB 8 </v>
      </c>
      <c r="B384" s="14" t="str">
        <f t="shared" si="31"/>
        <v>I</v>
      </c>
      <c r="C384" s="52">
        <f t="shared" si="32"/>
        <v>52047.606800000001</v>
      </c>
      <c r="D384" s="10" t="str">
        <f t="shared" si="33"/>
        <v>vis</v>
      </c>
      <c r="E384" s="60">
        <f>VLOOKUP(C384,Active!C$21:E$962,3,FALSE)</f>
        <v>19909.98105676498</v>
      </c>
      <c r="F384" s="14" t="s">
        <v>122</v>
      </c>
      <c r="G384" s="10" t="str">
        <f t="shared" si="34"/>
        <v>52047.6068</v>
      </c>
      <c r="H384" s="52">
        <f t="shared" si="35"/>
        <v>19910</v>
      </c>
      <c r="I384" s="61" t="s">
        <v>1065</v>
      </c>
      <c r="J384" s="62" t="s">
        <v>1066</v>
      </c>
      <c r="K384" s="61">
        <v>19910</v>
      </c>
      <c r="L384" s="61" t="s">
        <v>1067</v>
      </c>
      <c r="M384" s="62" t="s">
        <v>1009</v>
      </c>
      <c r="N384" s="62" t="s">
        <v>1010</v>
      </c>
      <c r="O384" s="63" t="s">
        <v>1057</v>
      </c>
      <c r="P384" s="63" t="s">
        <v>1050</v>
      </c>
    </row>
    <row r="385" spans="1:16" ht="13.5" thickBot="1" x14ac:dyDescent="0.25">
      <c r="A385" s="52" t="str">
        <f t="shared" si="30"/>
        <v> AOEB 8 </v>
      </c>
      <c r="B385" s="14" t="str">
        <f t="shared" si="31"/>
        <v>I</v>
      </c>
      <c r="C385" s="52">
        <f t="shared" si="32"/>
        <v>52048.659</v>
      </c>
      <c r="D385" s="10" t="str">
        <f t="shared" si="33"/>
        <v>vis</v>
      </c>
      <c r="E385" s="60">
        <f>VLOOKUP(C385,Active!C$21:E$962,3,FALSE)</f>
        <v>19911.985529089066</v>
      </c>
      <c r="F385" s="14" t="s">
        <v>122</v>
      </c>
      <c r="G385" s="10" t="str">
        <f t="shared" si="34"/>
        <v>52048.659</v>
      </c>
      <c r="H385" s="52">
        <f t="shared" si="35"/>
        <v>19912</v>
      </c>
      <c r="I385" s="61" t="s">
        <v>1068</v>
      </c>
      <c r="J385" s="62" t="s">
        <v>1069</v>
      </c>
      <c r="K385" s="61">
        <v>19912</v>
      </c>
      <c r="L385" s="61" t="s">
        <v>191</v>
      </c>
      <c r="M385" s="62" t="s">
        <v>464</v>
      </c>
      <c r="N385" s="62"/>
      <c r="O385" s="63" t="s">
        <v>1028</v>
      </c>
      <c r="P385" s="63" t="s">
        <v>1050</v>
      </c>
    </row>
    <row r="386" spans="1:16" ht="13.5" thickBot="1" x14ac:dyDescent="0.25">
      <c r="A386" s="52" t="str">
        <f t="shared" si="30"/>
        <v>BAVM 154 </v>
      </c>
      <c r="B386" s="14" t="str">
        <f t="shared" si="31"/>
        <v>I</v>
      </c>
      <c r="C386" s="52">
        <f t="shared" si="32"/>
        <v>52075.421000000002</v>
      </c>
      <c r="D386" s="10" t="str">
        <f t="shared" si="33"/>
        <v>vis</v>
      </c>
      <c r="E386" s="60">
        <f>VLOOKUP(C386,Active!C$21:E$962,3,FALSE)</f>
        <v>19962.967935796238</v>
      </c>
      <c r="F386" s="14" t="s">
        <v>122</v>
      </c>
      <c r="G386" s="10" t="str">
        <f t="shared" si="34"/>
        <v>52075.421</v>
      </c>
      <c r="H386" s="52">
        <f t="shared" si="35"/>
        <v>19963</v>
      </c>
      <c r="I386" s="61" t="s">
        <v>1070</v>
      </c>
      <c r="J386" s="62" t="s">
        <v>1071</v>
      </c>
      <c r="K386" s="61">
        <v>19963</v>
      </c>
      <c r="L386" s="61" t="s">
        <v>750</v>
      </c>
      <c r="M386" s="62" t="s">
        <v>464</v>
      </c>
      <c r="N386" s="62"/>
      <c r="O386" s="63" t="s">
        <v>1072</v>
      </c>
      <c r="P386" s="64" t="s">
        <v>1073</v>
      </c>
    </row>
    <row r="387" spans="1:16" ht="13.5" thickBot="1" x14ac:dyDescent="0.25">
      <c r="A387" s="52" t="str">
        <f t="shared" si="30"/>
        <v> AOEB 8 </v>
      </c>
      <c r="B387" s="14" t="str">
        <f t="shared" si="31"/>
        <v>I</v>
      </c>
      <c r="C387" s="52">
        <f t="shared" si="32"/>
        <v>52225.565999999999</v>
      </c>
      <c r="D387" s="10" t="str">
        <f t="shared" si="33"/>
        <v>vis</v>
      </c>
      <c r="E387" s="60">
        <f>VLOOKUP(C387,Active!C$21:E$962,3,FALSE)</f>
        <v>20248.998630626502</v>
      </c>
      <c r="F387" s="14" t="s">
        <v>122</v>
      </c>
      <c r="G387" s="10" t="str">
        <f t="shared" si="34"/>
        <v>52225.566</v>
      </c>
      <c r="H387" s="52">
        <f t="shared" si="35"/>
        <v>20249</v>
      </c>
      <c r="I387" s="61" t="s">
        <v>1074</v>
      </c>
      <c r="J387" s="62" t="s">
        <v>1075</v>
      </c>
      <c r="K387" s="61">
        <v>20249</v>
      </c>
      <c r="L387" s="61" t="s">
        <v>200</v>
      </c>
      <c r="M387" s="62" t="s">
        <v>464</v>
      </c>
      <c r="N387" s="62"/>
      <c r="O387" s="63" t="s">
        <v>574</v>
      </c>
      <c r="P387" s="63" t="s">
        <v>1050</v>
      </c>
    </row>
    <row r="388" spans="1:16" ht="13.5" thickBot="1" x14ac:dyDescent="0.25">
      <c r="A388" s="52" t="str">
        <f t="shared" si="30"/>
        <v> AOEB 8 </v>
      </c>
      <c r="B388" s="14" t="str">
        <f t="shared" si="31"/>
        <v>I</v>
      </c>
      <c r="C388" s="52">
        <f t="shared" si="32"/>
        <v>52299.565999999999</v>
      </c>
      <c r="D388" s="10" t="str">
        <f t="shared" si="33"/>
        <v>vis</v>
      </c>
      <c r="E388" s="60">
        <f>VLOOKUP(C388,Active!C$21:E$962,3,FALSE)</f>
        <v>20389.970833613217</v>
      </c>
      <c r="F388" s="14" t="s">
        <v>122</v>
      </c>
      <c r="G388" s="10" t="str">
        <f t="shared" si="34"/>
        <v>52299.566</v>
      </c>
      <c r="H388" s="52">
        <f t="shared" si="35"/>
        <v>20390</v>
      </c>
      <c r="I388" s="61" t="s">
        <v>1076</v>
      </c>
      <c r="J388" s="62" t="s">
        <v>1077</v>
      </c>
      <c r="K388" s="61">
        <v>20390</v>
      </c>
      <c r="L388" s="61" t="s">
        <v>409</v>
      </c>
      <c r="M388" s="62" t="s">
        <v>464</v>
      </c>
      <c r="N388" s="62"/>
      <c r="O388" s="63" t="s">
        <v>574</v>
      </c>
      <c r="P388" s="63" t="s">
        <v>1050</v>
      </c>
    </row>
    <row r="389" spans="1:16" ht="13.5" thickBot="1" x14ac:dyDescent="0.25">
      <c r="A389" s="52" t="str">
        <f t="shared" si="30"/>
        <v> AOEB 8 </v>
      </c>
      <c r="B389" s="14" t="str">
        <f t="shared" si="31"/>
        <v>I</v>
      </c>
      <c r="C389" s="52">
        <f t="shared" si="32"/>
        <v>52311.646999999997</v>
      </c>
      <c r="D389" s="10" t="str">
        <f t="shared" si="33"/>
        <v>vis</v>
      </c>
      <c r="E389" s="60">
        <f>VLOOKUP(C389,Active!C$21:E$962,3,FALSE)</f>
        <v>20412.98549826568</v>
      </c>
      <c r="F389" s="14" t="s">
        <v>122</v>
      </c>
      <c r="G389" s="10" t="str">
        <f t="shared" si="34"/>
        <v>52311.647</v>
      </c>
      <c r="H389" s="52">
        <f t="shared" si="35"/>
        <v>20413</v>
      </c>
      <c r="I389" s="61" t="s">
        <v>1078</v>
      </c>
      <c r="J389" s="62" t="s">
        <v>1079</v>
      </c>
      <c r="K389" s="61">
        <v>20413</v>
      </c>
      <c r="L389" s="61" t="s">
        <v>191</v>
      </c>
      <c r="M389" s="62" t="s">
        <v>464</v>
      </c>
      <c r="N389" s="62"/>
      <c r="O389" s="63" t="s">
        <v>574</v>
      </c>
      <c r="P389" s="63" t="s">
        <v>1050</v>
      </c>
    </row>
    <row r="390" spans="1:16" ht="13.5" thickBot="1" x14ac:dyDescent="0.25">
      <c r="A390" s="52" t="str">
        <f t="shared" si="30"/>
        <v> AOEB 8 </v>
      </c>
      <c r="B390" s="14" t="str">
        <f t="shared" si="31"/>
        <v>I</v>
      </c>
      <c r="C390" s="52">
        <f t="shared" si="32"/>
        <v>52314.798999999999</v>
      </c>
      <c r="D390" s="10" t="str">
        <f t="shared" si="33"/>
        <v>vis</v>
      </c>
      <c r="E390" s="60">
        <f>VLOOKUP(C390,Active!C$21:E$962,3,FALSE)</f>
        <v>20418.990152101007</v>
      </c>
      <c r="F390" s="14" t="s">
        <v>122</v>
      </c>
      <c r="G390" s="10" t="str">
        <f t="shared" si="34"/>
        <v>52314.799</v>
      </c>
      <c r="H390" s="52">
        <f t="shared" si="35"/>
        <v>20419</v>
      </c>
      <c r="I390" s="61" t="s">
        <v>1080</v>
      </c>
      <c r="J390" s="62" t="s">
        <v>1081</v>
      </c>
      <c r="K390" s="61">
        <v>20419</v>
      </c>
      <c r="L390" s="61" t="s">
        <v>306</v>
      </c>
      <c r="M390" s="62" t="s">
        <v>464</v>
      </c>
      <c r="N390" s="62"/>
      <c r="O390" s="63" t="s">
        <v>728</v>
      </c>
      <c r="P390" s="63" t="s">
        <v>1050</v>
      </c>
    </row>
    <row r="391" spans="1:16" ht="13.5" thickBot="1" x14ac:dyDescent="0.25">
      <c r="A391" s="52" t="str">
        <f t="shared" si="30"/>
        <v> AOEB 8 </v>
      </c>
      <c r="B391" s="14" t="str">
        <f t="shared" si="31"/>
        <v>I</v>
      </c>
      <c r="C391" s="52">
        <f t="shared" si="32"/>
        <v>52342.620999999999</v>
      </c>
      <c r="D391" s="10" t="str">
        <f t="shared" si="33"/>
        <v>vis</v>
      </c>
      <c r="E391" s="60">
        <f>VLOOKUP(C391,Active!C$21:E$962,3,FALSE)</f>
        <v>20471.991890364472</v>
      </c>
      <c r="F391" s="14" t="s">
        <v>122</v>
      </c>
      <c r="G391" s="10" t="str">
        <f t="shared" si="34"/>
        <v>52342.621</v>
      </c>
      <c r="H391" s="52">
        <f t="shared" si="35"/>
        <v>20472</v>
      </c>
      <c r="I391" s="61" t="s">
        <v>1082</v>
      </c>
      <c r="J391" s="62" t="s">
        <v>1083</v>
      </c>
      <c r="K391" s="61">
        <v>20472</v>
      </c>
      <c r="L391" s="61" t="s">
        <v>478</v>
      </c>
      <c r="M391" s="62" t="s">
        <v>464</v>
      </c>
      <c r="N391" s="62"/>
      <c r="O391" s="63" t="s">
        <v>1028</v>
      </c>
      <c r="P391" s="63" t="s">
        <v>1050</v>
      </c>
    </row>
    <row r="392" spans="1:16" ht="13.5" thickBot="1" x14ac:dyDescent="0.25">
      <c r="A392" s="52" t="str">
        <f t="shared" si="30"/>
        <v> AOEB 8 </v>
      </c>
      <c r="B392" s="14" t="str">
        <f t="shared" si="31"/>
        <v>I</v>
      </c>
      <c r="C392" s="52">
        <f t="shared" si="32"/>
        <v>52383.559099999999</v>
      </c>
      <c r="D392" s="10" t="str">
        <f t="shared" si="33"/>
        <v>vis</v>
      </c>
      <c r="E392" s="60">
        <f>VLOOKUP(C392,Active!C$21:E$962,3,FALSE)</f>
        <v>20549.980189595422</v>
      </c>
      <c r="F392" s="14" t="s">
        <v>122</v>
      </c>
      <c r="G392" s="10" t="str">
        <f t="shared" si="34"/>
        <v>52383.5591</v>
      </c>
      <c r="H392" s="52">
        <f t="shared" si="35"/>
        <v>20550</v>
      </c>
      <c r="I392" s="61" t="s">
        <v>1084</v>
      </c>
      <c r="J392" s="62" t="s">
        <v>1085</v>
      </c>
      <c r="K392" s="61">
        <v>20550</v>
      </c>
      <c r="L392" s="61" t="s">
        <v>1086</v>
      </c>
      <c r="M392" s="62" t="s">
        <v>1009</v>
      </c>
      <c r="N392" s="62" t="s">
        <v>1010</v>
      </c>
      <c r="O392" s="63" t="s">
        <v>1057</v>
      </c>
      <c r="P392" s="63" t="s">
        <v>1050</v>
      </c>
    </row>
    <row r="393" spans="1:16" ht="13.5" thickBot="1" x14ac:dyDescent="0.25">
      <c r="A393" s="52" t="str">
        <f t="shared" si="30"/>
        <v> AOEB 8 </v>
      </c>
      <c r="B393" s="14" t="str">
        <f t="shared" si="31"/>
        <v>I</v>
      </c>
      <c r="C393" s="52">
        <f t="shared" si="32"/>
        <v>52396.682500000003</v>
      </c>
      <c r="D393" s="10" t="str">
        <f t="shared" si="33"/>
        <v>vis</v>
      </c>
      <c r="E393" s="60">
        <f>VLOOKUP(C393,Active!C$21:E$962,3,FALSE)</f>
        <v>20574.980657280237</v>
      </c>
      <c r="F393" s="14" t="s">
        <v>122</v>
      </c>
      <c r="G393" s="10" t="str">
        <f t="shared" si="34"/>
        <v>52396.6825</v>
      </c>
      <c r="H393" s="52">
        <f t="shared" si="35"/>
        <v>20575</v>
      </c>
      <c r="I393" s="61" t="s">
        <v>1087</v>
      </c>
      <c r="J393" s="62" t="s">
        <v>1088</v>
      </c>
      <c r="K393" s="61">
        <v>20575</v>
      </c>
      <c r="L393" s="61" t="s">
        <v>1089</v>
      </c>
      <c r="M393" s="62" t="s">
        <v>1009</v>
      </c>
      <c r="N393" s="62" t="s">
        <v>1010</v>
      </c>
      <c r="O393" s="63" t="s">
        <v>1057</v>
      </c>
      <c r="P393" s="63" t="s">
        <v>1050</v>
      </c>
    </row>
    <row r="394" spans="1:16" ht="13.5" thickBot="1" x14ac:dyDescent="0.25">
      <c r="A394" s="52" t="str">
        <f t="shared" si="30"/>
        <v> AOEB 11 </v>
      </c>
      <c r="B394" s="14" t="str">
        <f t="shared" si="31"/>
        <v>I</v>
      </c>
      <c r="C394" s="52">
        <f t="shared" si="32"/>
        <v>52723.712</v>
      </c>
      <c r="D394" s="10" t="str">
        <f t="shared" si="33"/>
        <v>vis</v>
      </c>
      <c r="E394" s="60">
        <f>VLOOKUP(C394,Active!C$21:E$962,3,FALSE)</f>
        <v>21197.981590478117</v>
      </c>
      <c r="F394" s="14" t="s">
        <v>122</v>
      </c>
      <c r="G394" s="10" t="str">
        <f t="shared" si="34"/>
        <v>52723.712</v>
      </c>
      <c r="H394" s="52">
        <f t="shared" si="35"/>
        <v>21198</v>
      </c>
      <c r="I394" s="61" t="s">
        <v>1095</v>
      </c>
      <c r="J394" s="62" t="s">
        <v>1096</v>
      </c>
      <c r="K394" s="61">
        <v>21198</v>
      </c>
      <c r="L394" s="61" t="s">
        <v>350</v>
      </c>
      <c r="M394" s="62" t="s">
        <v>464</v>
      </c>
      <c r="N394" s="62"/>
      <c r="O394" s="63" t="s">
        <v>1028</v>
      </c>
      <c r="P394" s="63" t="s">
        <v>1097</v>
      </c>
    </row>
    <row r="395" spans="1:16" ht="13.5" thickBot="1" x14ac:dyDescent="0.25">
      <c r="A395" s="52" t="str">
        <f t="shared" ref="A395:A416" si="36">P395</f>
        <v>OEJV 0074 </v>
      </c>
      <c r="B395" s="14" t="str">
        <f t="shared" ref="B395:B416" si="37">IF(H395=INT(H395),"I","II")</f>
        <v>I</v>
      </c>
      <c r="C395" s="52">
        <f t="shared" ref="C395:C416" si="38">1*G395</f>
        <v>52875.419000000002</v>
      </c>
      <c r="D395" s="10" t="str">
        <f t="shared" ref="D395:D416" si="39">VLOOKUP(F395,I$1:J$5,2,FALSE)</f>
        <v>vis</v>
      </c>
      <c r="E395" s="60" t="e">
        <f>VLOOKUP(C395,Active!C$21:E$962,3,FALSE)</f>
        <v>#N/A</v>
      </c>
      <c r="F395" s="14" t="s">
        <v>122</v>
      </c>
      <c r="G395" s="10" t="str">
        <f t="shared" ref="G395:G416" si="40">MID(I395,3,LEN(I395)-3)</f>
        <v>52875.419</v>
      </c>
      <c r="H395" s="52">
        <f t="shared" ref="H395:H416" si="41">1*K395</f>
        <v>21487</v>
      </c>
      <c r="I395" s="61" t="s">
        <v>1098</v>
      </c>
      <c r="J395" s="62" t="s">
        <v>1099</v>
      </c>
      <c r="K395" s="61">
        <v>21487</v>
      </c>
      <c r="L395" s="61" t="s">
        <v>412</v>
      </c>
      <c r="M395" s="62" t="s">
        <v>464</v>
      </c>
      <c r="N395" s="62"/>
      <c r="O395" s="63" t="s">
        <v>1100</v>
      </c>
      <c r="P395" s="64" t="s">
        <v>1101</v>
      </c>
    </row>
    <row r="396" spans="1:16" ht="13.5" thickBot="1" x14ac:dyDescent="0.25">
      <c r="A396" s="52" t="str">
        <f t="shared" si="36"/>
        <v> AOEB 11 </v>
      </c>
      <c r="B396" s="14" t="str">
        <f t="shared" si="37"/>
        <v>I</v>
      </c>
      <c r="C396" s="52">
        <f t="shared" si="38"/>
        <v>52920.557200000003</v>
      </c>
      <c r="D396" s="10" t="str">
        <f t="shared" si="39"/>
        <v>vis</v>
      </c>
      <c r="E396" s="60">
        <f>VLOOKUP(C396,Active!C$21:E$962,3,FALSE)</f>
        <v>21572.977556577585</v>
      </c>
      <c r="F396" s="14" t="s">
        <v>122</v>
      </c>
      <c r="G396" s="10" t="str">
        <f t="shared" si="40"/>
        <v>52920.5572</v>
      </c>
      <c r="H396" s="52">
        <f t="shared" si="41"/>
        <v>21573</v>
      </c>
      <c r="I396" s="61" t="s">
        <v>1102</v>
      </c>
      <c r="J396" s="62" t="s">
        <v>1103</v>
      </c>
      <c r="K396" s="61">
        <v>21573</v>
      </c>
      <c r="L396" s="61" t="s">
        <v>1092</v>
      </c>
      <c r="M396" s="62" t="s">
        <v>1009</v>
      </c>
      <c r="N396" s="62" t="s">
        <v>1010</v>
      </c>
      <c r="O396" s="63" t="s">
        <v>574</v>
      </c>
      <c r="P396" s="63" t="s">
        <v>1097</v>
      </c>
    </row>
    <row r="397" spans="1:16" ht="13.5" thickBot="1" x14ac:dyDescent="0.25">
      <c r="A397" s="52" t="str">
        <f t="shared" si="36"/>
        <v> AOEB 11 </v>
      </c>
      <c r="B397" s="14" t="str">
        <f t="shared" si="37"/>
        <v>I</v>
      </c>
      <c r="C397" s="52">
        <f t="shared" si="38"/>
        <v>53195.617599999998</v>
      </c>
      <c r="D397" s="10" t="str">
        <f t="shared" si="39"/>
        <v>vis</v>
      </c>
      <c r="E397" s="60">
        <f>VLOOKUP(C397,Active!C$21:E$962,3,FALSE)</f>
        <v>22096.975807150637</v>
      </c>
      <c r="F397" s="14" t="s">
        <v>122</v>
      </c>
      <c r="G397" s="10" t="str">
        <f t="shared" si="40"/>
        <v>53195.6176</v>
      </c>
      <c r="H397" s="52">
        <f t="shared" si="41"/>
        <v>22097</v>
      </c>
      <c r="I397" s="61" t="s">
        <v>1110</v>
      </c>
      <c r="J397" s="62" t="s">
        <v>1111</v>
      </c>
      <c r="K397" s="61" t="s">
        <v>1112</v>
      </c>
      <c r="L397" s="61" t="s">
        <v>1113</v>
      </c>
      <c r="M397" s="62" t="s">
        <v>1009</v>
      </c>
      <c r="N397" s="62" t="s">
        <v>1010</v>
      </c>
      <c r="O397" s="63" t="s">
        <v>574</v>
      </c>
      <c r="P397" s="63" t="s">
        <v>1097</v>
      </c>
    </row>
    <row r="398" spans="1:16" ht="13.5" thickBot="1" x14ac:dyDescent="0.25">
      <c r="A398" s="52" t="str">
        <f t="shared" si="36"/>
        <v>OEJV 0074 </v>
      </c>
      <c r="B398" s="14" t="str">
        <f t="shared" si="37"/>
        <v>I</v>
      </c>
      <c r="C398" s="52">
        <f t="shared" si="38"/>
        <v>53233.394</v>
      </c>
      <c r="D398" s="10" t="str">
        <f t="shared" si="39"/>
        <v>vis</v>
      </c>
      <c r="E398" s="60" t="e">
        <f>VLOOKUP(C398,Active!C$21:E$962,3,FALSE)</f>
        <v>#N/A</v>
      </c>
      <c r="F398" s="14" t="s">
        <v>122</v>
      </c>
      <c r="G398" s="10" t="str">
        <f t="shared" si="40"/>
        <v>53233.394</v>
      </c>
      <c r="H398" s="52">
        <f t="shared" si="41"/>
        <v>22169</v>
      </c>
      <c r="I398" s="61" t="s">
        <v>1114</v>
      </c>
      <c r="J398" s="62" t="s">
        <v>1115</v>
      </c>
      <c r="K398" s="61" t="s">
        <v>1116</v>
      </c>
      <c r="L398" s="61" t="s">
        <v>1117</v>
      </c>
      <c r="M398" s="62" t="s">
        <v>464</v>
      </c>
      <c r="N398" s="62"/>
      <c r="O398" s="63" t="s">
        <v>1118</v>
      </c>
      <c r="P398" s="64" t="s">
        <v>1101</v>
      </c>
    </row>
    <row r="399" spans="1:16" ht="13.5" thickBot="1" x14ac:dyDescent="0.25">
      <c r="A399" s="52" t="str">
        <f t="shared" si="36"/>
        <v>OEJV 0074 </v>
      </c>
      <c r="B399" s="14" t="str">
        <f t="shared" si="37"/>
        <v>I</v>
      </c>
      <c r="C399" s="52">
        <f t="shared" si="38"/>
        <v>53233.427000000003</v>
      </c>
      <c r="D399" s="10" t="str">
        <f t="shared" si="39"/>
        <v>vis</v>
      </c>
      <c r="E399" s="60" t="e">
        <f>VLOOKUP(C399,Active!C$21:E$962,3,FALSE)</f>
        <v>#N/A</v>
      </c>
      <c r="F399" s="14" t="s">
        <v>122</v>
      </c>
      <c r="G399" s="10" t="str">
        <f t="shared" si="40"/>
        <v>53233.427</v>
      </c>
      <c r="H399" s="52">
        <f t="shared" si="41"/>
        <v>22169</v>
      </c>
      <c r="I399" s="61" t="s">
        <v>1122</v>
      </c>
      <c r="J399" s="62" t="s">
        <v>1123</v>
      </c>
      <c r="K399" s="61" t="s">
        <v>1116</v>
      </c>
      <c r="L399" s="61" t="s">
        <v>505</v>
      </c>
      <c r="M399" s="62" t="s">
        <v>464</v>
      </c>
      <c r="N399" s="62"/>
      <c r="O399" s="63" t="s">
        <v>1124</v>
      </c>
      <c r="P399" s="64" t="s">
        <v>1101</v>
      </c>
    </row>
    <row r="400" spans="1:16" ht="13.5" thickBot="1" x14ac:dyDescent="0.25">
      <c r="A400" s="52" t="str">
        <f t="shared" si="36"/>
        <v>OEJV 0074 </v>
      </c>
      <c r="B400" s="14" t="str">
        <f t="shared" si="37"/>
        <v>I</v>
      </c>
      <c r="C400" s="52">
        <f t="shared" si="38"/>
        <v>53233.428999999996</v>
      </c>
      <c r="D400" s="10" t="str">
        <f t="shared" si="39"/>
        <v>vis</v>
      </c>
      <c r="E400" s="60" t="e">
        <f>VLOOKUP(C400,Active!C$21:E$962,3,FALSE)</f>
        <v>#N/A</v>
      </c>
      <c r="F400" s="14" t="s">
        <v>122</v>
      </c>
      <c r="G400" s="10" t="str">
        <f t="shared" si="40"/>
        <v>53233.429</v>
      </c>
      <c r="H400" s="52">
        <f t="shared" si="41"/>
        <v>22169</v>
      </c>
      <c r="I400" s="61" t="s">
        <v>1125</v>
      </c>
      <c r="J400" s="62" t="s">
        <v>1126</v>
      </c>
      <c r="K400" s="61" t="s">
        <v>1116</v>
      </c>
      <c r="L400" s="61" t="s">
        <v>185</v>
      </c>
      <c r="M400" s="62" t="s">
        <v>464</v>
      </c>
      <c r="N400" s="62"/>
      <c r="O400" s="63" t="s">
        <v>1127</v>
      </c>
      <c r="P400" s="64" t="s">
        <v>1101</v>
      </c>
    </row>
    <row r="401" spans="1:16" ht="13.5" thickBot="1" x14ac:dyDescent="0.25">
      <c r="A401" s="52" t="str">
        <f t="shared" si="36"/>
        <v>OEJV 0074 </v>
      </c>
      <c r="B401" s="14" t="str">
        <f t="shared" si="37"/>
        <v>I</v>
      </c>
      <c r="C401" s="52">
        <f t="shared" si="38"/>
        <v>53233.432000000001</v>
      </c>
      <c r="D401" s="10" t="str">
        <f t="shared" si="39"/>
        <v>vis</v>
      </c>
      <c r="E401" s="60" t="e">
        <f>VLOOKUP(C401,Active!C$21:E$962,3,FALSE)</f>
        <v>#N/A</v>
      </c>
      <c r="F401" s="14" t="s">
        <v>122</v>
      </c>
      <c r="G401" s="10" t="str">
        <f t="shared" si="40"/>
        <v>53233.432</v>
      </c>
      <c r="H401" s="52">
        <f t="shared" si="41"/>
        <v>22169</v>
      </c>
      <c r="I401" s="61" t="s">
        <v>1128</v>
      </c>
      <c r="J401" s="62" t="s">
        <v>1129</v>
      </c>
      <c r="K401" s="61" t="s">
        <v>1116</v>
      </c>
      <c r="L401" s="61" t="s">
        <v>330</v>
      </c>
      <c r="M401" s="62" t="s">
        <v>464</v>
      </c>
      <c r="N401" s="62"/>
      <c r="O401" s="63" t="s">
        <v>1130</v>
      </c>
      <c r="P401" s="64" t="s">
        <v>1101</v>
      </c>
    </row>
    <row r="402" spans="1:16" ht="13.5" thickBot="1" x14ac:dyDescent="0.25">
      <c r="A402" s="52" t="str">
        <f t="shared" si="36"/>
        <v>OEJV 0074 </v>
      </c>
      <c r="B402" s="14" t="str">
        <f t="shared" si="37"/>
        <v>I</v>
      </c>
      <c r="C402" s="52">
        <f t="shared" si="38"/>
        <v>53233.436999999998</v>
      </c>
      <c r="D402" s="10" t="str">
        <f t="shared" si="39"/>
        <v>vis</v>
      </c>
      <c r="E402" s="60" t="e">
        <f>VLOOKUP(C402,Active!C$21:E$962,3,FALSE)</f>
        <v>#N/A</v>
      </c>
      <c r="F402" s="14" t="s">
        <v>122</v>
      </c>
      <c r="G402" s="10" t="str">
        <f t="shared" si="40"/>
        <v>53233.437</v>
      </c>
      <c r="H402" s="52">
        <f t="shared" si="41"/>
        <v>22169</v>
      </c>
      <c r="I402" s="61" t="s">
        <v>1131</v>
      </c>
      <c r="J402" s="62" t="s">
        <v>1132</v>
      </c>
      <c r="K402" s="61" t="s">
        <v>1116</v>
      </c>
      <c r="L402" s="61" t="s">
        <v>260</v>
      </c>
      <c r="M402" s="62" t="s">
        <v>464</v>
      </c>
      <c r="N402" s="62"/>
      <c r="O402" s="63" t="s">
        <v>768</v>
      </c>
      <c r="P402" s="64" t="s">
        <v>1101</v>
      </c>
    </row>
    <row r="403" spans="1:16" ht="13.5" thickBot="1" x14ac:dyDescent="0.25">
      <c r="A403" s="52" t="str">
        <f t="shared" si="36"/>
        <v> AOEB 11 </v>
      </c>
      <c r="B403" s="14" t="str">
        <f t="shared" si="37"/>
        <v>I</v>
      </c>
      <c r="C403" s="52">
        <f t="shared" si="38"/>
        <v>53430.781999999999</v>
      </c>
      <c r="D403" s="10" t="str">
        <f t="shared" si="39"/>
        <v>vis</v>
      </c>
      <c r="E403" s="60">
        <f>VLOOKUP(C403,Active!C$21:E$962,3,FALSE)</f>
        <v>22544.970990016162</v>
      </c>
      <c r="F403" s="14" t="s">
        <v>122</v>
      </c>
      <c r="G403" s="10" t="str">
        <f t="shared" si="40"/>
        <v>53430.782</v>
      </c>
      <c r="H403" s="52">
        <f t="shared" si="41"/>
        <v>22545</v>
      </c>
      <c r="I403" s="61" t="s">
        <v>1133</v>
      </c>
      <c r="J403" s="62" t="s">
        <v>1134</v>
      </c>
      <c r="K403" s="61" t="s">
        <v>1135</v>
      </c>
      <c r="L403" s="61" t="s">
        <v>409</v>
      </c>
      <c r="M403" s="62" t="s">
        <v>1009</v>
      </c>
      <c r="N403" s="62" t="s">
        <v>1010</v>
      </c>
      <c r="O403" s="63" t="s">
        <v>896</v>
      </c>
      <c r="P403" s="63" t="s">
        <v>1097</v>
      </c>
    </row>
    <row r="404" spans="1:16" ht="13.5" thickBot="1" x14ac:dyDescent="0.25">
      <c r="A404" s="52" t="str">
        <f t="shared" si="36"/>
        <v> AOEB 11 </v>
      </c>
      <c r="B404" s="14" t="str">
        <f t="shared" si="37"/>
        <v>I</v>
      </c>
      <c r="C404" s="52">
        <f t="shared" si="38"/>
        <v>53463.864999999998</v>
      </c>
      <c r="D404" s="10" t="str">
        <f t="shared" si="39"/>
        <v>vis</v>
      </c>
      <c r="E404" s="60">
        <f>VLOOKUP(C404,Active!C$21:E$962,3,FALSE)</f>
        <v>22607.995089900069</v>
      </c>
      <c r="F404" s="14" t="s">
        <v>122</v>
      </c>
      <c r="G404" s="10" t="str">
        <f t="shared" si="40"/>
        <v>53463.865</v>
      </c>
      <c r="H404" s="52">
        <f t="shared" si="41"/>
        <v>22608</v>
      </c>
      <c r="I404" s="61" t="s">
        <v>1136</v>
      </c>
      <c r="J404" s="62" t="s">
        <v>1137</v>
      </c>
      <c r="K404" s="61" t="s">
        <v>1138</v>
      </c>
      <c r="L404" s="61" t="s">
        <v>180</v>
      </c>
      <c r="M404" s="62" t="s">
        <v>464</v>
      </c>
      <c r="N404" s="62"/>
      <c r="O404" s="63" t="s">
        <v>728</v>
      </c>
      <c r="P404" s="63" t="s">
        <v>1097</v>
      </c>
    </row>
    <row r="405" spans="1:16" ht="13.5" thickBot="1" x14ac:dyDescent="0.25">
      <c r="A405" s="52" t="str">
        <f t="shared" si="36"/>
        <v>IBVS 5694 </v>
      </c>
      <c r="B405" s="14" t="str">
        <f t="shared" si="37"/>
        <v>I</v>
      </c>
      <c r="C405" s="52">
        <f t="shared" si="38"/>
        <v>53493.251499999998</v>
      </c>
      <c r="D405" s="10" t="str">
        <f t="shared" si="39"/>
        <v>vis</v>
      </c>
      <c r="E405" s="60">
        <f>VLOOKUP(C405,Active!C$21:E$962,3,FALSE)</f>
        <v>22663.977247238839</v>
      </c>
      <c r="F405" s="14" t="s">
        <v>122</v>
      </c>
      <c r="G405" s="10" t="str">
        <f t="shared" si="40"/>
        <v>53493.2515</v>
      </c>
      <c r="H405" s="52">
        <f t="shared" si="41"/>
        <v>22664</v>
      </c>
      <c r="I405" s="61" t="s">
        <v>1150</v>
      </c>
      <c r="J405" s="62" t="s">
        <v>1151</v>
      </c>
      <c r="K405" s="61" t="s">
        <v>1152</v>
      </c>
      <c r="L405" s="61" t="s">
        <v>1153</v>
      </c>
      <c r="M405" s="62" t="s">
        <v>437</v>
      </c>
      <c r="N405" s="62" t="s">
        <v>438</v>
      </c>
      <c r="O405" s="63" t="s">
        <v>1148</v>
      </c>
      <c r="P405" s="64" t="s">
        <v>1149</v>
      </c>
    </row>
    <row r="406" spans="1:16" ht="13.5" thickBot="1" x14ac:dyDescent="0.25">
      <c r="A406" s="52" t="str">
        <f t="shared" si="36"/>
        <v> AOEB 11 </v>
      </c>
      <c r="B406" s="14" t="str">
        <f t="shared" si="37"/>
        <v>I</v>
      </c>
      <c r="C406" s="52">
        <f t="shared" si="38"/>
        <v>53544.692999999999</v>
      </c>
      <c r="D406" s="10" t="str">
        <f t="shared" si="39"/>
        <v>vis</v>
      </c>
      <c r="E406" s="60">
        <f>VLOOKUP(C406,Active!C$21:E$962,3,FALSE)</f>
        <v>22761.974836156965</v>
      </c>
      <c r="F406" s="14" t="s">
        <v>122</v>
      </c>
      <c r="G406" s="10" t="str">
        <f t="shared" si="40"/>
        <v>53544.693</v>
      </c>
      <c r="H406" s="52">
        <f t="shared" si="41"/>
        <v>22762</v>
      </c>
      <c r="I406" s="61" t="s">
        <v>1166</v>
      </c>
      <c r="J406" s="62" t="s">
        <v>1167</v>
      </c>
      <c r="K406" s="61" t="s">
        <v>1168</v>
      </c>
      <c r="L406" s="61" t="s">
        <v>822</v>
      </c>
      <c r="M406" s="62" t="s">
        <v>1009</v>
      </c>
      <c r="N406" s="62" t="s">
        <v>1010</v>
      </c>
      <c r="O406" s="63" t="s">
        <v>896</v>
      </c>
      <c r="P406" s="63" t="s">
        <v>1097</v>
      </c>
    </row>
    <row r="407" spans="1:16" ht="13.5" thickBot="1" x14ac:dyDescent="0.25">
      <c r="A407" s="52" t="str">
        <f t="shared" si="36"/>
        <v> AOEB 11 </v>
      </c>
      <c r="B407" s="14" t="str">
        <f t="shared" si="37"/>
        <v>I</v>
      </c>
      <c r="C407" s="52">
        <f t="shared" si="38"/>
        <v>53616.614000000001</v>
      </c>
      <c r="D407" s="10" t="str">
        <f t="shared" si="39"/>
        <v>vis</v>
      </c>
      <c r="E407" s="60">
        <f>VLOOKUP(C407,Active!C$21:E$962,3,FALSE)</f>
        <v>22898.986482251665</v>
      </c>
      <c r="F407" s="14" t="s">
        <v>122</v>
      </c>
      <c r="G407" s="10" t="str">
        <f t="shared" si="40"/>
        <v>53616.614</v>
      </c>
      <c r="H407" s="52">
        <f t="shared" si="41"/>
        <v>22899</v>
      </c>
      <c r="I407" s="61" t="s">
        <v>1173</v>
      </c>
      <c r="J407" s="62" t="s">
        <v>1174</v>
      </c>
      <c r="K407" s="61" t="s">
        <v>1175</v>
      </c>
      <c r="L407" s="61" t="s">
        <v>344</v>
      </c>
      <c r="M407" s="62" t="s">
        <v>464</v>
      </c>
      <c r="N407" s="62"/>
      <c r="O407" s="63" t="s">
        <v>1176</v>
      </c>
      <c r="P407" s="63" t="s">
        <v>1097</v>
      </c>
    </row>
    <row r="408" spans="1:16" ht="13.5" thickBot="1" x14ac:dyDescent="0.25">
      <c r="A408" s="52" t="str">
        <f t="shared" si="36"/>
        <v> AOEB 11 </v>
      </c>
      <c r="B408" s="14" t="str">
        <f t="shared" si="37"/>
        <v>I</v>
      </c>
      <c r="C408" s="52">
        <f t="shared" si="38"/>
        <v>53691.67</v>
      </c>
      <c r="D408" s="10" t="str">
        <f t="shared" si="39"/>
        <v>vis</v>
      </c>
      <c r="E408" s="60">
        <f>VLOOKUP(C408,Active!C$21:E$962,3,FALSE)</f>
        <v>23041.970396675588</v>
      </c>
      <c r="F408" s="14" t="s">
        <v>122</v>
      </c>
      <c r="G408" s="10" t="str">
        <f t="shared" si="40"/>
        <v>53691.670</v>
      </c>
      <c r="H408" s="52">
        <f t="shared" si="41"/>
        <v>23042</v>
      </c>
      <c r="I408" s="61" t="s">
        <v>1177</v>
      </c>
      <c r="J408" s="62" t="s">
        <v>1178</v>
      </c>
      <c r="K408" s="61" t="s">
        <v>1179</v>
      </c>
      <c r="L408" s="61" t="s">
        <v>1180</v>
      </c>
      <c r="M408" s="62" t="s">
        <v>464</v>
      </c>
      <c r="N408" s="62"/>
      <c r="O408" s="63" t="s">
        <v>1028</v>
      </c>
      <c r="P408" s="63" t="s">
        <v>1097</v>
      </c>
    </row>
    <row r="409" spans="1:16" ht="13.5" thickBot="1" x14ac:dyDescent="0.25">
      <c r="A409" s="52" t="str">
        <f t="shared" si="36"/>
        <v> AOEB 11 </v>
      </c>
      <c r="B409" s="14" t="str">
        <f t="shared" si="37"/>
        <v>I</v>
      </c>
      <c r="C409" s="52">
        <f t="shared" si="38"/>
        <v>53765.688300000002</v>
      </c>
      <c r="D409" s="10" t="str">
        <f t="shared" si="39"/>
        <v>vis</v>
      </c>
      <c r="E409" s="60">
        <f>VLOOKUP(C409,Active!C$21:E$962,3,FALSE)</f>
        <v>23182.977461707098</v>
      </c>
      <c r="F409" s="14" t="s">
        <v>122</v>
      </c>
      <c r="G409" s="10" t="str">
        <f t="shared" si="40"/>
        <v>53765.6883</v>
      </c>
      <c r="H409" s="52">
        <f t="shared" si="41"/>
        <v>23183</v>
      </c>
      <c r="I409" s="61" t="s">
        <v>1181</v>
      </c>
      <c r="J409" s="62" t="s">
        <v>1182</v>
      </c>
      <c r="K409" s="61" t="s">
        <v>1183</v>
      </c>
      <c r="L409" s="61" t="s">
        <v>1092</v>
      </c>
      <c r="M409" s="62" t="s">
        <v>1009</v>
      </c>
      <c r="N409" s="62" t="s">
        <v>1010</v>
      </c>
      <c r="O409" s="63" t="s">
        <v>1184</v>
      </c>
      <c r="P409" s="63" t="s">
        <v>1097</v>
      </c>
    </row>
    <row r="410" spans="1:16" ht="13.5" thickBot="1" x14ac:dyDescent="0.25">
      <c r="A410" s="52" t="str">
        <f t="shared" si="36"/>
        <v> AOEB 12 </v>
      </c>
      <c r="B410" s="14" t="str">
        <f t="shared" si="37"/>
        <v>I</v>
      </c>
      <c r="C410" s="52">
        <f t="shared" si="38"/>
        <v>54124.736499999999</v>
      </c>
      <c r="D410" s="10" t="str">
        <f t="shared" si="39"/>
        <v>vis</v>
      </c>
      <c r="E410" s="60">
        <f>VLOOKUP(C410,Active!C$21:E$962,3,FALSE)</f>
        <v>23866.974971604581</v>
      </c>
      <c r="F410" s="14" t="s">
        <v>122</v>
      </c>
      <c r="G410" s="10" t="str">
        <f t="shared" si="40"/>
        <v>54124.7365</v>
      </c>
      <c r="H410" s="52">
        <f t="shared" si="41"/>
        <v>23867</v>
      </c>
      <c r="I410" s="61" t="s">
        <v>1191</v>
      </c>
      <c r="J410" s="62" t="s">
        <v>1192</v>
      </c>
      <c r="K410" s="61" t="s">
        <v>1193</v>
      </c>
      <c r="L410" s="61" t="s">
        <v>1194</v>
      </c>
      <c r="M410" s="62" t="s">
        <v>1009</v>
      </c>
      <c r="N410" s="62" t="s">
        <v>1010</v>
      </c>
      <c r="O410" s="63" t="s">
        <v>1184</v>
      </c>
      <c r="P410" s="63" t="s">
        <v>1195</v>
      </c>
    </row>
    <row r="411" spans="1:16" ht="13.5" thickBot="1" x14ac:dyDescent="0.25">
      <c r="A411" s="52" t="str">
        <f t="shared" si="36"/>
        <v> AOEB 12 </v>
      </c>
      <c r="B411" s="14" t="str">
        <f t="shared" si="37"/>
        <v>I</v>
      </c>
      <c r="C411" s="52">
        <f t="shared" si="38"/>
        <v>54282.738799999999</v>
      </c>
      <c r="D411" s="10" t="str">
        <f t="shared" si="39"/>
        <v>vis</v>
      </c>
      <c r="E411" s="60">
        <f>VLOOKUP(C411,Active!C$21:E$962,3,FALSE)</f>
        <v>24167.974056847386</v>
      </c>
      <c r="F411" s="14" t="s">
        <v>122</v>
      </c>
      <c r="G411" s="10" t="str">
        <f t="shared" si="40"/>
        <v>54282.7388</v>
      </c>
      <c r="H411" s="52">
        <f t="shared" si="41"/>
        <v>24168</v>
      </c>
      <c r="I411" s="61" t="s">
        <v>1201</v>
      </c>
      <c r="J411" s="62" t="s">
        <v>1202</v>
      </c>
      <c r="K411" s="61" t="s">
        <v>1203</v>
      </c>
      <c r="L411" s="61" t="s">
        <v>1204</v>
      </c>
      <c r="M411" s="62" t="s">
        <v>1009</v>
      </c>
      <c r="N411" s="62" t="s">
        <v>1010</v>
      </c>
      <c r="O411" s="63" t="s">
        <v>1205</v>
      </c>
      <c r="P411" s="63" t="s">
        <v>1195</v>
      </c>
    </row>
    <row r="412" spans="1:16" ht="13.5" thickBot="1" x14ac:dyDescent="0.25">
      <c r="A412" s="52" t="str">
        <f t="shared" si="36"/>
        <v>OEJV 0107 </v>
      </c>
      <c r="B412" s="14" t="str">
        <f t="shared" si="37"/>
        <v>II</v>
      </c>
      <c r="C412" s="52">
        <f t="shared" si="38"/>
        <v>54932.333200000001</v>
      </c>
      <c r="D412" s="10" t="str">
        <f t="shared" si="39"/>
        <v>vis</v>
      </c>
      <c r="E412" s="60" t="e">
        <f>VLOOKUP(C412,Active!C$21:E$962,3,FALSE)</f>
        <v>#N/A</v>
      </c>
      <c r="F412" s="14" t="s">
        <v>122</v>
      </c>
      <c r="G412" s="10" t="str">
        <f t="shared" si="40"/>
        <v>54932.3332</v>
      </c>
      <c r="H412" s="52">
        <f t="shared" si="41"/>
        <v>25405.5</v>
      </c>
      <c r="I412" s="61" t="s">
        <v>1242</v>
      </c>
      <c r="J412" s="62" t="s">
        <v>1243</v>
      </c>
      <c r="K412" s="61" t="s">
        <v>1244</v>
      </c>
      <c r="L412" s="61" t="s">
        <v>1245</v>
      </c>
      <c r="M412" s="62" t="s">
        <v>1009</v>
      </c>
      <c r="N412" s="62" t="s">
        <v>1163</v>
      </c>
      <c r="O412" s="63" t="s">
        <v>1246</v>
      </c>
      <c r="P412" s="64" t="s">
        <v>1247</v>
      </c>
    </row>
    <row r="413" spans="1:16" ht="13.5" thickBot="1" x14ac:dyDescent="0.25">
      <c r="A413" s="52" t="str">
        <f t="shared" si="36"/>
        <v>OEJV 0107 </v>
      </c>
      <c r="B413" s="14" t="str">
        <f t="shared" si="37"/>
        <v>II</v>
      </c>
      <c r="C413" s="52">
        <f t="shared" si="38"/>
        <v>54943.360399999998</v>
      </c>
      <c r="D413" s="10" t="str">
        <f t="shared" si="39"/>
        <v>vis</v>
      </c>
      <c r="E413" s="60" t="e">
        <f>VLOOKUP(C413,Active!C$21:E$962,3,FALSE)</f>
        <v>#N/A</v>
      </c>
      <c r="F413" s="14" t="s">
        <v>122</v>
      </c>
      <c r="G413" s="10" t="str">
        <f t="shared" si="40"/>
        <v>54943.3604</v>
      </c>
      <c r="H413" s="52">
        <f t="shared" si="41"/>
        <v>25426.5</v>
      </c>
      <c r="I413" s="61" t="s">
        <v>1252</v>
      </c>
      <c r="J413" s="62" t="s">
        <v>1253</v>
      </c>
      <c r="K413" s="61" t="s">
        <v>1254</v>
      </c>
      <c r="L413" s="61" t="s">
        <v>1255</v>
      </c>
      <c r="M413" s="62" t="s">
        <v>1009</v>
      </c>
      <c r="N413" s="62" t="s">
        <v>1163</v>
      </c>
      <c r="O413" s="63" t="s">
        <v>1246</v>
      </c>
      <c r="P413" s="64" t="s">
        <v>1247</v>
      </c>
    </row>
    <row r="414" spans="1:16" ht="13.5" thickBot="1" x14ac:dyDescent="0.25">
      <c r="A414" s="52" t="str">
        <f t="shared" si="36"/>
        <v>VSB 55 </v>
      </c>
      <c r="B414" s="14" t="str">
        <f t="shared" si="37"/>
        <v>II</v>
      </c>
      <c r="C414" s="52">
        <f t="shared" si="38"/>
        <v>55961.189299999998</v>
      </c>
      <c r="D414" s="10" t="str">
        <f t="shared" si="39"/>
        <v>vis</v>
      </c>
      <c r="E414" s="60">
        <f>VLOOKUP(C414,Active!C$21:E$962,3,FALSE)</f>
        <v>27365.472226971036</v>
      </c>
      <c r="F414" s="14" t="s">
        <v>122</v>
      </c>
      <c r="G414" s="10" t="str">
        <f t="shared" si="40"/>
        <v>55961.1893</v>
      </c>
      <c r="H414" s="52">
        <f t="shared" si="41"/>
        <v>27365.5</v>
      </c>
      <c r="I414" s="61" t="s">
        <v>1311</v>
      </c>
      <c r="J414" s="62" t="s">
        <v>1312</v>
      </c>
      <c r="K414" s="61" t="s">
        <v>1313</v>
      </c>
      <c r="L414" s="61" t="s">
        <v>1314</v>
      </c>
      <c r="M414" s="62" t="s">
        <v>1009</v>
      </c>
      <c r="N414" s="62" t="s">
        <v>122</v>
      </c>
      <c r="O414" s="63" t="s">
        <v>1315</v>
      </c>
      <c r="P414" s="64" t="s">
        <v>1316</v>
      </c>
    </row>
    <row r="415" spans="1:16" ht="13.5" thickBot="1" x14ac:dyDescent="0.25">
      <c r="A415" s="52" t="str">
        <f t="shared" si="36"/>
        <v>VSB 55 </v>
      </c>
      <c r="B415" s="14" t="str">
        <f t="shared" si="37"/>
        <v>I</v>
      </c>
      <c r="C415" s="52">
        <f t="shared" si="38"/>
        <v>55976.151299999998</v>
      </c>
      <c r="D415" s="10" t="str">
        <f t="shared" si="39"/>
        <v>vis</v>
      </c>
      <c r="E415" s="60">
        <f>VLOOKUP(C415,Active!C$21:E$962,3,FALSE)</f>
        <v>27393.975282391133</v>
      </c>
      <c r="F415" s="14" t="s">
        <v>122</v>
      </c>
      <c r="G415" s="10" t="str">
        <f t="shared" si="40"/>
        <v>55976.1513</v>
      </c>
      <c r="H415" s="52">
        <f t="shared" si="41"/>
        <v>27394</v>
      </c>
      <c r="I415" s="61" t="s">
        <v>1317</v>
      </c>
      <c r="J415" s="62" t="s">
        <v>1318</v>
      </c>
      <c r="K415" s="61" t="s">
        <v>1319</v>
      </c>
      <c r="L415" s="61" t="s">
        <v>1320</v>
      </c>
      <c r="M415" s="62" t="s">
        <v>1009</v>
      </c>
      <c r="N415" s="62" t="s">
        <v>122</v>
      </c>
      <c r="O415" s="63" t="s">
        <v>1315</v>
      </c>
      <c r="P415" s="64" t="s">
        <v>1316</v>
      </c>
    </row>
    <row r="416" spans="1:16" ht="13.5" thickBot="1" x14ac:dyDescent="0.25">
      <c r="A416" s="52" t="str">
        <f t="shared" si="36"/>
        <v> JAAVSO 43-1 </v>
      </c>
      <c r="B416" s="14" t="str">
        <f t="shared" si="37"/>
        <v>I</v>
      </c>
      <c r="C416" s="52">
        <f t="shared" si="38"/>
        <v>57092.667699999998</v>
      </c>
      <c r="D416" s="10" t="str">
        <f t="shared" si="39"/>
        <v>vis</v>
      </c>
      <c r="E416" s="60">
        <f>VLOOKUP(C416,Active!C$21:E$962,3,FALSE)</f>
        <v>29520.972263185653</v>
      </c>
      <c r="F416" s="14" t="s">
        <v>122</v>
      </c>
      <c r="G416" s="10" t="str">
        <f t="shared" si="40"/>
        <v>57092.6677</v>
      </c>
      <c r="H416" s="52">
        <f t="shared" si="41"/>
        <v>29521</v>
      </c>
      <c r="I416" s="61" t="s">
        <v>1356</v>
      </c>
      <c r="J416" s="62" t="s">
        <v>1357</v>
      </c>
      <c r="K416" s="61" t="s">
        <v>1358</v>
      </c>
      <c r="L416" s="61" t="s">
        <v>1314</v>
      </c>
      <c r="M416" s="62" t="s">
        <v>1009</v>
      </c>
      <c r="N416" s="62" t="s">
        <v>122</v>
      </c>
      <c r="O416" s="63" t="s">
        <v>1359</v>
      </c>
      <c r="P416" s="63" t="s">
        <v>1360</v>
      </c>
    </row>
    <row r="417" spans="2:6" x14ac:dyDescent="0.2">
      <c r="B417" s="14"/>
      <c r="F417" s="14"/>
    </row>
    <row r="418" spans="2:6" x14ac:dyDescent="0.2">
      <c r="B418" s="14"/>
      <c r="F418" s="14"/>
    </row>
    <row r="419" spans="2:6" x14ac:dyDescent="0.2">
      <c r="B419" s="14"/>
      <c r="F419" s="14"/>
    </row>
    <row r="420" spans="2:6" x14ac:dyDescent="0.2">
      <c r="B420" s="14"/>
      <c r="F420" s="14"/>
    </row>
    <row r="421" spans="2:6" x14ac:dyDescent="0.2">
      <c r="B421" s="14"/>
      <c r="F421" s="14"/>
    </row>
    <row r="422" spans="2:6" x14ac:dyDescent="0.2">
      <c r="B422" s="14"/>
      <c r="F422" s="14"/>
    </row>
    <row r="423" spans="2:6" x14ac:dyDescent="0.2">
      <c r="B423" s="14"/>
      <c r="F423" s="14"/>
    </row>
    <row r="424" spans="2:6" x14ac:dyDescent="0.2">
      <c r="B424" s="14"/>
      <c r="F424" s="14"/>
    </row>
    <row r="425" spans="2:6" x14ac:dyDescent="0.2">
      <c r="B425" s="14"/>
      <c r="F425" s="14"/>
    </row>
    <row r="426" spans="2:6" x14ac:dyDescent="0.2">
      <c r="B426" s="14"/>
      <c r="F426" s="14"/>
    </row>
    <row r="427" spans="2:6" x14ac:dyDescent="0.2">
      <c r="B427" s="14"/>
      <c r="F427" s="14"/>
    </row>
    <row r="428" spans="2:6" x14ac:dyDescent="0.2">
      <c r="B428" s="14"/>
      <c r="F428" s="14"/>
    </row>
    <row r="429" spans="2:6" x14ac:dyDescent="0.2">
      <c r="B429" s="14"/>
      <c r="F429" s="14"/>
    </row>
    <row r="430" spans="2:6" x14ac:dyDescent="0.2">
      <c r="B430" s="14"/>
      <c r="F430" s="14"/>
    </row>
    <row r="431" spans="2:6" x14ac:dyDescent="0.2">
      <c r="B431" s="14"/>
      <c r="F431" s="14"/>
    </row>
    <row r="432" spans="2:6" x14ac:dyDescent="0.2">
      <c r="B432" s="14"/>
      <c r="F432" s="14"/>
    </row>
    <row r="433" spans="2:6" x14ac:dyDescent="0.2">
      <c r="B433" s="14"/>
      <c r="F433" s="14"/>
    </row>
    <row r="434" spans="2:6" x14ac:dyDescent="0.2">
      <c r="B434" s="14"/>
      <c r="F434" s="14"/>
    </row>
    <row r="435" spans="2:6" x14ac:dyDescent="0.2">
      <c r="B435" s="14"/>
      <c r="F435" s="14"/>
    </row>
    <row r="436" spans="2:6" x14ac:dyDescent="0.2">
      <c r="B436" s="14"/>
      <c r="F436" s="14"/>
    </row>
    <row r="437" spans="2:6" x14ac:dyDescent="0.2">
      <c r="B437" s="14"/>
      <c r="F437" s="14"/>
    </row>
    <row r="438" spans="2:6" x14ac:dyDescent="0.2">
      <c r="B438" s="14"/>
      <c r="F438" s="14"/>
    </row>
    <row r="439" spans="2:6" x14ac:dyDescent="0.2">
      <c r="B439" s="14"/>
      <c r="F439" s="14"/>
    </row>
    <row r="440" spans="2:6" x14ac:dyDescent="0.2">
      <c r="B440" s="14"/>
      <c r="F440" s="14"/>
    </row>
    <row r="441" spans="2:6" x14ac:dyDescent="0.2">
      <c r="B441" s="14"/>
      <c r="F441" s="14"/>
    </row>
    <row r="442" spans="2:6" x14ac:dyDescent="0.2">
      <c r="B442" s="14"/>
      <c r="F442" s="14"/>
    </row>
    <row r="443" spans="2:6" x14ac:dyDescent="0.2">
      <c r="B443" s="14"/>
      <c r="F443" s="14"/>
    </row>
    <row r="444" spans="2:6" x14ac:dyDescent="0.2">
      <c r="B444" s="14"/>
      <c r="F444" s="14"/>
    </row>
    <row r="445" spans="2:6" x14ac:dyDescent="0.2">
      <c r="B445" s="14"/>
      <c r="F445" s="14"/>
    </row>
    <row r="446" spans="2:6" x14ac:dyDescent="0.2">
      <c r="B446" s="14"/>
      <c r="F446" s="14"/>
    </row>
    <row r="447" spans="2:6" x14ac:dyDescent="0.2">
      <c r="B447" s="14"/>
      <c r="F447" s="14"/>
    </row>
    <row r="448" spans="2:6" x14ac:dyDescent="0.2">
      <c r="B448" s="14"/>
      <c r="F448" s="14"/>
    </row>
    <row r="449" spans="2:6" x14ac:dyDescent="0.2">
      <c r="B449" s="14"/>
      <c r="F449" s="14"/>
    </row>
    <row r="450" spans="2:6" x14ac:dyDescent="0.2">
      <c r="B450" s="14"/>
      <c r="F450" s="14"/>
    </row>
    <row r="451" spans="2:6" x14ac:dyDescent="0.2">
      <c r="B451" s="14"/>
      <c r="F451" s="14"/>
    </row>
    <row r="452" spans="2:6" x14ac:dyDescent="0.2">
      <c r="B452" s="14"/>
      <c r="F452" s="14"/>
    </row>
    <row r="453" spans="2:6" x14ac:dyDescent="0.2">
      <c r="B453" s="14"/>
      <c r="F453" s="14"/>
    </row>
    <row r="454" spans="2:6" x14ac:dyDescent="0.2">
      <c r="B454" s="14"/>
      <c r="F454" s="14"/>
    </row>
    <row r="455" spans="2:6" x14ac:dyDescent="0.2">
      <c r="B455" s="14"/>
      <c r="F455" s="14"/>
    </row>
    <row r="456" spans="2:6" x14ac:dyDescent="0.2">
      <c r="B456" s="14"/>
      <c r="F456" s="14"/>
    </row>
    <row r="457" spans="2:6" x14ac:dyDescent="0.2">
      <c r="B457" s="14"/>
      <c r="F457" s="14"/>
    </row>
    <row r="458" spans="2:6" x14ac:dyDescent="0.2">
      <c r="B458" s="14"/>
      <c r="F458" s="14"/>
    </row>
    <row r="459" spans="2:6" x14ac:dyDescent="0.2">
      <c r="B459" s="14"/>
      <c r="F459" s="14"/>
    </row>
    <row r="460" spans="2:6" x14ac:dyDescent="0.2">
      <c r="B460" s="14"/>
      <c r="F460" s="14"/>
    </row>
    <row r="461" spans="2:6" x14ac:dyDescent="0.2">
      <c r="B461" s="14"/>
      <c r="F461" s="14"/>
    </row>
    <row r="462" spans="2:6" x14ac:dyDescent="0.2">
      <c r="B462" s="14"/>
      <c r="F462" s="14"/>
    </row>
    <row r="463" spans="2:6" x14ac:dyDescent="0.2">
      <c r="B463" s="14"/>
      <c r="F463" s="14"/>
    </row>
    <row r="464" spans="2:6" x14ac:dyDescent="0.2">
      <c r="B464" s="14"/>
      <c r="F464" s="14"/>
    </row>
    <row r="465" spans="2:6" x14ac:dyDescent="0.2">
      <c r="B465" s="14"/>
      <c r="F465" s="14"/>
    </row>
    <row r="466" spans="2:6" x14ac:dyDescent="0.2">
      <c r="B466" s="14"/>
      <c r="F466" s="14"/>
    </row>
    <row r="467" spans="2:6" x14ac:dyDescent="0.2">
      <c r="B467" s="14"/>
      <c r="F467" s="14"/>
    </row>
    <row r="468" spans="2:6" x14ac:dyDescent="0.2">
      <c r="B468" s="14"/>
      <c r="F468" s="14"/>
    </row>
    <row r="469" spans="2:6" x14ac:dyDescent="0.2">
      <c r="B469" s="14"/>
      <c r="F469" s="14"/>
    </row>
    <row r="470" spans="2:6" x14ac:dyDescent="0.2">
      <c r="B470" s="14"/>
      <c r="F470" s="14"/>
    </row>
    <row r="471" spans="2:6" x14ac:dyDescent="0.2">
      <c r="B471" s="14"/>
      <c r="F471" s="14"/>
    </row>
    <row r="472" spans="2:6" x14ac:dyDescent="0.2">
      <c r="B472" s="14"/>
      <c r="F472" s="14"/>
    </row>
    <row r="473" spans="2:6" x14ac:dyDescent="0.2">
      <c r="B473" s="14"/>
      <c r="F473" s="14"/>
    </row>
    <row r="474" spans="2:6" x14ac:dyDescent="0.2">
      <c r="B474" s="14"/>
      <c r="F474" s="14"/>
    </row>
    <row r="475" spans="2:6" x14ac:dyDescent="0.2">
      <c r="B475" s="14"/>
      <c r="F475" s="14"/>
    </row>
    <row r="476" spans="2:6" x14ac:dyDescent="0.2">
      <c r="B476" s="14"/>
      <c r="F476" s="14"/>
    </row>
    <row r="477" spans="2:6" x14ac:dyDescent="0.2">
      <c r="B477" s="14"/>
      <c r="F477" s="14"/>
    </row>
    <row r="478" spans="2:6" x14ac:dyDescent="0.2">
      <c r="B478" s="14"/>
      <c r="F478" s="14"/>
    </row>
    <row r="479" spans="2:6" x14ac:dyDescent="0.2">
      <c r="B479" s="14"/>
      <c r="F479" s="14"/>
    </row>
    <row r="480" spans="2:6" x14ac:dyDescent="0.2">
      <c r="B480" s="14"/>
      <c r="F480" s="14"/>
    </row>
    <row r="481" spans="2:6" x14ac:dyDescent="0.2">
      <c r="B481" s="14"/>
      <c r="F481" s="14"/>
    </row>
    <row r="482" spans="2:6" x14ac:dyDescent="0.2">
      <c r="B482" s="14"/>
      <c r="F482" s="14"/>
    </row>
    <row r="483" spans="2:6" x14ac:dyDescent="0.2">
      <c r="B483" s="14"/>
      <c r="F483" s="14"/>
    </row>
    <row r="484" spans="2:6" x14ac:dyDescent="0.2">
      <c r="B484" s="14"/>
      <c r="F484" s="14"/>
    </row>
    <row r="485" spans="2:6" x14ac:dyDescent="0.2">
      <c r="B485" s="14"/>
      <c r="F485" s="14"/>
    </row>
    <row r="486" spans="2:6" x14ac:dyDescent="0.2">
      <c r="B486" s="14"/>
      <c r="F486" s="14"/>
    </row>
    <row r="487" spans="2:6" x14ac:dyDescent="0.2">
      <c r="B487" s="14"/>
      <c r="F487" s="14"/>
    </row>
    <row r="488" spans="2:6" x14ac:dyDescent="0.2">
      <c r="B488" s="14"/>
      <c r="F488" s="14"/>
    </row>
    <row r="489" spans="2:6" x14ac:dyDescent="0.2">
      <c r="B489" s="14"/>
      <c r="F489" s="14"/>
    </row>
    <row r="490" spans="2:6" x14ac:dyDescent="0.2">
      <c r="B490" s="14"/>
      <c r="F490" s="14"/>
    </row>
    <row r="491" spans="2:6" x14ac:dyDescent="0.2">
      <c r="B491" s="14"/>
      <c r="F491" s="14"/>
    </row>
    <row r="492" spans="2:6" x14ac:dyDescent="0.2">
      <c r="B492" s="14"/>
      <c r="F492" s="14"/>
    </row>
    <row r="493" spans="2:6" x14ac:dyDescent="0.2">
      <c r="B493" s="14"/>
      <c r="F493" s="14"/>
    </row>
    <row r="494" spans="2:6" x14ac:dyDescent="0.2">
      <c r="B494" s="14"/>
      <c r="F494" s="14"/>
    </row>
    <row r="495" spans="2:6" x14ac:dyDescent="0.2">
      <c r="B495" s="14"/>
      <c r="F495" s="14"/>
    </row>
    <row r="496" spans="2:6" x14ac:dyDescent="0.2">
      <c r="B496" s="14"/>
      <c r="F496" s="14"/>
    </row>
    <row r="497" spans="2:6" x14ac:dyDescent="0.2">
      <c r="B497" s="14"/>
      <c r="F497" s="14"/>
    </row>
    <row r="498" spans="2:6" x14ac:dyDescent="0.2">
      <c r="B498" s="14"/>
      <c r="F498" s="14"/>
    </row>
    <row r="499" spans="2:6" x14ac:dyDescent="0.2">
      <c r="B499" s="14"/>
      <c r="F499" s="14"/>
    </row>
    <row r="500" spans="2:6" x14ac:dyDescent="0.2">
      <c r="B500" s="14"/>
      <c r="F500" s="14"/>
    </row>
    <row r="501" spans="2:6" x14ac:dyDescent="0.2">
      <c r="B501" s="14"/>
      <c r="F501" s="14"/>
    </row>
    <row r="502" spans="2:6" x14ac:dyDescent="0.2">
      <c r="B502" s="14"/>
      <c r="F502" s="14"/>
    </row>
    <row r="503" spans="2:6" x14ac:dyDescent="0.2">
      <c r="B503" s="14"/>
      <c r="F503" s="14"/>
    </row>
    <row r="504" spans="2:6" x14ac:dyDescent="0.2">
      <c r="B504" s="14"/>
      <c r="F504" s="14"/>
    </row>
    <row r="505" spans="2:6" x14ac:dyDescent="0.2">
      <c r="B505" s="14"/>
      <c r="F505" s="14"/>
    </row>
    <row r="506" spans="2:6" x14ac:dyDescent="0.2">
      <c r="B506" s="14"/>
      <c r="F506" s="14"/>
    </row>
    <row r="507" spans="2:6" x14ac:dyDescent="0.2">
      <c r="B507" s="14"/>
      <c r="F507" s="14"/>
    </row>
    <row r="508" spans="2:6" x14ac:dyDescent="0.2">
      <c r="B508" s="14"/>
      <c r="F508" s="14"/>
    </row>
    <row r="509" spans="2:6" x14ac:dyDescent="0.2">
      <c r="B509" s="14"/>
      <c r="F509" s="14"/>
    </row>
    <row r="510" spans="2:6" x14ac:dyDescent="0.2">
      <c r="B510" s="14"/>
      <c r="F510" s="14"/>
    </row>
    <row r="511" spans="2:6" x14ac:dyDescent="0.2">
      <c r="B511" s="14"/>
      <c r="F511" s="14"/>
    </row>
    <row r="512" spans="2:6" x14ac:dyDescent="0.2">
      <c r="B512" s="14"/>
      <c r="F512" s="14"/>
    </row>
    <row r="513" spans="2:6" x14ac:dyDescent="0.2">
      <c r="B513" s="14"/>
      <c r="F513" s="14"/>
    </row>
    <row r="514" spans="2:6" x14ac:dyDescent="0.2">
      <c r="B514" s="14"/>
      <c r="F514" s="14"/>
    </row>
    <row r="515" spans="2:6" x14ac:dyDescent="0.2">
      <c r="B515" s="14"/>
      <c r="F515" s="14"/>
    </row>
    <row r="516" spans="2:6" x14ac:dyDescent="0.2">
      <c r="B516" s="14"/>
      <c r="F516" s="14"/>
    </row>
    <row r="517" spans="2:6" x14ac:dyDescent="0.2">
      <c r="B517" s="14"/>
      <c r="F517" s="14"/>
    </row>
    <row r="518" spans="2:6" x14ac:dyDescent="0.2">
      <c r="B518" s="14"/>
      <c r="F518" s="14"/>
    </row>
    <row r="519" spans="2:6" x14ac:dyDescent="0.2">
      <c r="B519" s="14"/>
      <c r="F519" s="14"/>
    </row>
    <row r="520" spans="2:6" x14ac:dyDescent="0.2">
      <c r="B520" s="14"/>
      <c r="F520" s="14"/>
    </row>
    <row r="521" spans="2:6" x14ac:dyDescent="0.2">
      <c r="B521" s="14"/>
      <c r="F521" s="14"/>
    </row>
    <row r="522" spans="2:6" x14ac:dyDescent="0.2">
      <c r="B522" s="14"/>
      <c r="F522" s="14"/>
    </row>
    <row r="523" spans="2:6" x14ac:dyDescent="0.2">
      <c r="B523" s="14"/>
      <c r="F523" s="14"/>
    </row>
    <row r="524" spans="2:6" x14ac:dyDescent="0.2">
      <c r="B524" s="14"/>
      <c r="F524" s="14"/>
    </row>
    <row r="525" spans="2:6" x14ac:dyDescent="0.2">
      <c r="B525" s="14"/>
      <c r="F525" s="14"/>
    </row>
    <row r="526" spans="2:6" x14ac:dyDescent="0.2">
      <c r="B526" s="14"/>
      <c r="F526" s="14"/>
    </row>
    <row r="527" spans="2:6" x14ac:dyDescent="0.2">
      <c r="B527" s="14"/>
      <c r="F527" s="14"/>
    </row>
    <row r="528" spans="2:6" x14ac:dyDescent="0.2">
      <c r="B528" s="14"/>
      <c r="F528" s="14"/>
    </row>
    <row r="529" spans="2:6" x14ac:dyDescent="0.2">
      <c r="B529" s="14"/>
      <c r="F529" s="14"/>
    </row>
    <row r="530" spans="2:6" x14ac:dyDescent="0.2">
      <c r="B530" s="14"/>
      <c r="F530" s="14"/>
    </row>
    <row r="531" spans="2:6" x14ac:dyDescent="0.2">
      <c r="B531" s="14"/>
      <c r="F531" s="14"/>
    </row>
    <row r="532" spans="2:6" x14ac:dyDescent="0.2">
      <c r="B532" s="14"/>
      <c r="F532" s="14"/>
    </row>
    <row r="533" spans="2:6" x14ac:dyDescent="0.2">
      <c r="B533" s="14"/>
      <c r="F533" s="14"/>
    </row>
    <row r="534" spans="2:6" x14ac:dyDescent="0.2">
      <c r="B534" s="14"/>
      <c r="F534" s="14"/>
    </row>
    <row r="535" spans="2:6" x14ac:dyDescent="0.2">
      <c r="B535" s="14"/>
      <c r="F535" s="14"/>
    </row>
    <row r="536" spans="2:6" x14ac:dyDescent="0.2">
      <c r="B536" s="14"/>
      <c r="F536" s="14"/>
    </row>
    <row r="537" spans="2:6" x14ac:dyDescent="0.2">
      <c r="B537" s="14"/>
      <c r="F537" s="14"/>
    </row>
    <row r="538" spans="2:6" x14ac:dyDescent="0.2">
      <c r="B538" s="14"/>
      <c r="F538" s="14"/>
    </row>
    <row r="539" spans="2:6" x14ac:dyDescent="0.2">
      <c r="B539" s="14"/>
      <c r="F539" s="14"/>
    </row>
    <row r="540" spans="2:6" x14ac:dyDescent="0.2">
      <c r="B540" s="14"/>
      <c r="F540" s="14"/>
    </row>
    <row r="541" spans="2:6" x14ac:dyDescent="0.2">
      <c r="B541" s="14"/>
      <c r="F541" s="14"/>
    </row>
    <row r="542" spans="2:6" x14ac:dyDescent="0.2">
      <c r="B542" s="14"/>
      <c r="F542" s="14"/>
    </row>
    <row r="543" spans="2:6" x14ac:dyDescent="0.2">
      <c r="B543" s="14"/>
      <c r="F543" s="14"/>
    </row>
    <row r="544" spans="2:6" x14ac:dyDescent="0.2">
      <c r="B544" s="14"/>
      <c r="F544" s="14"/>
    </row>
    <row r="545" spans="2:6" x14ac:dyDescent="0.2">
      <c r="B545" s="14"/>
      <c r="F545" s="14"/>
    </row>
    <row r="546" spans="2:6" x14ac:dyDescent="0.2">
      <c r="B546" s="14"/>
      <c r="F546" s="14"/>
    </row>
    <row r="547" spans="2:6" x14ac:dyDescent="0.2">
      <c r="B547" s="14"/>
      <c r="F547" s="14"/>
    </row>
    <row r="548" spans="2:6" x14ac:dyDescent="0.2">
      <c r="B548" s="14"/>
      <c r="F548" s="14"/>
    </row>
    <row r="549" spans="2:6" x14ac:dyDescent="0.2">
      <c r="B549" s="14"/>
      <c r="F549" s="14"/>
    </row>
    <row r="550" spans="2:6" x14ac:dyDescent="0.2">
      <c r="B550" s="14"/>
      <c r="F550" s="14"/>
    </row>
    <row r="551" spans="2:6" x14ac:dyDescent="0.2">
      <c r="B551" s="14"/>
      <c r="F551" s="14"/>
    </row>
    <row r="552" spans="2:6" x14ac:dyDescent="0.2">
      <c r="B552" s="14"/>
      <c r="F552" s="14"/>
    </row>
    <row r="553" spans="2:6" x14ac:dyDescent="0.2">
      <c r="B553" s="14"/>
      <c r="F553" s="14"/>
    </row>
    <row r="554" spans="2:6" x14ac:dyDescent="0.2">
      <c r="B554" s="14"/>
      <c r="F554" s="14"/>
    </row>
    <row r="555" spans="2:6" x14ac:dyDescent="0.2">
      <c r="B555" s="14"/>
      <c r="F555" s="14"/>
    </row>
    <row r="556" spans="2:6" x14ac:dyDescent="0.2">
      <c r="B556" s="14"/>
      <c r="F556" s="14"/>
    </row>
    <row r="557" spans="2:6" x14ac:dyDescent="0.2">
      <c r="B557" s="14"/>
      <c r="F557" s="14"/>
    </row>
    <row r="558" spans="2:6" x14ac:dyDescent="0.2">
      <c r="B558" s="14"/>
      <c r="F558" s="14"/>
    </row>
    <row r="559" spans="2:6" x14ac:dyDescent="0.2">
      <c r="B559" s="14"/>
      <c r="F559" s="14"/>
    </row>
    <row r="560" spans="2:6" x14ac:dyDescent="0.2">
      <c r="B560" s="14"/>
      <c r="F560" s="14"/>
    </row>
    <row r="561" spans="2:6" x14ac:dyDescent="0.2">
      <c r="B561" s="14"/>
      <c r="F561" s="14"/>
    </row>
    <row r="562" spans="2:6" x14ac:dyDescent="0.2">
      <c r="B562" s="14"/>
      <c r="F562" s="14"/>
    </row>
    <row r="563" spans="2:6" x14ac:dyDescent="0.2">
      <c r="B563" s="14"/>
      <c r="F563" s="14"/>
    </row>
    <row r="564" spans="2:6" x14ac:dyDescent="0.2">
      <c r="B564" s="14"/>
      <c r="F564" s="14"/>
    </row>
    <row r="565" spans="2:6" x14ac:dyDescent="0.2">
      <c r="B565" s="14"/>
      <c r="F565" s="14"/>
    </row>
    <row r="566" spans="2:6" x14ac:dyDescent="0.2">
      <c r="B566" s="14"/>
      <c r="F566" s="14"/>
    </row>
    <row r="567" spans="2:6" x14ac:dyDescent="0.2">
      <c r="B567" s="14"/>
      <c r="F567" s="14"/>
    </row>
    <row r="568" spans="2:6" x14ac:dyDescent="0.2">
      <c r="B568" s="14"/>
      <c r="F568" s="14"/>
    </row>
    <row r="569" spans="2:6" x14ac:dyDescent="0.2">
      <c r="B569" s="14"/>
      <c r="F569" s="14"/>
    </row>
    <row r="570" spans="2:6" x14ac:dyDescent="0.2">
      <c r="B570" s="14"/>
      <c r="F570" s="14"/>
    </row>
    <row r="571" spans="2:6" x14ac:dyDescent="0.2">
      <c r="B571" s="14"/>
      <c r="F571" s="14"/>
    </row>
    <row r="572" spans="2:6" x14ac:dyDescent="0.2">
      <c r="B572" s="14"/>
      <c r="F572" s="14"/>
    </row>
    <row r="573" spans="2:6" x14ac:dyDescent="0.2">
      <c r="B573" s="14"/>
      <c r="F573" s="14"/>
    </row>
    <row r="574" spans="2:6" x14ac:dyDescent="0.2">
      <c r="B574" s="14"/>
      <c r="F574" s="14"/>
    </row>
    <row r="575" spans="2:6" x14ac:dyDescent="0.2">
      <c r="B575" s="14"/>
      <c r="F575" s="14"/>
    </row>
    <row r="576" spans="2:6" x14ac:dyDescent="0.2">
      <c r="B576" s="14"/>
      <c r="F576" s="14"/>
    </row>
    <row r="577" spans="2:6" x14ac:dyDescent="0.2">
      <c r="B577" s="14"/>
      <c r="F577" s="14"/>
    </row>
    <row r="578" spans="2:6" x14ac:dyDescent="0.2">
      <c r="B578" s="14"/>
      <c r="F578" s="14"/>
    </row>
    <row r="579" spans="2:6" x14ac:dyDescent="0.2">
      <c r="B579" s="14"/>
      <c r="F579" s="14"/>
    </row>
    <row r="580" spans="2:6" x14ac:dyDescent="0.2">
      <c r="B580" s="14"/>
      <c r="F580" s="14"/>
    </row>
    <row r="581" spans="2:6" x14ac:dyDescent="0.2">
      <c r="B581" s="14"/>
      <c r="F581" s="14"/>
    </row>
    <row r="582" spans="2:6" x14ac:dyDescent="0.2">
      <c r="B582" s="14"/>
      <c r="F582" s="14"/>
    </row>
    <row r="583" spans="2:6" x14ac:dyDescent="0.2">
      <c r="B583" s="14"/>
      <c r="F583" s="14"/>
    </row>
    <row r="584" spans="2:6" x14ac:dyDescent="0.2">
      <c r="B584" s="14"/>
      <c r="F584" s="14"/>
    </row>
    <row r="585" spans="2:6" x14ac:dyDescent="0.2">
      <c r="B585" s="14"/>
      <c r="F585" s="14"/>
    </row>
    <row r="586" spans="2:6" x14ac:dyDescent="0.2">
      <c r="B586" s="14"/>
      <c r="F586" s="14"/>
    </row>
    <row r="587" spans="2:6" x14ac:dyDescent="0.2">
      <c r="B587" s="14"/>
      <c r="F587" s="14"/>
    </row>
    <row r="588" spans="2:6" x14ac:dyDescent="0.2">
      <c r="B588" s="14"/>
      <c r="F588" s="14"/>
    </row>
    <row r="589" spans="2:6" x14ac:dyDescent="0.2">
      <c r="B589" s="14"/>
      <c r="F589" s="14"/>
    </row>
    <row r="590" spans="2:6" x14ac:dyDescent="0.2">
      <c r="B590" s="14"/>
      <c r="F590" s="14"/>
    </row>
    <row r="591" spans="2:6" x14ac:dyDescent="0.2">
      <c r="B591" s="14"/>
      <c r="F591" s="14"/>
    </row>
    <row r="592" spans="2:6" x14ac:dyDescent="0.2">
      <c r="B592" s="14"/>
      <c r="F592" s="14"/>
    </row>
    <row r="593" spans="2:6" x14ac:dyDescent="0.2">
      <c r="B593" s="14"/>
      <c r="F593" s="14"/>
    </row>
    <row r="594" spans="2:6" x14ac:dyDescent="0.2">
      <c r="B594" s="14"/>
      <c r="F594" s="14"/>
    </row>
    <row r="595" spans="2:6" x14ac:dyDescent="0.2">
      <c r="B595" s="14"/>
      <c r="F595" s="14"/>
    </row>
    <row r="596" spans="2:6" x14ac:dyDescent="0.2">
      <c r="B596" s="14"/>
      <c r="F596" s="14"/>
    </row>
    <row r="597" spans="2:6" x14ac:dyDescent="0.2">
      <c r="B597" s="14"/>
      <c r="F597" s="14"/>
    </row>
    <row r="598" spans="2:6" x14ac:dyDescent="0.2">
      <c r="B598" s="14"/>
      <c r="F598" s="14"/>
    </row>
    <row r="599" spans="2:6" x14ac:dyDescent="0.2">
      <c r="B599" s="14"/>
      <c r="F599" s="14"/>
    </row>
    <row r="600" spans="2:6" x14ac:dyDescent="0.2">
      <c r="B600" s="14"/>
      <c r="F600" s="14"/>
    </row>
    <row r="601" spans="2:6" x14ac:dyDescent="0.2">
      <c r="B601" s="14"/>
      <c r="F601" s="14"/>
    </row>
    <row r="602" spans="2:6" x14ac:dyDescent="0.2">
      <c r="B602" s="14"/>
      <c r="F602" s="14"/>
    </row>
    <row r="603" spans="2:6" x14ac:dyDescent="0.2">
      <c r="B603" s="14"/>
      <c r="F603" s="14"/>
    </row>
    <row r="604" spans="2:6" x14ac:dyDescent="0.2">
      <c r="B604" s="14"/>
      <c r="F604" s="14"/>
    </row>
    <row r="605" spans="2:6" x14ac:dyDescent="0.2">
      <c r="B605" s="14"/>
      <c r="F605" s="14"/>
    </row>
    <row r="606" spans="2:6" x14ac:dyDescent="0.2">
      <c r="B606" s="14"/>
      <c r="F606" s="14"/>
    </row>
    <row r="607" spans="2:6" x14ac:dyDescent="0.2">
      <c r="B607" s="14"/>
      <c r="F607" s="14"/>
    </row>
    <row r="608" spans="2:6" x14ac:dyDescent="0.2">
      <c r="B608" s="14"/>
      <c r="F608" s="14"/>
    </row>
    <row r="609" spans="2:6" x14ac:dyDescent="0.2">
      <c r="B609" s="14"/>
      <c r="F609" s="14"/>
    </row>
    <row r="610" spans="2:6" x14ac:dyDescent="0.2">
      <c r="B610" s="14"/>
      <c r="F610" s="14"/>
    </row>
    <row r="611" spans="2:6" x14ac:dyDescent="0.2">
      <c r="B611" s="14"/>
      <c r="F611" s="14"/>
    </row>
    <row r="612" spans="2:6" x14ac:dyDescent="0.2">
      <c r="B612" s="14"/>
      <c r="F612" s="14"/>
    </row>
    <row r="613" spans="2:6" x14ac:dyDescent="0.2">
      <c r="B613" s="14"/>
      <c r="F613" s="14"/>
    </row>
    <row r="614" spans="2:6" x14ac:dyDescent="0.2">
      <c r="B614" s="14"/>
      <c r="F614" s="14"/>
    </row>
    <row r="615" spans="2:6" x14ac:dyDescent="0.2">
      <c r="B615" s="14"/>
      <c r="F615" s="14"/>
    </row>
    <row r="616" spans="2:6" x14ac:dyDescent="0.2">
      <c r="B616" s="14"/>
      <c r="F616" s="14"/>
    </row>
    <row r="617" spans="2:6" x14ac:dyDescent="0.2">
      <c r="B617" s="14"/>
      <c r="F617" s="14"/>
    </row>
    <row r="618" spans="2:6" x14ac:dyDescent="0.2">
      <c r="B618" s="14"/>
      <c r="F618" s="14"/>
    </row>
    <row r="619" spans="2:6" x14ac:dyDescent="0.2">
      <c r="B619" s="14"/>
      <c r="F619" s="14"/>
    </row>
    <row r="620" spans="2:6" x14ac:dyDescent="0.2">
      <c r="B620" s="14"/>
      <c r="F620" s="14"/>
    </row>
    <row r="621" spans="2:6" x14ac:dyDescent="0.2">
      <c r="B621" s="14"/>
      <c r="F621" s="14"/>
    </row>
    <row r="622" spans="2:6" x14ac:dyDescent="0.2">
      <c r="B622" s="14"/>
      <c r="F622" s="14"/>
    </row>
    <row r="623" spans="2:6" x14ac:dyDescent="0.2">
      <c r="B623" s="14"/>
      <c r="F623" s="14"/>
    </row>
    <row r="624" spans="2:6" x14ac:dyDescent="0.2">
      <c r="B624" s="14"/>
      <c r="F624" s="14"/>
    </row>
    <row r="625" spans="2:6" x14ac:dyDescent="0.2">
      <c r="B625" s="14"/>
      <c r="F625" s="14"/>
    </row>
    <row r="626" spans="2:6" x14ac:dyDescent="0.2">
      <c r="B626" s="14"/>
      <c r="F626" s="14"/>
    </row>
    <row r="627" spans="2:6" x14ac:dyDescent="0.2">
      <c r="B627" s="14"/>
      <c r="F627" s="14"/>
    </row>
    <row r="628" spans="2:6" x14ac:dyDescent="0.2">
      <c r="B628" s="14"/>
      <c r="F628" s="14"/>
    </row>
    <row r="629" spans="2:6" x14ac:dyDescent="0.2">
      <c r="B629" s="14"/>
      <c r="F629" s="14"/>
    </row>
    <row r="630" spans="2:6" x14ac:dyDescent="0.2">
      <c r="B630" s="14"/>
      <c r="F630" s="14"/>
    </row>
    <row r="631" spans="2:6" x14ac:dyDescent="0.2">
      <c r="B631" s="14"/>
      <c r="F631" s="14"/>
    </row>
    <row r="632" spans="2:6" x14ac:dyDescent="0.2">
      <c r="B632" s="14"/>
      <c r="F632" s="14"/>
    </row>
    <row r="633" spans="2:6" x14ac:dyDescent="0.2">
      <c r="B633" s="14"/>
      <c r="F633" s="14"/>
    </row>
    <row r="634" spans="2:6" x14ac:dyDescent="0.2">
      <c r="B634" s="14"/>
      <c r="F634" s="14"/>
    </row>
    <row r="635" spans="2:6" x14ac:dyDescent="0.2">
      <c r="B635" s="14"/>
      <c r="F635" s="14"/>
    </row>
    <row r="636" spans="2:6" x14ac:dyDescent="0.2">
      <c r="B636" s="14"/>
      <c r="F636" s="14"/>
    </row>
    <row r="637" spans="2:6" x14ac:dyDescent="0.2">
      <c r="B637" s="14"/>
      <c r="F637" s="14"/>
    </row>
    <row r="638" spans="2:6" x14ac:dyDescent="0.2">
      <c r="B638" s="14"/>
      <c r="F638" s="14"/>
    </row>
    <row r="639" spans="2:6" x14ac:dyDescent="0.2">
      <c r="B639" s="14"/>
      <c r="F639" s="14"/>
    </row>
    <row r="640" spans="2:6" x14ac:dyDescent="0.2">
      <c r="B640" s="14"/>
      <c r="F640" s="14"/>
    </row>
    <row r="641" spans="2:6" x14ac:dyDescent="0.2">
      <c r="B641" s="14"/>
      <c r="F641" s="14"/>
    </row>
    <row r="642" spans="2:6" x14ac:dyDescent="0.2">
      <c r="B642" s="14"/>
      <c r="F642" s="14"/>
    </row>
    <row r="643" spans="2:6" x14ac:dyDescent="0.2">
      <c r="B643" s="14"/>
      <c r="F643" s="14"/>
    </row>
    <row r="644" spans="2:6" x14ac:dyDescent="0.2">
      <c r="B644" s="14"/>
      <c r="F644" s="14"/>
    </row>
    <row r="645" spans="2:6" x14ac:dyDescent="0.2">
      <c r="B645" s="14"/>
      <c r="F645" s="14"/>
    </row>
    <row r="646" spans="2:6" x14ac:dyDescent="0.2">
      <c r="B646" s="14"/>
      <c r="F646" s="14"/>
    </row>
    <row r="647" spans="2:6" x14ac:dyDescent="0.2">
      <c r="B647" s="14"/>
      <c r="F647" s="14"/>
    </row>
    <row r="648" spans="2:6" x14ac:dyDescent="0.2">
      <c r="B648" s="14"/>
      <c r="F648" s="14"/>
    </row>
    <row r="649" spans="2:6" x14ac:dyDescent="0.2">
      <c r="B649" s="14"/>
      <c r="F649" s="14"/>
    </row>
    <row r="650" spans="2:6" x14ac:dyDescent="0.2">
      <c r="B650" s="14"/>
      <c r="F650" s="14"/>
    </row>
    <row r="651" spans="2:6" x14ac:dyDescent="0.2">
      <c r="B651" s="14"/>
      <c r="F651" s="14"/>
    </row>
    <row r="652" spans="2:6" x14ac:dyDescent="0.2">
      <c r="B652" s="14"/>
      <c r="F652" s="14"/>
    </row>
    <row r="653" spans="2:6" x14ac:dyDescent="0.2">
      <c r="B653" s="14"/>
      <c r="F653" s="14"/>
    </row>
    <row r="654" spans="2:6" x14ac:dyDescent="0.2">
      <c r="B654" s="14"/>
      <c r="F654" s="14"/>
    </row>
    <row r="655" spans="2:6" x14ac:dyDescent="0.2">
      <c r="B655" s="14"/>
      <c r="F655" s="14"/>
    </row>
    <row r="656" spans="2:6" x14ac:dyDescent="0.2">
      <c r="B656" s="14"/>
      <c r="F656" s="14"/>
    </row>
    <row r="657" spans="2:6" x14ac:dyDescent="0.2">
      <c r="B657" s="14"/>
      <c r="F657" s="14"/>
    </row>
    <row r="658" spans="2:6" x14ac:dyDescent="0.2">
      <c r="B658" s="14"/>
      <c r="F658" s="14"/>
    </row>
    <row r="659" spans="2:6" x14ac:dyDescent="0.2">
      <c r="B659" s="14"/>
      <c r="F659" s="14"/>
    </row>
    <row r="660" spans="2:6" x14ac:dyDescent="0.2">
      <c r="B660" s="14"/>
      <c r="F660" s="14"/>
    </row>
    <row r="661" spans="2:6" x14ac:dyDescent="0.2">
      <c r="B661" s="14"/>
      <c r="F661" s="14"/>
    </row>
    <row r="662" spans="2:6" x14ac:dyDescent="0.2">
      <c r="B662" s="14"/>
      <c r="F662" s="14"/>
    </row>
    <row r="663" spans="2:6" x14ac:dyDescent="0.2">
      <c r="B663" s="14"/>
      <c r="F663" s="14"/>
    </row>
    <row r="664" spans="2:6" x14ac:dyDescent="0.2">
      <c r="B664" s="14"/>
      <c r="F664" s="14"/>
    </row>
    <row r="665" spans="2:6" x14ac:dyDescent="0.2">
      <c r="B665" s="14"/>
      <c r="F665" s="14"/>
    </row>
    <row r="666" spans="2:6" x14ac:dyDescent="0.2">
      <c r="B666" s="14"/>
      <c r="F666" s="14"/>
    </row>
    <row r="667" spans="2:6" x14ac:dyDescent="0.2">
      <c r="B667" s="14"/>
      <c r="F667" s="14"/>
    </row>
    <row r="668" spans="2:6" x14ac:dyDescent="0.2">
      <c r="B668" s="14"/>
      <c r="F668" s="14"/>
    </row>
    <row r="669" spans="2:6" x14ac:dyDescent="0.2">
      <c r="B669" s="14"/>
      <c r="F669" s="14"/>
    </row>
    <row r="670" spans="2:6" x14ac:dyDescent="0.2">
      <c r="B670" s="14"/>
      <c r="F670" s="14"/>
    </row>
    <row r="671" spans="2:6" x14ac:dyDescent="0.2">
      <c r="B671" s="14"/>
      <c r="F671" s="14"/>
    </row>
    <row r="672" spans="2:6" x14ac:dyDescent="0.2">
      <c r="B672" s="14"/>
      <c r="F672" s="14"/>
    </row>
    <row r="673" spans="2:6" x14ac:dyDescent="0.2">
      <c r="B673" s="14"/>
      <c r="F673" s="14"/>
    </row>
    <row r="674" spans="2:6" x14ac:dyDescent="0.2">
      <c r="B674" s="14"/>
      <c r="F674" s="14"/>
    </row>
    <row r="675" spans="2:6" x14ac:dyDescent="0.2">
      <c r="B675" s="14"/>
      <c r="F675" s="14"/>
    </row>
    <row r="676" spans="2:6" x14ac:dyDescent="0.2">
      <c r="B676" s="14"/>
      <c r="F676" s="14"/>
    </row>
    <row r="677" spans="2:6" x14ac:dyDescent="0.2">
      <c r="B677" s="14"/>
      <c r="F677" s="14"/>
    </row>
    <row r="678" spans="2:6" x14ac:dyDescent="0.2">
      <c r="B678" s="14"/>
      <c r="F678" s="14"/>
    </row>
    <row r="679" spans="2:6" x14ac:dyDescent="0.2">
      <c r="B679" s="14"/>
      <c r="F679" s="14"/>
    </row>
    <row r="680" spans="2:6" x14ac:dyDescent="0.2">
      <c r="B680" s="14"/>
      <c r="F680" s="14"/>
    </row>
    <row r="681" spans="2:6" x14ac:dyDescent="0.2">
      <c r="B681" s="14"/>
      <c r="F681" s="14"/>
    </row>
    <row r="682" spans="2:6" x14ac:dyDescent="0.2">
      <c r="B682" s="14"/>
      <c r="F682" s="14"/>
    </row>
    <row r="683" spans="2:6" x14ac:dyDescent="0.2">
      <c r="B683" s="14"/>
      <c r="F683" s="14"/>
    </row>
    <row r="684" spans="2:6" x14ac:dyDescent="0.2">
      <c r="B684" s="14"/>
      <c r="F684" s="14"/>
    </row>
    <row r="685" spans="2:6" x14ac:dyDescent="0.2">
      <c r="B685" s="14"/>
      <c r="F685" s="14"/>
    </row>
    <row r="686" spans="2:6" x14ac:dyDescent="0.2">
      <c r="B686" s="14"/>
      <c r="F686" s="14"/>
    </row>
    <row r="687" spans="2:6" x14ac:dyDescent="0.2">
      <c r="B687" s="14"/>
      <c r="F687" s="14"/>
    </row>
    <row r="688" spans="2:6" x14ac:dyDescent="0.2">
      <c r="B688" s="14"/>
      <c r="F688" s="14"/>
    </row>
    <row r="689" spans="2:6" x14ac:dyDescent="0.2">
      <c r="B689" s="14"/>
      <c r="F689" s="14"/>
    </row>
    <row r="690" spans="2:6" x14ac:dyDescent="0.2">
      <c r="B690" s="14"/>
      <c r="F690" s="14"/>
    </row>
    <row r="691" spans="2:6" x14ac:dyDescent="0.2">
      <c r="B691" s="14"/>
      <c r="F691" s="14"/>
    </row>
    <row r="692" spans="2:6" x14ac:dyDescent="0.2">
      <c r="B692" s="14"/>
      <c r="F692" s="14"/>
    </row>
    <row r="693" spans="2:6" x14ac:dyDescent="0.2">
      <c r="B693" s="14"/>
      <c r="F693" s="14"/>
    </row>
    <row r="694" spans="2:6" x14ac:dyDescent="0.2">
      <c r="B694" s="14"/>
      <c r="F694" s="14"/>
    </row>
    <row r="695" spans="2:6" x14ac:dyDescent="0.2">
      <c r="B695" s="14"/>
      <c r="F695" s="14"/>
    </row>
    <row r="696" spans="2:6" x14ac:dyDescent="0.2">
      <c r="B696" s="14"/>
      <c r="F696" s="14"/>
    </row>
    <row r="697" spans="2:6" x14ac:dyDescent="0.2">
      <c r="B697" s="14"/>
      <c r="F697" s="14"/>
    </row>
    <row r="698" spans="2:6" x14ac:dyDescent="0.2">
      <c r="B698" s="14"/>
      <c r="F698" s="14"/>
    </row>
    <row r="699" spans="2:6" x14ac:dyDescent="0.2">
      <c r="B699" s="14"/>
      <c r="F699" s="14"/>
    </row>
    <row r="700" spans="2:6" x14ac:dyDescent="0.2">
      <c r="B700" s="14"/>
      <c r="F700" s="14"/>
    </row>
    <row r="701" spans="2:6" x14ac:dyDescent="0.2">
      <c r="B701" s="14"/>
      <c r="F701" s="14"/>
    </row>
    <row r="702" spans="2:6" x14ac:dyDescent="0.2">
      <c r="B702" s="14"/>
      <c r="F702" s="14"/>
    </row>
    <row r="703" spans="2:6" x14ac:dyDescent="0.2">
      <c r="B703" s="14"/>
      <c r="F703" s="14"/>
    </row>
    <row r="704" spans="2:6" x14ac:dyDescent="0.2">
      <c r="B704" s="14"/>
      <c r="F704" s="14"/>
    </row>
    <row r="705" spans="2:6" x14ac:dyDescent="0.2">
      <c r="B705" s="14"/>
      <c r="F705" s="14"/>
    </row>
    <row r="706" spans="2:6" x14ac:dyDescent="0.2">
      <c r="B706" s="14"/>
      <c r="F706" s="14"/>
    </row>
    <row r="707" spans="2:6" x14ac:dyDescent="0.2">
      <c r="B707" s="14"/>
      <c r="F707" s="14"/>
    </row>
    <row r="708" spans="2:6" x14ac:dyDescent="0.2">
      <c r="B708" s="14"/>
      <c r="F708" s="14"/>
    </row>
    <row r="709" spans="2:6" x14ac:dyDescent="0.2">
      <c r="B709" s="14"/>
      <c r="F709" s="14"/>
    </row>
    <row r="710" spans="2:6" x14ac:dyDescent="0.2">
      <c r="B710" s="14"/>
      <c r="F710" s="14"/>
    </row>
    <row r="711" spans="2:6" x14ac:dyDescent="0.2">
      <c r="B711" s="14"/>
      <c r="F711" s="14"/>
    </row>
    <row r="712" spans="2:6" x14ac:dyDescent="0.2">
      <c r="B712" s="14"/>
      <c r="F712" s="14"/>
    </row>
    <row r="713" spans="2:6" x14ac:dyDescent="0.2">
      <c r="B713" s="14"/>
      <c r="F713" s="14"/>
    </row>
    <row r="714" spans="2:6" x14ac:dyDescent="0.2">
      <c r="B714" s="14"/>
      <c r="F714" s="14"/>
    </row>
    <row r="715" spans="2:6" x14ac:dyDescent="0.2">
      <c r="B715" s="14"/>
      <c r="F715" s="14"/>
    </row>
    <row r="716" spans="2:6" x14ac:dyDescent="0.2">
      <c r="B716" s="14"/>
      <c r="F716" s="14"/>
    </row>
    <row r="717" spans="2:6" x14ac:dyDescent="0.2">
      <c r="B717" s="14"/>
      <c r="F717" s="14"/>
    </row>
    <row r="718" spans="2:6" x14ac:dyDescent="0.2">
      <c r="B718" s="14"/>
      <c r="F718" s="14"/>
    </row>
    <row r="719" spans="2:6" x14ac:dyDescent="0.2">
      <c r="B719" s="14"/>
      <c r="F719" s="14"/>
    </row>
    <row r="720" spans="2:6" x14ac:dyDescent="0.2">
      <c r="B720" s="14"/>
      <c r="F720" s="14"/>
    </row>
    <row r="721" spans="2:6" x14ac:dyDescent="0.2">
      <c r="B721" s="14"/>
      <c r="F721" s="14"/>
    </row>
    <row r="722" spans="2:6" x14ac:dyDescent="0.2">
      <c r="B722" s="14"/>
      <c r="F722" s="14"/>
    </row>
    <row r="723" spans="2:6" x14ac:dyDescent="0.2">
      <c r="B723" s="14"/>
      <c r="F723" s="14"/>
    </row>
    <row r="724" spans="2:6" x14ac:dyDescent="0.2">
      <c r="B724" s="14"/>
      <c r="F724" s="14"/>
    </row>
    <row r="725" spans="2:6" x14ac:dyDescent="0.2">
      <c r="B725" s="14"/>
      <c r="F725" s="14"/>
    </row>
    <row r="726" spans="2:6" x14ac:dyDescent="0.2">
      <c r="B726" s="14"/>
      <c r="F726" s="14"/>
    </row>
    <row r="727" spans="2:6" x14ac:dyDescent="0.2">
      <c r="B727" s="14"/>
      <c r="F727" s="14"/>
    </row>
    <row r="728" spans="2:6" x14ac:dyDescent="0.2">
      <c r="B728" s="14"/>
      <c r="F728" s="14"/>
    </row>
    <row r="729" spans="2:6" x14ac:dyDescent="0.2">
      <c r="B729" s="14"/>
      <c r="F729" s="14"/>
    </row>
    <row r="730" spans="2:6" x14ac:dyDescent="0.2">
      <c r="B730" s="14"/>
      <c r="F730" s="14"/>
    </row>
    <row r="731" spans="2:6" x14ac:dyDescent="0.2">
      <c r="B731" s="14"/>
      <c r="F731" s="14"/>
    </row>
    <row r="732" spans="2:6" x14ac:dyDescent="0.2">
      <c r="B732" s="14"/>
      <c r="F732" s="14"/>
    </row>
    <row r="733" spans="2:6" x14ac:dyDescent="0.2">
      <c r="B733" s="14"/>
      <c r="F733" s="14"/>
    </row>
    <row r="734" spans="2:6" x14ac:dyDescent="0.2">
      <c r="B734" s="14"/>
      <c r="F734" s="14"/>
    </row>
    <row r="735" spans="2:6" x14ac:dyDescent="0.2">
      <c r="B735" s="14"/>
      <c r="F735" s="14"/>
    </row>
    <row r="736" spans="2:6" x14ac:dyDescent="0.2">
      <c r="B736" s="14"/>
      <c r="F736" s="14"/>
    </row>
    <row r="737" spans="2:6" x14ac:dyDescent="0.2">
      <c r="B737" s="14"/>
      <c r="F737" s="14"/>
    </row>
    <row r="738" spans="2:6" x14ac:dyDescent="0.2">
      <c r="B738" s="14"/>
      <c r="F738" s="14"/>
    </row>
    <row r="739" spans="2:6" x14ac:dyDescent="0.2">
      <c r="B739" s="14"/>
      <c r="F739" s="14"/>
    </row>
    <row r="740" spans="2:6" x14ac:dyDescent="0.2">
      <c r="B740" s="14"/>
      <c r="F740" s="14"/>
    </row>
    <row r="741" spans="2:6" x14ac:dyDescent="0.2">
      <c r="B741" s="14"/>
      <c r="F741" s="14"/>
    </row>
    <row r="742" spans="2:6" x14ac:dyDescent="0.2">
      <c r="B742" s="14"/>
      <c r="F742" s="14"/>
    </row>
    <row r="743" spans="2:6" x14ac:dyDescent="0.2">
      <c r="B743" s="14"/>
      <c r="F743" s="14"/>
    </row>
    <row r="744" spans="2:6" x14ac:dyDescent="0.2">
      <c r="B744" s="14"/>
      <c r="F744" s="14"/>
    </row>
    <row r="745" spans="2:6" x14ac:dyDescent="0.2">
      <c r="B745" s="14"/>
      <c r="F745" s="14"/>
    </row>
    <row r="746" spans="2:6" x14ac:dyDescent="0.2">
      <c r="B746" s="14"/>
      <c r="F746" s="14"/>
    </row>
    <row r="747" spans="2:6" x14ac:dyDescent="0.2">
      <c r="B747" s="14"/>
      <c r="F747" s="14"/>
    </row>
    <row r="748" spans="2:6" x14ac:dyDescent="0.2">
      <c r="B748" s="14"/>
      <c r="F748" s="14"/>
    </row>
    <row r="749" spans="2:6" x14ac:dyDescent="0.2">
      <c r="B749" s="14"/>
      <c r="F749" s="14"/>
    </row>
    <row r="750" spans="2:6" x14ac:dyDescent="0.2">
      <c r="B750" s="14"/>
      <c r="F750" s="14"/>
    </row>
    <row r="751" spans="2:6" x14ac:dyDescent="0.2">
      <c r="B751" s="14"/>
      <c r="F751" s="14"/>
    </row>
    <row r="752" spans="2:6" x14ac:dyDescent="0.2">
      <c r="B752" s="14"/>
      <c r="F752" s="14"/>
    </row>
    <row r="753" spans="2:6" x14ac:dyDescent="0.2">
      <c r="B753" s="14"/>
      <c r="F753" s="14"/>
    </row>
    <row r="754" spans="2:6" x14ac:dyDescent="0.2">
      <c r="B754" s="14"/>
      <c r="F754" s="14"/>
    </row>
    <row r="755" spans="2:6" x14ac:dyDescent="0.2">
      <c r="B755" s="14"/>
      <c r="F755" s="14"/>
    </row>
    <row r="756" spans="2:6" x14ac:dyDescent="0.2">
      <c r="B756" s="14"/>
      <c r="F756" s="14"/>
    </row>
    <row r="757" spans="2:6" x14ac:dyDescent="0.2">
      <c r="B757" s="14"/>
      <c r="F757" s="14"/>
    </row>
    <row r="758" spans="2:6" x14ac:dyDescent="0.2">
      <c r="B758" s="14"/>
      <c r="F758" s="14"/>
    </row>
    <row r="759" spans="2:6" x14ac:dyDescent="0.2">
      <c r="B759" s="14"/>
      <c r="F759" s="14"/>
    </row>
    <row r="760" spans="2:6" x14ac:dyDescent="0.2">
      <c r="B760" s="14"/>
      <c r="F760" s="14"/>
    </row>
    <row r="761" spans="2:6" x14ac:dyDescent="0.2">
      <c r="B761" s="14"/>
      <c r="F761" s="14"/>
    </row>
    <row r="762" spans="2:6" x14ac:dyDescent="0.2">
      <c r="B762" s="14"/>
      <c r="F762" s="14"/>
    </row>
    <row r="763" spans="2:6" x14ac:dyDescent="0.2">
      <c r="B763" s="14"/>
      <c r="F763" s="14"/>
    </row>
    <row r="764" spans="2:6" x14ac:dyDescent="0.2">
      <c r="B764" s="14"/>
      <c r="F764" s="14"/>
    </row>
    <row r="765" spans="2:6" x14ac:dyDescent="0.2">
      <c r="B765" s="14"/>
      <c r="F765" s="14"/>
    </row>
    <row r="766" spans="2:6" x14ac:dyDescent="0.2">
      <c r="B766" s="14"/>
      <c r="F766" s="14"/>
    </row>
    <row r="767" spans="2:6" x14ac:dyDescent="0.2">
      <c r="B767" s="14"/>
      <c r="F767" s="14"/>
    </row>
    <row r="768" spans="2:6" x14ac:dyDescent="0.2">
      <c r="B768" s="14"/>
      <c r="F768" s="14"/>
    </row>
    <row r="769" spans="2:6" x14ac:dyDescent="0.2">
      <c r="B769" s="14"/>
      <c r="F769" s="14"/>
    </row>
    <row r="770" spans="2:6" x14ac:dyDescent="0.2">
      <c r="B770" s="14"/>
      <c r="F770" s="14"/>
    </row>
    <row r="771" spans="2:6" x14ac:dyDescent="0.2">
      <c r="B771" s="14"/>
      <c r="F771" s="14"/>
    </row>
    <row r="772" spans="2:6" x14ac:dyDescent="0.2">
      <c r="B772" s="14"/>
      <c r="F772" s="14"/>
    </row>
    <row r="773" spans="2:6" x14ac:dyDescent="0.2">
      <c r="B773" s="14"/>
      <c r="F773" s="14"/>
    </row>
    <row r="774" spans="2:6" x14ac:dyDescent="0.2">
      <c r="B774" s="14"/>
      <c r="F774" s="14"/>
    </row>
    <row r="775" spans="2:6" x14ac:dyDescent="0.2">
      <c r="B775" s="14"/>
      <c r="F775" s="14"/>
    </row>
    <row r="776" spans="2:6" x14ac:dyDescent="0.2">
      <c r="B776" s="14"/>
      <c r="F776" s="14"/>
    </row>
    <row r="777" spans="2:6" x14ac:dyDescent="0.2">
      <c r="B777" s="14"/>
      <c r="F777" s="14"/>
    </row>
    <row r="778" spans="2:6" x14ac:dyDescent="0.2">
      <c r="B778" s="14"/>
      <c r="F778" s="14"/>
    </row>
    <row r="779" spans="2:6" x14ac:dyDescent="0.2">
      <c r="B779" s="14"/>
      <c r="F779" s="14"/>
    </row>
    <row r="780" spans="2:6" x14ac:dyDescent="0.2">
      <c r="B780" s="14"/>
      <c r="F780" s="14"/>
    </row>
    <row r="781" spans="2:6" x14ac:dyDescent="0.2">
      <c r="B781" s="14"/>
      <c r="F781" s="14"/>
    </row>
    <row r="782" spans="2:6" x14ac:dyDescent="0.2">
      <c r="B782" s="14"/>
      <c r="F782" s="14"/>
    </row>
    <row r="783" spans="2:6" x14ac:dyDescent="0.2">
      <c r="B783" s="14"/>
      <c r="F783" s="14"/>
    </row>
    <row r="784" spans="2:6" x14ac:dyDescent="0.2">
      <c r="B784" s="14"/>
      <c r="F784" s="14"/>
    </row>
    <row r="785" spans="2:6" x14ac:dyDescent="0.2">
      <c r="B785" s="14"/>
      <c r="F785" s="14"/>
    </row>
    <row r="786" spans="2:6" x14ac:dyDescent="0.2">
      <c r="B786" s="14"/>
      <c r="F786" s="14"/>
    </row>
    <row r="787" spans="2:6" x14ac:dyDescent="0.2">
      <c r="B787" s="14"/>
      <c r="F787" s="14"/>
    </row>
    <row r="788" spans="2:6" x14ac:dyDescent="0.2">
      <c r="B788" s="14"/>
      <c r="F788" s="14"/>
    </row>
    <row r="789" spans="2:6" x14ac:dyDescent="0.2">
      <c r="B789" s="14"/>
      <c r="F789" s="14"/>
    </row>
    <row r="790" spans="2:6" x14ac:dyDescent="0.2">
      <c r="B790" s="14"/>
      <c r="F790" s="14"/>
    </row>
    <row r="791" spans="2:6" x14ac:dyDescent="0.2">
      <c r="B791" s="14"/>
      <c r="F791" s="14"/>
    </row>
    <row r="792" spans="2:6" x14ac:dyDescent="0.2">
      <c r="B792" s="14"/>
      <c r="F792" s="14"/>
    </row>
    <row r="793" spans="2:6" x14ac:dyDescent="0.2">
      <c r="B793" s="14"/>
      <c r="F793" s="14"/>
    </row>
    <row r="794" spans="2:6" x14ac:dyDescent="0.2">
      <c r="B794" s="14"/>
      <c r="F794" s="14"/>
    </row>
    <row r="795" spans="2:6" x14ac:dyDescent="0.2">
      <c r="B795" s="14"/>
      <c r="F795" s="14"/>
    </row>
    <row r="796" spans="2:6" x14ac:dyDescent="0.2">
      <c r="B796" s="14"/>
      <c r="F796" s="14"/>
    </row>
    <row r="797" spans="2:6" x14ac:dyDescent="0.2">
      <c r="B797" s="14"/>
      <c r="F797" s="14"/>
    </row>
    <row r="798" spans="2:6" x14ac:dyDescent="0.2">
      <c r="B798" s="14"/>
      <c r="F798" s="14"/>
    </row>
    <row r="799" spans="2:6" x14ac:dyDescent="0.2">
      <c r="B799" s="14"/>
      <c r="F799" s="14"/>
    </row>
    <row r="800" spans="2:6" x14ac:dyDescent="0.2">
      <c r="B800" s="14"/>
      <c r="F800" s="14"/>
    </row>
    <row r="801" spans="2:6" x14ac:dyDescent="0.2">
      <c r="B801" s="14"/>
      <c r="F801" s="14"/>
    </row>
    <row r="802" spans="2:6" x14ac:dyDescent="0.2">
      <c r="B802" s="14"/>
      <c r="F802" s="14"/>
    </row>
    <row r="803" spans="2:6" x14ac:dyDescent="0.2">
      <c r="B803" s="14"/>
      <c r="F803" s="14"/>
    </row>
    <row r="804" spans="2:6" x14ac:dyDescent="0.2">
      <c r="B804" s="14"/>
      <c r="F804" s="14"/>
    </row>
    <row r="805" spans="2:6" x14ac:dyDescent="0.2">
      <c r="B805" s="14"/>
      <c r="F805" s="14"/>
    </row>
    <row r="806" spans="2:6" x14ac:dyDescent="0.2">
      <c r="B806" s="14"/>
      <c r="F806" s="14"/>
    </row>
    <row r="807" spans="2:6" x14ac:dyDescent="0.2">
      <c r="B807" s="14"/>
      <c r="F807" s="14"/>
    </row>
    <row r="808" spans="2:6" x14ac:dyDescent="0.2">
      <c r="B808" s="14"/>
      <c r="F808" s="14"/>
    </row>
    <row r="809" spans="2:6" x14ac:dyDescent="0.2">
      <c r="B809" s="14"/>
      <c r="F809" s="14"/>
    </row>
    <row r="810" spans="2:6" x14ac:dyDescent="0.2">
      <c r="B810" s="14"/>
      <c r="F810" s="14"/>
    </row>
    <row r="811" spans="2:6" x14ac:dyDescent="0.2">
      <c r="B811" s="14"/>
      <c r="F811" s="14"/>
    </row>
    <row r="812" spans="2:6" x14ac:dyDescent="0.2">
      <c r="B812" s="14"/>
      <c r="F812" s="14"/>
    </row>
    <row r="813" spans="2:6" x14ac:dyDescent="0.2">
      <c r="B813" s="14"/>
      <c r="F813" s="14"/>
    </row>
    <row r="814" spans="2:6" x14ac:dyDescent="0.2">
      <c r="B814" s="14"/>
      <c r="F814" s="14"/>
    </row>
    <row r="815" spans="2:6" x14ac:dyDescent="0.2">
      <c r="B815" s="14"/>
      <c r="F815" s="14"/>
    </row>
    <row r="816" spans="2:6" x14ac:dyDescent="0.2">
      <c r="B816" s="14"/>
      <c r="F816" s="14"/>
    </row>
    <row r="817" spans="2:6" x14ac:dyDescent="0.2">
      <c r="B817" s="14"/>
      <c r="F817" s="14"/>
    </row>
    <row r="818" spans="2:6" x14ac:dyDescent="0.2">
      <c r="B818" s="14"/>
      <c r="F818" s="14"/>
    </row>
    <row r="819" spans="2:6" x14ac:dyDescent="0.2">
      <c r="B819" s="14"/>
      <c r="F819" s="14"/>
    </row>
    <row r="820" spans="2:6" x14ac:dyDescent="0.2">
      <c r="B820" s="14"/>
      <c r="F820" s="14"/>
    </row>
    <row r="821" spans="2:6" x14ac:dyDescent="0.2">
      <c r="B821" s="14"/>
      <c r="F821" s="14"/>
    </row>
    <row r="822" spans="2:6" x14ac:dyDescent="0.2">
      <c r="B822" s="14"/>
      <c r="F822" s="14"/>
    </row>
    <row r="823" spans="2:6" x14ac:dyDescent="0.2">
      <c r="B823" s="14"/>
      <c r="F823" s="14"/>
    </row>
    <row r="824" spans="2:6" x14ac:dyDescent="0.2">
      <c r="B824" s="14"/>
      <c r="F824" s="14"/>
    </row>
    <row r="825" spans="2:6" x14ac:dyDescent="0.2">
      <c r="B825" s="14"/>
      <c r="F825" s="14"/>
    </row>
    <row r="826" spans="2:6" x14ac:dyDescent="0.2">
      <c r="B826" s="14"/>
      <c r="F826" s="14"/>
    </row>
    <row r="827" spans="2:6" x14ac:dyDescent="0.2">
      <c r="B827" s="14"/>
      <c r="F827" s="14"/>
    </row>
    <row r="828" spans="2:6" x14ac:dyDescent="0.2">
      <c r="B828" s="14"/>
      <c r="F828" s="14"/>
    </row>
    <row r="829" spans="2:6" x14ac:dyDescent="0.2">
      <c r="B829" s="14"/>
      <c r="F829" s="14"/>
    </row>
    <row r="830" spans="2:6" x14ac:dyDescent="0.2">
      <c r="B830" s="14"/>
      <c r="F830" s="14"/>
    </row>
    <row r="831" spans="2:6" x14ac:dyDescent="0.2">
      <c r="B831" s="14"/>
      <c r="F831" s="14"/>
    </row>
    <row r="832" spans="2:6" x14ac:dyDescent="0.2">
      <c r="B832" s="14"/>
      <c r="F832" s="14"/>
    </row>
    <row r="833" spans="2:6" x14ac:dyDescent="0.2">
      <c r="B833" s="14"/>
      <c r="F833" s="14"/>
    </row>
    <row r="834" spans="2:6" x14ac:dyDescent="0.2">
      <c r="B834" s="14"/>
      <c r="F834" s="14"/>
    </row>
    <row r="835" spans="2:6" x14ac:dyDescent="0.2">
      <c r="B835" s="14"/>
      <c r="F835" s="14"/>
    </row>
    <row r="836" spans="2:6" x14ac:dyDescent="0.2">
      <c r="B836" s="14"/>
      <c r="F836" s="14"/>
    </row>
    <row r="837" spans="2:6" x14ac:dyDescent="0.2">
      <c r="B837" s="14"/>
      <c r="F837" s="14"/>
    </row>
    <row r="838" spans="2:6" x14ac:dyDescent="0.2">
      <c r="B838" s="14"/>
      <c r="F838" s="14"/>
    </row>
    <row r="839" spans="2:6" x14ac:dyDescent="0.2">
      <c r="B839" s="14"/>
      <c r="F839" s="14"/>
    </row>
    <row r="840" spans="2:6" x14ac:dyDescent="0.2">
      <c r="B840" s="14"/>
      <c r="F840" s="14"/>
    </row>
    <row r="841" spans="2:6" x14ac:dyDescent="0.2">
      <c r="B841" s="14"/>
      <c r="F841" s="14"/>
    </row>
    <row r="842" spans="2:6" x14ac:dyDescent="0.2">
      <c r="B842" s="14"/>
      <c r="F842" s="14"/>
    </row>
    <row r="843" spans="2:6" x14ac:dyDescent="0.2">
      <c r="B843" s="14"/>
      <c r="F843" s="14"/>
    </row>
    <row r="844" spans="2:6" x14ac:dyDescent="0.2">
      <c r="B844" s="14"/>
      <c r="F844" s="14"/>
    </row>
    <row r="845" spans="2:6" x14ac:dyDescent="0.2">
      <c r="B845" s="14"/>
      <c r="F845" s="14"/>
    </row>
    <row r="846" spans="2:6" x14ac:dyDescent="0.2">
      <c r="B846" s="14"/>
      <c r="F846" s="14"/>
    </row>
    <row r="847" spans="2:6" x14ac:dyDescent="0.2">
      <c r="B847" s="14"/>
      <c r="F847" s="14"/>
    </row>
    <row r="848" spans="2:6" x14ac:dyDescent="0.2">
      <c r="B848" s="14"/>
      <c r="F848" s="14"/>
    </row>
    <row r="849" spans="2:6" x14ac:dyDescent="0.2">
      <c r="B849" s="14"/>
      <c r="F849" s="14"/>
    </row>
    <row r="850" spans="2:6" x14ac:dyDescent="0.2">
      <c r="B850" s="14"/>
      <c r="F850" s="14"/>
    </row>
    <row r="851" spans="2:6" x14ac:dyDescent="0.2">
      <c r="B851" s="14"/>
      <c r="F851" s="14"/>
    </row>
    <row r="852" spans="2:6" x14ac:dyDescent="0.2">
      <c r="B852" s="14"/>
      <c r="F852" s="14"/>
    </row>
    <row r="853" spans="2:6" x14ac:dyDescent="0.2">
      <c r="B853" s="14"/>
      <c r="F853" s="14"/>
    </row>
    <row r="854" spans="2:6" x14ac:dyDescent="0.2">
      <c r="B854" s="14"/>
      <c r="F854" s="14"/>
    </row>
    <row r="855" spans="2:6" x14ac:dyDescent="0.2">
      <c r="B855" s="14"/>
      <c r="F855" s="14"/>
    </row>
    <row r="856" spans="2:6" x14ac:dyDescent="0.2">
      <c r="B856" s="14"/>
      <c r="F856" s="14"/>
    </row>
    <row r="857" spans="2:6" x14ac:dyDescent="0.2">
      <c r="B857" s="14"/>
      <c r="F857" s="14"/>
    </row>
    <row r="858" spans="2:6" x14ac:dyDescent="0.2">
      <c r="B858" s="14"/>
      <c r="F858" s="14"/>
    </row>
    <row r="859" spans="2:6" x14ac:dyDescent="0.2">
      <c r="B859" s="14"/>
      <c r="F859" s="14"/>
    </row>
    <row r="860" spans="2:6" x14ac:dyDescent="0.2">
      <c r="B860" s="14"/>
      <c r="F860" s="14"/>
    </row>
    <row r="861" spans="2:6" x14ac:dyDescent="0.2">
      <c r="B861" s="14"/>
      <c r="F861" s="14"/>
    </row>
    <row r="862" spans="2:6" x14ac:dyDescent="0.2">
      <c r="B862" s="14"/>
      <c r="F862" s="14"/>
    </row>
    <row r="863" spans="2:6" x14ac:dyDescent="0.2">
      <c r="B863" s="14"/>
      <c r="F863" s="14"/>
    </row>
    <row r="864" spans="2:6" x14ac:dyDescent="0.2">
      <c r="B864" s="14"/>
      <c r="F864" s="14"/>
    </row>
    <row r="865" spans="2:6" x14ac:dyDescent="0.2">
      <c r="B865" s="14"/>
      <c r="F865" s="14"/>
    </row>
    <row r="866" spans="2:6" x14ac:dyDescent="0.2">
      <c r="B866" s="14"/>
      <c r="F866" s="14"/>
    </row>
    <row r="867" spans="2:6" x14ac:dyDescent="0.2">
      <c r="B867" s="14"/>
      <c r="F867" s="14"/>
    </row>
    <row r="868" spans="2:6" x14ac:dyDescent="0.2">
      <c r="B868" s="14"/>
      <c r="F868" s="14"/>
    </row>
    <row r="869" spans="2:6" x14ac:dyDescent="0.2">
      <c r="B869" s="14"/>
      <c r="F869" s="14"/>
    </row>
    <row r="870" spans="2:6" x14ac:dyDescent="0.2">
      <c r="B870" s="14"/>
      <c r="F870" s="14"/>
    </row>
    <row r="871" spans="2:6" x14ac:dyDescent="0.2">
      <c r="B871" s="14"/>
      <c r="F871" s="14"/>
    </row>
    <row r="872" spans="2:6" x14ac:dyDescent="0.2">
      <c r="B872" s="14"/>
      <c r="F872" s="14"/>
    </row>
    <row r="873" spans="2:6" x14ac:dyDescent="0.2">
      <c r="B873" s="14"/>
      <c r="F873" s="14"/>
    </row>
    <row r="874" spans="2:6" x14ac:dyDescent="0.2">
      <c r="B874" s="14"/>
      <c r="F874" s="14"/>
    </row>
    <row r="875" spans="2:6" x14ac:dyDescent="0.2">
      <c r="B875" s="14"/>
      <c r="F875" s="14"/>
    </row>
    <row r="876" spans="2:6" x14ac:dyDescent="0.2">
      <c r="B876" s="14"/>
      <c r="F876" s="14"/>
    </row>
    <row r="877" spans="2:6" x14ac:dyDescent="0.2">
      <c r="B877" s="14"/>
      <c r="F877" s="14"/>
    </row>
    <row r="878" spans="2:6" x14ac:dyDescent="0.2">
      <c r="B878" s="14"/>
      <c r="F878" s="14"/>
    </row>
    <row r="879" spans="2:6" x14ac:dyDescent="0.2">
      <c r="B879" s="14"/>
      <c r="F879" s="14"/>
    </row>
    <row r="880" spans="2:6" x14ac:dyDescent="0.2">
      <c r="B880" s="14"/>
      <c r="F880" s="14"/>
    </row>
    <row r="881" spans="2:6" x14ac:dyDescent="0.2">
      <c r="B881" s="14"/>
      <c r="F881" s="14"/>
    </row>
    <row r="882" spans="2:6" x14ac:dyDescent="0.2">
      <c r="B882" s="14"/>
      <c r="F882" s="14"/>
    </row>
    <row r="883" spans="2:6" x14ac:dyDescent="0.2">
      <c r="B883" s="14"/>
      <c r="F883" s="14"/>
    </row>
    <row r="884" spans="2:6" x14ac:dyDescent="0.2">
      <c r="B884" s="14"/>
      <c r="F884" s="14"/>
    </row>
    <row r="885" spans="2:6" x14ac:dyDescent="0.2">
      <c r="B885" s="14"/>
      <c r="F885" s="14"/>
    </row>
    <row r="886" spans="2:6" x14ac:dyDescent="0.2">
      <c r="B886" s="14"/>
      <c r="F886" s="14"/>
    </row>
    <row r="887" spans="2:6" x14ac:dyDescent="0.2">
      <c r="B887" s="14"/>
      <c r="F887" s="14"/>
    </row>
    <row r="888" spans="2:6" x14ac:dyDescent="0.2">
      <c r="B888" s="14"/>
      <c r="F888" s="14"/>
    </row>
    <row r="889" spans="2:6" x14ac:dyDescent="0.2">
      <c r="B889" s="14"/>
      <c r="F889" s="14"/>
    </row>
    <row r="890" spans="2:6" x14ac:dyDescent="0.2">
      <c r="B890" s="14"/>
      <c r="F890" s="14"/>
    </row>
    <row r="891" spans="2:6" x14ac:dyDescent="0.2">
      <c r="B891" s="14"/>
      <c r="F891" s="14"/>
    </row>
    <row r="892" spans="2:6" x14ac:dyDescent="0.2">
      <c r="B892" s="14"/>
      <c r="F892" s="14"/>
    </row>
    <row r="893" spans="2:6" x14ac:dyDescent="0.2">
      <c r="B893" s="14"/>
      <c r="F893" s="14"/>
    </row>
    <row r="894" spans="2:6" x14ac:dyDescent="0.2">
      <c r="B894" s="14"/>
      <c r="F894" s="14"/>
    </row>
    <row r="895" spans="2:6" x14ac:dyDescent="0.2">
      <c r="B895" s="14"/>
      <c r="F895" s="14"/>
    </row>
    <row r="896" spans="2:6" x14ac:dyDescent="0.2">
      <c r="B896" s="14"/>
      <c r="F896" s="14"/>
    </row>
    <row r="897" spans="2:6" x14ac:dyDescent="0.2">
      <c r="B897" s="14"/>
      <c r="F897" s="14"/>
    </row>
    <row r="898" spans="2:6" x14ac:dyDescent="0.2">
      <c r="B898" s="14"/>
      <c r="F898" s="14"/>
    </row>
    <row r="899" spans="2:6" x14ac:dyDescent="0.2">
      <c r="B899" s="14"/>
      <c r="F899" s="14"/>
    </row>
    <row r="900" spans="2:6" x14ac:dyDescent="0.2">
      <c r="B900" s="14"/>
      <c r="F900" s="14"/>
    </row>
    <row r="901" spans="2:6" x14ac:dyDescent="0.2">
      <c r="B901" s="14"/>
      <c r="F901" s="14"/>
    </row>
    <row r="902" spans="2:6" x14ac:dyDescent="0.2">
      <c r="B902" s="14"/>
      <c r="F902" s="14"/>
    </row>
    <row r="903" spans="2:6" x14ac:dyDescent="0.2">
      <c r="B903" s="14"/>
      <c r="F903" s="14"/>
    </row>
    <row r="904" spans="2:6" x14ac:dyDescent="0.2">
      <c r="B904" s="14"/>
      <c r="F904" s="14"/>
    </row>
    <row r="905" spans="2:6" x14ac:dyDescent="0.2">
      <c r="B905" s="14"/>
      <c r="F905" s="14"/>
    </row>
    <row r="906" spans="2:6" x14ac:dyDescent="0.2">
      <c r="B906" s="14"/>
      <c r="F906" s="14"/>
    </row>
    <row r="907" spans="2:6" x14ac:dyDescent="0.2">
      <c r="B907" s="14"/>
      <c r="F907" s="14"/>
    </row>
    <row r="908" spans="2:6" x14ac:dyDescent="0.2">
      <c r="B908" s="14"/>
      <c r="F908" s="14"/>
    </row>
    <row r="909" spans="2:6" x14ac:dyDescent="0.2">
      <c r="B909" s="14"/>
      <c r="F909" s="14"/>
    </row>
    <row r="910" spans="2:6" x14ac:dyDescent="0.2">
      <c r="B910" s="14"/>
      <c r="F910" s="14"/>
    </row>
    <row r="911" spans="2:6" x14ac:dyDescent="0.2">
      <c r="B911" s="14"/>
      <c r="F911" s="14"/>
    </row>
    <row r="912" spans="2:6" x14ac:dyDescent="0.2">
      <c r="B912" s="14"/>
      <c r="F912" s="14"/>
    </row>
    <row r="913" spans="2:6" x14ac:dyDescent="0.2">
      <c r="B913" s="14"/>
      <c r="F913" s="14"/>
    </row>
    <row r="914" spans="2:6" x14ac:dyDescent="0.2">
      <c r="B914" s="14"/>
      <c r="F914" s="14"/>
    </row>
    <row r="915" spans="2:6" x14ac:dyDescent="0.2">
      <c r="B915" s="14"/>
      <c r="F915" s="14"/>
    </row>
    <row r="916" spans="2:6" x14ac:dyDescent="0.2">
      <c r="B916" s="14"/>
      <c r="F916" s="14"/>
    </row>
    <row r="917" spans="2:6" x14ac:dyDescent="0.2">
      <c r="B917" s="14"/>
      <c r="F917" s="14"/>
    </row>
    <row r="918" spans="2:6" x14ac:dyDescent="0.2">
      <c r="B918" s="14"/>
      <c r="F918" s="14"/>
    </row>
    <row r="919" spans="2:6" x14ac:dyDescent="0.2">
      <c r="B919" s="14"/>
      <c r="F919" s="14"/>
    </row>
    <row r="920" spans="2:6" x14ac:dyDescent="0.2">
      <c r="B920" s="14"/>
      <c r="F920" s="14"/>
    </row>
    <row r="921" spans="2:6" x14ac:dyDescent="0.2">
      <c r="B921" s="14"/>
      <c r="F921" s="14"/>
    </row>
    <row r="922" spans="2:6" x14ac:dyDescent="0.2">
      <c r="B922" s="14"/>
      <c r="F922" s="14"/>
    </row>
    <row r="923" spans="2:6" x14ac:dyDescent="0.2">
      <c r="B923" s="14"/>
      <c r="F923" s="14"/>
    </row>
    <row r="924" spans="2:6" x14ac:dyDescent="0.2">
      <c r="B924" s="14"/>
      <c r="F924" s="14"/>
    </row>
    <row r="925" spans="2:6" x14ac:dyDescent="0.2">
      <c r="B925" s="14"/>
      <c r="F925" s="14"/>
    </row>
    <row r="926" spans="2:6" x14ac:dyDescent="0.2">
      <c r="B926" s="14"/>
      <c r="F926" s="14"/>
    </row>
    <row r="927" spans="2:6" x14ac:dyDescent="0.2">
      <c r="B927" s="14"/>
      <c r="F927" s="14"/>
    </row>
    <row r="928" spans="2:6" x14ac:dyDescent="0.2">
      <c r="B928" s="14"/>
      <c r="F928" s="14"/>
    </row>
    <row r="929" spans="2:6" x14ac:dyDescent="0.2">
      <c r="B929" s="14"/>
      <c r="F929" s="14"/>
    </row>
    <row r="930" spans="2:6" x14ac:dyDescent="0.2">
      <c r="B930" s="14"/>
      <c r="F930" s="14"/>
    </row>
    <row r="931" spans="2:6" x14ac:dyDescent="0.2">
      <c r="B931" s="14"/>
      <c r="F931" s="14"/>
    </row>
    <row r="932" spans="2:6" x14ac:dyDescent="0.2">
      <c r="B932" s="14"/>
      <c r="F932" s="14"/>
    </row>
    <row r="933" spans="2:6" x14ac:dyDescent="0.2">
      <c r="B933" s="14"/>
      <c r="F933" s="14"/>
    </row>
    <row r="934" spans="2:6" x14ac:dyDescent="0.2">
      <c r="B934" s="14"/>
      <c r="F934" s="14"/>
    </row>
    <row r="935" spans="2:6" x14ac:dyDescent="0.2">
      <c r="B935" s="14"/>
      <c r="F935" s="14"/>
    </row>
    <row r="936" spans="2:6" x14ac:dyDescent="0.2">
      <c r="B936" s="14"/>
      <c r="F936" s="14"/>
    </row>
    <row r="937" spans="2:6" x14ac:dyDescent="0.2">
      <c r="B937" s="14"/>
      <c r="F937" s="14"/>
    </row>
    <row r="938" spans="2:6" x14ac:dyDescent="0.2">
      <c r="B938" s="14"/>
      <c r="F938" s="14"/>
    </row>
    <row r="939" spans="2:6" x14ac:dyDescent="0.2">
      <c r="B939" s="14"/>
      <c r="F939" s="14"/>
    </row>
    <row r="940" spans="2:6" x14ac:dyDescent="0.2">
      <c r="B940" s="14"/>
      <c r="F940" s="14"/>
    </row>
    <row r="941" spans="2:6" x14ac:dyDescent="0.2">
      <c r="B941" s="14"/>
      <c r="F941" s="14"/>
    </row>
    <row r="942" spans="2:6" x14ac:dyDescent="0.2">
      <c r="B942" s="14"/>
      <c r="F942" s="14"/>
    </row>
    <row r="943" spans="2:6" x14ac:dyDescent="0.2">
      <c r="B943" s="14"/>
      <c r="F943" s="14"/>
    </row>
    <row r="944" spans="2:6" x14ac:dyDescent="0.2">
      <c r="B944" s="14"/>
      <c r="F944" s="14"/>
    </row>
    <row r="945" spans="2:6" x14ac:dyDescent="0.2">
      <c r="B945" s="14"/>
      <c r="F945" s="14"/>
    </row>
    <row r="946" spans="2:6" x14ac:dyDescent="0.2">
      <c r="B946" s="14"/>
      <c r="F946" s="14"/>
    </row>
    <row r="947" spans="2:6" x14ac:dyDescent="0.2">
      <c r="B947" s="14"/>
      <c r="F947" s="14"/>
    </row>
    <row r="948" spans="2:6" x14ac:dyDescent="0.2">
      <c r="B948" s="14"/>
      <c r="F948" s="14"/>
    </row>
    <row r="949" spans="2:6" x14ac:dyDescent="0.2">
      <c r="B949" s="14"/>
      <c r="F949" s="14"/>
    </row>
    <row r="950" spans="2:6" x14ac:dyDescent="0.2">
      <c r="B950" s="14"/>
      <c r="F950" s="14"/>
    </row>
    <row r="951" spans="2:6" x14ac:dyDescent="0.2">
      <c r="B951" s="14"/>
      <c r="F951" s="14"/>
    </row>
    <row r="952" spans="2:6" x14ac:dyDescent="0.2">
      <c r="B952" s="14"/>
      <c r="F952" s="14"/>
    </row>
    <row r="953" spans="2:6" x14ac:dyDescent="0.2">
      <c r="B953" s="14"/>
      <c r="F953" s="14"/>
    </row>
    <row r="954" spans="2:6" x14ac:dyDescent="0.2">
      <c r="B954" s="14"/>
      <c r="F954" s="14"/>
    </row>
    <row r="955" spans="2:6" x14ac:dyDescent="0.2">
      <c r="B955" s="14"/>
      <c r="F955" s="14"/>
    </row>
    <row r="956" spans="2:6" x14ac:dyDescent="0.2">
      <c r="B956" s="14"/>
      <c r="F956" s="14"/>
    </row>
    <row r="957" spans="2:6" x14ac:dyDescent="0.2">
      <c r="B957" s="14"/>
      <c r="F957" s="14"/>
    </row>
    <row r="958" spans="2:6" x14ac:dyDescent="0.2">
      <c r="B958" s="14"/>
      <c r="F958" s="14"/>
    </row>
    <row r="959" spans="2:6" x14ac:dyDescent="0.2">
      <c r="B959" s="14"/>
      <c r="F959" s="14"/>
    </row>
    <row r="960" spans="2:6" x14ac:dyDescent="0.2">
      <c r="B960" s="14"/>
      <c r="F960" s="14"/>
    </row>
    <row r="961" spans="2:6" x14ac:dyDescent="0.2">
      <c r="B961" s="14"/>
      <c r="F961" s="14"/>
    </row>
    <row r="962" spans="2:6" x14ac:dyDescent="0.2">
      <c r="B962" s="14"/>
      <c r="F962" s="14"/>
    </row>
    <row r="963" spans="2:6" x14ac:dyDescent="0.2">
      <c r="B963" s="14"/>
      <c r="F963" s="14"/>
    </row>
    <row r="964" spans="2:6" x14ac:dyDescent="0.2">
      <c r="B964" s="14"/>
      <c r="F964" s="14"/>
    </row>
    <row r="965" spans="2:6" x14ac:dyDescent="0.2">
      <c r="B965" s="14"/>
      <c r="F965" s="14"/>
    </row>
    <row r="966" spans="2:6" x14ac:dyDescent="0.2">
      <c r="B966" s="14"/>
      <c r="F966" s="14"/>
    </row>
    <row r="967" spans="2:6" x14ac:dyDescent="0.2">
      <c r="B967" s="14"/>
      <c r="F967" s="14"/>
    </row>
    <row r="968" spans="2:6" x14ac:dyDescent="0.2">
      <c r="B968" s="14"/>
      <c r="F968" s="14"/>
    </row>
    <row r="969" spans="2:6" x14ac:dyDescent="0.2">
      <c r="B969" s="14"/>
      <c r="F969" s="14"/>
    </row>
    <row r="970" spans="2:6" x14ac:dyDescent="0.2">
      <c r="B970" s="14"/>
      <c r="F970" s="14"/>
    </row>
    <row r="971" spans="2:6" x14ac:dyDescent="0.2">
      <c r="B971" s="14"/>
      <c r="F971" s="14"/>
    </row>
    <row r="972" spans="2:6" x14ac:dyDescent="0.2">
      <c r="B972" s="14"/>
      <c r="F972" s="14"/>
    </row>
    <row r="973" spans="2:6" x14ac:dyDescent="0.2">
      <c r="B973" s="14"/>
      <c r="F973" s="14"/>
    </row>
    <row r="974" spans="2:6" x14ac:dyDescent="0.2">
      <c r="B974" s="14"/>
      <c r="F974" s="14"/>
    </row>
    <row r="975" spans="2:6" x14ac:dyDescent="0.2">
      <c r="B975" s="14"/>
      <c r="F975" s="14"/>
    </row>
    <row r="976" spans="2:6" x14ac:dyDescent="0.2">
      <c r="B976" s="14"/>
      <c r="F976" s="14"/>
    </row>
    <row r="977" spans="2:6" x14ac:dyDescent="0.2">
      <c r="B977" s="14"/>
      <c r="F977" s="14"/>
    </row>
    <row r="978" spans="2:6" x14ac:dyDescent="0.2">
      <c r="B978" s="14"/>
      <c r="F978" s="14"/>
    </row>
    <row r="979" spans="2:6" x14ac:dyDescent="0.2">
      <c r="B979" s="14"/>
      <c r="F979" s="14"/>
    </row>
    <row r="980" spans="2:6" x14ac:dyDescent="0.2">
      <c r="B980" s="14"/>
      <c r="F980" s="14"/>
    </row>
    <row r="981" spans="2:6" x14ac:dyDescent="0.2">
      <c r="B981" s="14"/>
      <c r="F981" s="14"/>
    </row>
    <row r="982" spans="2:6" x14ac:dyDescent="0.2">
      <c r="B982" s="14"/>
      <c r="F982" s="14"/>
    </row>
    <row r="983" spans="2:6" x14ac:dyDescent="0.2">
      <c r="B983" s="14"/>
      <c r="F983" s="14"/>
    </row>
    <row r="984" spans="2:6" x14ac:dyDescent="0.2">
      <c r="B984" s="14"/>
      <c r="F984" s="14"/>
    </row>
    <row r="985" spans="2:6" x14ac:dyDescent="0.2">
      <c r="B985" s="14"/>
      <c r="F985" s="14"/>
    </row>
    <row r="986" spans="2:6" x14ac:dyDescent="0.2">
      <c r="B986" s="14"/>
      <c r="F986" s="14"/>
    </row>
    <row r="987" spans="2:6" x14ac:dyDescent="0.2">
      <c r="B987" s="14"/>
      <c r="F987" s="14"/>
    </row>
    <row r="988" spans="2:6" x14ac:dyDescent="0.2">
      <c r="B988" s="14"/>
      <c r="F988" s="14"/>
    </row>
    <row r="989" spans="2:6" x14ac:dyDescent="0.2">
      <c r="B989" s="14"/>
      <c r="F989" s="14"/>
    </row>
    <row r="990" spans="2:6" x14ac:dyDescent="0.2">
      <c r="B990" s="14"/>
      <c r="F990" s="14"/>
    </row>
    <row r="991" spans="2:6" x14ac:dyDescent="0.2">
      <c r="B991" s="14"/>
      <c r="F991" s="14"/>
    </row>
    <row r="992" spans="2:6" x14ac:dyDescent="0.2">
      <c r="B992" s="14"/>
      <c r="F992" s="14"/>
    </row>
    <row r="993" spans="2:6" x14ac:dyDescent="0.2">
      <c r="B993" s="14"/>
      <c r="F993" s="14"/>
    </row>
    <row r="994" spans="2:6" x14ac:dyDescent="0.2">
      <c r="B994" s="14"/>
      <c r="F994" s="14"/>
    </row>
    <row r="995" spans="2:6" x14ac:dyDescent="0.2">
      <c r="B995" s="14"/>
      <c r="F995" s="14"/>
    </row>
    <row r="996" spans="2:6" x14ac:dyDescent="0.2">
      <c r="B996" s="14"/>
      <c r="F996" s="14"/>
    </row>
    <row r="997" spans="2:6" x14ac:dyDescent="0.2">
      <c r="B997" s="14"/>
      <c r="F997" s="14"/>
    </row>
    <row r="998" spans="2:6" x14ac:dyDescent="0.2">
      <c r="B998" s="14"/>
      <c r="F998" s="14"/>
    </row>
    <row r="999" spans="2:6" x14ac:dyDescent="0.2">
      <c r="B999" s="14"/>
      <c r="F999" s="14"/>
    </row>
    <row r="1000" spans="2:6" x14ac:dyDescent="0.2">
      <c r="B1000" s="14"/>
      <c r="F1000" s="14"/>
    </row>
    <row r="1001" spans="2:6" x14ac:dyDescent="0.2">
      <c r="B1001" s="14"/>
      <c r="F1001" s="14"/>
    </row>
    <row r="1002" spans="2:6" x14ac:dyDescent="0.2">
      <c r="B1002" s="14"/>
      <c r="F1002" s="14"/>
    </row>
    <row r="1003" spans="2:6" x14ac:dyDescent="0.2">
      <c r="B1003" s="14"/>
      <c r="F1003" s="14"/>
    </row>
    <row r="1004" spans="2:6" x14ac:dyDescent="0.2">
      <c r="B1004" s="14"/>
      <c r="F1004" s="14"/>
    </row>
    <row r="1005" spans="2:6" x14ac:dyDescent="0.2">
      <c r="B1005" s="14"/>
      <c r="F1005" s="14"/>
    </row>
    <row r="1006" spans="2:6" x14ac:dyDescent="0.2">
      <c r="B1006" s="14"/>
      <c r="F1006" s="14"/>
    </row>
    <row r="1007" spans="2:6" x14ac:dyDescent="0.2">
      <c r="B1007" s="14"/>
      <c r="F1007" s="14"/>
    </row>
    <row r="1008" spans="2:6" x14ac:dyDescent="0.2">
      <c r="B1008" s="14"/>
      <c r="F1008" s="14"/>
    </row>
    <row r="1009" spans="2:6" x14ac:dyDescent="0.2">
      <c r="B1009" s="14"/>
      <c r="F1009" s="14"/>
    </row>
    <row r="1010" spans="2:6" x14ac:dyDescent="0.2">
      <c r="B1010" s="14"/>
      <c r="F1010" s="14"/>
    </row>
    <row r="1011" spans="2:6" x14ac:dyDescent="0.2">
      <c r="B1011" s="14"/>
      <c r="F1011" s="14"/>
    </row>
    <row r="1012" spans="2:6" x14ac:dyDescent="0.2">
      <c r="B1012" s="14"/>
      <c r="F1012" s="14"/>
    </row>
    <row r="1013" spans="2:6" x14ac:dyDescent="0.2">
      <c r="B1013" s="14"/>
      <c r="F1013" s="14"/>
    </row>
    <row r="1014" spans="2:6" x14ac:dyDescent="0.2">
      <c r="B1014" s="14"/>
      <c r="F1014" s="14"/>
    </row>
    <row r="1015" spans="2:6" x14ac:dyDescent="0.2">
      <c r="B1015" s="14"/>
      <c r="F1015" s="14"/>
    </row>
    <row r="1016" spans="2:6" x14ac:dyDescent="0.2">
      <c r="B1016" s="14"/>
      <c r="F1016" s="14"/>
    </row>
    <row r="1017" spans="2:6" x14ac:dyDescent="0.2">
      <c r="B1017" s="14"/>
      <c r="F1017" s="14"/>
    </row>
    <row r="1018" spans="2:6" x14ac:dyDescent="0.2">
      <c r="B1018" s="14"/>
      <c r="F1018" s="14"/>
    </row>
    <row r="1019" spans="2:6" x14ac:dyDescent="0.2">
      <c r="B1019" s="14"/>
      <c r="F1019" s="14"/>
    </row>
    <row r="1020" spans="2:6" x14ac:dyDescent="0.2">
      <c r="B1020" s="14"/>
      <c r="F1020" s="14"/>
    </row>
    <row r="1021" spans="2:6" x14ac:dyDescent="0.2">
      <c r="B1021" s="14"/>
      <c r="F1021" s="14"/>
    </row>
    <row r="1022" spans="2:6" x14ac:dyDescent="0.2">
      <c r="B1022" s="14"/>
      <c r="F1022" s="14"/>
    </row>
    <row r="1023" spans="2:6" x14ac:dyDescent="0.2">
      <c r="B1023" s="14"/>
      <c r="F1023" s="14"/>
    </row>
    <row r="1024" spans="2:6" x14ac:dyDescent="0.2">
      <c r="B1024" s="14"/>
      <c r="F1024" s="14"/>
    </row>
    <row r="1025" spans="2:6" x14ac:dyDescent="0.2">
      <c r="B1025" s="14"/>
      <c r="F1025" s="14"/>
    </row>
    <row r="1026" spans="2:6" x14ac:dyDescent="0.2">
      <c r="B1026" s="14"/>
      <c r="F1026" s="14"/>
    </row>
    <row r="1027" spans="2:6" x14ac:dyDescent="0.2">
      <c r="B1027" s="14"/>
      <c r="F1027" s="14"/>
    </row>
    <row r="1028" spans="2:6" x14ac:dyDescent="0.2">
      <c r="B1028" s="14"/>
      <c r="F1028" s="14"/>
    </row>
    <row r="1029" spans="2:6" x14ac:dyDescent="0.2">
      <c r="B1029" s="14"/>
      <c r="F1029" s="14"/>
    </row>
    <row r="1030" spans="2:6" x14ac:dyDescent="0.2">
      <c r="B1030" s="14"/>
      <c r="F1030" s="14"/>
    </row>
    <row r="1031" spans="2:6" x14ac:dyDescent="0.2">
      <c r="B1031" s="14"/>
      <c r="F1031" s="14"/>
    </row>
    <row r="1032" spans="2:6" x14ac:dyDescent="0.2">
      <c r="B1032" s="14"/>
      <c r="F1032" s="14"/>
    </row>
    <row r="1033" spans="2:6" x14ac:dyDescent="0.2">
      <c r="B1033" s="14"/>
      <c r="F1033" s="14"/>
    </row>
    <row r="1034" spans="2:6" x14ac:dyDescent="0.2">
      <c r="B1034" s="14"/>
      <c r="F1034" s="14"/>
    </row>
    <row r="1035" spans="2:6" x14ac:dyDescent="0.2">
      <c r="B1035" s="14"/>
      <c r="F1035" s="14"/>
    </row>
    <row r="1036" spans="2:6" x14ac:dyDescent="0.2">
      <c r="B1036" s="14"/>
      <c r="F1036" s="14"/>
    </row>
    <row r="1037" spans="2:6" x14ac:dyDescent="0.2">
      <c r="B1037" s="14"/>
      <c r="F1037" s="14"/>
    </row>
    <row r="1038" spans="2:6" x14ac:dyDescent="0.2">
      <c r="B1038" s="14"/>
      <c r="F1038" s="14"/>
    </row>
    <row r="1039" spans="2:6" x14ac:dyDescent="0.2">
      <c r="B1039" s="14"/>
      <c r="F1039" s="14"/>
    </row>
    <row r="1040" spans="2:6" x14ac:dyDescent="0.2">
      <c r="B1040" s="14"/>
      <c r="F1040" s="14"/>
    </row>
    <row r="1041" spans="2:6" x14ac:dyDescent="0.2">
      <c r="B1041" s="14"/>
      <c r="F1041" s="14"/>
    </row>
    <row r="1042" spans="2:6" x14ac:dyDescent="0.2">
      <c r="B1042" s="14"/>
      <c r="F1042" s="14"/>
    </row>
    <row r="1043" spans="2:6" x14ac:dyDescent="0.2">
      <c r="B1043" s="14"/>
      <c r="F1043" s="14"/>
    </row>
    <row r="1044" spans="2:6" x14ac:dyDescent="0.2">
      <c r="B1044" s="14"/>
      <c r="F1044" s="14"/>
    </row>
    <row r="1045" spans="2:6" x14ac:dyDescent="0.2">
      <c r="B1045" s="14"/>
      <c r="F1045" s="14"/>
    </row>
    <row r="1046" spans="2:6" x14ac:dyDescent="0.2">
      <c r="B1046" s="14"/>
      <c r="F1046" s="14"/>
    </row>
    <row r="1047" spans="2:6" x14ac:dyDescent="0.2">
      <c r="B1047" s="14"/>
      <c r="F1047" s="14"/>
    </row>
    <row r="1048" spans="2:6" x14ac:dyDescent="0.2">
      <c r="B1048" s="14"/>
      <c r="F1048" s="14"/>
    </row>
    <row r="1049" spans="2:6" x14ac:dyDescent="0.2">
      <c r="B1049" s="14"/>
      <c r="F1049" s="14"/>
    </row>
    <row r="1050" spans="2:6" x14ac:dyDescent="0.2">
      <c r="B1050" s="14"/>
      <c r="F1050" s="14"/>
    </row>
    <row r="1051" spans="2:6" x14ac:dyDescent="0.2">
      <c r="B1051" s="14"/>
      <c r="F1051" s="14"/>
    </row>
    <row r="1052" spans="2:6" x14ac:dyDescent="0.2">
      <c r="B1052" s="14"/>
      <c r="F1052" s="14"/>
    </row>
    <row r="1053" spans="2:6" x14ac:dyDescent="0.2">
      <c r="B1053" s="14"/>
      <c r="F1053" s="14"/>
    </row>
    <row r="1054" spans="2:6" x14ac:dyDescent="0.2">
      <c r="B1054" s="14"/>
      <c r="F1054" s="14"/>
    </row>
    <row r="1055" spans="2:6" x14ac:dyDescent="0.2">
      <c r="B1055" s="14"/>
      <c r="F1055" s="14"/>
    </row>
    <row r="1056" spans="2:6" x14ac:dyDescent="0.2">
      <c r="B1056" s="14"/>
      <c r="F1056" s="14"/>
    </row>
    <row r="1057" spans="2:6" x14ac:dyDescent="0.2">
      <c r="B1057" s="14"/>
      <c r="F1057" s="14"/>
    </row>
    <row r="1058" spans="2:6" x14ac:dyDescent="0.2">
      <c r="B1058" s="14"/>
      <c r="F1058" s="14"/>
    </row>
    <row r="1059" spans="2:6" x14ac:dyDescent="0.2">
      <c r="B1059" s="14"/>
      <c r="F1059" s="14"/>
    </row>
    <row r="1060" spans="2:6" x14ac:dyDescent="0.2">
      <c r="B1060" s="14"/>
      <c r="F1060" s="14"/>
    </row>
    <row r="1061" spans="2:6" x14ac:dyDescent="0.2">
      <c r="B1061" s="14"/>
      <c r="F1061" s="14"/>
    </row>
    <row r="1062" spans="2:6" x14ac:dyDescent="0.2">
      <c r="B1062" s="14"/>
      <c r="F1062" s="14"/>
    </row>
    <row r="1063" spans="2:6" x14ac:dyDescent="0.2">
      <c r="B1063" s="14"/>
      <c r="F1063" s="14"/>
    </row>
    <row r="1064" spans="2:6" x14ac:dyDescent="0.2">
      <c r="B1064" s="14"/>
      <c r="F1064" s="14"/>
    </row>
    <row r="1065" spans="2:6" x14ac:dyDescent="0.2">
      <c r="B1065" s="14"/>
      <c r="F1065" s="14"/>
    </row>
    <row r="1066" spans="2:6" x14ac:dyDescent="0.2">
      <c r="B1066" s="14"/>
      <c r="F1066" s="14"/>
    </row>
    <row r="1067" spans="2:6" x14ac:dyDescent="0.2">
      <c r="B1067" s="14"/>
      <c r="F1067" s="14"/>
    </row>
    <row r="1068" spans="2:6" x14ac:dyDescent="0.2">
      <c r="B1068" s="14"/>
      <c r="F1068" s="14"/>
    </row>
    <row r="1069" spans="2:6" x14ac:dyDescent="0.2">
      <c r="B1069" s="14"/>
      <c r="F1069" s="14"/>
    </row>
    <row r="1070" spans="2:6" x14ac:dyDescent="0.2">
      <c r="B1070" s="14"/>
      <c r="F1070" s="14"/>
    </row>
    <row r="1071" spans="2:6" x14ac:dyDescent="0.2">
      <c r="B1071" s="14"/>
      <c r="F1071" s="14"/>
    </row>
    <row r="1072" spans="2:6" x14ac:dyDescent="0.2">
      <c r="B1072" s="14"/>
      <c r="F1072" s="14"/>
    </row>
    <row r="1073" spans="2:6" x14ac:dyDescent="0.2">
      <c r="B1073" s="14"/>
      <c r="F1073" s="14"/>
    </row>
    <row r="1074" spans="2:6" x14ac:dyDescent="0.2">
      <c r="B1074" s="14"/>
      <c r="F1074" s="14"/>
    </row>
    <row r="1075" spans="2:6" x14ac:dyDescent="0.2">
      <c r="B1075" s="14"/>
      <c r="F1075" s="14"/>
    </row>
    <row r="1076" spans="2:6" x14ac:dyDescent="0.2">
      <c r="B1076" s="14"/>
      <c r="F1076" s="14"/>
    </row>
    <row r="1077" spans="2:6" x14ac:dyDescent="0.2">
      <c r="B1077" s="14"/>
      <c r="F1077" s="14"/>
    </row>
    <row r="1078" spans="2:6" x14ac:dyDescent="0.2">
      <c r="B1078" s="14"/>
      <c r="F1078" s="14"/>
    </row>
    <row r="1079" spans="2:6" x14ac:dyDescent="0.2">
      <c r="B1079" s="14"/>
      <c r="F1079" s="14"/>
    </row>
    <row r="1080" spans="2:6" x14ac:dyDescent="0.2">
      <c r="B1080" s="14"/>
      <c r="F1080" s="14"/>
    </row>
    <row r="1081" spans="2:6" x14ac:dyDescent="0.2">
      <c r="B1081" s="14"/>
      <c r="F1081" s="14"/>
    </row>
    <row r="1082" spans="2:6" x14ac:dyDescent="0.2">
      <c r="B1082" s="14"/>
      <c r="F1082" s="14"/>
    </row>
    <row r="1083" spans="2:6" x14ac:dyDescent="0.2">
      <c r="B1083" s="14"/>
      <c r="F1083" s="14"/>
    </row>
    <row r="1084" spans="2:6" x14ac:dyDescent="0.2">
      <c r="B1084" s="14"/>
      <c r="F1084" s="14"/>
    </row>
    <row r="1085" spans="2:6" x14ac:dyDescent="0.2">
      <c r="B1085" s="14"/>
      <c r="F1085" s="14"/>
    </row>
    <row r="1086" spans="2:6" x14ac:dyDescent="0.2">
      <c r="B1086" s="14"/>
      <c r="F1086" s="14"/>
    </row>
    <row r="1087" spans="2:6" x14ac:dyDescent="0.2">
      <c r="B1087" s="14"/>
      <c r="F1087" s="14"/>
    </row>
    <row r="1088" spans="2:6" x14ac:dyDescent="0.2">
      <c r="B1088" s="14"/>
      <c r="F1088" s="14"/>
    </row>
    <row r="1089" spans="2:6" x14ac:dyDescent="0.2">
      <c r="B1089" s="14"/>
      <c r="F1089" s="14"/>
    </row>
    <row r="1090" spans="2:6" x14ac:dyDescent="0.2">
      <c r="B1090" s="14"/>
      <c r="F1090" s="14"/>
    </row>
    <row r="1091" spans="2:6" x14ac:dyDescent="0.2">
      <c r="B1091" s="14"/>
      <c r="F1091" s="14"/>
    </row>
    <row r="1092" spans="2:6" x14ac:dyDescent="0.2">
      <c r="B1092" s="14"/>
      <c r="F1092" s="14"/>
    </row>
    <row r="1093" spans="2:6" x14ac:dyDescent="0.2">
      <c r="B1093" s="14"/>
      <c r="F1093" s="14"/>
    </row>
    <row r="1094" spans="2:6" x14ac:dyDescent="0.2">
      <c r="B1094" s="14"/>
      <c r="F1094" s="14"/>
    </row>
    <row r="1095" spans="2:6" x14ac:dyDescent="0.2">
      <c r="B1095" s="14"/>
      <c r="F1095" s="14"/>
    </row>
    <row r="1096" spans="2:6" x14ac:dyDescent="0.2">
      <c r="B1096" s="14"/>
      <c r="F1096" s="14"/>
    </row>
    <row r="1097" spans="2:6" x14ac:dyDescent="0.2">
      <c r="B1097" s="14"/>
      <c r="F1097" s="14"/>
    </row>
    <row r="1098" spans="2:6" x14ac:dyDescent="0.2">
      <c r="B1098" s="14"/>
      <c r="F1098" s="14"/>
    </row>
    <row r="1099" spans="2:6" x14ac:dyDescent="0.2">
      <c r="B1099" s="14"/>
      <c r="F1099" s="14"/>
    </row>
    <row r="1100" spans="2:6" x14ac:dyDescent="0.2">
      <c r="B1100" s="14"/>
      <c r="F1100" s="14"/>
    </row>
    <row r="1101" spans="2:6" x14ac:dyDescent="0.2">
      <c r="B1101" s="14"/>
      <c r="F1101" s="14"/>
    </row>
    <row r="1102" spans="2:6" x14ac:dyDescent="0.2">
      <c r="B1102" s="14"/>
      <c r="F1102" s="14"/>
    </row>
    <row r="1103" spans="2:6" x14ac:dyDescent="0.2">
      <c r="B1103" s="14"/>
      <c r="F1103" s="14"/>
    </row>
    <row r="1104" spans="2:6" x14ac:dyDescent="0.2">
      <c r="B1104" s="14"/>
      <c r="F1104" s="14"/>
    </row>
    <row r="1105" spans="2:6" x14ac:dyDescent="0.2">
      <c r="B1105" s="14"/>
      <c r="F1105" s="14"/>
    </row>
    <row r="1106" spans="2:6" x14ac:dyDescent="0.2">
      <c r="B1106" s="14"/>
      <c r="F1106" s="14"/>
    </row>
    <row r="1107" spans="2:6" x14ac:dyDescent="0.2">
      <c r="B1107" s="14"/>
      <c r="F1107" s="14"/>
    </row>
    <row r="1108" spans="2:6" x14ac:dyDescent="0.2">
      <c r="B1108" s="14"/>
      <c r="F1108" s="14"/>
    </row>
    <row r="1109" spans="2:6" x14ac:dyDescent="0.2">
      <c r="B1109" s="14"/>
      <c r="F1109" s="14"/>
    </row>
    <row r="1110" spans="2:6" x14ac:dyDescent="0.2">
      <c r="B1110" s="14"/>
      <c r="F1110" s="14"/>
    </row>
    <row r="1111" spans="2:6" x14ac:dyDescent="0.2">
      <c r="B1111" s="14"/>
      <c r="F1111" s="14"/>
    </row>
    <row r="1112" spans="2:6" x14ac:dyDescent="0.2">
      <c r="B1112" s="14"/>
      <c r="F1112" s="14"/>
    </row>
    <row r="1113" spans="2:6" x14ac:dyDescent="0.2">
      <c r="B1113" s="14"/>
      <c r="F1113" s="14"/>
    </row>
    <row r="1114" spans="2:6" x14ac:dyDescent="0.2">
      <c r="B1114" s="14"/>
      <c r="F1114" s="14"/>
    </row>
    <row r="1115" spans="2:6" x14ac:dyDescent="0.2">
      <c r="B1115" s="14"/>
      <c r="F1115" s="14"/>
    </row>
    <row r="1116" spans="2:6" x14ac:dyDescent="0.2">
      <c r="B1116" s="14"/>
      <c r="F1116" s="14"/>
    </row>
    <row r="1117" spans="2:6" x14ac:dyDescent="0.2">
      <c r="B1117" s="14"/>
      <c r="F1117" s="14"/>
    </row>
    <row r="1118" spans="2:6" x14ac:dyDescent="0.2">
      <c r="B1118" s="14"/>
      <c r="F1118" s="14"/>
    </row>
    <row r="1119" spans="2:6" x14ac:dyDescent="0.2">
      <c r="B1119" s="14"/>
      <c r="F1119" s="14"/>
    </row>
    <row r="1120" spans="2:6" x14ac:dyDescent="0.2">
      <c r="B1120" s="14"/>
      <c r="F1120" s="14"/>
    </row>
    <row r="1121" spans="2:6" x14ac:dyDescent="0.2">
      <c r="B1121" s="14"/>
      <c r="F1121" s="14"/>
    </row>
    <row r="1122" spans="2:6" x14ac:dyDescent="0.2">
      <c r="B1122" s="14"/>
      <c r="F1122" s="14"/>
    </row>
    <row r="1123" spans="2:6" x14ac:dyDescent="0.2">
      <c r="B1123" s="14"/>
      <c r="F1123" s="14"/>
    </row>
    <row r="1124" spans="2:6" x14ac:dyDescent="0.2">
      <c r="B1124" s="14"/>
      <c r="F1124" s="14"/>
    </row>
    <row r="1125" spans="2:6" x14ac:dyDescent="0.2">
      <c r="B1125" s="14"/>
      <c r="F1125" s="14"/>
    </row>
    <row r="1126" spans="2:6" x14ac:dyDescent="0.2">
      <c r="B1126" s="14"/>
      <c r="F1126" s="14"/>
    </row>
    <row r="1127" spans="2:6" x14ac:dyDescent="0.2">
      <c r="B1127" s="14"/>
      <c r="F1127" s="14"/>
    </row>
    <row r="1128" spans="2:6" x14ac:dyDescent="0.2">
      <c r="B1128" s="14"/>
      <c r="F1128" s="14"/>
    </row>
    <row r="1129" spans="2:6" x14ac:dyDescent="0.2">
      <c r="B1129" s="14"/>
      <c r="F1129" s="14"/>
    </row>
    <row r="1130" spans="2:6" x14ac:dyDescent="0.2">
      <c r="B1130" s="14"/>
      <c r="F1130" s="14"/>
    </row>
    <row r="1131" spans="2:6" x14ac:dyDescent="0.2">
      <c r="B1131" s="14"/>
      <c r="F1131" s="14"/>
    </row>
    <row r="1132" spans="2:6" x14ac:dyDescent="0.2">
      <c r="B1132" s="14"/>
      <c r="F1132" s="14"/>
    </row>
    <row r="1133" spans="2:6" x14ac:dyDescent="0.2">
      <c r="B1133" s="14"/>
      <c r="F1133" s="14"/>
    </row>
    <row r="1134" spans="2:6" x14ac:dyDescent="0.2">
      <c r="B1134" s="14"/>
      <c r="F1134" s="14"/>
    </row>
    <row r="1135" spans="2:6" x14ac:dyDescent="0.2">
      <c r="B1135" s="14"/>
      <c r="F1135" s="14"/>
    </row>
    <row r="1136" spans="2:6" x14ac:dyDescent="0.2">
      <c r="B1136" s="14"/>
      <c r="F1136" s="14"/>
    </row>
    <row r="1137" spans="2:6" x14ac:dyDescent="0.2">
      <c r="B1137" s="14"/>
      <c r="F1137" s="14"/>
    </row>
    <row r="1138" spans="2:6" x14ac:dyDescent="0.2">
      <c r="B1138" s="14"/>
      <c r="F1138" s="14"/>
    </row>
    <row r="1139" spans="2:6" x14ac:dyDescent="0.2">
      <c r="B1139" s="14"/>
      <c r="F1139" s="14"/>
    </row>
  </sheetData>
  <phoneticPr fontId="20" type="noConversion"/>
  <hyperlinks>
    <hyperlink ref="P36" r:id="rId1" display="http://www.bav-astro.de/sfs/BAVM_link.php?BAVMnr=26" xr:uid="{00000000-0004-0000-0100-000000000000}"/>
    <hyperlink ref="P42" r:id="rId2" display="http://www.konkoly.hu/cgi-bin/IBVS?954" xr:uid="{00000000-0004-0000-0100-000001000000}"/>
    <hyperlink ref="P44" r:id="rId3" display="http://www.konkoly.hu/cgi-bin/IBVS?954" xr:uid="{00000000-0004-0000-0100-000002000000}"/>
    <hyperlink ref="P46" r:id="rId4" display="http://www.konkoly.hu/cgi-bin/IBVS?954" xr:uid="{00000000-0004-0000-0100-000003000000}"/>
    <hyperlink ref="P59" r:id="rId5" display="http://www.konkoly.hu/cgi-bin/IBVS?1249" xr:uid="{00000000-0004-0000-0100-000004000000}"/>
    <hyperlink ref="P99" r:id="rId6" display="http://www.bav-astro.de/sfs/BAVM_link.php?BAVMnr=34" xr:uid="{00000000-0004-0000-0100-000005000000}"/>
    <hyperlink ref="P100" r:id="rId7" display="http://www.bav-astro.de/sfs/BAVM_link.php?BAVMnr=34" xr:uid="{00000000-0004-0000-0100-000006000000}"/>
    <hyperlink ref="P101" r:id="rId8" display="http://www.bav-astro.de/sfs/BAVM_link.php?BAVMnr=36" xr:uid="{00000000-0004-0000-0100-000007000000}"/>
    <hyperlink ref="P369" r:id="rId9" display="http://vsolj.cetus-net.org/no47.pdf" xr:uid="{00000000-0004-0000-0100-000008000000}"/>
    <hyperlink ref="P185" r:id="rId10" display="http://www.bav-astro.de/sfs/BAVM_link.php?BAVMnr=60" xr:uid="{00000000-0004-0000-0100-000009000000}"/>
    <hyperlink ref="P186" r:id="rId11" display="http://www.bav-astro.de/sfs/BAVM_link.php?BAVMnr=60" xr:uid="{00000000-0004-0000-0100-00000A000000}"/>
    <hyperlink ref="P188" r:id="rId12" display="http://www.bav-astro.de/sfs/BAVM_link.php?BAVMnr=62" xr:uid="{00000000-0004-0000-0100-00000B000000}"/>
    <hyperlink ref="P189" r:id="rId13" display="http://www.bav-astro.de/sfs/BAVM_link.php?BAVMnr=62" xr:uid="{00000000-0004-0000-0100-00000C000000}"/>
    <hyperlink ref="P372" r:id="rId14" display="http://vsolj.cetus-net.org/no47.pdf" xr:uid="{00000000-0004-0000-0100-00000D000000}"/>
    <hyperlink ref="P386" r:id="rId15" display="http://www.bav-astro.de/sfs/BAVM_link.php?BAVMnr=154" xr:uid="{00000000-0004-0000-0100-00000E000000}"/>
    <hyperlink ref="P228" r:id="rId16" display="http://www.konkoly.hu/cgi-bin/IBVS?5399" xr:uid="{00000000-0004-0000-0100-00000F000000}"/>
    <hyperlink ref="P395" r:id="rId17" display="http://var.astro.cz/oejv/issues/oejv0074.pdf" xr:uid="{00000000-0004-0000-0100-000010000000}"/>
    <hyperlink ref="P229" r:id="rId18" display="http://www.bav-astro.de/sfs/BAVM_link.php?BAVMnr=172" xr:uid="{00000000-0004-0000-0100-000011000000}"/>
    <hyperlink ref="P398" r:id="rId19" display="http://var.astro.cz/oejv/issues/oejv0074.pdf" xr:uid="{00000000-0004-0000-0100-000012000000}"/>
    <hyperlink ref="P230" r:id="rId20" display="http://var.astro.cz/oejv/issues/oejv0074.pdf" xr:uid="{00000000-0004-0000-0100-000013000000}"/>
    <hyperlink ref="P399" r:id="rId21" display="http://var.astro.cz/oejv/issues/oejv0074.pdf" xr:uid="{00000000-0004-0000-0100-000014000000}"/>
    <hyperlink ref="P400" r:id="rId22" display="http://var.astro.cz/oejv/issues/oejv0074.pdf" xr:uid="{00000000-0004-0000-0100-000015000000}"/>
    <hyperlink ref="P401" r:id="rId23" display="http://var.astro.cz/oejv/issues/oejv0074.pdf" xr:uid="{00000000-0004-0000-0100-000016000000}"/>
    <hyperlink ref="P402" r:id="rId24" display="http://var.astro.cz/oejv/issues/oejv0074.pdf" xr:uid="{00000000-0004-0000-0100-000017000000}"/>
    <hyperlink ref="P231" r:id="rId25" display="http://www.bav-astro.de/sfs/BAVM_link.php?BAVMnr=173" xr:uid="{00000000-0004-0000-0100-000018000000}"/>
    <hyperlink ref="P232" r:id="rId26" display="http://www.konkoly.hu/cgi-bin/IBVS?5694" xr:uid="{00000000-0004-0000-0100-000019000000}"/>
    <hyperlink ref="P405" r:id="rId27" display="http://www.konkoly.hu/cgi-bin/IBVS?5694" xr:uid="{00000000-0004-0000-0100-00001A000000}"/>
    <hyperlink ref="P233" r:id="rId28" display="http://www.konkoly.hu/cgi-bin/IBVS?5672" xr:uid="{00000000-0004-0000-0100-00001B000000}"/>
    <hyperlink ref="P234" r:id="rId29" display="http://www.konkoly.hu/cgi-bin/IBVS?5636" xr:uid="{00000000-0004-0000-0100-00001C000000}"/>
    <hyperlink ref="P235" r:id="rId30" display="http://www.konkoly.hu/cgi-bin/IBVS?5636" xr:uid="{00000000-0004-0000-0100-00001D000000}"/>
    <hyperlink ref="P236" r:id="rId31" display="http://www.bav-astro.de/sfs/BAVM_link.php?BAVMnr=178" xr:uid="{00000000-0004-0000-0100-00001E000000}"/>
    <hyperlink ref="P237" r:id="rId32" display="http://www.konkoly.hu/cgi-bin/IBVS?5917" xr:uid="{00000000-0004-0000-0100-00001F000000}"/>
    <hyperlink ref="P238" r:id="rId33" display="http://www.konkoly.hu/cgi-bin/IBVS?5875" xr:uid="{00000000-0004-0000-0100-000020000000}"/>
    <hyperlink ref="P239" r:id="rId34" display="http://www.aavso.org/sites/default/files/jaavso/v36n2/186.pdf" xr:uid="{00000000-0004-0000-0100-000021000000}"/>
    <hyperlink ref="P240" r:id="rId35" display="http://www.aavso.org/sites/default/files/jaavso/v37n1/44.pdf" xr:uid="{00000000-0004-0000-0100-000022000000}"/>
    <hyperlink ref="P241" r:id="rId36" display="http://www.bav-astro.de/sfs/BAVM_link.php?BAVMnr=214" xr:uid="{00000000-0004-0000-0100-000023000000}"/>
    <hyperlink ref="P242" r:id="rId37" display="http://www.konkoly.hu/cgi-bin/IBVS?5894" xr:uid="{00000000-0004-0000-0100-000024000000}"/>
    <hyperlink ref="P412" r:id="rId38" display="http://var.astro.cz/oejv/issues/oejv0107.pdf" xr:uid="{00000000-0004-0000-0100-000025000000}"/>
    <hyperlink ref="P413" r:id="rId39" display="http://var.astro.cz/oejv/issues/oejv0107.pdf" xr:uid="{00000000-0004-0000-0100-000026000000}"/>
    <hyperlink ref="P246" r:id="rId40" display="http://www.bav-astro.de/sfs/BAVM_link.php?BAVMnr=220" xr:uid="{00000000-0004-0000-0100-000027000000}"/>
    <hyperlink ref="P248" r:id="rId41" display="http://www.konkoly.hu/cgi-bin/IBVS?5974" xr:uid="{00000000-0004-0000-0100-000028000000}"/>
    <hyperlink ref="P250" r:id="rId42" display="http://www.bav-astro.de/sfs/BAVM_link.php?BAVMnr=214" xr:uid="{00000000-0004-0000-0100-000029000000}"/>
    <hyperlink ref="P251" r:id="rId43" display="http://www.bav-astro.de/sfs/BAVM_link.php?BAVMnr=220" xr:uid="{00000000-0004-0000-0100-00002A000000}"/>
    <hyperlink ref="P252" r:id="rId44" display="http://www.konkoly.hu/cgi-bin/IBVS?5988" xr:uid="{00000000-0004-0000-0100-00002B000000}"/>
    <hyperlink ref="P253" r:id="rId45" display="http://www.konkoly.hu/cgi-bin/IBVS?5945" xr:uid="{00000000-0004-0000-0100-00002C000000}"/>
    <hyperlink ref="P254" r:id="rId46" display="http://www.konkoly.hu/cgi-bin/IBVS?5988" xr:uid="{00000000-0004-0000-0100-00002D000000}"/>
    <hyperlink ref="P255" r:id="rId47" display="http://www.konkoly.hu/cgi-bin/IBVS?5988" xr:uid="{00000000-0004-0000-0100-00002E000000}"/>
    <hyperlink ref="P256" r:id="rId48" display="http://www.konkoly.hu/cgi-bin/IBVS?5992" xr:uid="{00000000-0004-0000-0100-00002F000000}"/>
    <hyperlink ref="P257" r:id="rId49" display="http://www.konkoly.hu/cgi-bin/IBVS?5992" xr:uid="{00000000-0004-0000-0100-000030000000}"/>
    <hyperlink ref="P258" r:id="rId50" display="http://www.konkoly.hu/cgi-bin/IBVS?6050" xr:uid="{00000000-0004-0000-0100-000031000000}"/>
    <hyperlink ref="P414" r:id="rId51" display="http://vsolj.cetus-net.org/vsoljno55.pdf" xr:uid="{00000000-0004-0000-0100-000032000000}"/>
    <hyperlink ref="P415" r:id="rId52" display="http://vsolj.cetus-net.org/vsoljno55.pdf" xr:uid="{00000000-0004-0000-0100-000033000000}"/>
    <hyperlink ref="P259" r:id="rId53" display="http://www.konkoly.hu/cgi-bin/IBVS?6029" xr:uid="{00000000-0004-0000-0100-000034000000}"/>
    <hyperlink ref="P260" r:id="rId54" display="http://www.konkoly.hu/cgi-bin/IBVS?6029" xr:uid="{00000000-0004-0000-0100-000035000000}"/>
    <hyperlink ref="P261" r:id="rId55" display="http://www.bav-astro.de/sfs/BAVM_link.php?BAVMnr=232" xr:uid="{00000000-0004-0000-0100-000036000000}"/>
    <hyperlink ref="P262" r:id="rId56" display="http://www.bav-astro.de/sfs/BAVM_link.php?BAVMnr=232" xr:uid="{00000000-0004-0000-0100-000037000000}"/>
    <hyperlink ref="P263" r:id="rId57" display="http://www.bav-astro.de/sfs/BAVM_link.php?BAVMnr=238" xr:uid="{00000000-0004-0000-0100-000038000000}"/>
    <hyperlink ref="P265" r:id="rId58" display="http://www.bav-astro.de/sfs/BAVM_link.php?BAVMnr=238" xr:uid="{00000000-0004-0000-0100-000039000000}"/>
    <hyperlink ref="P266" r:id="rId59" display="http://www.bav-astro.de/sfs/BAVM_link.php?BAVMnr=241" xr:uid="{00000000-0004-0000-0100-00003A000000}"/>
    <hyperlink ref="P267" r:id="rId60" display="http://www.bav-astro.de/sfs/BAVM_link.php?BAVMnr=241" xr:uid="{00000000-0004-0000-0100-00003B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5"/>
  <sheetViews>
    <sheetView topLeftCell="A7" workbookViewId="0">
      <selection activeCell="C51" sqref="C51"/>
    </sheetView>
  </sheetViews>
  <sheetFormatPr defaultRowHeight="12.75" x14ac:dyDescent="0.2"/>
  <sheetData>
    <row r="1" spans="1:6" x14ac:dyDescent="0.2">
      <c r="A1">
        <v>42835.694000000003</v>
      </c>
      <c r="B1">
        <v>2361</v>
      </c>
      <c r="C1">
        <v>7.0000000000000001E-3</v>
      </c>
      <c r="D1">
        <v>14</v>
      </c>
      <c r="E1" t="s">
        <v>42</v>
      </c>
      <c r="F1" t="s">
        <v>43</v>
      </c>
    </row>
    <row r="2" spans="1:6" x14ac:dyDescent="0.2">
      <c r="A2">
        <v>42844.623</v>
      </c>
      <c r="B2">
        <v>2378</v>
      </c>
      <c r="C2">
        <v>1.2E-2</v>
      </c>
      <c r="D2">
        <v>9</v>
      </c>
      <c r="E2" t="s">
        <v>42</v>
      </c>
      <c r="F2" t="s">
        <v>43</v>
      </c>
    </row>
    <row r="3" spans="1:6" x14ac:dyDescent="0.2">
      <c r="A3">
        <v>42845.663999999997</v>
      </c>
      <c r="B3">
        <v>2380</v>
      </c>
      <c r="C3">
        <v>3.0000000000000001E-3</v>
      </c>
      <c r="D3">
        <v>15</v>
      </c>
      <c r="E3" t="s">
        <v>42</v>
      </c>
      <c r="F3" t="s">
        <v>43</v>
      </c>
    </row>
    <row r="4" spans="1:6" x14ac:dyDescent="0.2">
      <c r="A4">
        <v>42908.656000000003</v>
      </c>
      <c r="B4">
        <v>2500</v>
      </c>
      <c r="C4">
        <v>4.0000000000000001E-3</v>
      </c>
      <c r="D4">
        <v>11</v>
      </c>
      <c r="E4" t="s">
        <v>44</v>
      </c>
      <c r="F4" t="s">
        <v>45</v>
      </c>
    </row>
    <row r="5" spans="1:6" x14ac:dyDescent="0.2">
      <c r="A5">
        <v>42931.754000000001</v>
      </c>
      <c r="B5">
        <v>2544</v>
      </c>
      <c r="C5">
        <v>5.0000000000000001E-3</v>
      </c>
      <c r="D5">
        <v>10</v>
      </c>
      <c r="E5" t="s">
        <v>44</v>
      </c>
      <c r="F5" t="s">
        <v>45</v>
      </c>
    </row>
    <row r="6" spans="1:6" x14ac:dyDescent="0.2">
      <c r="A6">
        <v>42963.764000000003</v>
      </c>
      <c r="B6">
        <v>2605</v>
      </c>
      <c r="C6">
        <v>-5.0000000000000001E-3</v>
      </c>
      <c r="D6">
        <v>12</v>
      </c>
      <c r="E6" t="s">
        <v>46</v>
      </c>
      <c r="F6" t="s">
        <v>47</v>
      </c>
    </row>
    <row r="7" spans="1:6" x14ac:dyDescent="0.2">
      <c r="A7">
        <v>42984.769</v>
      </c>
      <c r="B7">
        <v>2645</v>
      </c>
      <c r="C7">
        <v>3.0000000000000001E-3</v>
      </c>
      <c r="D7">
        <v>11</v>
      </c>
      <c r="E7" t="s">
        <v>44</v>
      </c>
      <c r="F7" t="s">
        <v>48</v>
      </c>
    </row>
    <row r="8" spans="1:6" x14ac:dyDescent="0.2">
      <c r="A8">
        <v>42984.771000000001</v>
      </c>
      <c r="B8">
        <v>2645</v>
      </c>
      <c r="C8">
        <v>5.0000000000000001E-3</v>
      </c>
      <c r="D8">
        <v>10</v>
      </c>
      <c r="E8" t="s">
        <v>46</v>
      </c>
      <c r="F8" t="s">
        <v>47</v>
      </c>
    </row>
    <row r="9" spans="1:6" x14ac:dyDescent="0.2">
      <c r="A9">
        <v>42994.747000000003</v>
      </c>
      <c r="B9">
        <v>2664</v>
      </c>
      <c r="C9">
        <v>7.0000000000000001E-3</v>
      </c>
      <c r="D9">
        <v>8</v>
      </c>
      <c r="E9" t="s">
        <v>46</v>
      </c>
      <c r="F9" t="s">
        <v>47</v>
      </c>
    </row>
    <row r="10" spans="1:6" x14ac:dyDescent="0.2">
      <c r="A10">
        <v>43024.667000000001</v>
      </c>
      <c r="B10">
        <v>2721</v>
      </c>
      <c r="C10">
        <v>6.0000000000000001E-3</v>
      </c>
      <c r="D10">
        <v>9</v>
      </c>
      <c r="E10" t="s">
        <v>46</v>
      </c>
      <c r="F10" t="s">
        <v>47</v>
      </c>
    </row>
    <row r="11" spans="1:6" x14ac:dyDescent="0.2">
      <c r="A11">
        <v>43024.669000000002</v>
      </c>
      <c r="B11">
        <v>2721</v>
      </c>
      <c r="C11">
        <v>8.0000000000000002E-3</v>
      </c>
      <c r="D11">
        <v>9</v>
      </c>
      <c r="E11" t="s">
        <v>44</v>
      </c>
      <c r="F11" t="s">
        <v>45</v>
      </c>
    </row>
    <row r="12" spans="1:6" x14ac:dyDescent="0.2">
      <c r="A12">
        <v>43096.574000000001</v>
      </c>
      <c r="B12">
        <v>2858</v>
      </c>
      <c r="C12">
        <v>-2E-3</v>
      </c>
      <c r="D12">
        <v>9</v>
      </c>
      <c r="E12" t="s">
        <v>44</v>
      </c>
      <c r="F12" t="s">
        <v>48</v>
      </c>
    </row>
    <row r="13" spans="1:6" x14ac:dyDescent="0.2">
      <c r="A13">
        <v>43175.839</v>
      </c>
      <c r="B13">
        <v>3009</v>
      </c>
      <c r="C13">
        <v>0</v>
      </c>
      <c r="D13">
        <v>12</v>
      </c>
      <c r="E13" t="s">
        <v>44</v>
      </c>
      <c r="F13" t="s">
        <v>48</v>
      </c>
    </row>
    <row r="14" spans="1:6" x14ac:dyDescent="0.2">
      <c r="A14">
        <v>43203.661999999997</v>
      </c>
      <c r="B14">
        <v>3062</v>
      </c>
      <c r="C14">
        <v>2E-3</v>
      </c>
      <c r="D14">
        <v>13</v>
      </c>
      <c r="E14" t="s">
        <v>44</v>
      </c>
      <c r="F14" t="s">
        <v>45</v>
      </c>
    </row>
    <row r="15" spans="1:6" x14ac:dyDescent="0.2">
      <c r="A15">
        <v>43423.603000000003</v>
      </c>
      <c r="B15">
        <v>3481</v>
      </c>
      <c r="C15">
        <v>-2E-3</v>
      </c>
      <c r="D15">
        <v>14</v>
      </c>
      <c r="E15" t="s">
        <v>44</v>
      </c>
      <c r="F15" t="s">
        <v>45</v>
      </c>
    </row>
    <row r="16" spans="1:6" x14ac:dyDescent="0.2">
      <c r="A16">
        <v>43603.66</v>
      </c>
      <c r="B16">
        <v>3824</v>
      </c>
      <c r="C16">
        <v>6.0000000000000001E-3</v>
      </c>
      <c r="D16">
        <v>17</v>
      </c>
      <c r="E16" t="s">
        <v>44</v>
      </c>
      <c r="F16" t="s">
        <v>45</v>
      </c>
    </row>
    <row r="17" spans="1:6" x14ac:dyDescent="0.2">
      <c r="A17">
        <v>43624.661</v>
      </c>
      <c r="B17">
        <v>3864</v>
      </c>
      <c r="C17">
        <v>0.01</v>
      </c>
      <c r="D17">
        <v>14</v>
      </c>
      <c r="E17" t="s">
        <v>44</v>
      </c>
      <c r="F17" t="s">
        <v>45</v>
      </c>
    </row>
    <row r="18" spans="1:6" x14ac:dyDescent="0.2">
      <c r="A18" t="s">
        <v>49</v>
      </c>
      <c r="B18">
        <v>3868</v>
      </c>
      <c r="C18">
        <v>8.0000000000000002E-3</v>
      </c>
      <c r="D18">
        <v>8</v>
      </c>
      <c r="E18" t="s">
        <v>42</v>
      </c>
      <c r="F18" t="s">
        <v>43</v>
      </c>
    </row>
    <row r="19" spans="1:6" x14ac:dyDescent="0.2">
      <c r="A19">
        <v>43909.682999999997</v>
      </c>
      <c r="B19">
        <v>4407</v>
      </c>
      <c r="C19">
        <v>-3.0000000000000001E-3</v>
      </c>
      <c r="D19">
        <v>18</v>
      </c>
      <c r="E19" t="s">
        <v>44</v>
      </c>
      <c r="F19" t="s">
        <v>45</v>
      </c>
    </row>
    <row r="20" spans="1:6" x14ac:dyDescent="0.2">
      <c r="A20">
        <v>43982.642</v>
      </c>
      <c r="B20">
        <v>4546</v>
      </c>
      <c r="C20">
        <v>-8.9999999999999993E-3</v>
      </c>
      <c r="D20">
        <v>11</v>
      </c>
      <c r="E20" t="s">
        <v>42</v>
      </c>
      <c r="F20" t="s">
        <v>43</v>
      </c>
    </row>
    <row r="21" spans="1:6" x14ac:dyDescent="0.2">
      <c r="A21">
        <v>44238.813000000002</v>
      </c>
      <c r="B21">
        <v>5034</v>
      </c>
      <c r="C21">
        <v>-2E-3</v>
      </c>
      <c r="D21">
        <v>16</v>
      </c>
      <c r="E21" t="s">
        <v>44</v>
      </c>
      <c r="F21" t="s">
        <v>50</v>
      </c>
    </row>
    <row r="22" spans="1:6" x14ac:dyDescent="0.2">
      <c r="A22">
        <v>44238.813999999998</v>
      </c>
      <c r="B22">
        <v>5034</v>
      </c>
      <c r="C22">
        <v>-1E-3</v>
      </c>
      <c r="D22">
        <v>17</v>
      </c>
      <c r="E22" t="s">
        <v>44</v>
      </c>
      <c r="F22" t="s">
        <v>45</v>
      </c>
    </row>
    <row r="23" spans="1:6" x14ac:dyDescent="0.2">
      <c r="A23">
        <v>44362.705000000002</v>
      </c>
      <c r="B23">
        <v>5270</v>
      </c>
      <c r="C23">
        <v>8.0000000000000002E-3</v>
      </c>
      <c r="D23">
        <v>15</v>
      </c>
      <c r="E23" t="s">
        <v>44</v>
      </c>
      <c r="F23" t="s">
        <v>45</v>
      </c>
    </row>
    <row r="24" spans="1:6" x14ac:dyDescent="0.2">
      <c r="A24">
        <v>44394.720000000001</v>
      </c>
      <c r="B24">
        <v>5331</v>
      </c>
      <c r="C24">
        <v>2E-3</v>
      </c>
      <c r="D24">
        <v>13</v>
      </c>
      <c r="E24" t="s">
        <v>44</v>
      </c>
      <c r="F24" t="s">
        <v>50</v>
      </c>
    </row>
    <row r="25" spans="1:6" x14ac:dyDescent="0.2">
      <c r="A25">
        <v>44614.661999999997</v>
      </c>
      <c r="B25">
        <v>5750</v>
      </c>
      <c r="C25">
        <v>0</v>
      </c>
      <c r="D25">
        <v>16</v>
      </c>
      <c r="E25" t="s">
        <v>44</v>
      </c>
      <c r="F25" t="s">
        <v>45</v>
      </c>
    </row>
    <row r="26" spans="1:6" x14ac:dyDescent="0.2">
      <c r="A26">
        <v>44616.767</v>
      </c>
      <c r="B26">
        <v>5754</v>
      </c>
      <c r="C26">
        <v>5.0000000000000001E-3</v>
      </c>
      <c r="D26">
        <v>14</v>
      </c>
      <c r="E26" t="s">
        <v>44</v>
      </c>
      <c r="F26" t="s">
        <v>50</v>
      </c>
    </row>
    <row r="27" spans="1:6" x14ac:dyDescent="0.2">
      <c r="A27">
        <v>44730.678999999996</v>
      </c>
      <c r="B27">
        <v>5971</v>
      </c>
      <c r="C27">
        <v>8.0000000000000002E-3</v>
      </c>
      <c r="D27">
        <v>14</v>
      </c>
      <c r="E27" t="s">
        <v>44</v>
      </c>
      <c r="F27" t="s">
        <v>45</v>
      </c>
    </row>
    <row r="28" spans="1:6" x14ac:dyDescent="0.2">
      <c r="A28">
        <v>44879.752999999997</v>
      </c>
      <c r="B28">
        <v>6255</v>
      </c>
      <c r="C28">
        <v>3.0000000000000001E-3</v>
      </c>
      <c r="D28">
        <v>10</v>
      </c>
      <c r="E28" t="s">
        <v>51</v>
      </c>
      <c r="F28" t="s">
        <v>52</v>
      </c>
    </row>
    <row r="29" spans="1:6" x14ac:dyDescent="0.2">
      <c r="A29">
        <v>45028.826000000001</v>
      </c>
      <c r="B29">
        <v>6539</v>
      </c>
      <c r="C29">
        <v>-3.0000000000000001E-3</v>
      </c>
      <c r="D29">
        <v>10</v>
      </c>
      <c r="E29" t="s">
        <v>51</v>
      </c>
      <c r="F29" t="s">
        <v>52</v>
      </c>
    </row>
    <row r="30" spans="1:6" x14ac:dyDescent="0.2">
      <c r="A30">
        <v>45416.749000000003</v>
      </c>
      <c r="B30">
        <v>7278</v>
      </c>
      <c r="C30">
        <v>0</v>
      </c>
      <c r="D30">
        <v>15</v>
      </c>
      <c r="E30" t="s">
        <v>44</v>
      </c>
      <c r="F30" t="s">
        <v>45</v>
      </c>
    </row>
    <row r="31" spans="1:6" x14ac:dyDescent="0.2">
      <c r="A31">
        <v>45446.671999999999</v>
      </c>
      <c r="B31">
        <v>7335</v>
      </c>
      <c r="C31">
        <v>2E-3</v>
      </c>
      <c r="D31">
        <v>13</v>
      </c>
      <c r="E31" t="s">
        <v>44</v>
      </c>
      <c r="F31" t="s">
        <v>45</v>
      </c>
    </row>
    <row r="32" spans="1:6" x14ac:dyDescent="0.2">
      <c r="A32">
        <v>45753.760999999999</v>
      </c>
      <c r="B32">
        <v>7920</v>
      </c>
      <c r="C32">
        <v>8.9999999999999993E-3</v>
      </c>
      <c r="D32">
        <v>14</v>
      </c>
      <c r="E32" t="s">
        <v>44</v>
      </c>
      <c r="F32" t="s">
        <v>45</v>
      </c>
    </row>
    <row r="33" spans="1:6" x14ac:dyDescent="0.2">
      <c r="A33">
        <v>45836.686000000002</v>
      </c>
      <c r="B33">
        <v>8078</v>
      </c>
      <c r="C33">
        <v>-4.0000000000000001E-3</v>
      </c>
      <c r="D33">
        <v>13</v>
      </c>
      <c r="E33" t="s">
        <v>44</v>
      </c>
      <c r="F33" t="s">
        <v>45</v>
      </c>
    </row>
    <row r="34" spans="1:6" x14ac:dyDescent="0.2">
      <c r="A34">
        <v>45877.637999999999</v>
      </c>
      <c r="B34">
        <v>8156</v>
      </c>
      <c r="C34">
        <v>4.0000000000000001E-3</v>
      </c>
      <c r="D34">
        <v>15</v>
      </c>
      <c r="E34" t="s">
        <v>46</v>
      </c>
      <c r="F34" t="s">
        <v>53</v>
      </c>
    </row>
    <row r="35" spans="1:6" x14ac:dyDescent="0.2">
      <c r="A35" t="s">
        <v>54</v>
      </c>
      <c r="B35">
        <v>8438</v>
      </c>
      <c r="C35">
        <v>-1E-3</v>
      </c>
      <c r="D35">
        <v>13</v>
      </c>
      <c r="E35" t="s">
        <v>42</v>
      </c>
      <c r="F35" t="s">
        <v>43</v>
      </c>
    </row>
    <row r="36" spans="1:6" x14ac:dyDescent="0.2">
      <c r="A36">
        <v>46150.601000000002</v>
      </c>
      <c r="B36">
        <v>8676</v>
      </c>
      <c r="C36">
        <v>5.0000000000000001E-3</v>
      </c>
      <c r="D36">
        <v>12</v>
      </c>
      <c r="E36" t="s">
        <v>46</v>
      </c>
      <c r="F36" t="s">
        <v>53</v>
      </c>
    </row>
    <row r="37" spans="1:6" x14ac:dyDescent="0.2">
      <c r="A37">
        <v>46206.760999999999</v>
      </c>
      <c r="B37">
        <v>8783</v>
      </c>
      <c r="C37">
        <v>-2E-3</v>
      </c>
      <c r="D37">
        <v>13</v>
      </c>
      <c r="E37" t="s">
        <v>55</v>
      </c>
      <c r="F37" t="s">
        <v>56</v>
      </c>
    </row>
    <row r="38" spans="1:6" x14ac:dyDescent="0.2">
      <c r="A38">
        <v>46469.74</v>
      </c>
      <c r="B38">
        <v>9284</v>
      </c>
      <c r="C38">
        <v>-1.0999999999999999E-2</v>
      </c>
      <c r="D38">
        <v>11</v>
      </c>
      <c r="E38" t="s">
        <v>55</v>
      </c>
      <c r="F38" t="s">
        <v>56</v>
      </c>
    </row>
    <row r="39" spans="1:6" x14ac:dyDescent="0.2">
      <c r="A39">
        <v>46470.798999999999</v>
      </c>
      <c r="B39">
        <v>9286</v>
      </c>
      <c r="C39">
        <v>-2E-3</v>
      </c>
      <c r="D39">
        <v>12</v>
      </c>
      <c r="E39" t="s">
        <v>55</v>
      </c>
      <c r="F39" t="s">
        <v>56</v>
      </c>
    </row>
    <row r="40" spans="1:6" x14ac:dyDescent="0.2">
      <c r="A40">
        <v>46511.75</v>
      </c>
      <c r="B40">
        <v>9364</v>
      </c>
      <c r="C40">
        <v>5.0000000000000001E-3</v>
      </c>
      <c r="D40">
        <v>15</v>
      </c>
      <c r="E40" t="s">
        <v>44</v>
      </c>
      <c r="F40" t="s">
        <v>45</v>
      </c>
    </row>
    <row r="41" spans="1:6" x14ac:dyDescent="0.2">
      <c r="A41">
        <v>46519.624000000003</v>
      </c>
      <c r="B41">
        <v>9379</v>
      </c>
      <c r="C41">
        <v>5.0000000000000001E-3</v>
      </c>
      <c r="D41">
        <v>17</v>
      </c>
      <c r="E41" t="s">
        <v>42</v>
      </c>
      <c r="F41" t="s">
        <v>43</v>
      </c>
    </row>
    <row r="42" spans="1:6" x14ac:dyDescent="0.2">
      <c r="A42">
        <v>46521.713000000003</v>
      </c>
      <c r="B42">
        <v>9383</v>
      </c>
      <c r="C42">
        <v>-6.0000000000000001E-3</v>
      </c>
      <c r="D42">
        <v>11</v>
      </c>
      <c r="E42" t="s">
        <v>42</v>
      </c>
      <c r="F42" t="s">
        <v>43</v>
      </c>
    </row>
    <row r="43" spans="1:6" x14ac:dyDescent="0.2">
      <c r="A43">
        <v>46699.667000000001</v>
      </c>
      <c r="B43">
        <v>9722</v>
      </c>
      <c r="C43">
        <v>-2E-3</v>
      </c>
      <c r="D43">
        <v>10</v>
      </c>
      <c r="E43" t="s">
        <v>42</v>
      </c>
      <c r="F43" t="s">
        <v>43</v>
      </c>
    </row>
    <row r="44" spans="1:6" x14ac:dyDescent="0.2">
      <c r="A44">
        <v>46756.887999999999</v>
      </c>
      <c r="B44">
        <v>9831</v>
      </c>
      <c r="C44">
        <v>2E-3</v>
      </c>
      <c r="D44">
        <v>13</v>
      </c>
      <c r="E44" t="s">
        <v>44</v>
      </c>
      <c r="F44" t="s">
        <v>45</v>
      </c>
    </row>
    <row r="45" spans="1:6" x14ac:dyDescent="0.2">
      <c r="A45">
        <v>46827.754999999997</v>
      </c>
      <c r="B45">
        <v>9966</v>
      </c>
      <c r="C45">
        <v>4.0000000000000001E-3</v>
      </c>
      <c r="D45">
        <v>12</v>
      </c>
      <c r="E45" t="s">
        <v>55</v>
      </c>
      <c r="F45" t="s">
        <v>56</v>
      </c>
    </row>
    <row r="46" spans="1:6" x14ac:dyDescent="0.2">
      <c r="A46">
        <v>46835.612999999998</v>
      </c>
      <c r="B46">
        <v>9981</v>
      </c>
      <c r="C46">
        <v>-1.2E-2</v>
      </c>
      <c r="D46">
        <v>17</v>
      </c>
      <c r="E46" t="s">
        <v>44</v>
      </c>
      <c r="F46" t="s">
        <v>45</v>
      </c>
    </row>
    <row r="47" spans="1:6" x14ac:dyDescent="0.2">
      <c r="A47">
        <v>46974.716999999997</v>
      </c>
      <c r="B47">
        <v>10246</v>
      </c>
      <c r="C47">
        <v>-1.2999999999999999E-2</v>
      </c>
      <c r="D47">
        <v>16</v>
      </c>
      <c r="E47" t="s">
        <v>46</v>
      </c>
      <c r="F47" t="s">
        <v>57</v>
      </c>
    </row>
    <row r="48" spans="1:6" x14ac:dyDescent="0.2">
      <c r="A48">
        <v>46994.671000000002</v>
      </c>
      <c r="B48">
        <v>10284</v>
      </c>
      <c r="C48">
        <v>-6.0000000000000001E-3</v>
      </c>
      <c r="D48">
        <v>10</v>
      </c>
      <c r="E48" t="s">
        <v>42</v>
      </c>
      <c r="F48" t="s">
        <v>43</v>
      </c>
    </row>
    <row r="49" spans="1:6" x14ac:dyDescent="0.2">
      <c r="A49">
        <v>46995.722999999998</v>
      </c>
      <c r="B49">
        <v>10286</v>
      </c>
      <c r="C49">
        <v>-4.0000000000000001E-3</v>
      </c>
      <c r="D49">
        <v>15</v>
      </c>
      <c r="E49" t="s">
        <v>42</v>
      </c>
      <c r="F49" t="s">
        <v>43</v>
      </c>
    </row>
    <row r="50" spans="1:6" x14ac:dyDescent="0.2">
      <c r="A50">
        <v>47540.595000000001</v>
      </c>
      <c r="B50">
        <v>11324</v>
      </c>
      <c r="C50">
        <v>-6.0000000000000001E-3</v>
      </c>
      <c r="D50">
        <v>18</v>
      </c>
      <c r="E50" t="s">
        <v>44</v>
      </c>
      <c r="F50" t="s">
        <v>45</v>
      </c>
    </row>
    <row r="53" spans="1:6" x14ac:dyDescent="0.2">
      <c r="A53">
        <v>48320.637999999999</v>
      </c>
      <c r="B53">
        <v>12810</v>
      </c>
      <c r="C53">
        <v>-3.0000000000000001E-3</v>
      </c>
      <c r="D53">
        <v>10</v>
      </c>
      <c r="E53" t="s">
        <v>60</v>
      </c>
      <c r="F53" t="s">
        <v>61</v>
      </c>
    </row>
    <row r="54" spans="1:6" x14ac:dyDescent="0.2">
      <c r="A54">
        <v>48794.644</v>
      </c>
      <c r="B54">
        <v>13713</v>
      </c>
      <c r="C54">
        <v>-5.0000000000000001E-3</v>
      </c>
      <c r="D54">
        <v>10</v>
      </c>
      <c r="E54" t="s">
        <v>60</v>
      </c>
      <c r="F54" t="s">
        <v>61</v>
      </c>
    </row>
    <row r="55" spans="1:6" x14ac:dyDescent="0.2">
      <c r="A55">
        <v>49100.680999999997</v>
      </c>
      <c r="B55">
        <v>14296</v>
      </c>
      <c r="C55">
        <v>0</v>
      </c>
      <c r="D55">
        <v>12</v>
      </c>
      <c r="E55" t="s">
        <v>60</v>
      </c>
      <c r="F55" t="s">
        <v>61</v>
      </c>
    </row>
    <row r="56" spans="1:6" x14ac:dyDescent="0.2">
      <c r="A56">
        <v>49164.713000000003</v>
      </c>
      <c r="B56">
        <v>14418</v>
      </c>
      <c r="C56">
        <v>-8.9999999999999993E-3</v>
      </c>
      <c r="D56">
        <v>16</v>
      </c>
      <c r="E56" t="s">
        <v>44</v>
      </c>
      <c r="F56" t="s">
        <v>45</v>
      </c>
    </row>
    <row r="57" spans="1:6" x14ac:dyDescent="0.2">
      <c r="A57">
        <v>49194.639000000003</v>
      </c>
      <c r="B57">
        <v>14475</v>
      </c>
      <c r="C57">
        <v>-4.0000000000000001E-3</v>
      </c>
      <c r="D57">
        <v>11</v>
      </c>
      <c r="E57" t="s">
        <v>60</v>
      </c>
      <c r="F57" t="s">
        <v>61</v>
      </c>
    </row>
    <row r="58" spans="1:6" x14ac:dyDescent="0.2">
      <c r="A58">
        <v>49333.733</v>
      </c>
      <c r="B58">
        <v>14740</v>
      </c>
      <c r="C58">
        <v>-1.4999999999999999E-2</v>
      </c>
      <c r="D58">
        <v>17</v>
      </c>
      <c r="E58" t="s">
        <v>44</v>
      </c>
      <c r="F58" t="s">
        <v>45</v>
      </c>
    </row>
    <row r="59" spans="1:6" x14ac:dyDescent="0.2">
      <c r="A59">
        <v>49635.574000000001</v>
      </c>
      <c r="B59">
        <v>15315</v>
      </c>
      <c r="C59">
        <v>-7.0000000000000001E-3</v>
      </c>
      <c r="D59">
        <v>14</v>
      </c>
      <c r="E59" t="s">
        <v>44</v>
      </c>
      <c r="F59" t="s">
        <v>45</v>
      </c>
    </row>
    <row r="60" spans="1:6" x14ac:dyDescent="0.2">
      <c r="A60">
        <v>50123.754000000001</v>
      </c>
      <c r="B60">
        <v>16245</v>
      </c>
      <c r="C60">
        <v>-8.0000000000000002E-3</v>
      </c>
      <c r="D60">
        <v>16</v>
      </c>
      <c r="E60" t="s">
        <v>60</v>
      </c>
      <c r="F60" t="s">
        <v>62</v>
      </c>
    </row>
    <row r="61" spans="1:6" x14ac:dyDescent="0.2">
      <c r="A61" t="s">
        <v>63</v>
      </c>
      <c r="B61">
        <v>16325</v>
      </c>
      <c r="C61">
        <v>-3.0000000000000001E-3</v>
      </c>
      <c r="D61">
        <v>8</v>
      </c>
      <c r="E61" t="s">
        <v>60</v>
      </c>
      <c r="F61" t="s">
        <v>62</v>
      </c>
    </row>
    <row r="62" spans="1:6" x14ac:dyDescent="0.2">
      <c r="A62">
        <v>50313.786999999997</v>
      </c>
      <c r="B62">
        <v>16607</v>
      </c>
      <c r="C62">
        <v>1E-3</v>
      </c>
      <c r="D62">
        <v>17</v>
      </c>
      <c r="E62" t="s">
        <v>44</v>
      </c>
      <c r="F62" t="s">
        <v>45</v>
      </c>
    </row>
    <row r="63" spans="1:6" x14ac:dyDescent="0.2">
      <c r="A63">
        <v>50523.75</v>
      </c>
      <c r="B63">
        <v>17007</v>
      </c>
      <c r="C63">
        <v>-6.0000000000000001E-3</v>
      </c>
      <c r="D63">
        <v>17</v>
      </c>
      <c r="E63" t="s">
        <v>44</v>
      </c>
      <c r="F63" t="s">
        <v>45</v>
      </c>
    </row>
    <row r="64" spans="1:6" x14ac:dyDescent="0.2">
      <c r="A64">
        <v>51088.574999999997</v>
      </c>
      <c r="B64">
        <v>18083</v>
      </c>
      <c r="C64">
        <v>-2E-3</v>
      </c>
      <c r="D64">
        <v>14</v>
      </c>
      <c r="E64" t="s">
        <v>44</v>
      </c>
      <c r="F64" t="s">
        <v>45</v>
      </c>
    </row>
    <row r="65" spans="1:6" x14ac:dyDescent="0.2">
      <c r="A65">
        <v>51109.572</v>
      </c>
      <c r="B65">
        <v>18123</v>
      </c>
      <c r="C65">
        <v>-2E-3</v>
      </c>
      <c r="D65">
        <v>19</v>
      </c>
      <c r="E65" t="s">
        <v>44</v>
      </c>
      <c r="F65" t="s">
        <v>45</v>
      </c>
    </row>
    <row r="66" spans="1:6" x14ac:dyDescent="0.2">
      <c r="A66">
        <v>51130.561000000002</v>
      </c>
      <c r="B66">
        <v>18163</v>
      </c>
      <c r="C66">
        <v>-0.01</v>
      </c>
      <c r="D66">
        <v>16</v>
      </c>
      <c r="E66" t="s">
        <v>44</v>
      </c>
      <c r="F66" t="s">
        <v>45</v>
      </c>
    </row>
    <row r="67" spans="1:6" x14ac:dyDescent="0.2">
      <c r="A67">
        <v>51248.669000000002</v>
      </c>
      <c r="B67">
        <v>18388</v>
      </c>
      <c r="C67">
        <v>-0.01</v>
      </c>
      <c r="D67">
        <v>16</v>
      </c>
      <c r="E67" t="s">
        <v>64</v>
      </c>
      <c r="F67" t="s">
        <v>65</v>
      </c>
    </row>
    <row r="68" spans="1:6" x14ac:dyDescent="0.2">
      <c r="A68">
        <v>51257.593000000001</v>
      </c>
      <c r="B68">
        <v>18405</v>
      </c>
      <c r="C68">
        <v>-0.01</v>
      </c>
      <c r="D68">
        <v>14</v>
      </c>
      <c r="E68" t="s">
        <v>66</v>
      </c>
      <c r="F68" t="s">
        <v>67</v>
      </c>
    </row>
    <row r="69" spans="1:6" x14ac:dyDescent="0.2">
      <c r="A69">
        <v>51261.790999999997</v>
      </c>
      <c r="B69">
        <v>18413</v>
      </c>
      <c r="C69">
        <v>-1.0999999999999999E-2</v>
      </c>
      <c r="D69">
        <v>10</v>
      </c>
      <c r="E69" t="s">
        <v>64</v>
      </c>
      <c r="F69" t="s">
        <v>65</v>
      </c>
    </row>
    <row r="70" spans="1:6" x14ac:dyDescent="0.2">
      <c r="A70">
        <v>51300.637999999999</v>
      </c>
      <c r="B70">
        <v>18487</v>
      </c>
      <c r="C70">
        <v>-8.9999999999999993E-3</v>
      </c>
      <c r="D70">
        <v>14</v>
      </c>
      <c r="E70" t="s">
        <v>64</v>
      </c>
      <c r="F70" t="s">
        <v>65</v>
      </c>
    </row>
    <row r="71" spans="1:6" x14ac:dyDescent="0.2">
      <c r="A71">
        <v>51586.718000000001</v>
      </c>
      <c r="B71">
        <v>19032</v>
      </c>
      <c r="C71">
        <v>-1.4E-2</v>
      </c>
      <c r="D71">
        <v>19</v>
      </c>
      <c r="E71" t="s">
        <v>44</v>
      </c>
      <c r="F71" t="s">
        <v>45</v>
      </c>
    </row>
    <row r="72" spans="1:6" x14ac:dyDescent="0.2">
      <c r="A72">
        <v>51607.724999999999</v>
      </c>
      <c r="B72">
        <v>19072</v>
      </c>
      <c r="C72">
        <v>-4.0000000000000001E-3</v>
      </c>
      <c r="D72">
        <v>12</v>
      </c>
      <c r="E72" t="s">
        <v>66</v>
      </c>
      <c r="F72" t="s">
        <v>67</v>
      </c>
    </row>
    <row r="73" spans="1:6" x14ac:dyDescent="0.2">
      <c r="A73" t="s">
        <v>68</v>
      </c>
      <c r="B73">
        <v>19114</v>
      </c>
      <c r="C73">
        <v>-1.2999999999999999E-2</v>
      </c>
      <c r="D73">
        <v>7</v>
      </c>
      <c r="E73" t="s">
        <v>64</v>
      </c>
      <c r="F73" t="s">
        <v>65</v>
      </c>
    </row>
    <row r="74" spans="1:6" x14ac:dyDescent="0.2">
      <c r="A74">
        <v>51629.771999999997</v>
      </c>
      <c r="B74">
        <v>19114</v>
      </c>
      <c r="C74">
        <v>-4.0000000000000001E-3</v>
      </c>
      <c r="D74">
        <v>11</v>
      </c>
      <c r="E74" t="s">
        <v>46</v>
      </c>
      <c r="F74" t="s">
        <v>53</v>
      </c>
    </row>
    <row r="75" spans="1:6" x14ac:dyDescent="0.2">
      <c r="A75">
        <v>51639.737999999998</v>
      </c>
      <c r="B75">
        <v>19133</v>
      </c>
      <c r="C75">
        <v>-1.0999999999999999E-2</v>
      </c>
      <c r="D75">
        <v>11</v>
      </c>
      <c r="E75" t="s">
        <v>64</v>
      </c>
      <c r="F75" t="s">
        <v>65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559"/>
  <sheetViews>
    <sheetView topLeftCell="A258" workbookViewId="0">
      <selection activeCell="A280" sqref="A280:IV281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15.42578125" customWidth="1"/>
    <col min="6" max="6" width="9.140625" customWidth="1"/>
    <col min="7" max="7" width="8.140625" customWidth="1"/>
    <col min="8" max="8" width="8.5703125" customWidth="1"/>
    <col min="9" max="9" width="9" customWidth="1"/>
    <col min="10" max="13" width="11.140625" customWidth="1"/>
    <col min="14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132</v>
      </c>
    </row>
    <row r="2" spans="1:7" x14ac:dyDescent="0.2">
      <c r="A2" t="s">
        <v>29</v>
      </c>
      <c r="B2" t="s">
        <v>30</v>
      </c>
      <c r="C2" t="s">
        <v>32</v>
      </c>
    </row>
    <row r="3" spans="1:7" ht="13.5" thickBot="1" x14ac:dyDescent="0.25">
      <c r="A3" t="s">
        <v>31</v>
      </c>
      <c r="C3" t="s">
        <v>69</v>
      </c>
    </row>
    <row r="4" spans="1:7" ht="14.25" thickTop="1" thickBot="1" x14ac:dyDescent="0.25">
      <c r="A4" s="6" t="s">
        <v>5</v>
      </c>
      <c r="C4" s="3">
        <v>41596.336499999998</v>
      </c>
      <c r="D4" s="4">
        <v>0.52492618000000002</v>
      </c>
    </row>
    <row r="6" spans="1:7" x14ac:dyDescent="0.2">
      <c r="A6" s="6" t="s">
        <v>6</v>
      </c>
      <c r="C6">
        <v>56</v>
      </c>
    </row>
    <row r="7" spans="1:7" x14ac:dyDescent="0.2">
      <c r="A7" t="s">
        <v>7</v>
      </c>
      <c r="C7">
        <f>+C4</f>
        <v>41596.336499999998</v>
      </c>
    </row>
    <row r="8" spans="1:7" x14ac:dyDescent="0.2">
      <c r="A8" t="s">
        <v>8</v>
      </c>
      <c r="C8">
        <f>+D4</f>
        <v>0.52492618000000002</v>
      </c>
    </row>
    <row r="9" spans="1:7" x14ac:dyDescent="0.2">
      <c r="A9" s="12" t="s">
        <v>137</v>
      </c>
      <c r="B9" s="10"/>
      <c r="C9" s="13">
        <v>8</v>
      </c>
      <c r="D9" s="10" t="s">
        <v>138</v>
      </c>
      <c r="E9" s="10"/>
    </row>
    <row r="10" spans="1:7" ht="13.5" thickBot="1" x14ac:dyDescent="0.25">
      <c r="A10" s="10"/>
      <c r="B10" s="10"/>
      <c r="C10" s="5" t="s">
        <v>25</v>
      </c>
      <c r="D10" s="5" t="s">
        <v>26</v>
      </c>
      <c r="E10" s="10"/>
    </row>
    <row r="11" spans="1:7" x14ac:dyDescent="0.2">
      <c r="A11" s="10" t="s">
        <v>21</v>
      </c>
      <c r="B11" s="10"/>
      <c r="C11" s="25">
        <f ca="1">INTERCEPT(INDIRECT($G$11):G992,INDIRECT($F$11):F992)</f>
        <v>5.7261724717374935E-3</v>
      </c>
      <c r="D11" s="14"/>
      <c r="E11" s="10"/>
      <c r="F11" s="26" t="str">
        <f>"F"&amp;E19</f>
        <v>F175</v>
      </c>
      <c r="G11" s="27" t="str">
        <f>"G"&amp;E19</f>
        <v>G175</v>
      </c>
    </row>
    <row r="12" spans="1:7" x14ac:dyDescent="0.2">
      <c r="A12" s="10" t="s">
        <v>22</v>
      </c>
      <c r="B12" s="10"/>
      <c r="C12" s="25">
        <f ca="1">SLOPE(INDIRECT($G$11):G992,INDIRECT($F$11):F992)</f>
        <v>-7.480436772121607E-7</v>
      </c>
      <c r="D12" s="14"/>
      <c r="E12" s="10"/>
    </row>
    <row r="13" spans="1:7" x14ac:dyDescent="0.2">
      <c r="A13" s="10" t="s">
        <v>24</v>
      </c>
      <c r="B13" s="10"/>
      <c r="C13" s="14" t="s">
        <v>19</v>
      </c>
      <c r="D13" s="17" t="s">
        <v>155</v>
      </c>
      <c r="E13" s="13">
        <v>1</v>
      </c>
    </row>
    <row r="14" spans="1:7" x14ac:dyDescent="0.2">
      <c r="A14" s="10"/>
      <c r="B14" s="10"/>
      <c r="C14" s="10"/>
      <c r="D14" s="17" t="s">
        <v>139</v>
      </c>
      <c r="E14" s="18">
        <f ca="1">NOW()+15018.5+$C$9/24</f>
        <v>60327.458830092597</v>
      </c>
    </row>
    <row r="15" spans="1:7" x14ac:dyDescent="0.2">
      <c r="A15" s="15" t="s">
        <v>23</v>
      </c>
      <c r="B15" s="10"/>
      <c r="C15" s="16">
        <f ca="1">(C7+C11)+(C8+C12)*INT(MAX(F21:F3533))</f>
        <v>55927.856369443994</v>
      </c>
      <c r="D15" s="17" t="s">
        <v>156</v>
      </c>
      <c r="E15" s="18">
        <f ca="1">ROUND(2*(E14-$C$7)/$C$8,0)/2+E13</f>
        <v>35684.5</v>
      </c>
    </row>
    <row r="16" spans="1:7" x14ac:dyDescent="0.2">
      <c r="A16" s="11" t="s">
        <v>9</v>
      </c>
      <c r="B16" s="10"/>
      <c r="C16" s="19">
        <f ca="1">+C8+C12</f>
        <v>0.5249254319563228</v>
      </c>
      <c r="D16" s="17" t="s">
        <v>140</v>
      </c>
      <c r="E16" s="27">
        <f ca="1">ROUND(2*(E14-$C$15)/$C$16,0)/2+E13</f>
        <v>8382.5</v>
      </c>
    </row>
    <row r="17" spans="1:19" ht="13.5" thickBot="1" x14ac:dyDescent="0.25">
      <c r="A17" s="17" t="s">
        <v>133</v>
      </c>
      <c r="B17" s="10"/>
      <c r="C17" s="10">
        <f>COUNT(C21:C2191)</f>
        <v>259</v>
      </c>
      <c r="D17" s="17" t="s">
        <v>141</v>
      </c>
      <c r="E17" s="20">
        <f ca="1">+$C$15+$C$16*E16-15018.5-$C$9/24</f>
        <v>45309.210469484533</v>
      </c>
    </row>
    <row r="18" spans="1:19" ht="14.25" thickTop="1" thickBot="1" x14ac:dyDescent="0.25">
      <c r="A18" s="11" t="s">
        <v>10</v>
      </c>
      <c r="B18" s="10"/>
      <c r="C18" s="21">
        <f ca="1">+C15</f>
        <v>55927.856369443994</v>
      </c>
      <c r="D18" s="22">
        <f ca="1">+C16</f>
        <v>0.5249254319563228</v>
      </c>
      <c r="E18" s="23" t="s">
        <v>142</v>
      </c>
    </row>
    <row r="19" spans="1:19" ht="13.5" thickTop="1" x14ac:dyDescent="0.2">
      <c r="A19" s="28" t="s">
        <v>143</v>
      </c>
      <c r="E19" s="29">
        <v>175</v>
      </c>
    </row>
    <row r="20" spans="1:19" ht="13.5" thickBot="1" x14ac:dyDescent="0.25">
      <c r="A20" s="5" t="s">
        <v>11</v>
      </c>
      <c r="B20" s="5" t="s">
        <v>12</v>
      </c>
      <c r="C20" s="5" t="s">
        <v>13</v>
      </c>
      <c r="D20" s="5" t="s">
        <v>18</v>
      </c>
      <c r="E20" s="5" t="s">
        <v>14</v>
      </c>
      <c r="F20" s="5" t="s">
        <v>15</v>
      </c>
      <c r="G20" s="5" t="s">
        <v>16</v>
      </c>
      <c r="H20" s="8" t="s">
        <v>17</v>
      </c>
      <c r="I20" s="8" t="s">
        <v>127</v>
      </c>
      <c r="J20" s="8" t="s">
        <v>124</v>
      </c>
      <c r="K20" s="8" t="s">
        <v>150</v>
      </c>
      <c r="L20" s="8" t="s">
        <v>151</v>
      </c>
      <c r="M20" s="8" t="s">
        <v>128</v>
      </c>
      <c r="N20" s="8" t="s">
        <v>41</v>
      </c>
      <c r="O20" s="8" t="s">
        <v>28</v>
      </c>
      <c r="P20" s="7" t="s">
        <v>27</v>
      </c>
      <c r="Q20" s="5" t="s">
        <v>20</v>
      </c>
      <c r="R20" s="30" t="s">
        <v>152</v>
      </c>
    </row>
    <row r="21" spans="1:19" x14ac:dyDescent="0.2">
      <c r="A21" t="s">
        <v>40</v>
      </c>
      <c r="C21" s="24">
        <v>26456.397000000001</v>
      </c>
      <c r="D21" s="24"/>
      <c r="E21">
        <f t="shared" ref="E21:E84" si="0">+(C21-C$7)/C$8</f>
        <v>-28842.035464872406</v>
      </c>
      <c r="F21">
        <f t="shared" ref="F21:F84" si="1">ROUND(2*E21,0)/2</f>
        <v>-28842</v>
      </c>
      <c r="G21">
        <f t="shared" ref="G21:G52" si="2">+C21-(C$7+F21*C$8)</f>
        <v>-1.8616439996549161E-2</v>
      </c>
      <c r="N21">
        <f t="shared" ref="N21:N42" si="3">+G21</f>
        <v>-1.8616439996549161E-2</v>
      </c>
      <c r="Q21" s="2">
        <f t="shared" ref="Q21:Q84" si="4">+C21-15018.5</f>
        <v>11437.897000000001</v>
      </c>
      <c r="S21" t="s">
        <v>39</v>
      </c>
    </row>
    <row r="22" spans="1:19" x14ac:dyDescent="0.2">
      <c r="A22" t="s">
        <v>40</v>
      </c>
      <c r="C22" s="24">
        <v>26509.449000000001</v>
      </c>
      <c r="D22" s="24"/>
      <c r="E22">
        <f t="shared" si="0"/>
        <v>-28740.969825509554</v>
      </c>
      <c r="F22">
        <f t="shared" si="1"/>
        <v>-28741</v>
      </c>
      <c r="G22">
        <f t="shared" si="2"/>
        <v>1.5839380001125392E-2</v>
      </c>
      <c r="N22">
        <f t="shared" si="3"/>
        <v>1.5839380001125392E-2</v>
      </c>
      <c r="Q22" s="2">
        <f t="shared" si="4"/>
        <v>11490.949000000001</v>
      </c>
    </row>
    <row r="23" spans="1:19" x14ac:dyDescent="0.2">
      <c r="A23" t="s">
        <v>40</v>
      </c>
      <c r="C23" s="24">
        <v>26744.607</v>
      </c>
      <c r="D23" s="24"/>
      <c r="E23">
        <f t="shared" si="0"/>
        <v>-28292.986834834563</v>
      </c>
      <c r="F23">
        <f t="shared" si="1"/>
        <v>-28293</v>
      </c>
      <c r="G23">
        <f t="shared" si="2"/>
        <v>6.9107400013308506E-3</v>
      </c>
      <c r="N23">
        <f t="shared" si="3"/>
        <v>6.9107400013308506E-3</v>
      </c>
      <c r="Q23" s="2">
        <f t="shared" si="4"/>
        <v>11726.107</v>
      </c>
    </row>
    <row r="24" spans="1:19" x14ac:dyDescent="0.2">
      <c r="A24" t="s">
        <v>40</v>
      </c>
      <c r="C24" s="24">
        <v>27133.562999999998</v>
      </c>
      <c r="D24" s="24"/>
      <c r="E24">
        <f t="shared" si="0"/>
        <v>-27552.014075579158</v>
      </c>
      <c r="F24">
        <f t="shared" si="1"/>
        <v>-27552</v>
      </c>
      <c r="G24">
        <f t="shared" si="2"/>
        <v>-7.3886399986804463E-3</v>
      </c>
      <c r="N24">
        <f t="shared" si="3"/>
        <v>-7.3886399986804463E-3</v>
      </c>
      <c r="Q24" s="2">
        <f t="shared" si="4"/>
        <v>12115.062999999998</v>
      </c>
    </row>
    <row r="25" spans="1:19" x14ac:dyDescent="0.2">
      <c r="A25" t="s">
        <v>40</v>
      </c>
      <c r="C25" s="24">
        <v>28248.505000000001</v>
      </c>
      <c r="D25" s="24"/>
      <c r="E25">
        <f t="shared" si="0"/>
        <v>-25428.016373654664</v>
      </c>
      <c r="F25">
        <f t="shared" si="1"/>
        <v>-25428</v>
      </c>
      <c r="G25">
        <f t="shared" si="2"/>
        <v>-8.5949599961168133E-3</v>
      </c>
      <c r="N25">
        <f t="shared" si="3"/>
        <v>-8.5949599961168133E-3</v>
      </c>
      <c r="Q25" s="2">
        <f t="shared" si="4"/>
        <v>13230.005000000001</v>
      </c>
    </row>
    <row r="26" spans="1:19" x14ac:dyDescent="0.2">
      <c r="A26" t="s">
        <v>40</v>
      </c>
      <c r="C26" s="24">
        <v>28310.454000000002</v>
      </c>
      <c r="D26" s="24"/>
      <c r="E26">
        <f t="shared" si="0"/>
        <v>-25310.001684427316</v>
      </c>
      <c r="F26">
        <f t="shared" si="1"/>
        <v>-25310</v>
      </c>
      <c r="G26">
        <f t="shared" si="2"/>
        <v>-8.8419999519828707E-4</v>
      </c>
      <c r="N26">
        <f t="shared" si="3"/>
        <v>-8.8419999519828707E-4</v>
      </c>
      <c r="Q26" s="2">
        <f t="shared" si="4"/>
        <v>13291.954000000002</v>
      </c>
    </row>
    <row r="27" spans="1:19" x14ac:dyDescent="0.2">
      <c r="A27" t="s">
        <v>40</v>
      </c>
      <c r="C27" s="24">
        <v>28690.491999999998</v>
      </c>
      <c r="D27" s="24"/>
      <c r="E27">
        <f t="shared" si="0"/>
        <v>-24586.017980661582</v>
      </c>
      <c r="F27">
        <f t="shared" si="1"/>
        <v>-24586</v>
      </c>
      <c r="G27">
        <f t="shared" si="2"/>
        <v>-9.4385199990938418E-3</v>
      </c>
      <c r="N27">
        <f t="shared" si="3"/>
        <v>-9.4385199990938418E-3</v>
      </c>
      <c r="Q27" s="2">
        <f t="shared" si="4"/>
        <v>13671.991999999998</v>
      </c>
    </row>
    <row r="28" spans="1:19" x14ac:dyDescent="0.2">
      <c r="A28" t="s">
        <v>40</v>
      </c>
      <c r="C28" s="24">
        <v>28751.406999999999</v>
      </c>
      <c r="D28" s="24"/>
      <c r="E28">
        <f t="shared" si="0"/>
        <v>-24469.973092216504</v>
      </c>
      <c r="F28">
        <f t="shared" si="1"/>
        <v>-24470</v>
      </c>
      <c r="G28">
        <f t="shared" si="2"/>
        <v>1.4124600002105581E-2</v>
      </c>
      <c r="N28">
        <f t="shared" si="3"/>
        <v>1.4124600002105581E-2</v>
      </c>
      <c r="Q28" s="2">
        <f t="shared" si="4"/>
        <v>13732.906999999999</v>
      </c>
    </row>
    <row r="29" spans="1:19" x14ac:dyDescent="0.2">
      <c r="A29" t="s">
        <v>40</v>
      </c>
      <c r="C29" s="24">
        <v>29014.386999999999</v>
      </c>
      <c r="D29" s="24"/>
      <c r="E29">
        <f t="shared" si="0"/>
        <v>-23968.988363278047</v>
      </c>
      <c r="F29">
        <f t="shared" si="1"/>
        <v>-23969</v>
      </c>
      <c r="G29">
        <f t="shared" si="2"/>
        <v>6.1084200024197344E-3</v>
      </c>
      <c r="N29">
        <f t="shared" si="3"/>
        <v>6.1084200024197344E-3</v>
      </c>
      <c r="Q29" s="2">
        <f t="shared" si="4"/>
        <v>13995.886999999999</v>
      </c>
    </row>
    <row r="30" spans="1:19" x14ac:dyDescent="0.2">
      <c r="A30" t="s">
        <v>40</v>
      </c>
      <c r="C30" s="24">
        <v>29341.421999999999</v>
      </c>
      <c r="D30" s="24"/>
      <c r="E30">
        <f t="shared" si="0"/>
        <v>-23345.976952416429</v>
      </c>
      <c r="F30">
        <f t="shared" si="1"/>
        <v>-23346</v>
      </c>
      <c r="G30">
        <f t="shared" si="2"/>
        <v>1.2098279999918304E-2</v>
      </c>
      <c r="N30">
        <f t="shared" si="3"/>
        <v>1.2098279999918304E-2</v>
      </c>
      <c r="Q30" s="2">
        <f t="shared" si="4"/>
        <v>14322.921999999999</v>
      </c>
    </row>
    <row r="31" spans="1:19" x14ac:dyDescent="0.2">
      <c r="A31" t="s">
        <v>40</v>
      </c>
      <c r="C31" s="24">
        <v>29373.419000000002</v>
      </c>
      <c r="D31" s="24"/>
      <c r="E31">
        <f t="shared" si="0"/>
        <v>-23285.021714862833</v>
      </c>
      <c r="F31">
        <f t="shared" si="1"/>
        <v>-23285</v>
      </c>
      <c r="G31">
        <f t="shared" si="2"/>
        <v>-1.139869999315124E-2</v>
      </c>
      <c r="N31">
        <f t="shared" si="3"/>
        <v>-1.139869999315124E-2</v>
      </c>
      <c r="Q31" s="2">
        <f t="shared" si="4"/>
        <v>14354.919000000002</v>
      </c>
    </row>
    <row r="32" spans="1:19" x14ac:dyDescent="0.2">
      <c r="A32" t="s">
        <v>40</v>
      </c>
      <c r="C32" s="24">
        <v>33525.076999999997</v>
      </c>
      <c r="D32" s="24"/>
      <c r="E32">
        <f t="shared" si="0"/>
        <v>-15375.98962962754</v>
      </c>
      <c r="F32">
        <f t="shared" si="1"/>
        <v>-15376</v>
      </c>
      <c r="G32">
        <f t="shared" si="2"/>
        <v>5.4436799982795492E-3</v>
      </c>
      <c r="N32">
        <f t="shared" si="3"/>
        <v>5.4436799982795492E-3</v>
      </c>
      <c r="Q32" s="2">
        <f t="shared" si="4"/>
        <v>18506.576999999997</v>
      </c>
    </row>
    <row r="33" spans="1:33" x14ac:dyDescent="0.2">
      <c r="A33" t="s">
        <v>40</v>
      </c>
      <c r="C33" s="24">
        <v>36611.631000000001</v>
      </c>
      <c r="D33" s="24"/>
      <c r="E33">
        <f t="shared" si="0"/>
        <v>-9496.0123726349411</v>
      </c>
      <c r="F33">
        <f t="shared" si="1"/>
        <v>-9496</v>
      </c>
      <c r="G33">
        <f t="shared" si="2"/>
        <v>-6.4947199934977107E-3</v>
      </c>
      <c r="N33">
        <f t="shared" si="3"/>
        <v>-6.4947199934977107E-3</v>
      </c>
      <c r="Q33" s="2">
        <f t="shared" si="4"/>
        <v>21593.131000000001</v>
      </c>
    </row>
    <row r="34" spans="1:33" x14ac:dyDescent="0.2">
      <c r="A34" t="s">
        <v>40</v>
      </c>
      <c r="C34" s="24">
        <v>36612.675000000003</v>
      </c>
      <c r="D34" s="24"/>
      <c r="E34">
        <f t="shared" si="0"/>
        <v>-9494.0235215549637</v>
      </c>
      <c r="F34">
        <f t="shared" si="1"/>
        <v>-9494</v>
      </c>
      <c r="G34">
        <f t="shared" si="2"/>
        <v>-1.2347079995379318E-2</v>
      </c>
      <c r="N34">
        <f t="shared" si="3"/>
        <v>-1.2347079995379318E-2</v>
      </c>
      <c r="Q34" s="2">
        <f t="shared" si="4"/>
        <v>21594.175000000003</v>
      </c>
    </row>
    <row r="35" spans="1:33" x14ac:dyDescent="0.2">
      <c r="A35" t="s">
        <v>40</v>
      </c>
      <c r="C35" s="24">
        <v>36630.565000000002</v>
      </c>
      <c r="D35" s="24"/>
      <c r="E35">
        <f t="shared" si="0"/>
        <v>-9459.9425389680418</v>
      </c>
      <c r="F35">
        <f t="shared" si="1"/>
        <v>-9460</v>
      </c>
      <c r="G35">
        <f t="shared" si="2"/>
        <v>3.0162800001562573E-2</v>
      </c>
      <c r="N35">
        <f t="shared" si="3"/>
        <v>3.0162800001562573E-2</v>
      </c>
      <c r="Q35" s="2">
        <f t="shared" si="4"/>
        <v>21612.065000000002</v>
      </c>
    </row>
    <row r="36" spans="1:33" x14ac:dyDescent="0.2">
      <c r="A36" t="s">
        <v>40</v>
      </c>
      <c r="C36" s="24">
        <v>36661.497000000003</v>
      </c>
      <c r="D36" s="24"/>
      <c r="E36">
        <f t="shared" si="0"/>
        <v>-9401.0161581195935</v>
      </c>
      <c r="F36">
        <f t="shared" si="1"/>
        <v>-9401</v>
      </c>
      <c r="G36">
        <f t="shared" si="2"/>
        <v>-8.4818199975416064E-3</v>
      </c>
      <c r="N36">
        <f t="shared" si="3"/>
        <v>-8.4818199975416064E-3</v>
      </c>
      <c r="Q36" s="2">
        <f t="shared" si="4"/>
        <v>21642.997000000003</v>
      </c>
    </row>
    <row r="37" spans="1:33" x14ac:dyDescent="0.2">
      <c r="A37" t="s">
        <v>40</v>
      </c>
      <c r="C37" s="24">
        <v>36662.553999999996</v>
      </c>
      <c r="D37" s="24"/>
      <c r="E37">
        <f t="shared" si="0"/>
        <v>-9399.0025416526205</v>
      </c>
      <c r="F37">
        <f t="shared" si="1"/>
        <v>-9399</v>
      </c>
      <c r="G37">
        <f t="shared" si="2"/>
        <v>-1.3341800004127435E-3</v>
      </c>
      <c r="N37">
        <f t="shared" si="3"/>
        <v>-1.3341800004127435E-3</v>
      </c>
      <c r="Q37" s="2">
        <f t="shared" si="4"/>
        <v>21644.053999999996</v>
      </c>
    </row>
    <row r="38" spans="1:33" x14ac:dyDescent="0.2">
      <c r="A38" t="s">
        <v>40</v>
      </c>
      <c r="C38" s="24">
        <v>39946.758099999999</v>
      </c>
      <c r="D38" s="24"/>
      <c r="E38">
        <f t="shared" si="0"/>
        <v>-3142.4959600986149</v>
      </c>
      <c r="F38">
        <f t="shared" si="1"/>
        <v>-3142.5</v>
      </c>
      <c r="G38">
        <f t="shared" si="2"/>
        <v>2.1206500023254193E-3</v>
      </c>
      <c r="N38">
        <f t="shared" si="3"/>
        <v>2.1206500023254193E-3</v>
      </c>
      <c r="Q38" s="2">
        <f t="shared" si="4"/>
        <v>24928.258099999999</v>
      </c>
    </row>
    <row r="39" spans="1:33" x14ac:dyDescent="0.2">
      <c r="A39" t="s">
        <v>40</v>
      </c>
      <c r="C39" s="24">
        <v>39948.595500000003</v>
      </c>
      <c r="D39" s="24"/>
      <c r="E39">
        <f t="shared" si="0"/>
        <v>-3138.9956583990429</v>
      </c>
      <c r="F39">
        <f t="shared" si="1"/>
        <v>-3139</v>
      </c>
      <c r="G39">
        <f t="shared" si="2"/>
        <v>2.2790200091549195E-3</v>
      </c>
      <c r="N39">
        <f t="shared" si="3"/>
        <v>2.2790200091549195E-3</v>
      </c>
      <c r="Q39" s="2">
        <f t="shared" si="4"/>
        <v>24930.095500000003</v>
      </c>
    </row>
    <row r="40" spans="1:33" x14ac:dyDescent="0.2">
      <c r="A40" t="s">
        <v>40</v>
      </c>
      <c r="C40" s="24">
        <v>39963.818299999999</v>
      </c>
      <c r="D40" s="24"/>
      <c r="E40">
        <f t="shared" si="0"/>
        <v>-3109.9957712149135</v>
      </c>
      <c r="F40">
        <f t="shared" si="1"/>
        <v>-3110</v>
      </c>
      <c r="G40">
        <f t="shared" si="2"/>
        <v>2.2198000006028451E-3</v>
      </c>
      <c r="N40">
        <f t="shared" si="3"/>
        <v>2.2198000006028451E-3</v>
      </c>
      <c r="Q40" s="2">
        <f t="shared" si="4"/>
        <v>24945.318299999999</v>
      </c>
    </row>
    <row r="41" spans="1:33" x14ac:dyDescent="0.2">
      <c r="A41" t="s">
        <v>40</v>
      </c>
      <c r="C41" s="24">
        <v>40324.703999999998</v>
      </c>
      <c r="D41" s="24"/>
      <c r="E41">
        <f t="shared" si="0"/>
        <v>-2422.497769114887</v>
      </c>
      <c r="F41">
        <f t="shared" si="1"/>
        <v>-2422.5</v>
      </c>
      <c r="G41">
        <f t="shared" si="2"/>
        <v>1.171049996628426E-3</v>
      </c>
      <c r="N41">
        <f t="shared" si="3"/>
        <v>1.171049996628426E-3</v>
      </c>
      <c r="Q41" s="2">
        <f t="shared" si="4"/>
        <v>25306.203999999998</v>
      </c>
    </row>
    <row r="42" spans="1:33" x14ac:dyDescent="0.2">
      <c r="A42" t="s">
        <v>40</v>
      </c>
      <c r="C42" s="24">
        <v>40707.635199999997</v>
      </c>
      <c r="D42" s="24"/>
      <c r="E42">
        <f t="shared" si="0"/>
        <v>-1693.0024332183252</v>
      </c>
      <c r="F42">
        <f t="shared" si="1"/>
        <v>-1693</v>
      </c>
      <c r="G42">
        <f t="shared" si="2"/>
        <v>-1.2772600020980462E-3</v>
      </c>
      <c r="N42">
        <f t="shared" si="3"/>
        <v>-1.2772600020980462E-3</v>
      </c>
      <c r="Q42" s="2">
        <f t="shared" si="4"/>
        <v>25689.135199999997</v>
      </c>
    </row>
    <row r="43" spans="1:33" x14ac:dyDescent="0.2">
      <c r="A43" t="s">
        <v>71</v>
      </c>
      <c r="C43" s="24">
        <v>40708.685299999997</v>
      </c>
      <c r="D43" s="24"/>
      <c r="E43">
        <f t="shared" si="0"/>
        <v>-1691.0019614567523</v>
      </c>
      <c r="F43">
        <f t="shared" si="1"/>
        <v>-1691</v>
      </c>
      <c r="G43">
        <f t="shared" si="2"/>
        <v>-1.0296199980075471E-3</v>
      </c>
      <c r="N43">
        <f>G43</f>
        <v>-1.0296199980075471E-3</v>
      </c>
      <c r="Q43" s="2">
        <f t="shared" si="4"/>
        <v>25690.185299999997</v>
      </c>
      <c r="AC43" t="s">
        <v>70</v>
      </c>
      <c r="AG43" t="s">
        <v>72</v>
      </c>
    </row>
    <row r="44" spans="1:33" x14ac:dyDescent="0.2">
      <c r="A44" t="s">
        <v>40</v>
      </c>
      <c r="C44" s="24">
        <v>40708.685299999997</v>
      </c>
      <c r="D44" s="24"/>
      <c r="E44">
        <f t="shared" si="0"/>
        <v>-1691.0019614567523</v>
      </c>
      <c r="F44">
        <f t="shared" si="1"/>
        <v>-1691</v>
      </c>
      <c r="G44">
        <f t="shared" si="2"/>
        <v>-1.0296199980075471E-3</v>
      </c>
      <c r="N44">
        <f>+G44</f>
        <v>-1.0296199980075471E-3</v>
      </c>
      <c r="Q44" s="2">
        <f t="shared" si="4"/>
        <v>25690.185299999997</v>
      </c>
    </row>
    <row r="45" spans="1:33" x14ac:dyDescent="0.2">
      <c r="A45" t="s">
        <v>71</v>
      </c>
      <c r="C45" s="24">
        <v>40710.784099999997</v>
      </c>
      <c r="D45" s="24"/>
      <c r="E45">
        <f t="shared" si="0"/>
        <v>-1687.0036849752864</v>
      </c>
      <c r="F45">
        <f t="shared" si="1"/>
        <v>-1687</v>
      </c>
      <c r="G45">
        <f t="shared" si="2"/>
        <v>-1.9343399981153198E-3</v>
      </c>
      <c r="N45">
        <f>G45</f>
        <v>-1.9343399981153198E-3</v>
      </c>
      <c r="Q45" s="2">
        <f t="shared" si="4"/>
        <v>25692.284099999997</v>
      </c>
      <c r="AC45" t="s">
        <v>70</v>
      </c>
      <c r="AG45" t="s">
        <v>72</v>
      </c>
    </row>
    <row r="46" spans="1:33" x14ac:dyDescent="0.2">
      <c r="A46" t="s">
        <v>40</v>
      </c>
      <c r="C46" s="24">
        <v>40710.784099999997</v>
      </c>
      <c r="D46" s="24"/>
      <c r="E46">
        <f t="shared" si="0"/>
        <v>-1687.0036849752864</v>
      </c>
      <c r="F46">
        <f t="shared" si="1"/>
        <v>-1687</v>
      </c>
      <c r="G46">
        <f t="shared" si="2"/>
        <v>-1.9343399981153198E-3</v>
      </c>
      <c r="N46">
        <f>+G46</f>
        <v>-1.9343399981153198E-3</v>
      </c>
      <c r="Q46" s="2">
        <f t="shared" si="4"/>
        <v>25692.284099999997</v>
      </c>
    </row>
    <row r="47" spans="1:33" x14ac:dyDescent="0.2">
      <c r="A47" t="s">
        <v>71</v>
      </c>
      <c r="C47" s="24">
        <v>40711.834000000003</v>
      </c>
      <c r="D47" s="24"/>
      <c r="E47">
        <f t="shared" si="0"/>
        <v>-1685.0035942196578</v>
      </c>
      <c r="F47">
        <f t="shared" si="1"/>
        <v>-1685</v>
      </c>
      <c r="G47">
        <f t="shared" si="2"/>
        <v>-1.8866999962483533E-3</v>
      </c>
      <c r="N47">
        <f>G47</f>
        <v>-1.8866999962483533E-3</v>
      </c>
      <c r="Q47" s="2">
        <f t="shared" si="4"/>
        <v>25693.334000000003</v>
      </c>
      <c r="AC47" t="s">
        <v>70</v>
      </c>
      <c r="AG47" t="s">
        <v>72</v>
      </c>
    </row>
    <row r="48" spans="1:33" x14ac:dyDescent="0.2">
      <c r="A48" t="s">
        <v>40</v>
      </c>
      <c r="C48" s="24">
        <v>40711.834000000003</v>
      </c>
      <c r="D48" s="24"/>
      <c r="E48">
        <f t="shared" si="0"/>
        <v>-1685.0035942196578</v>
      </c>
      <c r="F48">
        <f t="shared" si="1"/>
        <v>-1685</v>
      </c>
      <c r="G48">
        <f t="shared" si="2"/>
        <v>-1.8866999962483533E-3</v>
      </c>
      <c r="N48">
        <f>+G48</f>
        <v>-1.8866999962483533E-3</v>
      </c>
      <c r="Q48" s="2">
        <f t="shared" si="4"/>
        <v>25693.334000000003</v>
      </c>
    </row>
    <row r="49" spans="1:33" x14ac:dyDescent="0.2">
      <c r="A49" t="s">
        <v>74</v>
      </c>
      <c r="C49" s="24">
        <v>41396.303999999996</v>
      </c>
      <c r="D49" s="24"/>
      <c r="E49">
        <f t="shared" si="0"/>
        <v>-381.06786748567418</v>
      </c>
      <c r="F49">
        <f t="shared" si="1"/>
        <v>-381</v>
      </c>
      <c r="G49">
        <f t="shared" si="2"/>
        <v>-3.5625420001451857E-2</v>
      </c>
      <c r="N49">
        <f>G49</f>
        <v>-3.5625420001451857E-2</v>
      </c>
      <c r="Q49" s="2">
        <f t="shared" si="4"/>
        <v>26377.803999999996</v>
      </c>
      <c r="AC49" t="s">
        <v>73</v>
      </c>
      <c r="AG49" t="s">
        <v>72</v>
      </c>
    </row>
    <row r="50" spans="1:33" x14ac:dyDescent="0.2">
      <c r="A50" t="s">
        <v>75</v>
      </c>
      <c r="C50" s="24">
        <v>41460.385999999999</v>
      </c>
      <c r="D50" s="24"/>
      <c r="E50">
        <f t="shared" si="0"/>
        <v>-258.98974975871658</v>
      </c>
      <c r="F50">
        <f t="shared" si="1"/>
        <v>-259</v>
      </c>
      <c r="G50">
        <f t="shared" si="2"/>
        <v>5.3806200012331828E-3</v>
      </c>
      <c r="L50">
        <f>F50</f>
        <v>-259</v>
      </c>
      <c r="Q50" s="2">
        <f t="shared" si="4"/>
        <v>26441.885999999999</v>
      </c>
      <c r="AC50" t="s">
        <v>73</v>
      </c>
      <c r="AG50" t="s">
        <v>72</v>
      </c>
    </row>
    <row r="51" spans="1:33" x14ac:dyDescent="0.2">
      <c r="A51" t="s">
        <v>77</v>
      </c>
      <c r="C51" s="24">
        <v>41460.387999999999</v>
      </c>
      <c r="D51" s="24"/>
      <c r="E51">
        <f t="shared" si="0"/>
        <v>-258.98593969917562</v>
      </c>
      <c r="F51">
        <f t="shared" si="1"/>
        <v>-259</v>
      </c>
      <c r="G51">
        <f t="shared" si="2"/>
        <v>7.3806200016406365E-3</v>
      </c>
      <c r="L51">
        <f>F51</f>
        <v>-259</v>
      </c>
      <c r="Q51" s="2">
        <f t="shared" si="4"/>
        <v>26441.887999999999</v>
      </c>
      <c r="AD51">
        <v>8</v>
      </c>
      <c r="AE51" t="s">
        <v>76</v>
      </c>
      <c r="AG51" t="s">
        <v>78</v>
      </c>
    </row>
    <row r="52" spans="1:33" x14ac:dyDescent="0.2">
      <c r="A52" t="s">
        <v>77</v>
      </c>
      <c r="C52" s="24">
        <v>41471.402000000002</v>
      </c>
      <c r="D52" s="24"/>
      <c r="E52">
        <f t="shared" si="0"/>
        <v>-238.00394181139097</v>
      </c>
      <c r="F52">
        <f t="shared" si="1"/>
        <v>-238</v>
      </c>
      <c r="G52">
        <f t="shared" si="2"/>
        <v>-2.0691599929705262E-3</v>
      </c>
      <c r="L52">
        <f>F52</f>
        <v>-238</v>
      </c>
      <c r="Q52" s="2">
        <f t="shared" si="4"/>
        <v>26452.902000000002</v>
      </c>
      <c r="AD52">
        <v>10</v>
      </c>
      <c r="AE52" t="s">
        <v>76</v>
      </c>
      <c r="AG52" t="s">
        <v>78</v>
      </c>
    </row>
    <row r="53" spans="1:33" x14ac:dyDescent="0.2">
      <c r="A53" t="s">
        <v>75</v>
      </c>
      <c r="C53" s="24">
        <v>41471.402999999998</v>
      </c>
      <c r="D53" s="24"/>
      <c r="E53">
        <f t="shared" si="0"/>
        <v>-238.00203678162742</v>
      </c>
      <c r="F53">
        <f t="shared" si="1"/>
        <v>-238</v>
      </c>
      <c r="G53">
        <f t="shared" ref="G53:G84" si="5">+C53-(C$7+F53*C$8)</f>
        <v>-1.0691599964047782E-3</v>
      </c>
      <c r="L53">
        <f>F53</f>
        <v>-238</v>
      </c>
      <c r="Q53" s="2">
        <f t="shared" si="4"/>
        <v>26452.902999999998</v>
      </c>
      <c r="AC53" t="s">
        <v>73</v>
      </c>
      <c r="AG53" t="s">
        <v>72</v>
      </c>
    </row>
    <row r="54" spans="1:33" x14ac:dyDescent="0.2">
      <c r="A54" t="s">
        <v>35</v>
      </c>
      <c r="C54" s="24">
        <v>41498.703600000001</v>
      </c>
      <c r="D54" s="24" t="s">
        <v>19</v>
      </c>
      <c r="E54">
        <f t="shared" si="0"/>
        <v>-185.99358104028431</v>
      </c>
      <c r="F54">
        <f t="shared" si="1"/>
        <v>-186</v>
      </c>
      <c r="G54">
        <f t="shared" si="5"/>
        <v>3.3694800004013814E-3</v>
      </c>
      <c r="N54">
        <f>+G54</f>
        <v>3.3694800004013814E-3</v>
      </c>
      <c r="Q54" s="2">
        <f t="shared" si="4"/>
        <v>26480.203600000001</v>
      </c>
      <c r="S54" t="s">
        <v>36</v>
      </c>
    </row>
    <row r="55" spans="1:33" x14ac:dyDescent="0.2">
      <c r="A55" t="s">
        <v>79</v>
      </c>
      <c r="C55" s="24">
        <v>41536.500999999997</v>
      </c>
      <c r="D55" s="24"/>
      <c r="E55">
        <f t="shared" si="0"/>
        <v>-113.98840880826528</v>
      </c>
      <c r="F55">
        <f t="shared" si="1"/>
        <v>-114</v>
      </c>
      <c r="G55">
        <f t="shared" si="5"/>
        <v>6.0845199986943044E-3</v>
      </c>
      <c r="L55">
        <f>F55</f>
        <v>-114</v>
      </c>
      <c r="Q55" s="2">
        <f t="shared" si="4"/>
        <v>26518.000999999997</v>
      </c>
      <c r="AC55" t="s">
        <v>73</v>
      </c>
      <c r="AD55">
        <v>10</v>
      </c>
      <c r="AE55" t="s">
        <v>76</v>
      </c>
      <c r="AG55" t="s">
        <v>78</v>
      </c>
    </row>
    <row r="56" spans="1:33" x14ac:dyDescent="0.2">
      <c r="A56" t="s">
        <v>17</v>
      </c>
      <c r="C56" s="24">
        <v>41596.336499999998</v>
      </c>
      <c r="D56" s="24" t="s">
        <v>19</v>
      </c>
      <c r="E56">
        <f t="shared" si="0"/>
        <v>0</v>
      </c>
      <c r="F56">
        <f t="shared" si="1"/>
        <v>0</v>
      </c>
      <c r="G56">
        <f t="shared" si="5"/>
        <v>0</v>
      </c>
      <c r="H56">
        <f>+G56</f>
        <v>0</v>
      </c>
      <c r="Q56" s="2">
        <f t="shared" si="4"/>
        <v>26577.836499999998</v>
      </c>
    </row>
    <row r="57" spans="1:33" x14ac:dyDescent="0.2">
      <c r="A57" t="s">
        <v>80</v>
      </c>
      <c r="C57" s="24">
        <v>41743.317999999999</v>
      </c>
      <c r="D57" s="24"/>
      <c r="E57">
        <f t="shared" si="0"/>
        <v>280.00413315259237</v>
      </c>
      <c r="F57">
        <f t="shared" si="1"/>
        <v>280</v>
      </c>
      <c r="G57">
        <f t="shared" si="5"/>
        <v>2.1696000039810315E-3</v>
      </c>
      <c r="L57">
        <f>F57</f>
        <v>280</v>
      </c>
      <c r="O57">
        <f t="shared" ref="O57:O120" ca="1" si="6">+C$11+C$12*F57</f>
        <v>5.5167202421180887E-3</v>
      </c>
      <c r="Q57" s="2">
        <f t="shared" si="4"/>
        <v>26724.817999999999</v>
      </c>
      <c r="AC57" t="s">
        <v>73</v>
      </c>
      <c r="AD57">
        <v>7</v>
      </c>
      <c r="AE57" t="s">
        <v>76</v>
      </c>
      <c r="AG57" t="s">
        <v>78</v>
      </c>
    </row>
    <row r="58" spans="1:33" x14ac:dyDescent="0.2">
      <c r="A58" t="s">
        <v>82</v>
      </c>
      <c r="C58" s="24">
        <v>41798.438000000002</v>
      </c>
      <c r="D58" s="24"/>
      <c r="E58">
        <f t="shared" si="0"/>
        <v>385.00937407999788</v>
      </c>
      <c r="F58">
        <f t="shared" si="1"/>
        <v>385</v>
      </c>
      <c r="G58">
        <f t="shared" si="5"/>
        <v>4.9207000047317706E-3</v>
      </c>
      <c r="K58">
        <f>G58</f>
        <v>4.9207000047317706E-3</v>
      </c>
      <c r="O58">
        <f t="shared" ca="1" si="6"/>
        <v>5.4381756560108116E-3</v>
      </c>
      <c r="Q58" s="2">
        <f t="shared" si="4"/>
        <v>26779.938000000002</v>
      </c>
      <c r="AC58" t="s">
        <v>81</v>
      </c>
      <c r="AG58" t="s">
        <v>72</v>
      </c>
    </row>
    <row r="59" spans="1:33" x14ac:dyDescent="0.2">
      <c r="A59" t="s">
        <v>35</v>
      </c>
      <c r="C59" s="24">
        <v>41864.0507</v>
      </c>
      <c r="D59" s="24" t="s">
        <v>19</v>
      </c>
      <c r="E59">
        <f t="shared" si="0"/>
        <v>510.00352087602516</v>
      </c>
      <c r="F59">
        <f t="shared" si="1"/>
        <v>510</v>
      </c>
      <c r="G59">
        <f t="shared" si="5"/>
        <v>1.8482000014046207E-3</v>
      </c>
      <c r="N59">
        <f>+G59</f>
        <v>1.8482000014046207E-3</v>
      </c>
      <c r="O59">
        <f t="shared" ca="1" si="6"/>
        <v>5.3446701963592918E-3</v>
      </c>
      <c r="Q59" s="2">
        <f t="shared" si="4"/>
        <v>26845.5507</v>
      </c>
    </row>
    <row r="60" spans="1:33" x14ac:dyDescent="0.2">
      <c r="A60" t="s">
        <v>35</v>
      </c>
      <c r="C60" s="24">
        <v>42229.393300000003</v>
      </c>
      <c r="D60" s="24"/>
      <c r="E60">
        <f t="shared" si="0"/>
        <v>1205.9920501583779</v>
      </c>
      <c r="F60">
        <f t="shared" si="1"/>
        <v>1206</v>
      </c>
      <c r="G60">
        <f t="shared" si="5"/>
        <v>-4.1730799930519424E-3</v>
      </c>
      <c r="N60">
        <f>+G60</f>
        <v>-4.1730799930519424E-3</v>
      </c>
      <c r="O60">
        <f t="shared" ca="1" si="6"/>
        <v>4.8240317970196277E-3</v>
      </c>
      <c r="Q60" s="2">
        <f t="shared" si="4"/>
        <v>27210.893300000003</v>
      </c>
    </row>
    <row r="61" spans="1:33" x14ac:dyDescent="0.2">
      <c r="A61" t="s">
        <v>38</v>
      </c>
      <c r="C61" s="24">
        <v>42236.743999999999</v>
      </c>
      <c r="D61" s="24">
        <v>7.0000000000000001E-3</v>
      </c>
      <c r="E61">
        <f t="shared" si="0"/>
        <v>1219.9953524893751</v>
      </c>
      <c r="F61">
        <f t="shared" si="1"/>
        <v>1220</v>
      </c>
      <c r="G61">
        <f t="shared" si="5"/>
        <v>-2.4396000007982366E-3</v>
      </c>
      <c r="K61">
        <f>+G61</f>
        <v>-2.4396000007982366E-3</v>
      </c>
      <c r="O61">
        <f t="shared" ca="1" si="6"/>
        <v>4.8135591855386576E-3</v>
      </c>
      <c r="Q61" s="2">
        <f t="shared" si="4"/>
        <v>27218.243999999999</v>
      </c>
    </row>
    <row r="62" spans="1:33" x14ac:dyDescent="0.2">
      <c r="A62" t="s">
        <v>83</v>
      </c>
      <c r="C62" s="24">
        <v>42241.464</v>
      </c>
      <c r="D62" s="24"/>
      <c r="E62">
        <f t="shared" si="0"/>
        <v>1228.9870930042055</v>
      </c>
      <c r="F62">
        <f t="shared" si="1"/>
        <v>1229</v>
      </c>
      <c r="G62">
        <f t="shared" si="5"/>
        <v>-6.77521999750752E-3</v>
      </c>
      <c r="L62">
        <f>F62</f>
        <v>1229</v>
      </c>
      <c r="O62">
        <f t="shared" ca="1" si="6"/>
        <v>4.8068267924437479E-3</v>
      </c>
      <c r="Q62" s="2">
        <f t="shared" si="4"/>
        <v>27222.964</v>
      </c>
      <c r="AC62" t="s">
        <v>73</v>
      </c>
      <c r="AD62">
        <v>8</v>
      </c>
      <c r="AE62" t="s">
        <v>76</v>
      </c>
      <c r="AG62" t="s">
        <v>78</v>
      </c>
    </row>
    <row r="63" spans="1:33" x14ac:dyDescent="0.2">
      <c r="A63" t="s">
        <v>38</v>
      </c>
      <c r="C63" s="24">
        <v>42245.665000000001</v>
      </c>
      <c r="D63" s="24">
        <v>7.0000000000000001E-3</v>
      </c>
      <c r="E63">
        <f t="shared" si="0"/>
        <v>1236.9901230683583</v>
      </c>
      <c r="F63">
        <f t="shared" si="1"/>
        <v>1237</v>
      </c>
      <c r="G63">
        <f t="shared" si="5"/>
        <v>-5.1846599963027984E-3</v>
      </c>
      <c r="K63">
        <f>+G63</f>
        <v>-5.1846599963027984E-3</v>
      </c>
      <c r="O63">
        <f t="shared" ca="1" si="6"/>
        <v>4.8008424430260512E-3</v>
      </c>
      <c r="Q63" s="2">
        <f t="shared" si="4"/>
        <v>27227.165000000001</v>
      </c>
    </row>
    <row r="64" spans="1:33" x14ac:dyDescent="0.2">
      <c r="A64" t="s">
        <v>83</v>
      </c>
      <c r="C64" s="24">
        <v>42251.434999999998</v>
      </c>
      <c r="D64" s="24"/>
      <c r="E64">
        <f t="shared" si="0"/>
        <v>1247.9821448417756</v>
      </c>
      <c r="F64">
        <f t="shared" si="1"/>
        <v>1248</v>
      </c>
      <c r="G64">
        <f t="shared" si="5"/>
        <v>-9.3726400009472854E-3</v>
      </c>
      <c r="L64">
        <f>F64</f>
        <v>1248</v>
      </c>
      <c r="O64">
        <f t="shared" ca="1" si="6"/>
        <v>4.7926139625767174E-3</v>
      </c>
      <c r="Q64" s="2">
        <f t="shared" si="4"/>
        <v>27232.934999999998</v>
      </c>
      <c r="AC64" t="s">
        <v>73</v>
      </c>
      <c r="AD64">
        <v>9</v>
      </c>
      <c r="AE64" t="s">
        <v>76</v>
      </c>
      <c r="AG64" t="s">
        <v>78</v>
      </c>
    </row>
    <row r="65" spans="1:33" x14ac:dyDescent="0.2">
      <c r="A65" t="s">
        <v>38</v>
      </c>
      <c r="C65" s="24">
        <v>42265.618999999999</v>
      </c>
      <c r="D65" s="24">
        <v>7.0000000000000001E-3</v>
      </c>
      <c r="E65">
        <f t="shared" si="0"/>
        <v>1275.0030871007446</v>
      </c>
      <c r="F65">
        <f t="shared" si="1"/>
        <v>1275</v>
      </c>
      <c r="G65">
        <f t="shared" si="5"/>
        <v>1.6204999992623925E-3</v>
      </c>
      <c r="K65">
        <f>+G65</f>
        <v>1.6204999992623925E-3</v>
      </c>
      <c r="O65">
        <f t="shared" ca="1" si="6"/>
        <v>4.7724167832919884E-3</v>
      </c>
      <c r="Q65" s="2">
        <f t="shared" si="4"/>
        <v>27247.118999999999</v>
      </c>
    </row>
    <row r="66" spans="1:33" x14ac:dyDescent="0.2">
      <c r="A66" t="s">
        <v>84</v>
      </c>
      <c r="C66" s="24">
        <v>42404.718000000001</v>
      </c>
      <c r="D66" s="24"/>
      <c r="E66">
        <f t="shared" si="0"/>
        <v>1539.9908230905974</v>
      </c>
      <c r="F66">
        <f t="shared" si="1"/>
        <v>1540</v>
      </c>
      <c r="G66">
        <f t="shared" si="5"/>
        <v>-4.8171999951591715E-3</v>
      </c>
      <c r="L66">
        <f t="shared" ref="L66:L74" si="7">F66</f>
        <v>1540</v>
      </c>
      <c r="O66">
        <f t="shared" ca="1" si="6"/>
        <v>4.5741852088307658E-3</v>
      </c>
      <c r="Q66" s="2">
        <f t="shared" si="4"/>
        <v>27386.218000000001</v>
      </c>
      <c r="AC66" t="s">
        <v>73</v>
      </c>
      <c r="AD66">
        <v>8</v>
      </c>
      <c r="AE66" t="s">
        <v>76</v>
      </c>
      <c r="AG66" t="s">
        <v>78</v>
      </c>
    </row>
    <row r="67" spans="1:33" x14ac:dyDescent="0.2">
      <c r="A67" t="s">
        <v>84</v>
      </c>
      <c r="C67" s="24">
        <v>42405.249000000003</v>
      </c>
      <c r="D67" s="24"/>
      <c r="E67">
        <f t="shared" si="0"/>
        <v>1541.0023938985207</v>
      </c>
      <c r="F67">
        <f t="shared" si="1"/>
        <v>1541</v>
      </c>
      <c r="G67">
        <f t="shared" si="5"/>
        <v>1.2566200093715452E-3</v>
      </c>
      <c r="L67">
        <f t="shared" si="7"/>
        <v>1541</v>
      </c>
      <c r="O67">
        <f t="shared" ca="1" si="6"/>
        <v>4.5734371651535537E-3</v>
      </c>
      <c r="Q67" s="2">
        <f t="shared" si="4"/>
        <v>27386.749000000003</v>
      </c>
      <c r="AC67" t="s">
        <v>73</v>
      </c>
      <c r="AD67">
        <v>9</v>
      </c>
      <c r="AE67" t="s">
        <v>76</v>
      </c>
      <c r="AG67" t="s">
        <v>78</v>
      </c>
    </row>
    <row r="68" spans="1:33" x14ac:dyDescent="0.2">
      <c r="A68" t="s">
        <v>85</v>
      </c>
      <c r="C68" s="24">
        <v>42417.321000000004</v>
      </c>
      <c r="D68" s="24"/>
      <c r="E68">
        <f t="shared" si="0"/>
        <v>1563.999913283056</v>
      </c>
      <c r="F68">
        <f t="shared" si="1"/>
        <v>1564</v>
      </c>
      <c r="G68">
        <f t="shared" si="5"/>
        <v>-4.5519991545006633E-5</v>
      </c>
      <c r="L68">
        <f t="shared" si="7"/>
        <v>1564</v>
      </c>
      <c r="O68">
        <f t="shared" ca="1" si="6"/>
        <v>4.5562321605776739E-3</v>
      </c>
      <c r="Q68" s="2">
        <f t="shared" si="4"/>
        <v>27398.821000000004</v>
      </c>
      <c r="AC68" t="s">
        <v>73</v>
      </c>
      <c r="AD68">
        <v>6</v>
      </c>
      <c r="AE68" t="s">
        <v>76</v>
      </c>
      <c r="AG68" t="s">
        <v>78</v>
      </c>
    </row>
    <row r="69" spans="1:33" x14ac:dyDescent="0.2">
      <c r="A69" t="s">
        <v>85</v>
      </c>
      <c r="C69" s="24">
        <v>42439.358999999997</v>
      </c>
      <c r="D69" s="24"/>
      <c r="E69">
        <f t="shared" si="0"/>
        <v>1605.9829593563024</v>
      </c>
      <c r="F69">
        <f t="shared" si="1"/>
        <v>1606</v>
      </c>
      <c r="G69">
        <f t="shared" si="5"/>
        <v>-8.9450800005579367E-3</v>
      </c>
      <c r="L69">
        <f t="shared" si="7"/>
        <v>1606</v>
      </c>
      <c r="O69">
        <f t="shared" ca="1" si="6"/>
        <v>4.5248143261347636E-3</v>
      </c>
      <c r="Q69" s="2">
        <f t="shared" si="4"/>
        <v>27420.858999999997</v>
      </c>
      <c r="AC69" t="s">
        <v>73</v>
      </c>
      <c r="AD69">
        <v>9</v>
      </c>
      <c r="AE69" t="s">
        <v>76</v>
      </c>
      <c r="AG69" t="s">
        <v>78</v>
      </c>
    </row>
    <row r="70" spans="1:33" x14ac:dyDescent="0.2">
      <c r="A70" t="s">
        <v>85</v>
      </c>
      <c r="C70" s="24">
        <v>42443.56</v>
      </c>
      <c r="D70" s="24"/>
      <c r="E70">
        <f t="shared" si="0"/>
        <v>1613.9859894204553</v>
      </c>
      <c r="F70">
        <f t="shared" si="1"/>
        <v>1614</v>
      </c>
      <c r="G70">
        <f t="shared" si="5"/>
        <v>-7.3545199993532151E-3</v>
      </c>
      <c r="L70">
        <f t="shared" si="7"/>
        <v>1614</v>
      </c>
      <c r="O70">
        <f t="shared" ca="1" si="6"/>
        <v>4.518829976717066E-3</v>
      </c>
      <c r="Q70" s="2">
        <f t="shared" si="4"/>
        <v>27425.059999999998</v>
      </c>
      <c r="AC70" t="s">
        <v>73</v>
      </c>
      <c r="AD70">
        <v>9</v>
      </c>
      <c r="AE70" t="s">
        <v>76</v>
      </c>
      <c r="AG70" t="s">
        <v>78</v>
      </c>
    </row>
    <row r="71" spans="1:33" x14ac:dyDescent="0.2">
      <c r="A71" t="s">
        <v>86</v>
      </c>
      <c r="C71" s="24">
        <v>42448.296000000002</v>
      </c>
      <c r="D71" s="24"/>
      <c r="E71">
        <f t="shared" si="0"/>
        <v>1623.0082104116134</v>
      </c>
      <c r="F71">
        <f t="shared" si="1"/>
        <v>1623</v>
      </c>
      <c r="G71">
        <f t="shared" si="5"/>
        <v>4.3098600071971305E-3</v>
      </c>
      <c r="L71">
        <f t="shared" si="7"/>
        <v>1623</v>
      </c>
      <c r="O71">
        <f t="shared" ca="1" si="6"/>
        <v>4.5120975836221572E-3</v>
      </c>
      <c r="Q71" s="2">
        <f t="shared" si="4"/>
        <v>27429.796000000002</v>
      </c>
      <c r="AC71" t="s">
        <v>73</v>
      </c>
      <c r="AD71">
        <v>8</v>
      </c>
      <c r="AE71" t="s">
        <v>76</v>
      </c>
      <c r="AG71" t="s">
        <v>78</v>
      </c>
    </row>
    <row r="72" spans="1:33" x14ac:dyDescent="0.2">
      <c r="A72" t="s">
        <v>86</v>
      </c>
      <c r="C72" s="24">
        <v>42469.29</v>
      </c>
      <c r="D72" s="24"/>
      <c r="E72">
        <f t="shared" si="0"/>
        <v>1663.0024054048956</v>
      </c>
      <c r="F72">
        <f t="shared" si="1"/>
        <v>1663</v>
      </c>
      <c r="G72">
        <f t="shared" si="5"/>
        <v>1.2626600000658073E-3</v>
      </c>
      <c r="L72">
        <f t="shared" si="7"/>
        <v>1663</v>
      </c>
      <c r="O72">
        <f t="shared" ca="1" si="6"/>
        <v>4.4821758365336702E-3</v>
      </c>
      <c r="Q72" s="2">
        <f t="shared" si="4"/>
        <v>27450.79</v>
      </c>
      <c r="AC72" t="s">
        <v>73</v>
      </c>
      <c r="AD72">
        <v>6</v>
      </c>
      <c r="AE72" t="s">
        <v>76</v>
      </c>
      <c r="AG72" t="s">
        <v>78</v>
      </c>
    </row>
    <row r="73" spans="1:33" x14ac:dyDescent="0.2">
      <c r="A73" t="s">
        <v>86</v>
      </c>
      <c r="C73" s="24">
        <v>42469.298000000003</v>
      </c>
      <c r="D73" s="24"/>
      <c r="E73">
        <f t="shared" si="0"/>
        <v>1663.0176456430595</v>
      </c>
      <c r="F73">
        <f t="shared" si="1"/>
        <v>1663</v>
      </c>
      <c r="G73">
        <f t="shared" si="5"/>
        <v>9.2626600016956218E-3</v>
      </c>
      <c r="L73">
        <f t="shared" si="7"/>
        <v>1663</v>
      </c>
      <c r="O73">
        <f t="shared" ca="1" si="6"/>
        <v>4.4821758365336702E-3</v>
      </c>
      <c r="Q73" s="2">
        <f t="shared" si="4"/>
        <v>27450.798000000003</v>
      </c>
      <c r="AC73" t="s">
        <v>73</v>
      </c>
      <c r="AD73">
        <v>7</v>
      </c>
      <c r="AE73" t="s">
        <v>87</v>
      </c>
      <c r="AG73" t="s">
        <v>78</v>
      </c>
    </row>
    <row r="74" spans="1:33" x14ac:dyDescent="0.2">
      <c r="A74" t="s">
        <v>88</v>
      </c>
      <c r="C74" s="24">
        <v>42589.495999999999</v>
      </c>
      <c r="D74" s="24"/>
      <c r="E74">
        <f t="shared" si="0"/>
        <v>1891.9984139484175</v>
      </c>
      <c r="F74">
        <f t="shared" si="1"/>
        <v>1892</v>
      </c>
      <c r="G74">
        <f t="shared" si="5"/>
        <v>-8.3255999925313517E-4</v>
      </c>
      <c r="L74">
        <f t="shared" si="7"/>
        <v>1892</v>
      </c>
      <c r="O74">
        <f t="shared" ca="1" si="6"/>
        <v>4.3108738344520853E-3</v>
      </c>
      <c r="Q74" s="2">
        <f t="shared" si="4"/>
        <v>27570.995999999999</v>
      </c>
      <c r="AC74" t="s">
        <v>73</v>
      </c>
      <c r="AD74">
        <v>10</v>
      </c>
      <c r="AE74" t="s">
        <v>87</v>
      </c>
      <c r="AG74" t="s">
        <v>78</v>
      </c>
    </row>
    <row r="75" spans="1:33" x14ac:dyDescent="0.2">
      <c r="A75" t="s">
        <v>35</v>
      </c>
      <c r="C75" s="24">
        <v>42594.220500000003</v>
      </c>
      <c r="D75" s="24"/>
      <c r="E75">
        <f t="shared" si="0"/>
        <v>1900.9987270972185</v>
      </c>
      <c r="F75">
        <f t="shared" si="1"/>
        <v>1901</v>
      </c>
      <c r="G75">
        <f t="shared" si="5"/>
        <v>-6.6817999322665855E-4</v>
      </c>
      <c r="N75">
        <f>+G75</f>
        <v>-6.6817999322665855E-4</v>
      </c>
      <c r="O75">
        <f t="shared" ca="1" si="6"/>
        <v>4.3041414413571757E-3</v>
      </c>
      <c r="Q75" s="2">
        <f t="shared" si="4"/>
        <v>27575.720500000003</v>
      </c>
    </row>
    <row r="76" spans="1:33" x14ac:dyDescent="0.2">
      <c r="A76" t="s">
        <v>88</v>
      </c>
      <c r="C76" s="24">
        <v>42629.392999999996</v>
      </c>
      <c r="D76" s="24"/>
      <c r="E76">
        <f t="shared" si="0"/>
        <v>1968.0033866857216</v>
      </c>
      <c r="F76">
        <f t="shared" si="1"/>
        <v>1968</v>
      </c>
      <c r="G76">
        <f t="shared" si="5"/>
        <v>1.7777600005501881E-3</v>
      </c>
      <c r="L76">
        <f>F76</f>
        <v>1968</v>
      </c>
      <c r="O76">
        <f t="shared" ca="1" si="6"/>
        <v>4.2540225149839614E-3</v>
      </c>
      <c r="Q76" s="2">
        <f t="shared" si="4"/>
        <v>27610.892999999996</v>
      </c>
      <c r="AC76" t="s">
        <v>73</v>
      </c>
      <c r="AD76">
        <v>6</v>
      </c>
      <c r="AE76" t="s">
        <v>76</v>
      </c>
      <c r="AG76" t="s">
        <v>78</v>
      </c>
    </row>
    <row r="77" spans="1:33" x14ac:dyDescent="0.2">
      <c r="A77" t="s">
        <v>89</v>
      </c>
      <c r="C77" s="24">
        <v>42833.588000000003</v>
      </c>
      <c r="D77" s="24"/>
      <c r="E77">
        <f t="shared" si="0"/>
        <v>2357.0009405894098</v>
      </c>
      <c r="F77">
        <f t="shared" si="1"/>
        <v>2357</v>
      </c>
      <c r="G77">
        <f t="shared" si="5"/>
        <v>4.9374000809621066E-4</v>
      </c>
      <c r="L77">
        <f>F77</f>
        <v>2357</v>
      </c>
      <c r="O77">
        <f t="shared" ca="1" si="6"/>
        <v>3.9630335245484311E-3</v>
      </c>
      <c r="Q77" s="2">
        <f t="shared" si="4"/>
        <v>27815.088000000003</v>
      </c>
      <c r="AC77" t="s">
        <v>73</v>
      </c>
      <c r="AD77">
        <v>6</v>
      </c>
      <c r="AE77" t="s">
        <v>87</v>
      </c>
      <c r="AG77" t="s">
        <v>78</v>
      </c>
    </row>
    <row r="78" spans="1:33" x14ac:dyDescent="0.2">
      <c r="A78" t="s">
        <v>58</v>
      </c>
      <c r="C78" s="24">
        <v>42835.694000000003</v>
      </c>
      <c r="D78" s="24"/>
      <c r="E78">
        <f t="shared" si="0"/>
        <v>2361.0129332852202</v>
      </c>
      <c r="F78">
        <f t="shared" si="1"/>
        <v>2361</v>
      </c>
      <c r="G78">
        <f t="shared" si="5"/>
        <v>6.7890200080000795E-3</v>
      </c>
      <c r="I78">
        <f>+G78</f>
        <v>6.7890200080000795E-3</v>
      </c>
      <c r="O78">
        <f t="shared" ca="1" si="6"/>
        <v>3.9600413498395819E-3</v>
      </c>
      <c r="Q78" s="2">
        <f t="shared" si="4"/>
        <v>27817.194000000003</v>
      </c>
    </row>
    <row r="79" spans="1:33" x14ac:dyDescent="0.2">
      <c r="A79" t="s">
        <v>90</v>
      </c>
      <c r="C79" s="24">
        <v>42844.612000000001</v>
      </c>
      <c r="D79" s="24"/>
      <c r="E79">
        <f t="shared" si="0"/>
        <v>2378.0019887748849</v>
      </c>
      <c r="F79">
        <f t="shared" si="1"/>
        <v>2378</v>
      </c>
      <c r="G79">
        <f t="shared" si="5"/>
        <v>1.0439600009704009E-3</v>
      </c>
      <c r="K79">
        <f>G79</f>
        <v>1.0439600009704009E-3</v>
      </c>
      <c r="O79">
        <f t="shared" ca="1" si="6"/>
        <v>3.9473246073269755E-3</v>
      </c>
      <c r="Q79" s="2">
        <f t="shared" si="4"/>
        <v>27826.112000000001</v>
      </c>
      <c r="AC79" t="s">
        <v>73</v>
      </c>
      <c r="AG79" t="s">
        <v>72</v>
      </c>
    </row>
    <row r="80" spans="1:33" x14ac:dyDescent="0.2">
      <c r="A80" t="s">
        <v>58</v>
      </c>
      <c r="C80" s="24">
        <v>42844.623</v>
      </c>
      <c r="D80" s="24"/>
      <c r="E80">
        <f t="shared" si="0"/>
        <v>2378.0229441023534</v>
      </c>
      <c r="F80">
        <f t="shared" si="1"/>
        <v>2378</v>
      </c>
      <c r="G80">
        <f t="shared" si="5"/>
        <v>1.2043959999573417E-2</v>
      </c>
      <c r="I80">
        <f>+G80</f>
        <v>1.2043959999573417E-2</v>
      </c>
      <c r="O80">
        <f t="shared" ca="1" si="6"/>
        <v>3.9473246073269755E-3</v>
      </c>
      <c r="Q80" s="2">
        <f t="shared" si="4"/>
        <v>27826.123</v>
      </c>
    </row>
    <row r="81" spans="1:33" x14ac:dyDescent="0.2">
      <c r="A81" t="s">
        <v>58</v>
      </c>
      <c r="C81" s="24">
        <v>42845.663999999997</v>
      </c>
      <c r="D81" s="24"/>
      <c r="E81">
        <f t="shared" si="0"/>
        <v>2380.0060800930132</v>
      </c>
      <c r="F81">
        <f t="shared" si="1"/>
        <v>2380</v>
      </c>
      <c r="G81">
        <f t="shared" si="5"/>
        <v>3.1916000007186085E-3</v>
      </c>
      <c r="I81">
        <f>+G81</f>
        <v>3.1916000007186085E-3</v>
      </c>
      <c r="O81">
        <f t="shared" ca="1" si="6"/>
        <v>3.9458285199725513E-3</v>
      </c>
      <c r="Q81" s="2">
        <f t="shared" si="4"/>
        <v>27827.163999999997</v>
      </c>
    </row>
    <row r="82" spans="1:33" x14ac:dyDescent="0.2">
      <c r="A82" t="s">
        <v>58</v>
      </c>
      <c r="C82" s="24">
        <v>42908.656000000003</v>
      </c>
      <c r="D82" s="24"/>
      <c r="E82">
        <f t="shared" si="0"/>
        <v>2500.0077153705784</v>
      </c>
      <c r="F82">
        <f t="shared" si="1"/>
        <v>2500</v>
      </c>
      <c r="G82">
        <f t="shared" si="5"/>
        <v>4.0500000031897798E-3</v>
      </c>
      <c r="I82">
        <f>+G82</f>
        <v>4.0500000031897798E-3</v>
      </c>
      <c r="O82">
        <f t="shared" ca="1" si="6"/>
        <v>3.856063278707092E-3</v>
      </c>
      <c r="Q82" s="2">
        <f t="shared" si="4"/>
        <v>27890.156000000003</v>
      </c>
    </row>
    <row r="83" spans="1:33" x14ac:dyDescent="0.2">
      <c r="A83" t="s">
        <v>37</v>
      </c>
      <c r="C83" s="24">
        <v>42924.411999999997</v>
      </c>
      <c r="D83" s="24"/>
      <c r="E83">
        <f t="shared" si="0"/>
        <v>2530.0233644281161</v>
      </c>
      <c r="F83">
        <f t="shared" si="1"/>
        <v>2530</v>
      </c>
      <c r="G83">
        <f t="shared" si="5"/>
        <v>1.2264600001799408E-2</v>
      </c>
      <c r="K83">
        <f>+G83</f>
        <v>1.2264600001799408E-2</v>
      </c>
      <c r="O83">
        <f t="shared" ca="1" si="6"/>
        <v>3.8336219683907267E-3</v>
      </c>
      <c r="Q83" s="2">
        <f t="shared" si="4"/>
        <v>27905.911999999997</v>
      </c>
    </row>
    <row r="84" spans="1:33" x14ac:dyDescent="0.2">
      <c r="A84" t="s">
        <v>58</v>
      </c>
      <c r="C84" s="24">
        <v>42931.754000000001</v>
      </c>
      <c r="D84" s="24"/>
      <c r="E84">
        <f t="shared" si="0"/>
        <v>2544.0100930001304</v>
      </c>
      <c r="F84">
        <f t="shared" si="1"/>
        <v>2544</v>
      </c>
      <c r="G84">
        <f t="shared" si="5"/>
        <v>5.2980800028308295E-3</v>
      </c>
      <c r="I84">
        <f>+G84</f>
        <v>5.2980800028308295E-3</v>
      </c>
      <c r="O84">
        <f t="shared" ca="1" si="6"/>
        <v>3.8231493569097566E-3</v>
      </c>
      <c r="Q84" s="2">
        <f t="shared" si="4"/>
        <v>27913.254000000001</v>
      </c>
    </row>
    <row r="85" spans="1:33" x14ac:dyDescent="0.2">
      <c r="A85" t="s">
        <v>35</v>
      </c>
      <c r="C85" s="24">
        <v>42959.570500000002</v>
      </c>
      <c r="D85" s="24"/>
      <c r="E85">
        <f t="shared" ref="E85:E148" si="8">+(C85-C$7)/C$8</f>
        <v>2597.0013535998605</v>
      </c>
      <c r="F85">
        <f t="shared" ref="F85:F148" si="9">ROUND(2*E85,0)/2</f>
        <v>2597</v>
      </c>
      <c r="G85">
        <f t="shared" ref="G85:G116" si="10">+C85-(C$7+F85*C$8)</f>
        <v>7.1054000727599487E-4</v>
      </c>
      <c r="N85">
        <f>+G85</f>
        <v>7.1054000727599487E-4</v>
      </c>
      <c r="O85">
        <f t="shared" ca="1" si="6"/>
        <v>3.7835030420175124E-3</v>
      </c>
      <c r="Q85" s="2">
        <f t="shared" ref="Q85:Q148" si="11">+C85-15018.5</f>
        <v>27941.070500000002</v>
      </c>
    </row>
    <row r="86" spans="1:33" x14ac:dyDescent="0.2">
      <c r="A86" t="s">
        <v>58</v>
      </c>
      <c r="C86" s="24">
        <v>42963.764000000003</v>
      </c>
      <c r="D86" s="24"/>
      <c r="E86">
        <f t="shared" si="8"/>
        <v>2604.9900959407382</v>
      </c>
      <c r="F86">
        <f t="shared" si="9"/>
        <v>2605</v>
      </c>
      <c r="G86">
        <f t="shared" si="10"/>
        <v>-5.1988999985042028E-3</v>
      </c>
      <c r="I86">
        <f t="shared" ref="I86:I91" si="12">+G86</f>
        <v>-5.1988999985042028E-3</v>
      </c>
      <c r="O86">
        <f t="shared" ca="1" si="6"/>
        <v>3.7775186925998148E-3</v>
      </c>
      <c r="Q86" s="2">
        <f t="shared" si="11"/>
        <v>27945.264000000003</v>
      </c>
    </row>
    <row r="87" spans="1:33" x14ac:dyDescent="0.2">
      <c r="A87" t="s">
        <v>58</v>
      </c>
      <c r="C87" s="24">
        <v>42984.769</v>
      </c>
      <c r="D87" s="24"/>
      <c r="E87">
        <f t="shared" si="8"/>
        <v>2645.0052462614885</v>
      </c>
      <c r="F87">
        <f t="shared" si="9"/>
        <v>2645</v>
      </c>
      <c r="G87">
        <f t="shared" si="10"/>
        <v>2.7539000002434477E-3</v>
      </c>
      <c r="I87">
        <f t="shared" si="12"/>
        <v>2.7539000002434477E-3</v>
      </c>
      <c r="O87">
        <f t="shared" ca="1" si="6"/>
        <v>3.7475969455113287E-3</v>
      </c>
      <c r="Q87" s="2">
        <f t="shared" si="11"/>
        <v>27966.269</v>
      </c>
    </row>
    <row r="88" spans="1:33" x14ac:dyDescent="0.2">
      <c r="A88" t="s">
        <v>58</v>
      </c>
      <c r="C88" s="24">
        <v>42984.771000000001</v>
      </c>
      <c r="D88" s="24"/>
      <c r="E88">
        <f t="shared" si="8"/>
        <v>2645.0090563210297</v>
      </c>
      <c r="F88">
        <f t="shared" si="9"/>
        <v>2645</v>
      </c>
      <c r="G88">
        <f t="shared" si="10"/>
        <v>4.7539000006509013E-3</v>
      </c>
      <c r="I88">
        <f t="shared" si="12"/>
        <v>4.7539000006509013E-3</v>
      </c>
      <c r="O88">
        <f t="shared" ca="1" si="6"/>
        <v>3.7475969455113287E-3</v>
      </c>
      <c r="Q88" s="2">
        <f t="shared" si="11"/>
        <v>27966.271000000001</v>
      </c>
    </row>
    <row r="89" spans="1:33" x14ac:dyDescent="0.2">
      <c r="A89" t="s">
        <v>58</v>
      </c>
      <c r="C89" s="24">
        <v>42994.747000000003</v>
      </c>
      <c r="D89" s="24"/>
      <c r="E89">
        <f t="shared" si="8"/>
        <v>2664.0136333074593</v>
      </c>
      <c r="F89">
        <f t="shared" si="9"/>
        <v>2664</v>
      </c>
      <c r="G89">
        <f t="shared" si="10"/>
        <v>7.1564800018677488E-3</v>
      </c>
      <c r="I89">
        <f t="shared" si="12"/>
        <v>7.1564800018677488E-3</v>
      </c>
      <c r="O89">
        <f t="shared" ca="1" si="6"/>
        <v>3.7333841156442973E-3</v>
      </c>
      <c r="Q89" s="2">
        <f t="shared" si="11"/>
        <v>27976.247000000003</v>
      </c>
    </row>
    <row r="90" spans="1:33" x14ac:dyDescent="0.2">
      <c r="A90" t="s">
        <v>58</v>
      </c>
      <c r="C90" s="24">
        <v>43024.667000000001</v>
      </c>
      <c r="D90" s="24"/>
      <c r="E90">
        <f t="shared" si="8"/>
        <v>2721.0121240285703</v>
      </c>
      <c r="F90">
        <f t="shared" si="9"/>
        <v>2721</v>
      </c>
      <c r="G90">
        <f t="shared" si="10"/>
        <v>6.3642200038884766E-3</v>
      </c>
      <c r="I90">
        <f t="shared" si="12"/>
        <v>6.3642200038884766E-3</v>
      </c>
      <c r="O90">
        <f t="shared" ca="1" si="6"/>
        <v>3.6907456260432043E-3</v>
      </c>
      <c r="Q90" s="2">
        <f t="shared" si="11"/>
        <v>28006.167000000001</v>
      </c>
    </row>
    <row r="91" spans="1:33" x14ac:dyDescent="0.2">
      <c r="A91" t="s">
        <v>58</v>
      </c>
      <c r="C91" s="24">
        <v>43024.669000000002</v>
      </c>
      <c r="D91" s="24"/>
      <c r="E91">
        <f t="shared" si="8"/>
        <v>2721.0159340881114</v>
      </c>
      <c r="F91">
        <f t="shared" si="9"/>
        <v>2721</v>
      </c>
      <c r="G91">
        <f t="shared" si="10"/>
        <v>8.3642200042959303E-3</v>
      </c>
      <c r="I91">
        <f t="shared" si="12"/>
        <v>8.3642200042959303E-3</v>
      </c>
      <c r="O91">
        <f t="shared" ca="1" si="6"/>
        <v>3.6907456260432043E-3</v>
      </c>
      <c r="Q91" s="2">
        <f t="shared" si="11"/>
        <v>28006.169000000002</v>
      </c>
    </row>
    <row r="92" spans="1:33" x14ac:dyDescent="0.2">
      <c r="A92" t="s">
        <v>92</v>
      </c>
      <c r="C92" s="24">
        <v>43061.406000000003</v>
      </c>
      <c r="D92" s="24"/>
      <c r="E92">
        <f t="shared" si="8"/>
        <v>2791.0010127519358</v>
      </c>
      <c r="F92">
        <f t="shared" si="9"/>
        <v>2791</v>
      </c>
      <c r="G92">
        <f t="shared" si="10"/>
        <v>5.3162000403972343E-4</v>
      </c>
      <c r="L92">
        <f>F92</f>
        <v>2791</v>
      </c>
      <c r="O92">
        <f t="shared" ca="1" si="6"/>
        <v>3.6383825686383529E-3</v>
      </c>
      <c r="Q92" s="2">
        <f t="shared" si="11"/>
        <v>28042.906000000003</v>
      </c>
      <c r="AD92">
        <v>12</v>
      </c>
      <c r="AE92" t="s">
        <v>91</v>
      </c>
      <c r="AG92" t="s">
        <v>78</v>
      </c>
    </row>
    <row r="93" spans="1:33" x14ac:dyDescent="0.2">
      <c r="A93" t="s">
        <v>93</v>
      </c>
      <c r="C93" s="24">
        <v>43069.29</v>
      </c>
      <c r="D93" s="24"/>
      <c r="E93">
        <f t="shared" si="8"/>
        <v>2806.0202674593279</v>
      </c>
      <c r="F93">
        <f t="shared" si="9"/>
        <v>2806</v>
      </c>
      <c r="G93">
        <f t="shared" si="10"/>
        <v>1.063892000092892E-2</v>
      </c>
      <c r="L93">
        <f>F93</f>
        <v>2806</v>
      </c>
      <c r="O93">
        <f t="shared" ca="1" si="6"/>
        <v>3.6271619134801707E-3</v>
      </c>
      <c r="Q93" s="2">
        <f t="shared" si="11"/>
        <v>28050.79</v>
      </c>
      <c r="AC93" t="s">
        <v>73</v>
      </c>
      <c r="AD93">
        <v>9</v>
      </c>
      <c r="AE93" t="s">
        <v>91</v>
      </c>
      <c r="AG93" t="s">
        <v>78</v>
      </c>
    </row>
    <row r="94" spans="1:33" x14ac:dyDescent="0.2">
      <c r="A94" t="s">
        <v>58</v>
      </c>
      <c r="C94" s="24">
        <v>43096.574000000001</v>
      </c>
      <c r="D94" s="24"/>
      <c r="E94">
        <f t="shared" si="8"/>
        <v>2857.9970997064825</v>
      </c>
      <c r="F94">
        <f t="shared" si="9"/>
        <v>2858</v>
      </c>
      <c r="G94">
        <f t="shared" si="10"/>
        <v>-1.5224399976432323E-3</v>
      </c>
      <c r="I94">
        <f>+G94</f>
        <v>-1.5224399976432323E-3</v>
      </c>
      <c r="O94">
        <f t="shared" ca="1" si="6"/>
        <v>3.5882636422651382E-3</v>
      </c>
      <c r="Q94" s="2">
        <f t="shared" si="11"/>
        <v>28078.074000000001</v>
      </c>
    </row>
    <row r="95" spans="1:33" x14ac:dyDescent="0.2">
      <c r="A95" t="s">
        <v>58</v>
      </c>
      <c r="C95" s="24">
        <v>43175.839</v>
      </c>
      <c r="D95" s="24"/>
      <c r="E95">
        <f t="shared" si="8"/>
        <v>3008.9992844327221</v>
      </c>
      <c r="F95">
        <f t="shared" si="9"/>
        <v>3009</v>
      </c>
      <c r="G95">
        <f t="shared" si="10"/>
        <v>-3.756199948838912E-4</v>
      </c>
      <c r="I95">
        <f>+G95</f>
        <v>-3.756199948838912E-4</v>
      </c>
      <c r="O95">
        <f t="shared" ca="1" si="6"/>
        <v>3.4753090470061019E-3</v>
      </c>
      <c r="Q95" s="2">
        <f t="shared" si="11"/>
        <v>28157.339</v>
      </c>
    </row>
    <row r="96" spans="1:33" x14ac:dyDescent="0.2">
      <c r="A96" t="s">
        <v>58</v>
      </c>
      <c r="C96" s="24">
        <v>43203.661999999997</v>
      </c>
      <c r="D96" s="24"/>
      <c r="E96">
        <f t="shared" si="8"/>
        <v>3062.00292772595</v>
      </c>
      <c r="F96">
        <f t="shared" si="9"/>
        <v>3062</v>
      </c>
      <c r="G96">
        <f t="shared" si="10"/>
        <v>1.5368399981525727E-3</v>
      </c>
      <c r="I96">
        <f>+G96</f>
        <v>1.5368399981525727E-3</v>
      </c>
      <c r="O96">
        <f t="shared" ca="1" si="6"/>
        <v>3.4356627321138573E-3</v>
      </c>
      <c r="Q96" s="2">
        <f t="shared" si="11"/>
        <v>28185.161999999997</v>
      </c>
    </row>
    <row r="97" spans="1:33" x14ac:dyDescent="0.2">
      <c r="A97" t="s">
        <v>94</v>
      </c>
      <c r="C97" s="24">
        <v>43292.383000000002</v>
      </c>
      <c r="D97" s="24"/>
      <c r="E97">
        <f t="shared" si="8"/>
        <v>3231.0190739581781</v>
      </c>
      <c r="F97">
        <f t="shared" si="9"/>
        <v>3231</v>
      </c>
      <c r="G97">
        <f t="shared" si="10"/>
        <v>1.0012420003477018E-2</v>
      </c>
      <c r="L97">
        <f>F97</f>
        <v>3231</v>
      </c>
      <c r="O97">
        <f t="shared" ca="1" si="6"/>
        <v>3.3092433506650022E-3</v>
      </c>
      <c r="Q97" s="2">
        <f t="shared" si="11"/>
        <v>28273.883000000002</v>
      </c>
      <c r="AC97" t="s">
        <v>73</v>
      </c>
      <c r="AD97">
        <v>7</v>
      </c>
      <c r="AE97" t="s">
        <v>91</v>
      </c>
      <c r="AG97" t="s">
        <v>78</v>
      </c>
    </row>
    <row r="98" spans="1:33" x14ac:dyDescent="0.2">
      <c r="A98" t="s">
        <v>94</v>
      </c>
      <c r="C98" s="24">
        <v>43293.421000000002</v>
      </c>
      <c r="D98" s="24"/>
      <c r="E98">
        <f t="shared" si="8"/>
        <v>3232.9964948595334</v>
      </c>
      <c r="F98">
        <f t="shared" si="9"/>
        <v>3233</v>
      </c>
      <c r="G98">
        <f t="shared" si="10"/>
        <v>-1.8399399923509918E-3</v>
      </c>
      <c r="L98">
        <f>F98</f>
        <v>3233</v>
      </c>
      <c r="O98">
        <f t="shared" ca="1" si="6"/>
        <v>3.307747263310578E-3</v>
      </c>
      <c r="Q98" s="2">
        <f t="shared" si="11"/>
        <v>28274.921000000002</v>
      </c>
      <c r="AC98" t="s">
        <v>73</v>
      </c>
      <c r="AD98">
        <v>8</v>
      </c>
      <c r="AE98" t="s">
        <v>91</v>
      </c>
      <c r="AG98" t="s">
        <v>78</v>
      </c>
    </row>
    <row r="99" spans="1:33" x14ac:dyDescent="0.2">
      <c r="A99" t="s">
        <v>35</v>
      </c>
      <c r="C99" s="24">
        <v>43324.923499999997</v>
      </c>
      <c r="D99" s="24"/>
      <c r="E99">
        <f t="shared" si="8"/>
        <v>3293.0096951918067</v>
      </c>
      <c r="F99">
        <f t="shared" si="9"/>
        <v>3293</v>
      </c>
      <c r="G99">
        <f t="shared" si="10"/>
        <v>5.0892599974758923E-3</v>
      </c>
      <c r="N99">
        <f>+G99</f>
        <v>5.0892599974758923E-3</v>
      </c>
      <c r="O99">
        <f t="shared" ca="1" si="6"/>
        <v>3.2628646426778483E-3</v>
      </c>
      <c r="Q99" s="2">
        <f t="shared" si="11"/>
        <v>28306.423499999997</v>
      </c>
    </row>
    <row r="100" spans="1:33" x14ac:dyDescent="0.2">
      <c r="A100" t="s">
        <v>94</v>
      </c>
      <c r="C100" s="24">
        <v>43326.495000000003</v>
      </c>
      <c r="D100" s="24"/>
      <c r="E100">
        <f t="shared" si="8"/>
        <v>3296.0034494755146</v>
      </c>
      <c r="F100">
        <f t="shared" si="9"/>
        <v>3296</v>
      </c>
      <c r="G100">
        <f t="shared" si="10"/>
        <v>1.8107200085069053E-3</v>
      </c>
      <c r="L100">
        <f>F100</f>
        <v>3296</v>
      </c>
      <c r="O100">
        <f t="shared" ca="1" si="6"/>
        <v>3.260620511646212E-3</v>
      </c>
      <c r="Q100" s="2">
        <f t="shared" si="11"/>
        <v>28307.995000000003</v>
      </c>
      <c r="AC100" t="s">
        <v>73</v>
      </c>
      <c r="AD100">
        <v>7</v>
      </c>
      <c r="AE100" t="s">
        <v>87</v>
      </c>
      <c r="AG100" t="s">
        <v>78</v>
      </c>
    </row>
    <row r="101" spans="1:33" x14ac:dyDescent="0.2">
      <c r="A101" t="s">
        <v>96</v>
      </c>
      <c r="C101" s="24">
        <v>43366.392999999996</v>
      </c>
      <c r="D101" s="24"/>
      <c r="E101">
        <f t="shared" si="8"/>
        <v>3372.0103272425822</v>
      </c>
      <c r="F101">
        <f t="shared" si="9"/>
        <v>3372</v>
      </c>
      <c r="G101">
        <f t="shared" si="10"/>
        <v>5.421039997600019E-3</v>
      </c>
      <c r="L101">
        <f>F101</f>
        <v>3372</v>
      </c>
      <c r="O101">
        <f t="shared" ca="1" si="6"/>
        <v>3.2037691921780877E-3</v>
      </c>
      <c r="Q101" s="2">
        <f t="shared" si="11"/>
        <v>28347.892999999996</v>
      </c>
      <c r="AC101" t="s">
        <v>73</v>
      </c>
      <c r="AD101">
        <v>7</v>
      </c>
      <c r="AE101" t="s">
        <v>95</v>
      </c>
      <c r="AG101" t="s">
        <v>78</v>
      </c>
    </row>
    <row r="102" spans="1:33" x14ac:dyDescent="0.2">
      <c r="A102" t="s">
        <v>58</v>
      </c>
      <c r="C102" s="24">
        <v>43423.603000000003</v>
      </c>
      <c r="D102" s="24"/>
      <c r="E102">
        <f t="shared" si="8"/>
        <v>3480.9970803894848</v>
      </c>
      <c r="F102">
        <f t="shared" si="9"/>
        <v>3481</v>
      </c>
      <c r="G102">
        <f t="shared" si="10"/>
        <v>-1.5325799977290444E-3</v>
      </c>
      <c r="I102">
        <f>+G102</f>
        <v>-1.5325799977290444E-3</v>
      </c>
      <c r="O102">
        <f t="shared" ca="1" si="6"/>
        <v>3.1222324313619622E-3</v>
      </c>
      <c r="Q102" s="2">
        <f t="shared" si="11"/>
        <v>28405.103000000003</v>
      </c>
    </row>
    <row r="103" spans="1:33" x14ac:dyDescent="0.2">
      <c r="A103" t="s">
        <v>97</v>
      </c>
      <c r="C103" s="24">
        <v>43458.250999999997</v>
      </c>
      <c r="D103" s="24"/>
      <c r="E103">
        <f t="shared" si="8"/>
        <v>3547.0025518635762</v>
      </c>
      <c r="F103">
        <f t="shared" si="9"/>
        <v>3547</v>
      </c>
      <c r="G103">
        <f t="shared" si="10"/>
        <v>1.3395400019362569E-3</v>
      </c>
      <c r="L103">
        <f>F103</f>
        <v>3547</v>
      </c>
      <c r="O103">
        <f t="shared" ca="1" si="6"/>
        <v>3.0728615486659595E-3</v>
      </c>
      <c r="Q103" s="2">
        <f t="shared" si="11"/>
        <v>28439.750999999997</v>
      </c>
      <c r="AC103" t="s">
        <v>73</v>
      </c>
      <c r="AD103">
        <v>6</v>
      </c>
      <c r="AE103" t="s">
        <v>91</v>
      </c>
      <c r="AG103" t="s">
        <v>78</v>
      </c>
    </row>
    <row r="104" spans="1:33" x14ac:dyDescent="0.2">
      <c r="A104" t="s">
        <v>58</v>
      </c>
      <c r="C104" s="24">
        <v>43603.66</v>
      </c>
      <c r="D104" s="24"/>
      <c r="E104">
        <f t="shared" si="8"/>
        <v>3824.0110257027109</v>
      </c>
      <c r="F104">
        <f t="shared" si="9"/>
        <v>3824</v>
      </c>
      <c r="G104">
        <f t="shared" si="10"/>
        <v>5.787680005596485E-3</v>
      </c>
      <c r="I104">
        <f>+G104</f>
        <v>5.787680005596485E-3</v>
      </c>
      <c r="O104">
        <f t="shared" ca="1" si="6"/>
        <v>2.865653450078191E-3</v>
      </c>
      <c r="Q104" s="2">
        <f t="shared" si="11"/>
        <v>28585.160000000003</v>
      </c>
    </row>
    <row r="105" spans="1:33" x14ac:dyDescent="0.2">
      <c r="A105" t="s">
        <v>58</v>
      </c>
      <c r="C105" s="24">
        <v>43624.661</v>
      </c>
      <c r="D105" s="24"/>
      <c r="E105">
        <f t="shared" si="8"/>
        <v>3864.0185559043794</v>
      </c>
      <c r="F105">
        <f t="shared" si="9"/>
        <v>3864</v>
      </c>
      <c r="G105">
        <f t="shared" si="10"/>
        <v>9.7404800035292283E-3</v>
      </c>
      <c r="I105">
        <f>+G105</f>
        <v>9.7404800035292283E-3</v>
      </c>
      <c r="O105">
        <f t="shared" ca="1" si="6"/>
        <v>2.8357317029897044E-3</v>
      </c>
      <c r="Q105" s="2">
        <f t="shared" si="11"/>
        <v>28606.161</v>
      </c>
    </row>
    <row r="106" spans="1:33" x14ac:dyDescent="0.2">
      <c r="A106" t="s">
        <v>58</v>
      </c>
      <c r="C106" s="24">
        <v>43626.758999999998</v>
      </c>
      <c r="D106" s="24"/>
      <c r="E106">
        <f t="shared" si="8"/>
        <v>3868.0153083620262</v>
      </c>
      <c r="F106">
        <f t="shared" si="9"/>
        <v>3868</v>
      </c>
      <c r="G106">
        <f t="shared" si="10"/>
        <v>8.0357600018032826E-3</v>
      </c>
      <c r="I106">
        <f>+G106</f>
        <v>8.0357600018032826E-3</v>
      </c>
      <c r="O106">
        <f t="shared" ca="1" si="6"/>
        <v>2.832739528280856E-3</v>
      </c>
      <c r="Q106" s="2">
        <f t="shared" si="11"/>
        <v>28608.258999999998</v>
      </c>
    </row>
    <row r="107" spans="1:33" x14ac:dyDescent="0.2">
      <c r="A107" t="s">
        <v>35</v>
      </c>
      <c r="C107" s="24">
        <v>43690.272299999997</v>
      </c>
      <c r="D107" s="24"/>
      <c r="E107">
        <f t="shared" si="8"/>
        <v>3989.0100356587268</v>
      </c>
      <c r="F107">
        <f t="shared" si="9"/>
        <v>3989</v>
      </c>
      <c r="G107">
        <f t="shared" si="10"/>
        <v>5.2679799991892651E-3</v>
      </c>
      <c r="N107">
        <f>+G107</f>
        <v>5.2679799991892651E-3</v>
      </c>
      <c r="O107">
        <f t="shared" ca="1" si="6"/>
        <v>2.7422262433381846E-3</v>
      </c>
      <c r="Q107" s="2">
        <f t="shared" si="11"/>
        <v>28671.772299999997</v>
      </c>
    </row>
    <row r="108" spans="1:33" x14ac:dyDescent="0.2">
      <c r="A108" t="s">
        <v>99</v>
      </c>
      <c r="C108" s="24">
        <v>43726.493999999999</v>
      </c>
      <c r="D108" s="24"/>
      <c r="E108">
        <f t="shared" si="8"/>
        <v>4058.0134524820255</v>
      </c>
      <c r="F108">
        <f t="shared" si="9"/>
        <v>4058</v>
      </c>
      <c r="G108">
        <f t="shared" si="10"/>
        <v>7.0615599979646504E-3</v>
      </c>
      <c r="L108">
        <f>F108</f>
        <v>4058</v>
      </c>
      <c r="O108">
        <f t="shared" ca="1" si="6"/>
        <v>2.6906112296105453E-3</v>
      </c>
      <c r="Q108" s="2">
        <f t="shared" si="11"/>
        <v>28707.993999999999</v>
      </c>
      <c r="AC108" t="s">
        <v>73</v>
      </c>
      <c r="AD108">
        <v>0</v>
      </c>
      <c r="AE108" t="s">
        <v>98</v>
      </c>
      <c r="AG108" t="s">
        <v>78</v>
      </c>
    </row>
    <row r="109" spans="1:33" x14ac:dyDescent="0.2">
      <c r="A109" t="s">
        <v>99</v>
      </c>
      <c r="C109" s="24">
        <v>43726.495999999999</v>
      </c>
      <c r="D109" s="24"/>
      <c r="E109">
        <f t="shared" si="8"/>
        <v>4058.0172625415662</v>
      </c>
      <c r="F109">
        <f t="shared" si="9"/>
        <v>4058</v>
      </c>
      <c r="G109">
        <f t="shared" si="10"/>
        <v>9.061559998372104E-3</v>
      </c>
      <c r="L109">
        <f>F109</f>
        <v>4058</v>
      </c>
      <c r="O109">
        <f t="shared" ca="1" si="6"/>
        <v>2.6906112296105453E-3</v>
      </c>
      <c r="Q109" s="2">
        <f t="shared" si="11"/>
        <v>28707.995999999999</v>
      </c>
      <c r="AC109" t="s">
        <v>73</v>
      </c>
      <c r="AD109">
        <v>21</v>
      </c>
      <c r="AE109" t="s">
        <v>100</v>
      </c>
      <c r="AG109" t="s">
        <v>78</v>
      </c>
    </row>
    <row r="110" spans="1:33" x14ac:dyDescent="0.2">
      <c r="A110" t="s">
        <v>58</v>
      </c>
      <c r="C110" s="24">
        <v>43909.682999999997</v>
      </c>
      <c r="D110" s="24"/>
      <c r="E110">
        <f t="shared" si="8"/>
        <v>4406.9939510351714</v>
      </c>
      <c r="F110">
        <f t="shared" si="9"/>
        <v>4407</v>
      </c>
      <c r="G110">
        <f t="shared" si="10"/>
        <v>-3.1752599970786832E-3</v>
      </c>
      <c r="I110">
        <f t="shared" ref="I110:I118" si="13">+G110</f>
        <v>-3.1752599970786832E-3</v>
      </c>
      <c r="O110">
        <f t="shared" ca="1" si="6"/>
        <v>2.4295439862635011E-3</v>
      </c>
      <c r="Q110" s="2">
        <f t="shared" si="11"/>
        <v>28891.182999999997</v>
      </c>
    </row>
    <row r="111" spans="1:33" x14ac:dyDescent="0.2">
      <c r="A111" t="s">
        <v>58</v>
      </c>
      <c r="C111" s="24">
        <v>43982.642</v>
      </c>
      <c r="D111" s="24"/>
      <c r="E111">
        <f t="shared" si="8"/>
        <v>4545.9830180312247</v>
      </c>
      <c r="F111">
        <f t="shared" si="9"/>
        <v>4546</v>
      </c>
      <c r="G111">
        <f t="shared" si="10"/>
        <v>-8.9142799988621846E-3</v>
      </c>
      <c r="I111">
        <f t="shared" si="13"/>
        <v>-8.9142799988621846E-3</v>
      </c>
      <c r="O111">
        <f t="shared" ca="1" si="6"/>
        <v>2.3255659151310108E-3</v>
      </c>
      <c r="Q111" s="2">
        <f t="shared" si="11"/>
        <v>28964.142</v>
      </c>
    </row>
    <row r="112" spans="1:33" x14ac:dyDescent="0.2">
      <c r="A112" t="s">
        <v>58</v>
      </c>
      <c r="C112" s="24">
        <v>44238.813000000002</v>
      </c>
      <c r="D112" s="24"/>
      <c r="E112">
        <f t="shared" si="8"/>
        <v>5033.9963992651392</v>
      </c>
      <c r="F112">
        <f t="shared" si="9"/>
        <v>5034</v>
      </c>
      <c r="G112">
        <f t="shared" si="10"/>
        <v>-1.8901199946412817E-3</v>
      </c>
      <c r="I112">
        <f t="shared" si="13"/>
        <v>-1.8901199946412817E-3</v>
      </c>
      <c r="O112">
        <f t="shared" ca="1" si="6"/>
        <v>1.9605206006514768E-3</v>
      </c>
      <c r="Q112" s="2">
        <f t="shared" si="11"/>
        <v>29220.313000000002</v>
      </c>
    </row>
    <row r="113" spans="1:33" x14ac:dyDescent="0.2">
      <c r="A113" t="s">
        <v>58</v>
      </c>
      <c r="C113" s="24">
        <v>44238.813999999998</v>
      </c>
      <c r="D113" s="24"/>
      <c r="E113">
        <f t="shared" si="8"/>
        <v>5033.9983042949025</v>
      </c>
      <c r="F113">
        <f t="shared" si="9"/>
        <v>5034</v>
      </c>
      <c r="G113">
        <f t="shared" si="10"/>
        <v>-8.9011999807553366E-4</v>
      </c>
      <c r="I113">
        <f t="shared" si="13"/>
        <v>-8.9011999807553366E-4</v>
      </c>
      <c r="O113">
        <f t="shared" ca="1" si="6"/>
        <v>1.9605206006514768E-3</v>
      </c>
      <c r="Q113" s="2">
        <f t="shared" si="11"/>
        <v>29220.313999999998</v>
      </c>
    </row>
    <row r="114" spans="1:33" x14ac:dyDescent="0.2">
      <c r="A114" t="s">
        <v>58</v>
      </c>
      <c r="C114" s="24">
        <v>44362.705000000002</v>
      </c>
      <c r="D114" s="24"/>
      <c r="E114">
        <f t="shared" si="8"/>
        <v>5270.0143475412178</v>
      </c>
      <c r="F114">
        <f t="shared" si="9"/>
        <v>5270</v>
      </c>
      <c r="G114">
        <f t="shared" si="10"/>
        <v>7.5314000059734099E-3</v>
      </c>
      <c r="I114">
        <f t="shared" si="13"/>
        <v>7.5314000059734099E-3</v>
      </c>
      <c r="O114">
        <f t="shared" ca="1" si="6"/>
        <v>1.7839822928294065E-3</v>
      </c>
      <c r="Q114" s="2">
        <f t="shared" si="11"/>
        <v>29344.205000000002</v>
      </c>
    </row>
    <row r="115" spans="1:33" x14ac:dyDescent="0.2">
      <c r="A115" t="s">
        <v>58</v>
      </c>
      <c r="C115" s="24">
        <v>44394.720000000001</v>
      </c>
      <c r="D115" s="24"/>
      <c r="E115">
        <f t="shared" si="8"/>
        <v>5331.0038756306712</v>
      </c>
      <c r="F115">
        <f t="shared" si="9"/>
        <v>5331</v>
      </c>
      <c r="G115">
        <f t="shared" si="10"/>
        <v>2.0344200020190328E-3</v>
      </c>
      <c r="I115">
        <f t="shared" si="13"/>
        <v>2.0344200020190328E-3</v>
      </c>
      <c r="O115">
        <f t="shared" ca="1" si="6"/>
        <v>1.7383516285194647E-3</v>
      </c>
      <c r="Q115" s="2">
        <f t="shared" si="11"/>
        <v>29376.22</v>
      </c>
    </row>
    <row r="116" spans="1:33" x14ac:dyDescent="0.2">
      <c r="A116" t="s">
        <v>58</v>
      </c>
      <c r="C116" s="24">
        <v>44614.661999999997</v>
      </c>
      <c r="D116" s="24"/>
      <c r="E116">
        <f t="shared" si="8"/>
        <v>5749.9999333239557</v>
      </c>
      <c r="F116">
        <f t="shared" si="9"/>
        <v>5750</v>
      </c>
      <c r="G116">
        <f t="shared" si="10"/>
        <v>-3.5000004572793841E-5</v>
      </c>
      <c r="I116">
        <f t="shared" si="13"/>
        <v>-3.5000004572793841E-5</v>
      </c>
      <c r="O116">
        <f t="shared" ca="1" si="6"/>
        <v>1.4249213277675692E-3</v>
      </c>
      <c r="Q116" s="2">
        <f t="shared" si="11"/>
        <v>29596.161999999997</v>
      </c>
    </row>
    <row r="117" spans="1:33" x14ac:dyDescent="0.2">
      <c r="A117" t="s">
        <v>58</v>
      </c>
      <c r="C117" s="24">
        <v>44616.767</v>
      </c>
      <c r="D117" s="24"/>
      <c r="E117">
        <f t="shared" si="8"/>
        <v>5754.0100209900029</v>
      </c>
      <c r="F117">
        <f t="shared" si="9"/>
        <v>5754</v>
      </c>
      <c r="G117">
        <f t="shared" ref="G117:G148" si="14">+C117-(C$7+F117*C$8)</f>
        <v>5.260279998765327E-3</v>
      </c>
      <c r="I117">
        <f t="shared" si="13"/>
        <v>5.260279998765327E-3</v>
      </c>
      <c r="O117">
        <f t="shared" ca="1" si="6"/>
        <v>1.4219291530587208E-3</v>
      </c>
      <c r="Q117" s="2">
        <f t="shared" si="11"/>
        <v>29598.267</v>
      </c>
    </row>
    <row r="118" spans="1:33" x14ac:dyDescent="0.2">
      <c r="A118" t="s">
        <v>58</v>
      </c>
      <c r="C118" s="24">
        <v>44730.678999999996</v>
      </c>
      <c r="D118" s="24"/>
      <c r="E118">
        <f t="shared" si="8"/>
        <v>5971.015772160571</v>
      </c>
      <c r="F118">
        <f t="shared" si="9"/>
        <v>5971</v>
      </c>
      <c r="G118">
        <f t="shared" si="14"/>
        <v>8.2792199973482639E-3</v>
      </c>
      <c r="I118">
        <f t="shared" si="13"/>
        <v>8.2792199973482639E-3</v>
      </c>
      <c r="O118">
        <f t="shared" ca="1" si="6"/>
        <v>1.2596036751036819E-3</v>
      </c>
      <c r="Q118" s="2">
        <f t="shared" si="11"/>
        <v>29712.178999999996</v>
      </c>
    </row>
    <row r="119" spans="1:33" x14ac:dyDescent="0.2">
      <c r="A119" t="s">
        <v>101</v>
      </c>
      <c r="C119" s="24">
        <v>44758.483999999997</v>
      </c>
      <c r="D119" s="24"/>
      <c r="E119">
        <f t="shared" si="8"/>
        <v>6023.9851249179437</v>
      </c>
      <c r="F119">
        <f t="shared" si="9"/>
        <v>6024</v>
      </c>
      <c r="G119">
        <f t="shared" si="14"/>
        <v>-7.8083199987304397E-3</v>
      </c>
      <c r="N119">
        <f>G119</f>
        <v>-7.8083199987304397E-3</v>
      </c>
      <c r="O119">
        <f t="shared" ca="1" si="6"/>
        <v>1.2199573602114377E-3</v>
      </c>
      <c r="Q119" s="2">
        <f t="shared" si="11"/>
        <v>29739.983999999997</v>
      </c>
      <c r="AC119" t="s">
        <v>73</v>
      </c>
      <c r="AG119" t="s">
        <v>72</v>
      </c>
    </row>
    <row r="120" spans="1:33" x14ac:dyDescent="0.2">
      <c r="A120" t="s">
        <v>102</v>
      </c>
      <c r="C120" s="24">
        <v>44842.478999999999</v>
      </c>
      <c r="D120" s="24"/>
      <c r="E120">
        <f t="shared" si="8"/>
        <v>6183.9981004567189</v>
      </c>
      <c r="F120">
        <f t="shared" si="9"/>
        <v>6184</v>
      </c>
      <c r="G120">
        <f t="shared" si="14"/>
        <v>-9.9711999791907147E-4</v>
      </c>
      <c r="N120">
        <f>G120</f>
        <v>-9.9711999791907147E-4</v>
      </c>
      <c r="O120">
        <f t="shared" ca="1" si="6"/>
        <v>1.1002703718574914E-3</v>
      </c>
      <c r="Q120" s="2">
        <f t="shared" si="11"/>
        <v>29823.978999999999</v>
      </c>
      <c r="AC120" t="s">
        <v>73</v>
      </c>
      <c r="AG120" t="s">
        <v>72</v>
      </c>
    </row>
    <row r="121" spans="1:33" x14ac:dyDescent="0.2">
      <c r="A121" t="s">
        <v>58</v>
      </c>
      <c r="C121" s="24">
        <v>44879.752999999997</v>
      </c>
      <c r="D121" s="24"/>
      <c r="E121">
        <f t="shared" si="8"/>
        <v>6255.006180107076</v>
      </c>
      <c r="F121">
        <f t="shared" si="9"/>
        <v>6255</v>
      </c>
      <c r="G121">
        <f t="shared" si="14"/>
        <v>3.2441000003018416E-3</v>
      </c>
      <c r="I121">
        <f>+G121</f>
        <v>3.2441000003018416E-3</v>
      </c>
      <c r="O121">
        <f t="shared" ref="O121:O184" ca="1" si="15">+C$11+C$12*F121</f>
        <v>1.0471592707754288E-3</v>
      </c>
      <c r="Q121" s="2">
        <f t="shared" si="11"/>
        <v>29861.252999999997</v>
      </c>
    </row>
    <row r="122" spans="1:33" x14ac:dyDescent="0.2">
      <c r="A122" t="s">
        <v>58</v>
      </c>
      <c r="C122" s="24">
        <v>45028.826000000001</v>
      </c>
      <c r="D122" s="24"/>
      <c r="E122">
        <f t="shared" si="8"/>
        <v>6538.9946830238168</v>
      </c>
      <c r="F122">
        <f t="shared" si="9"/>
        <v>6539</v>
      </c>
      <c r="G122">
        <f t="shared" si="14"/>
        <v>-2.7910200005862862E-3</v>
      </c>
      <c r="I122">
        <f>+G122</f>
        <v>-2.7910200005862862E-3</v>
      </c>
      <c r="O122">
        <f t="shared" ca="1" si="15"/>
        <v>8.3471486644717471E-4</v>
      </c>
      <c r="Q122" s="2">
        <f t="shared" si="11"/>
        <v>30010.326000000001</v>
      </c>
    </row>
    <row r="123" spans="1:33" x14ac:dyDescent="0.2">
      <c r="A123" t="s">
        <v>103</v>
      </c>
      <c r="C123" s="24">
        <v>45061.385000000002</v>
      </c>
      <c r="D123" s="24"/>
      <c r="E123">
        <f t="shared" si="8"/>
        <v>6601.0205473082033</v>
      </c>
      <c r="F123">
        <f t="shared" si="9"/>
        <v>6601</v>
      </c>
      <c r="G123">
        <f t="shared" si="14"/>
        <v>1.0785820006276481E-2</v>
      </c>
      <c r="N123">
        <f>G123</f>
        <v>1.0785820006276481E-2</v>
      </c>
      <c r="O123">
        <f t="shared" ca="1" si="15"/>
        <v>7.8833615846002087E-4</v>
      </c>
      <c r="Q123" s="2">
        <f t="shared" si="11"/>
        <v>30042.885000000002</v>
      </c>
      <c r="AC123" t="s">
        <v>73</v>
      </c>
      <c r="AG123" t="s">
        <v>72</v>
      </c>
    </row>
    <row r="124" spans="1:33" x14ac:dyDescent="0.2">
      <c r="A124" t="s">
        <v>103</v>
      </c>
      <c r="C124" s="24">
        <v>45061.385999999999</v>
      </c>
      <c r="D124" s="24"/>
      <c r="E124">
        <f t="shared" si="8"/>
        <v>6601.0224523379666</v>
      </c>
      <c r="F124">
        <f t="shared" si="9"/>
        <v>6601</v>
      </c>
      <c r="G124">
        <f t="shared" si="14"/>
        <v>1.1785820002842229E-2</v>
      </c>
      <c r="N124">
        <f>G124</f>
        <v>1.1785820002842229E-2</v>
      </c>
      <c r="O124">
        <f t="shared" ca="1" si="15"/>
        <v>7.8833615846002087E-4</v>
      </c>
      <c r="Q124" s="2">
        <f t="shared" si="11"/>
        <v>30042.885999999999</v>
      </c>
      <c r="AC124" t="s">
        <v>73</v>
      </c>
      <c r="AG124" t="s">
        <v>72</v>
      </c>
    </row>
    <row r="125" spans="1:33" x14ac:dyDescent="0.2">
      <c r="A125" t="s">
        <v>104</v>
      </c>
      <c r="C125" s="24">
        <v>45397.332000000002</v>
      </c>
      <c r="D125" s="24"/>
      <c r="E125">
        <f t="shared" si="8"/>
        <v>7241.0095834808708</v>
      </c>
      <c r="F125">
        <f t="shared" si="9"/>
        <v>7241</v>
      </c>
      <c r="G125">
        <f t="shared" si="14"/>
        <v>5.0306200064369477E-3</v>
      </c>
      <c r="N125">
        <f>G125</f>
        <v>5.0306200064369477E-3</v>
      </c>
      <c r="O125">
        <f t="shared" ca="1" si="15"/>
        <v>3.0958820504423806E-4</v>
      </c>
      <c r="Q125" s="2">
        <f t="shared" si="11"/>
        <v>30378.832000000002</v>
      </c>
      <c r="AC125" t="s">
        <v>73</v>
      </c>
      <c r="AG125" t="s">
        <v>72</v>
      </c>
    </row>
    <row r="126" spans="1:33" x14ac:dyDescent="0.2">
      <c r="A126" t="s">
        <v>58</v>
      </c>
      <c r="C126" s="24">
        <v>45416.749000000003</v>
      </c>
      <c r="D126" s="24"/>
      <c r="E126">
        <f t="shared" si="8"/>
        <v>7277.9995465267248</v>
      </c>
      <c r="F126">
        <f t="shared" si="9"/>
        <v>7278</v>
      </c>
      <c r="G126">
        <f t="shared" si="14"/>
        <v>-2.3803999647498131E-4</v>
      </c>
      <c r="I126">
        <f>+G126</f>
        <v>-2.3803999647498131E-4</v>
      </c>
      <c r="O126">
        <f t="shared" ca="1" si="15"/>
        <v>2.8191058898738817E-4</v>
      </c>
      <c r="Q126" s="2">
        <f t="shared" si="11"/>
        <v>30398.249000000003</v>
      </c>
    </row>
    <row r="127" spans="1:33" x14ac:dyDescent="0.2">
      <c r="A127" t="s">
        <v>58</v>
      </c>
      <c r="C127" s="24">
        <v>45446.671999999999</v>
      </c>
      <c r="D127" s="24"/>
      <c r="E127">
        <f t="shared" si="8"/>
        <v>7335.0037523371402</v>
      </c>
      <c r="F127">
        <f t="shared" si="9"/>
        <v>7335</v>
      </c>
      <c r="G127">
        <f t="shared" si="14"/>
        <v>1.9697000025189482E-3</v>
      </c>
      <c r="I127">
        <f>+G127</f>
        <v>1.9697000025189482E-3</v>
      </c>
      <c r="O127">
        <f t="shared" ca="1" si="15"/>
        <v>2.3927209938629478E-4</v>
      </c>
      <c r="Q127" s="2">
        <f t="shared" si="11"/>
        <v>30428.171999999999</v>
      </c>
    </row>
    <row r="128" spans="1:33" x14ac:dyDescent="0.2">
      <c r="A128" t="s">
        <v>105</v>
      </c>
      <c r="C128" s="24">
        <v>45483.42</v>
      </c>
      <c r="D128" s="24"/>
      <c r="E128">
        <f t="shared" si="8"/>
        <v>7405.0097863284327</v>
      </c>
      <c r="F128">
        <f t="shared" si="9"/>
        <v>7405</v>
      </c>
      <c r="G128">
        <f t="shared" si="14"/>
        <v>5.1371000008657575E-3</v>
      </c>
      <c r="N128">
        <f>G128</f>
        <v>5.1371000008657575E-3</v>
      </c>
      <c r="O128">
        <f t="shared" ca="1" si="15"/>
        <v>1.8690904198144336E-4</v>
      </c>
      <c r="Q128" s="2">
        <f t="shared" si="11"/>
        <v>30464.92</v>
      </c>
      <c r="AC128" t="s">
        <v>73</v>
      </c>
      <c r="AG128" t="s">
        <v>72</v>
      </c>
    </row>
    <row r="129" spans="1:33" x14ac:dyDescent="0.2">
      <c r="A129" t="s">
        <v>106</v>
      </c>
      <c r="C129" s="24">
        <v>45587.355000000003</v>
      </c>
      <c r="D129" s="24"/>
      <c r="E129">
        <f t="shared" si="8"/>
        <v>7603.0090554828212</v>
      </c>
      <c r="F129">
        <f t="shared" si="9"/>
        <v>7603</v>
      </c>
      <c r="G129">
        <f t="shared" si="14"/>
        <v>4.7534600089420564E-3</v>
      </c>
      <c r="N129">
        <f>G129</f>
        <v>4.7534600089420564E-3</v>
      </c>
      <c r="O129">
        <f t="shared" ca="1" si="15"/>
        <v>3.8796393893435893E-5</v>
      </c>
      <c r="Q129" s="2">
        <f t="shared" si="11"/>
        <v>30568.855000000003</v>
      </c>
      <c r="AC129" t="s">
        <v>73</v>
      </c>
      <c r="AG129" t="s">
        <v>72</v>
      </c>
    </row>
    <row r="130" spans="1:33" x14ac:dyDescent="0.2">
      <c r="A130" t="s">
        <v>105</v>
      </c>
      <c r="C130" s="24">
        <v>45646.671000000002</v>
      </c>
      <c r="D130" s="24"/>
      <c r="E130">
        <f t="shared" si="8"/>
        <v>7716.0078013255206</v>
      </c>
      <c r="F130">
        <f t="shared" si="9"/>
        <v>7716</v>
      </c>
      <c r="G130">
        <f t="shared" si="14"/>
        <v>4.0951200062409043E-3</v>
      </c>
      <c r="N130">
        <f>G130</f>
        <v>4.0951200062409043E-3</v>
      </c>
      <c r="O130">
        <f t="shared" ca="1" si="15"/>
        <v>-4.5732541631538816E-5</v>
      </c>
      <c r="Q130" s="2">
        <f t="shared" si="11"/>
        <v>30628.171000000002</v>
      </c>
      <c r="AC130" t="s">
        <v>73</v>
      </c>
      <c r="AG130" t="s">
        <v>72</v>
      </c>
    </row>
    <row r="131" spans="1:33" x14ac:dyDescent="0.2">
      <c r="A131" t="s">
        <v>106</v>
      </c>
      <c r="C131" s="24">
        <v>45671.341999999997</v>
      </c>
      <c r="D131" s="24"/>
      <c r="E131">
        <f t="shared" si="8"/>
        <v>7763.0067907834182</v>
      </c>
      <c r="F131">
        <f t="shared" si="9"/>
        <v>7763</v>
      </c>
      <c r="G131">
        <f t="shared" si="14"/>
        <v>3.5646600008476526E-3</v>
      </c>
      <c r="N131">
        <f>G131</f>
        <v>3.5646600008476526E-3</v>
      </c>
      <c r="O131">
        <f t="shared" ca="1" si="15"/>
        <v>-8.0890594460509592E-5</v>
      </c>
      <c r="Q131" s="2">
        <f t="shared" si="11"/>
        <v>30652.841999999997</v>
      </c>
      <c r="AC131" t="s">
        <v>73</v>
      </c>
      <c r="AG131" t="s">
        <v>72</v>
      </c>
    </row>
    <row r="132" spans="1:33" x14ac:dyDescent="0.2">
      <c r="A132" t="s">
        <v>105</v>
      </c>
      <c r="C132" s="24">
        <v>45750.084000000003</v>
      </c>
      <c r="D132" s="24"/>
      <c r="E132">
        <f t="shared" si="8"/>
        <v>7913.0126449399131</v>
      </c>
      <c r="F132">
        <f t="shared" si="9"/>
        <v>7913</v>
      </c>
      <c r="G132">
        <f t="shared" si="14"/>
        <v>6.6376600007060915E-3</v>
      </c>
      <c r="N132">
        <f>G132</f>
        <v>6.6376600007060915E-3</v>
      </c>
      <c r="O132">
        <f t="shared" ca="1" si="15"/>
        <v>-1.9309714604233419E-4</v>
      </c>
      <c r="Q132" s="2">
        <f t="shared" si="11"/>
        <v>30731.584000000003</v>
      </c>
      <c r="AB132" t="s">
        <v>107</v>
      </c>
      <c r="AC132" t="s">
        <v>73</v>
      </c>
      <c r="AG132" t="s">
        <v>72</v>
      </c>
    </row>
    <row r="133" spans="1:33" x14ac:dyDescent="0.2">
      <c r="A133" t="s">
        <v>58</v>
      </c>
      <c r="C133" s="24">
        <v>45753.760999999999</v>
      </c>
      <c r="D133" s="24"/>
      <c r="E133">
        <f t="shared" si="8"/>
        <v>7920.0174394045289</v>
      </c>
      <c r="F133">
        <f t="shared" si="9"/>
        <v>7920</v>
      </c>
      <c r="G133">
        <f t="shared" si="14"/>
        <v>9.154400002444163E-3</v>
      </c>
      <c r="I133">
        <f>+G133</f>
        <v>9.154400002444163E-3</v>
      </c>
      <c r="O133">
        <f t="shared" ca="1" si="15"/>
        <v>-1.9833345178281881E-4</v>
      </c>
      <c r="Q133" s="2">
        <f t="shared" si="11"/>
        <v>30735.260999999999</v>
      </c>
    </row>
    <row r="134" spans="1:33" x14ac:dyDescent="0.2">
      <c r="A134" t="s">
        <v>105</v>
      </c>
      <c r="C134" s="24">
        <v>45771.080999999998</v>
      </c>
      <c r="D134" s="24"/>
      <c r="E134">
        <f t="shared" si="8"/>
        <v>7953.0125550224993</v>
      </c>
      <c r="F134">
        <f t="shared" si="9"/>
        <v>7953</v>
      </c>
      <c r="G134">
        <f t="shared" si="14"/>
        <v>6.5904599978239276E-3</v>
      </c>
      <c r="N134">
        <f>G134</f>
        <v>6.5904599978239276E-3</v>
      </c>
      <c r="O134">
        <f t="shared" ca="1" si="15"/>
        <v>-2.2301889313082034E-4</v>
      </c>
      <c r="Q134" s="2">
        <f t="shared" si="11"/>
        <v>30752.580999999998</v>
      </c>
      <c r="AB134" t="s">
        <v>107</v>
      </c>
      <c r="AC134" t="s">
        <v>73</v>
      </c>
      <c r="AG134" t="s">
        <v>72</v>
      </c>
    </row>
    <row r="135" spans="1:33" x14ac:dyDescent="0.2">
      <c r="A135" t="s">
        <v>109</v>
      </c>
      <c r="C135" s="24">
        <v>45792.595000000001</v>
      </c>
      <c r="D135" s="24"/>
      <c r="E135">
        <f t="shared" si="8"/>
        <v>7993.9973654962369</v>
      </c>
      <c r="F135">
        <f t="shared" si="9"/>
        <v>7994</v>
      </c>
      <c r="G135">
        <f t="shared" si="14"/>
        <v>-1.3829199961037375E-3</v>
      </c>
      <c r="L135">
        <f>F135</f>
        <v>7994</v>
      </c>
      <c r="O135">
        <f t="shared" ca="1" si="15"/>
        <v>-2.5368868389651945E-4</v>
      </c>
      <c r="Q135" s="2">
        <f t="shared" si="11"/>
        <v>30774.095000000001</v>
      </c>
      <c r="AC135" t="s">
        <v>73</v>
      </c>
      <c r="AD135">
        <v>14</v>
      </c>
      <c r="AE135" t="s">
        <v>108</v>
      </c>
      <c r="AG135" t="s">
        <v>78</v>
      </c>
    </row>
    <row r="136" spans="1:33" x14ac:dyDescent="0.2">
      <c r="A136" t="s">
        <v>58</v>
      </c>
      <c r="C136" s="24">
        <v>45836.686000000002</v>
      </c>
      <c r="D136" s="24"/>
      <c r="E136">
        <f t="shared" si="8"/>
        <v>8077.9920330893074</v>
      </c>
      <c r="F136">
        <f t="shared" si="9"/>
        <v>8078</v>
      </c>
      <c r="G136">
        <f t="shared" si="14"/>
        <v>-4.1820399928838015E-3</v>
      </c>
      <c r="I136">
        <f>+G136</f>
        <v>-4.1820399928838015E-3</v>
      </c>
      <c r="O136">
        <f t="shared" ca="1" si="15"/>
        <v>-3.1652435278234099E-4</v>
      </c>
      <c r="Q136" s="2">
        <f t="shared" si="11"/>
        <v>30818.186000000002</v>
      </c>
    </row>
    <row r="137" spans="1:33" x14ac:dyDescent="0.2">
      <c r="A137" t="s">
        <v>58</v>
      </c>
      <c r="C137" s="24">
        <v>45877.637999999999</v>
      </c>
      <c r="D137" s="24"/>
      <c r="E137">
        <f t="shared" si="8"/>
        <v>8156.0068122340581</v>
      </c>
      <c r="F137">
        <f t="shared" si="9"/>
        <v>8156</v>
      </c>
      <c r="G137">
        <f t="shared" si="14"/>
        <v>3.5759200036409311E-3</v>
      </c>
      <c r="I137">
        <f>+G137</f>
        <v>3.5759200036409311E-3</v>
      </c>
      <c r="O137">
        <f t="shared" ca="1" si="15"/>
        <v>-3.7487175960488912E-4</v>
      </c>
      <c r="Q137" s="2">
        <f t="shared" si="11"/>
        <v>30859.137999999999</v>
      </c>
    </row>
    <row r="138" spans="1:33" x14ac:dyDescent="0.2">
      <c r="A138" t="s">
        <v>110</v>
      </c>
      <c r="C138" s="24">
        <v>45898.637000000002</v>
      </c>
      <c r="D138" s="24"/>
      <c r="E138">
        <f t="shared" si="8"/>
        <v>8196.0105323762</v>
      </c>
      <c r="F138">
        <f t="shared" si="9"/>
        <v>8196</v>
      </c>
      <c r="G138">
        <f t="shared" si="14"/>
        <v>5.5287200084421784E-3</v>
      </c>
      <c r="L138">
        <f>F138</f>
        <v>8196</v>
      </c>
      <c r="O138">
        <f t="shared" ca="1" si="15"/>
        <v>-4.0479350669337527E-4</v>
      </c>
      <c r="Q138" s="2">
        <f t="shared" si="11"/>
        <v>30880.137000000002</v>
      </c>
      <c r="AC138" t="s">
        <v>73</v>
      </c>
      <c r="AD138">
        <v>9</v>
      </c>
      <c r="AE138" t="s">
        <v>108</v>
      </c>
      <c r="AG138" t="s">
        <v>78</v>
      </c>
    </row>
    <row r="139" spans="1:33" x14ac:dyDescent="0.2">
      <c r="A139" t="s">
        <v>111</v>
      </c>
      <c r="C139" s="24">
        <v>45946.392</v>
      </c>
      <c r="D139" s="24"/>
      <c r="E139">
        <f t="shared" si="8"/>
        <v>8286.9852290468771</v>
      </c>
      <c r="F139">
        <f t="shared" si="9"/>
        <v>8287</v>
      </c>
      <c r="G139">
        <f t="shared" si="14"/>
        <v>-7.7536600001621991E-3</v>
      </c>
      <c r="N139">
        <f>G139</f>
        <v>-7.7536600001621991E-3</v>
      </c>
      <c r="O139">
        <f t="shared" ca="1" si="15"/>
        <v>-4.7286548131968229E-4</v>
      </c>
      <c r="Q139" s="2">
        <f t="shared" si="11"/>
        <v>30927.892</v>
      </c>
      <c r="AC139" t="s">
        <v>73</v>
      </c>
      <c r="AG139" t="s">
        <v>72</v>
      </c>
    </row>
    <row r="140" spans="1:33" x14ac:dyDescent="0.2">
      <c r="A140" t="s">
        <v>112</v>
      </c>
      <c r="C140" s="24">
        <v>45986.319000000003</v>
      </c>
      <c r="D140" s="24"/>
      <c r="E140">
        <f t="shared" si="8"/>
        <v>8363.0473526772948</v>
      </c>
      <c r="F140">
        <f t="shared" si="9"/>
        <v>8363</v>
      </c>
      <c r="G140">
        <f t="shared" si="14"/>
        <v>2.4856660005752929E-2</v>
      </c>
      <c r="N140">
        <f>G140</f>
        <v>2.4856660005752929E-2</v>
      </c>
      <c r="O140">
        <f t="shared" ca="1" si="15"/>
        <v>-5.2971680078780625E-4</v>
      </c>
      <c r="Q140" s="2">
        <f t="shared" si="11"/>
        <v>30967.819000000003</v>
      </c>
      <c r="AC140" t="s">
        <v>73</v>
      </c>
      <c r="AG140" t="s">
        <v>72</v>
      </c>
    </row>
    <row r="141" spans="1:33" x14ac:dyDescent="0.2">
      <c r="A141" t="s">
        <v>111</v>
      </c>
      <c r="C141" s="24">
        <v>45987.349000000002</v>
      </c>
      <c r="D141" s="24"/>
      <c r="E141">
        <f t="shared" si="8"/>
        <v>8365.0095333404861</v>
      </c>
      <c r="F141">
        <f t="shared" si="9"/>
        <v>8365</v>
      </c>
      <c r="G141">
        <f t="shared" si="14"/>
        <v>5.0043000010191463E-3</v>
      </c>
      <c r="N141">
        <f>G141</f>
        <v>5.0043000010191463E-3</v>
      </c>
      <c r="O141">
        <f t="shared" ca="1" si="15"/>
        <v>-5.3121288814223042E-4</v>
      </c>
      <c r="Q141" s="2">
        <f t="shared" si="11"/>
        <v>30968.849000000002</v>
      </c>
      <c r="AC141" t="s">
        <v>73</v>
      </c>
      <c r="AG141" t="s">
        <v>72</v>
      </c>
    </row>
    <row r="142" spans="1:33" x14ac:dyDescent="0.2">
      <c r="A142" t="s">
        <v>58</v>
      </c>
      <c r="C142" s="24">
        <v>46025.663</v>
      </c>
      <c r="D142" s="24"/>
      <c r="E142">
        <f t="shared" si="8"/>
        <v>8437.9988439517401</v>
      </c>
      <c r="F142">
        <f t="shared" si="9"/>
        <v>8438</v>
      </c>
      <c r="G142">
        <f t="shared" si="14"/>
        <v>-6.0683999618049711E-4</v>
      </c>
      <c r="I142">
        <f>+G142</f>
        <v>-6.0683999618049711E-4</v>
      </c>
      <c r="O142">
        <f t="shared" ca="1" si="15"/>
        <v>-5.8582007657871811E-4</v>
      </c>
      <c r="Q142" s="2">
        <f t="shared" si="11"/>
        <v>31007.163</v>
      </c>
    </row>
    <row r="143" spans="1:33" x14ac:dyDescent="0.2">
      <c r="A143" t="s">
        <v>112</v>
      </c>
      <c r="C143" s="24">
        <v>46059.258000000002</v>
      </c>
      <c r="D143" s="24"/>
      <c r="E143">
        <f t="shared" si="8"/>
        <v>8501.9983190779385</v>
      </c>
      <c r="F143">
        <f t="shared" si="9"/>
        <v>8502</v>
      </c>
      <c r="G143">
        <f t="shared" si="14"/>
        <v>-8.8235999282915145E-4</v>
      </c>
      <c r="N143">
        <f>G143</f>
        <v>-8.8235999282915145E-4</v>
      </c>
      <c r="O143">
        <f t="shared" ca="1" si="15"/>
        <v>-6.33694871920297E-4</v>
      </c>
      <c r="Q143" s="2">
        <f t="shared" si="11"/>
        <v>31040.758000000002</v>
      </c>
      <c r="AC143" t="s">
        <v>73</v>
      </c>
      <c r="AG143" t="s">
        <v>72</v>
      </c>
    </row>
    <row r="144" spans="1:33" x14ac:dyDescent="0.2">
      <c r="A144" t="s">
        <v>58</v>
      </c>
      <c r="C144" s="24">
        <v>46150.601000000002</v>
      </c>
      <c r="D144" s="24"/>
      <c r="E144">
        <f t="shared" si="8"/>
        <v>8676.0094533673382</v>
      </c>
      <c r="F144">
        <f t="shared" si="9"/>
        <v>8676</v>
      </c>
      <c r="G144">
        <f t="shared" si="14"/>
        <v>4.9623200029600412E-3</v>
      </c>
      <c r="I144">
        <f>+G144</f>
        <v>4.9623200029600412E-3</v>
      </c>
      <c r="O144">
        <f t="shared" ca="1" si="15"/>
        <v>-7.6385447175521259E-4</v>
      </c>
      <c r="Q144" s="2">
        <f t="shared" si="11"/>
        <v>31132.101000000002</v>
      </c>
    </row>
    <row r="145" spans="1:33" x14ac:dyDescent="0.2">
      <c r="A145" t="s">
        <v>58</v>
      </c>
      <c r="C145" s="24">
        <v>46206.760999999999</v>
      </c>
      <c r="D145" s="24"/>
      <c r="E145">
        <f t="shared" si="8"/>
        <v>8782.9959252556255</v>
      </c>
      <c r="F145">
        <f t="shared" si="9"/>
        <v>8783</v>
      </c>
      <c r="G145">
        <f t="shared" si="14"/>
        <v>-2.1389399989857338E-3</v>
      </c>
      <c r="I145">
        <f>+G145</f>
        <v>-2.1389399989857338E-3</v>
      </c>
      <c r="O145">
        <f t="shared" ca="1" si="15"/>
        <v>-8.438951452169139E-4</v>
      </c>
      <c r="Q145" s="2">
        <f t="shared" si="11"/>
        <v>31188.260999999999</v>
      </c>
    </row>
    <row r="146" spans="1:33" x14ac:dyDescent="0.2">
      <c r="A146" t="s">
        <v>111</v>
      </c>
      <c r="C146" s="24">
        <v>46293.366999999998</v>
      </c>
      <c r="D146" s="24"/>
      <c r="E146">
        <f t="shared" si="8"/>
        <v>8947.9829335241011</v>
      </c>
      <c r="F146">
        <f t="shared" si="9"/>
        <v>8948</v>
      </c>
      <c r="G146">
        <f t="shared" si="14"/>
        <v>-8.9586399990366772E-3</v>
      </c>
      <c r="N146">
        <f t="shared" ref="N146:N162" si="16">G146</f>
        <v>-8.9586399990366772E-3</v>
      </c>
      <c r="O146">
        <f t="shared" ca="1" si="15"/>
        <v>-9.673223519569207E-4</v>
      </c>
      <c r="Q146" s="2">
        <f t="shared" si="11"/>
        <v>31274.866999999998</v>
      </c>
      <c r="AC146" t="s">
        <v>73</v>
      </c>
      <c r="AG146" t="s">
        <v>72</v>
      </c>
    </row>
    <row r="147" spans="1:33" x14ac:dyDescent="0.2">
      <c r="A147" t="s">
        <v>111</v>
      </c>
      <c r="C147" s="24">
        <v>46293.368999999999</v>
      </c>
      <c r="D147" s="24"/>
      <c r="E147">
        <f t="shared" si="8"/>
        <v>8947.9867435836422</v>
      </c>
      <c r="F147">
        <f t="shared" si="9"/>
        <v>8948</v>
      </c>
      <c r="G147">
        <f t="shared" si="14"/>
        <v>-6.9586399986292236E-3</v>
      </c>
      <c r="N147">
        <f t="shared" si="16"/>
        <v>-6.9586399986292236E-3</v>
      </c>
      <c r="O147">
        <f t="shared" ca="1" si="15"/>
        <v>-9.673223519569207E-4</v>
      </c>
      <c r="Q147" s="2">
        <f t="shared" si="11"/>
        <v>31274.868999999999</v>
      </c>
      <c r="AC147" t="s">
        <v>73</v>
      </c>
      <c r="AG147" t="s">
        <v>72</v>
      </c>
    </row>
    <row r="148" spans="1:33" x14ac:dyDescent="0.2">
      <c r="A148" t="s">
        <v>111</v>
      </c>
      <c r="C148" s="24">
        <v>46293.368999999999</v>
      </c>
      <c r="D148" s="24"/>
      <c r="E148">
        <f t="shared" si="8"/>
        <v>8947.9867435836422</v>
      </c>
      <c r="F148">
        <f t="shared" si="9"/>
        <v>8948</v>
      </c>
      <c r="G148">
        <f t="shared" si="14"/>
        <v>-6.9586399986292236E-3</v>
      </c>
      <c r="N148">
        <f t="shared" si="16"/>
        <v>-6.9586399986292236E-3</v>
      </c>
      <c r="O148">
        <f t="shared" ca="1" si="15"/>
        <v>-9.673223519569207E-4</v>
      </c>
      <c r="Q148" s="2">
        <f t="shared" si="11"/>
        <v>31274.868999999999</v>
      </c>
      <c r="AC148" t="s">
        <v>73</v>
      </c>
      <c r="AG148" t="s">
        <v>72</v>
      </c>
    </row>
    <row r="149" spans="1:33" x14ac:dyDescent="0.2">
      <c r="A149" t="s">
        <v>111</v>
      </c>
      <c r="C149" s="24">
        <v>46293.368999999999</v>
      </c>
      <c r="D149" s="24"/>
      <c r="E149">
        <f t="shared" ref="E149:E212" si="17">+(C149-C$7)/C$8</f>
        <v>8947.9867435836422</v>
      </c>
      <c r="F149">
        <f t="shared" ref="F149:F212" si="18">ROUND(2*E149,0)/2</f>
        <v>8948</v>
      </c>
      <c r="G149">
        <f t="shared" ref="G149:G180" si="19">+C149-(C$7+F149*C$8)</f>
        <v>-6.9586399986292236E-3</v>
      </c>
      <c r="N149">
        <f t="shared" si="16"/>
        <v>-6.9586399986292236E-3</v>
      </c>
      <c r="O149">
        <f t="shared" ca="1" si="15"/>
        <v>-9.673223519569207E-4</v>
      </c>
      <c r="Q149" s="2">
        <f t="shared" ref="Q149:Q212" si="20">+C149-15018.5</f>
        <v>31274.868999999999</v>
      </c>
      <c r="AC149" t="s">
        <v>73</v>
      </c>
      <c r="AG149" t="s">
        <v>72</v>
      </c>
    </row>
    <row r="150" spans="1:33" x14ac:dyDescent="0.2">
      <c r="A150" t="s">
        <v>111</v>
      </c>
      <c r="C150" s="24">
        <v>46293.370999999999</v>
      </c>
      <c r="D150" s="24"/>
      <c r="E150">
        <f t="shared" si="17"/>
        <v>8947.9905536431834</v>
      </c>
      <c r="F150">
        <f t="shared" si="18"/>
        <v>8948</v>
      </c>
      <c r="G150">
        <f t="shared" si="19"/>
        <v>-4.9586399982217699E-3</v>
      </c>
      <c r="N150">
        <f t="shared" si="16"/>
        <v>-4.9586399982217699E-3</v>
      </c>
      <c r="O150">
        <f t="shared" ca="1" si="15"/>
        <v>-9.673223519569207E-4</v>
      </c>
      <c r="Q150" s="2">
        <f t="shared" si="20"/>
        <v>31274.870999999999</v>
      </c>
      <c r="AC150" t="s">
        <v>73</v>
      </c>
      <c r="AG150" t="s">
        <v>72</v>
      </c>
    </row>
    <row r="151" spans="1:33" x14ac:dyDescent="0.2">
      <c r="A151" t="s">
        <v>111</v>
      </c>
      <c r="C151" s="24">
        <v>46293.375</v>
      </c>
      <c r="D151" s="24"/>
      <c r="E151">
        <f t="shared" si="17"/>
        <v>8947.9981737622657</v>
      </c>
      <c r="F151">
        <f t="shared" si="18"/>
        <v>8948</v>
      </c>
      <c r="G151">
        <f t="shared" si="19"/>
        <v>-9.5863999740686268E-4</v>
      </c>
      <c r="N151">
        <f t="shared" si="16"/>
        <v>-9.5863999740686268E-4</v>
      </c>
      <c r="O151">
        <f t="shared" ca="1" si="15"/>
        <v>-9.673223519569207E-4</v>
      </c>
      <c r="Q151" s="2">
        <f t="shared" si="20"/>
        <v>31274.875</v>
      </c>
      <c r="AC151" t="s">
        <v>73</v>
      </c>
      <c r="AG151" t="s">
        <v>72</v>
      </c>
    </row>
    <row r="152" spans="1:33" x14ac:dyDescent="0.2">
      <c r="A152" t="s">
        <v>111</v>
      </c>
      <c r="C152" s="24">
        <v>46293.375999999997</v>
      </c>
      <c r="D152" s="24"/>
      <c r="E152">
        <f t="shared" si="17"/>
        <v>8948.0000787920289</v>
      </c>
      <c r="F152">
        <f t="shared" si="18"/>
        <v>8948</v>
      </c>
      <c r="G152">
        <f t="shared" si="19"/>
        <v>4.135999915888533E-5</v>
      </c>
      <c r="N152">
        <f t="shared" si="16"/>
        <v>4.135999915888533E-5</v>
      </c>
      <c r="O152">
        <f t="shared" ca="1" si="15"/>
        <v>-9.673223519569207E-4</v>
      </c>
      <c r="Q152" s="2">
        <f t="shared" si="20"/>
        <v>31274.875999999997</v>
      </c>
      <c r="AC152" t="s">
        <v>73</v>
      </c>
      <c r="AG152" t="s">
        <v>72</v>
      </c>
    </row>
    <row r="153" spans="1:33" x14ac:dyDescent="0.2">
      <c r="A153" t="s">
        <v>111</v>
      </c>
      <c r="C153" s="24">
        <v>46293.377</v>
      </c>
      <c r="D153" s="24"/>
      <c r="E153">
        <f t="shared" si="17"/>
        <v>8948.0019838218068</v>
      </c>
      <c r="F153">
        <f t="shared" si="18"/>
        <v>8948</v>
      </c>
      <c r="G153">
        <f t="shared" si="19"/>
        <v>1.041360003000591E-3</v>
      </c>
      <c r="N153">
        <f t="shared" si="16"/>
        <v>1.041360003000591E-3</v>
      </c>
      <c r="O153">
        <f t="shared" ca="1" si="15"/>
        <v>-9.673223519569207E-4</v>
      </c>
      <c r="Q153" s="2">
        <f t="shared" si="20"/>
        <v>31274.877</v>
      </c>
      <c r="AC153" t="s">
        <v>73</v>
      </c>
      <c r="AG153" t="s">
        <v>72</v>
      </c>
    </row>
    <row r="154" spans="1:33" x14ac:dyDescent="0.2">
      <c r="A154" t="s">
        <v>111</v>
      </c>
      <c r="C154" s="24">
        <v>46294.419000000002</v>
      </c>
      <c r="D154" s="24"/>
      <c r="E154">
        <f t="shared" si="17"/>
        <v>8949.987024842243</v>
      </c>
      <c r="F154">
        <f t="shared" si="18"/>
        <v>8950</v>
      </c>
      <c r="G154">
        <f t="shared" si="19"/>
        <v>-6.8109999920125119E-3</v>
      </c>
      <c r="N154">
        <f t="shared" si="16"/>
        <v>-6.8109999920125119E-3</v>
      </c>
      <c r="O154">
        <f t="shared" ca="1" si="15"/>
        <v>-9.6881843931134488E-4</v>
      </c>
      <c r="Q154" s="2">
        <f t="shared" si="20"/>
        <v>31275.919000000002</v>
      </c>
      <c r="AC154" t="s">
        <v>73</v>
      </c>
      <c r="AG154" t="s">
        <v>72</v>
      </c>
    </row>
    <row r="155" spans="1:33" x14ac:dyDescent="0.2">
      <c r="A155" t="s">
        <v>111</v>
      </c>
      <c r="C155" s="24">
        <v>46294.419000000002</v>
      </c>
      <c r="D155" s="24"/>
      <c r="E155">
        <f t="shared" si="17"/>
        <v>8949.987024842243</v>
      </c>
      <c r="F155">
        <f t="shared" si="18"/>
        <v>8950</v>
      </c>
      <c r="G155">
        <f t="shared" si="19"/>
        <v>-6.8109999920125119E-3</v>
      </c>
      <c r="N155">
        <f t="shared" si="16"/>
        <v>-6.8109999920125119E-3</v>
      </c>
      <c r="O155">
        <f t="shared" ca="1" si="15"/>
        <v>-9.6881843931134488E-4</v>
      </c>
      <c r="Q155" s="2">
        <f t="shared" si="20"/>
        <v>31275.919000000002</v>
      </c>
      <c r="AC155" t="s">
        <v>73</v>
      </c>
      <c r="AG155" t="s">
        <v>72</v>
      </c>
    </row>
    <row r="156" spans="1:33" x14ac:dyDescent="0.2">
      <c r="A156" t="s">
        <v>111</v>
      </c>
      <c r="C156" s="24">
        <v>46294.42</v>
      </c>
      <c r="D156" s="24"/>
      <c r="E156">
        <f t="shared" si="17"/>
        <v>8949.9889298720063</v>
      </c>
      <c r="F156">
        <f t="shared" si="18"/>
        <v>8950</v>
      </c>
      <c r="G156">
        <f t="shared" si="19"/>
        <v>-5.8109999954467639E-3</v>
      </c>
      <c r="N156">
        <f t="shared" si="16"/>
        <v>-5.8109999954467639E-3</v>
      </c>
      <c r="O156">
        <f t="shared" ca="1" si="15"/>
        <v>-9.6881843931134488E-4</v>
      </c>
      <c r="Q156" s="2">
        <f t="shared" si="20"/>
        <v>31275.919999999998</v>
      </c>
      <c r="AC156" t="s">
        <v>73</v>
      </c>
      <c r="AG156" t="s">
        <v>72</v>
      </c>
    </row>
    <row r="157" spans="1:33" x14ac:dyDescent="0.2">
      <c r="A157" t="s">
        <v>111</v>
      </c>
      <c r="C157" s="24">
        <v>46294.428</v>
      </c>
      <c r="D157" s="24"/>
      <c r="E157">
        <f t="shared" si="17"/>
        <v>8950.0041701101709</v>
      </c>
      <c r="F157">
        <f t="shared" si="18"/>
        <v>8950</v>
      </c>
      <c r="G157">
        <f t="shared" si="19"/>
        <v>2.1890000061830506E-3</v>
      </c>
      <c r="N157">
        <f t="shared" si="16"/>
        <v>2.1890000061830506E-3</v>
      </c>
      <c r="O157">
        <f t="shared" ca="1" si="15"/>
        <v>-9.6881843931134488E-4</v>
      </c>
      <c r="Q157" s="2">
        <f t="shared" si="20"/>
        <v>31275.928</v>
      </c>
      <c r="AC157" t="s">
        <v>73</v>
      </c>
      <c r="AG157" t="s">
        <v>72</v>
      </c>
    </row>
    <row r="158" spans="1:33" x14ac:dyDescent="0.2">
      <c r="A158" t="s">
        <v>111</v>
      </c>
      <c r="C158" s="24">
        <v>46294.428</v>
      </c>
      <c r="D158" s="24"/>
      <c r="E158">
        <f t="shared" si="17"/>
        <v>8950.0041701101709</v>
      </c>
      <c r="F158">
        <f t="shared" si="18"/>
        <v>8950</v>
      </c>
      <c r="G158">
        <f t="shared" si="19"/>
        <v>2.1890000061830506E-3</v>
      </c>
      <c r="N158">
        <f t="shared" si="16"/>
        <v>2.1890000061830506E-3</v>
      </c>
      <c r="O158">
        <f t="shared" ca="1" si="15"/>
        <v>-9.6881843931134488E-4</v>
      </c>
      <c r="Q158" s="2">
        <f t="shared" si="20"/>
        <v>31275.928</v>
      </c>
      <c r="AC158" t="s">
        <v>73</v>
      </c>
      <c r="AG158" t="s">
        <v>72</v>
      </c>
    </row>
    <row r="159" spans="1:33" x14ac:dyDescent="0.2">
      <c r="A159" t="s">
        <v>111</v>
      </c>
      <c r="C159" s="24">
        <v>46294.436999999998</v>
      </c>
      <c r="D159" s="24"/>
      <c r="E159">
        <f t="shared" si="17"/>
        <v>8950.0213153780987</v>
      </c>
      <c r="F159">
        <f t="shared" si="18"/>
        <v>8950</v>
      </c>
      <c r="G159">
        <f t="shared" si="19"/>
        <v>1.1189000004378613E-2</v>
      </c>
      <c r="N159">
        <f t="shared" si="16"/>
        <v>1.1189000004378613E-2</v>
      </c>
      <c r="O159">
        <f t="shared" ca="1" si="15"/>
        <v>-9.6881843931134488E-4</v>
      </c>
      <c r="Q159" s="2">
        <f t="shared" si="20"/>
        <v>31275.936999999998</v>
      </c>
      <c r="AC159" t="s">
        <v>73</v>
      </c>
      <c r="AG159" t="s">
        <v>72</v>
      </c>
    </row>
    <row r="160" spans="1:33" x14ac:dyDescent="0.2">
      <c r="A160" t="s">
        <v>111</v>
      </c>
      <c r="C160" s="24">
        <v>46294.438999999998</v>
      </c>
      <c r="D160" s="24"/>
      <c r="E160">
        <f t="shared" si="17"/>
        <v>8950.0251254376399</v>
      </c>
      <c r="F160">
        <f t="shared" si="18"/>
        <v>8950</v>
      </c>
      <c r="G160">
        <f t="shared" si="19"/>
        <v>1.3189000004786067E-2</v>
      </c>
      <c r="N160">
        <f t="shared" si="16"/>
        <v>1.3189000004786067E-2</v>
      </c>
      <c r="O160">
        <f t="shared" ca="1" si="15"/>
        <v>-9.6881843931134488E-4</v>
      </c>
      <c r="Q160" s="2">
        <f t="shared" si="20"/>
        <v>31275.938999999998</v>
      </c>
      <c r="AC160" t="s">
        <v>73</v>
      </c>
      <c r="AG160" t="s">
        <v>72</v>
      </c>
    </row>
    <row r="161" spans="1:33" x14ac:dyDescent="0.2">
      <c r="A161" t="s">
        <v>111</v>
      </c>
      <c r="C161" s="24">
        <v>46294.438999999998</v>
      </c>
      <c r="D161" s="24"/>
      <c r="E161">
        <f t="shared" si="17"/>
        <v>8950.0251254376399</v>
      </c>
      <c r="F161">
        <f t="shared" si="18"/>
        <v>8950</v>
      </c>
      <c r="G161">
        <f t="shared" si="19"/>
        <v>1.3189000004786067E-2</v>
      </c>
      <c r="N161">
        <f t="shared" si="16"/>
        <v>1.3189000004786067E-2</v>
      </c>
      <c r="O161">
        <f t="shared" ca="1" si="15"/>
        <v>-9.6881843931134488E-4</v>
      </c>
      <c r="Q161" s="2">
        <f t="shared" si="20"/>
        <v>31275.938999999998</v>
      </c>
      <c r="AC161" t="s">
        <v>73</v>
      </c>
      <c r="AG161" t="s">
        <v>72</v>
      </c>
    </row>
    <row r="162" spans="1:33" x14ac:dyDescent="0.2">
      <c r="A162" t="s">
        <v>111</v>
      </c>
      <c r="C162" s="24">
        <v>46358.464999999997</v>
      </c>
      <c r="D162" s="24"/>
      <c r="E162">
        <f t="shared" si="17"/>
        <v>9071.9965614974644</v>
      </c>
      <c r="F162">
        <f t="shared" si="18"/>
        <v>9072</v>
      </c>
      <c r="G162">
        <f t="shared" si="19"/>
        <v>-1.8049600039375946E-3</v>
      </c>
      <c r="N162">
        <f t="shared" si="16"/>
        <v>-1.8049600039375946E-3</v>
      </c>
      <c r="O162">
        <f t="shared" ca="1" si="15"/>
        <v>-1.0600797679312284E-3</v>
      </c>
      <c r="Q162" s="2">
        <f t="shared" si="20"/>
        <v>31339.964999999997</v>
      </c>
      <c r="AC162" t="s">
        <v>73</v>
      </c>
      <c r="AG162" t="s">
        <v>72</v>
      </c>
    </row>
    <row r="163" spans="1:33" x14ac:dyDescent="0.2">
      <c r="A163" t="s">
        <v>58</v>
      </c>
      <c r="C163" s="24">
        <v>46469.74</v>
      </c>
      <c r="D163" s="24"/>
      <c r="E163">
        <f t="shared" si="17"/>
        <v>9283.978749164311</v>
      </c>
      <c r="F163">
        <f t="shared" si="18"/>
        <v>9284</v>
      </c>
      <c r="G163">
        <f t="shared" si="19"/>
        <v>-1.1155120002513286E-2</v>
      </c>
      <c r="I163">
        <f t="shared" ref="I163:I171" si="21">+G163</f>
        <v>-1.1155120002513286E-2</v>
      </c>
      <c r="O163">
        <f t="shared" ca="1" si="15"/>
        <v>-1.2186650275002068E-3</v>
      </c>
      <c r="Q163" s="2">
        <f t="shared" si="20"/>
        <v>31451.239999999998</v>
      </c>
    </row>
    <row r="164" spans="1:33" x14ac:dyDescent="0.2">
      <c r="A164" t="s">
        <v>58</v>
      </c>
      <c r="C164" s="24">
        <v>46470.798999999999</v>
      </c>
      <c r="D164" s="24"/>
      <c r="E164">
        <f t="shared" si="17"/>
        <v>9285.9961756908397</v>
      </c>
      <c r="F164">
        <f t="shared" si="18"/>
        <v>9286</v>
      </c>
      <c r="G164">
        <f t="shared" si="19"/>
        <v>-2.0074799977010116E-3</v>
      </c>
      <c r="I164">
        <f t="shared" si="21"/>
        <v>-2.0074799977010116E-3</v>
      </c>
      <c r="O164">
        <f t="shared" ca="1" si="15"/>
        <v>-1.220161114854631E-3</v>
      </c>
      <c r="Q164" s="2">
        <f t="shared" si="20"/>
        <v>31452.298999999999</v>
      </c>
    </row>
    <row r="165" spans="1:33" x14ac:dyDescent="0.2">
      <c r="A165" t="s">
        <v>58</v>
      </c>
      <c r="C165" s="24">
        <v>46511.75</v>
      </c>
      <c r="D165" s="24"/>
      <c r="E165">
        <f t="shared" si="17"/>
        <v>9364.0090498058271</v>
      </c>
      <c r="F165">
        <f t="shared" si="18"/>
        <v>9364</v>
      </c>
      <c r="G165">
        <f t="shared" si="19"/>
        <v>4.750480002257973E-3</v>
      </c>
      <c r="I165">
        <f t="shared" si="21"/>
        <v>4.750480002257973E-3</v>
      </c>
      <c r="O165">
        <f t="shared" ca="1" si="15"/>
        <v>-1.2785085216771791E-3</v>
      </c>
      <c r="Q165" s="2">
        <f t="shared" si="20"/>
        <v>31493.25</v>
      </c>
    </row>
    <row r="166" spans="1:33" x14ac:dyDescent="0.2">
      <c r="A166" t="s">
        <v>58</v>
      </c>
      <c r="C166" s="24">
        <v>46519.624000000003</v>
      </c>
      <c r="D166" s="24"/>
      <c r="E166">
        <f t="shared" si="17"/>
        <v>9379.0092542155271</v>
      </c>
      <c r="F166">
        <f t="shared" si="18"/>
        <v>9379</v>
      </c>
      <c r="G166">
        <f t="shared" si="19"/>
        <v>4.8577800043858588E-3</v>
      </c>
      <c r="I166">
        <f t="shared" si="21"/>
        <v>4.8577800043858588E-3</v>
      </c>
      <c r="O166">
        <f t="shared" ca="1" si="15"/>
        <v>-1.2897291768353613E-3</v>
      </c>
      <c r="Q166" s="2">
        <f t="shared" si="20"/>
        <v>31501.124000000003</v>
      </c>
    </row>
    <row r="167" spans="1:33" x14ac:dyDescent="0.2">
      <c r="A167" t="s">
        <v>58</v>
      </c>
      <c r="C167" s="24">
        <v>46521.713000000003</v>
      </c>
      <c r="D167" s="24"/>
      <c r="E167">
        <f t="shared" si="17"/>
        <v>9382.988861405247</v>
      </c>
      <c r="F167">
        <f t="shared" si="18"/>
        <v>9383</v>
      </c>
      <c r="G167">
        <f t="shared" si="19"/>
        <v>-5.8469399955356494E-3</v>
      </c>
      <c r="I167">
        <f t="shared" si="21"/>
        <v>-5.8469399955356494E-3</v>
      </c>
      <c r="O167">
        <f t="shared" ca="1" si="15"/>
        <v>-1.2927213515442106E-3</v>
      </c>
      <c r="Q167" s="2">
        <f t="shared" si="20"/>
        <v>31503.213000000003</v>
      </c>
    </row>
    <row r="168" spans="1:33" x14ac:dyDescent="0.2">
      <c r="A168" t="s">
        <v>58</v>
      </c>
      <c r="C168" s="24">
        <v>46699.667000000001</v>
      </c>
      <c r="D168" s="24"/>
      <c r="E168">
        <f t="shared" si="17"/>
        <v>9721.9965291119661</v>
      </c>
      <c r="F168">
        <f t="shared" si="18"/>
        <v>9722</v>
      </c>
      <c r="G168">
        <f t="shared" si="19"/>
        <v>-1.8219599951407872E-3</v>
      </c>
      <c r="I168">
        <f t="shared" si="21"/>
        <v>-1.8219599951407872E-3</v>
      </c>
      <c r="O168">
        <f t="shared" ca="1" si="15"/>
        <v>-1.5463081581191329E-3</v>
      </c>
      <c r="Q168" s="2">
        <f t="shared" si="20"/>
        <v>31681.167000000001</v>
      </c>
    </row>
    <row r="169" spans="1:33" x14ac:dyDescent="0.2">
      <c r="A169" t="s">
        <v>58</v>
      </c>
      <c r="C169" s="24">
        <v>46756.887999999999</v>
      </c>
      <c r="D169" s="24"/>
      <c r="E169">
        <f t="shared" si="17"/>
        <v>9831.0042375863231</v>
      </c>
      <c r="F169">
        <f t="shared" si="18"/>
        <v>9831</v>
      </c>
      <c r="G169">
        <f t="shared" si="19"/>
        <v>2.2244200008572079E-3</v>
      </c>
      <c r="I169">
        <f t="shared" si="21"/>
        <v>2.2244200008572079E-3</v>
      </c>
      <c r="O169">
        <f t="shared" ca="1" si="15"/>
        <v>-1.6278449189352584E-3</v>
      </c>
      <c r="Q169" s="2">
        <f t="shared" si="20"/>
        <v>31738.387999999999</v>
      </c>
    </row>
    <row r="170" spans="1:33" x14ac:dyDescent="0.2">
      <c r="A170" t="s">
        <v>58</v>
      </c>
      <c r="C170" s="24">
        <v>46827.754999999997</v>
      </c>
      <c r="D170" s="24"/>
      <c r="E170">
        <f t="shared" si="17"/>
        <v>9966.0079823033393</v>
      </c>
      <c r="F170">
        <f t="shared" si="18"/>
        <v>9966</v>
      </c>
      <c r="G170">
        <f t="shared" si="19"/>
        <v>4.1901200020220131E-3</v>
      </c>
      <c r="I170">
        <f t="shared" si="21"/>
        <v>4.1901200020220131E-3</v>
      </c>
      <c r="O170">
        <f t="shared" ca="1" si="15"/>
        <v>-1.7288308153589E-3</v>
      </c>
      <c r="Q170" s="2">
        <f t="shared" si="20"/>
        <v>31809.254999999997</v>
      </c>
    </row>
    <row r="171" spans="1:33" x14ac:dyDescent="0.2">
      <c r="A171" t="s">
        <v>58</v>
      </c>
      <c r="C171" s="24">
        <v>46835.612999999998</v>
      </c>
      <c r="D171" s="24"/>
      <c r="E171">
        <f t="shared" si="17"/>
        <v>9980.977706236712</v>
      </c>
      <c r="F171">
        <f t="shared" si="18"/>
        <v>9981</v>
      </c>
      <c r="G171">
        <f t="shared" si="19"/>
        <v>-1.170257999910973E-2</v>
      </c>
      <c r="I171">
        <f t="shared" si="21"/>
        <v>-1.170257999910973E-2</v>
      </c>
      <c r="O171">
        <f t="shared" ca="1" si="15"/>
        <v>-1.7400514705170822E-3</v>
      </c>
      <c r="Q171" s="2">
        <f t="shared" si="20"/>
        <v>31817.112999999998</v>
      </c>
    </row>
    <row r="172" spans="1:33" x14ac:dyDescent="0.2">
      <c r="A172" t="s">
        <v>113</v>
      </c>
      <c r="C172" s="24">
        <v>46916.46</v>
      </c>
      <c r="D172" s="24"/>
      <c r="E172">
        <f t="shared" si="17"/>
        <v>10134.993648059241</v>
      </c>
      <c r="F172">
        <f t="shared" si="18"/>
        <v>10135</v>
      </c>
      <c r="G172">
        <f t="shared" si="19"/>
        <v>-3.3342999959131703E-3</v>
      </c>
      <c r="N172">
        <f>G172</f>
        <v>-3.3342999959131703E-3</v>
      </c>
      <c r="O172">
        <f t="shared" ca="1" si="15"/>
        <v>-1.8552501968077551E-3</v>
      </c>
      <c r="Q172" s="2">
        <f t="shared" si="20"/>
        <v>31897.96</v>
      </c>
      <c r="AC172" t="s">
        <v>73</v>
      </c>
      <c r="AG172" t="s">
        <v>72</v>
      </c>
    </row>
    <row r="173" spans="1:33" x14ac:dyDescent="0.2">
      <c r="A173" t="s">
        <v>115</v>
      </c>
      <c r="C173" s="24">
        <v>46925.383999999998</v>
      </c>
      <c r="D173" s="24"/>
      <c r="E173">
        <f t="shared" si="17"/>
        <v>10151.994133727529</v>
      </c>
      <c r="F173">
        <f t="shared" si="18"/>
        <v>10152</v>
      </c>
      <c r="G173">
        <f t="shared" si="19"/>
        <v>-3.0793600017204881E-3</v>
      </c>
      <c r="L173">
        <f>F173</f>
        <v>10152</v>
      </c>
      <c r="O173">
        <f t="shared" ca="1" si="15"/>
        <v>-1.8679669393203615E-3</v>
      </c>
      <c r="Q173" s="2">
        <f t="shared" si="20"/>
        <v>31906.883999999998</v>
      </c>
      <c r="AC173" t="s">
        <v>73</v>
      </c>
      <c r="AD173">
        <v>12</v>
      </c>
      <c r="AE173" t="s">
        <v>114</v>
      </c>
      <c r="AG173" t="s">
        <v>78</v>
      </c>
    </row>
    <row r="174" spans="1:33" x14ac:dyDescent="0.2">
      <c r="A174" t="s">
        <v>117</v>
      </c>
      <c r="C174" s="24">
        <v>46945.330999999998</v>
      </c>
      <c r="D174" s="24"/>
      <c r="E174">
        <f t="shared" si="17"/>
        <v>10189.993762551529</v>
      </c>
      <c r="F174">
        <f t="shared" si="18"/>
        <v>10190</v>
      </c>
      <c r="G174">
        <f t="shared" si="19"/>
        <v>-3.2741999966674484E-3</v>
      </c>
      <c r="L174">
        <f>F174</f>
        <v>10190</v>
      </c>
      <c r="O174">
        <f t="shared" ca="1" si="15"/>
        <v>-1.8963925990544243E-3</v>
      </c>
      <c r="Q174" s="2">
        <f t="shared" si="20"/>
        <v>31926.830999999998</v>
      </c>
      <c r="AC174" t="s">
        <v>73</v>
      </c>
      <c r="AD174">
        <v>11</v>
      </c>
      <c r="AE174" t="s">
        <v>116</v>
      </c>
      <c r="AG174" t="s">
        <v>78</v>
      </c>
    </row>
    <row r="175" spans="1:33" x14ac:dyDescent="0.2">
      <c r="A175" t="s">
        <v>58</v>
      </c>
      <c r="C175" s="24">
        <v>46974.716999999997</v>
      </c>
      <c r="D175" s="24"/>
      <c r="E175">
        <f t="shared" si="17"/>
        <v>10245.97496737541</v>
      </c>
      <c r="F175">
        <f t="shared" si="18"/>
        <v>10246</v>
      </c>
      <c r="G175">
        <f t="shared" si="19"/>
        <v>-1.3140280003426597E-2</v>
      </c>
      <c r="I175">
        <f>+G175</f>
        <v>-1.3140280003426597E-2</v>
      </c>
      <c r="O175">
        <f t="shared" ca="1" si="15"/>
        <v>-1.9382830449783048E-3</v>
      </c>
      <c r="Q175" s="2">
        <f t="shared" si="20"/>
        <v>31956.216999999997</v>
      </c>
    </row>
    <row r="176" spans="1:33" x14ac:dyDescent="0.2">
      <c r="A176" t="s">
        <v>58</v>
      </c>
      <c r="C176" s="24">
        <v>46994.671000000002</v>
      </c>
      <c r="D176" s="24"/>
      <c r="E176">
        <f t="shared" si="17"/>
        <v>10283.987931407812</v>
      </c>
      <c r="F176">
        <f t="shared" si="18"/>
        <v>10284</v>
      </c>
      <c r="G176">
        <f t="shared" si="19"/>
        <v>-6.3351199933094904E-3</v>
      </c>
      <c r="I176">
        <f>+G176</f>
        <v>-6.3351199933094904E-3</v>
      </c>
      <c r="O176">
        <f t="shared" ca="1" si="15"/>
        <v>-1.9667087047123668E-3</v>
      </c>
      <c r="Q176" s="2">
        <f t="shared" si="20"/>
        <v>31976.171000000002</v>
      </c>
    </row>
    <row r="177" spans="1:33" x14ac:dyDescent="0.2">
      <c r="A177" t="s">
        <v>58</v>
      </c>
      <c r="C177" s="24">
        <v>46995.722999999998</v>
      </c>
      <c r="D177" s="24"/>
      <c r="E177">
        <f t="shared" si="17"/>
        <v>10285.992022725939</v>
      </c>
      <c r="F177">
        <f t="shared" si="18"/>
        <v>10286</v>
      </c>
      <c r="G177">
        <f t="shared" si="19"/>
        <v>-4.1874800008372404E-3</v>
      </c>
      <c r="I177">
        <f>+G177</f>
        <v>-4.1874800008372404E-3</v>
      </c>
      <c r="O177">
        <f t="shared" ca="1" si="15"/>
        <v>-1.9682047920667918E-3</v>
      </c>
      <c r="Q177" s="2">
        <f t="shared" si="20"/>
        <v>31977.222999999998</v>
      </c>
    </row>
    <row r="178" spans="1:33" x14ac:dyDescent="0.2">
      <c r="A178" t="s">
        <v>113</v>
      </c>
      <c r="C178" s="24">
        <v>46999.394999999997</v>
      </c>
      <c r="D178" s="24"/>
      <c r="E178">
        <f t="shared" si="17"/>
        <v>10292.987292041709</v>
      </c>
      <c r="F178">
        <f t="shared" si="18"/>
        <v>10293</v>
      </c>
      <c r="G178">
        <f t="shared" si="19"/>
        <v>-6.6707400037557818E-3</v>
      </c>
      <c r="N178">
        <f>G178</f>
        <v>-6.6707400037557818E-3</v>
      </c>
      <c r="O178">
        <f t="shared" ca="1" si="15"/>
        <v>-1.9734410978072764E-3</v>
      </c>
      <c r="Q178" s="2">
        <f t="shared" si="20"/>
        <v>31980.894999999997</v>
      </c>
      <c r="AC178" t="s">
        <v>73</v>
      </c>
      <c r="AG178" t="s">
        <v>72</v>
      </c>
    </row>
    <row r="179" spans="1:33" x14ac:dyDescent="0.2">
      <c r="A179" t="s">
        <v>113</v>
      </c>
      <c r="C179" s="24">
        <v>46999.396999999997</v>
      </c>
      <c r="D179" s="24"/>
      <c r="E179">
        <f t="shared" si="17"/>
        <v>10292.99110210125</v>
      </c>
      <c r="F179">
        <f t="shared" si="18"/>
        <v>10293</v>
      </c>
      <c r="G179">
        <f t="shared" si="19"/>
        <v>-4.6707400033483282E-3</v>
      </c>
      <c r="N179">
        <f>G179</f>
        <v>-4.6707400033483282E-3</v>
      </c>
      <c r="O179">
        <f t="shared" ca="1" si="15"/>
        <v>-1.9734410978072764E-3</v>
      </c>
      <c r="Q179" s="2">
        <f t="shared" si="20"/>
        <v>31980.896999999997</v>
      </c>
      <c r="AC179" t="s">
        <v>73</v>
      </c>
      <c r="AG179" t="s">
        <v>72</v>
      </c>
    </row>
    <row r="180" spans="1:33" x14ac:dyDescent="0.2">
      <c r="A180" t="s">
        <v>113</v>
      </c>
      <c r="C180" s="24">
        <v>46999.400999999998</v>
      </c>
      <c r="D180" s="24"/>
      <c r="E180">
        <f t="shared" si="17"/>
        <v>10292.998722220333</v>
      </c>
      <c r="F180">
        <f t="shared" si="18"/>
        <v>10293</v>
      </c>
      <c r="G180">
        <f t="shared" si="19"/>
        <v>-6.7074000253342092E-4</v>
      </c>
      <c r="N180">
        <f>G180</f>
        <v>-6.7074000253342092E-4</v>
      </c>
      <c r="O180">
        <f t="shared" ca="1" si="15"/>
        <v>-1.9734410978072764E-3</v>
      </c>
      <c r="Q180" s="2">
        <f t="shared" si="20"/>
        <v>31980.900999999998</v>
      </c>
      <c r="AC180" t="s">
        <v>73</v>
      </c>
      <c r="AG180" t="s">
        <v>72</v>
      </c>
    </row>
    <row r="181" spans="1:33" x14ac:dyDescent="0.2">
      <c r="A181" t="s">
        <v>119</v>
      </c>
      <c r="C181" s="24">
        <v>47368.421000000002</v>
      </c>
      <c r="D181" s="24"/>
      <c r="E181">
        <f t="shared" si="17"/>
        <v>10995.992807979217</v>
      </c>
      <c r="F181">
        <f t="shared" si="18"/>
        <v>10996</v>
      </c>
      <c r="G181">
        <f>+C181-(C$7+F181*C$8)</f>
        <v>-3.7752799980808049E-3</v>
      </c>
      <c r="L181">
        <f>F181</f>
        <v>10996</v>
      </c>
      <c r="O181">
        <f t="shared" ca="1" si="15"/>
        <v>-2.499315802887426E-3</v>
      </c>
      <c r="Q181" s="2">
        <f t="shared" si="20"/>
        <v>32349.921000000002</v>
      </c>
      <c r="AC181" t="s">
        <v>73</v>
      </c>
      <c r="AD181">
        <v>6</v>
      </c>
      <c r="AE181" t="s">
        <v>118</v>
      </c>
      <c r="AG181" t="s">
        <v>78</v>
      </c>
    </row>
    <row r="182" spans="1:33" x14ac:dyDescent="0.2">
      <c r="A182" t="s">
        <v>119</v>
      </c>
      <c r="C182" s="24">
        <v>47377.362000000001</v>
      </c>
      <c r="D182" s="24"/>
      <c r="E182">
        <f t="shared" si="17"/>
        <v>11013.025679153598</v>
      </c>
      <c r="F182">
        <f t="shared" si="18"/>
        <v>11013</v>
      </c>
      <c r="G182">
        <f>+C182-(C$7+F182*C$8)</f>
        <v>1.3479660003213212E-2</v>
      </c>
      <c r="L182">
        <f>F182</f>
        <v>11013</v>
      </c>
      <c r="O182">
        <f t="shared" ca="1" si="15"/>
        <v>-2.5120325454000324E-3</v>
      </c>
      <c r="Q182" s="2">
        <f t="shared" si="20"/>
        <v>32358.862000000001</v>
      </c>
      <c r="AC182" t="s">
        <v>73</v>
      </c>
      <c r="AD182">
        <v>7</v>
      </c>
      <c r="AE182" t="s">
        <v>116</v>
      </c>
      <c r="AG182" t="s">
        <v>78</v>
      </c>
    </row>
    <row r="183" spans="1:33" x14ac:dyDescent="0.2">
      <c r="A183" t="s">
        <v>119</v>
      </c>
      <c r="C183" s="24">
        <v>47379.45</v>
      </c>
      <c r="D183" s="24"/>
      <c r="E183">
        <f t="shared" si="17"/>
        <v>11017.003381313538</v>
      </c>
      <c r="F183">
        <f t="shared" si="18"/>
        <v>11017</v>
      </c>
      <c r="G183">
        <f>+C183-(C$7+F183*C$8)</f>
        <v>1.7749399994499981E-3</v>
      </c>
      <c r="L183">
        <f>F183</f>
        <v>11017</v>
      </c>
      <c r="O183">
        <f t="shared" ca="1" si="15"/>
        <v>-2.5150247201088808E-3</v>
      </c>
      <c r="Q183" s="2">
        <f t="shared" si="20"/>
        <v>32360.949999999997</v>
      </c>
      <c r="AC183" t="s">
        <v>73</v>
      </c>
      <c r="AD183">
        <v>7</v>
      </c>
      <c r="AE183" t="s">
        <v>116</v>
      </c>
      <c r="AG183" t="s">
        <v>78</v>
      </c>
    </row>
    <row r="184" spans="1:33" x14ac:dyDescent="0.2">
      <c r="A184" t="s">
        <v>58</v>
      </c>
      <c r="C184" s="24">
        <v>47540.595000000001</v>
      </c>
      <c r="D184" s="24"/>
      <c r="E184">
        <f t="shared" si="17"/>
        <v>11323.989403614816</v>
      </c>
      <c r="F184">
        <f t="shared" si="18"/>
        <v>11324</v>
      </c>
      <c r="G184">
        <f>+C184-(C$7+F184*C$8)</f>
        <v>-5.5623199950787239E-3</v>
      </c>
      <c r="I184">
        <f>+G184</f>
        <v>-5.5623199950787239E-3</v>
      </c>
      <c r="O184">
        <f t="shared" ca="1" si="15"/>
        <v>-2.7446741290130137E-3</v>
      </c>
      <c r="Q184" s="2">
        <f t="shared" si="20"/>
        <v>32522.095000000001</v>
      </c>
    </row>
    <row r="185" spans="1:33" x14ac:dyDescent="0.2">
      <c r="A185" t="s">
        <v>113</v>
      </c>
      <c r="C185" s="24">
        <v>47737.445</v>
      </c>
      <c r="D185" s="24"/>
      <c r="E185">
        <f t="shared" si="17"/>
        <v>11698.994513857171</v>
      </c>
      <c r="F185">
        <f t="shared" si="18"/>
        <v>11699</v>
      </c>
      <c r="O185">
        <f t="shared" ref="O185:O248" ca="1" si="22">+C$11+C$12*F185</f>
        <v>-3.0251905079675739E-3</v>
      </c>
      <c r="Q185" s="2">
        <f t="shared" si="20"/>
        <v>32718.945</v>
      </c>
      <c r="R185" s="27">
        <v>-2.8798200000892393E-3</v>
      </c>
      <c r="AC185" t="s">
        <v>73</v>
      </c>
      <c r="AG185" t="s">
        <v>72</v>
      </c>
    </row>
    <row r="186" spans="1:33" x14ac:dyDescent="0.2">
      <c r="A186" t="s">
        <v>113</v>
      </c>
      <c r="C186" s="24">
        <v>47737.446000000004</v>
      </c>
      <c r="D186" s="24"/>
      <c r="E186">
        <f t="shared" si="17"/>
        <v>11698.996418886949</v>
      </c>
      <c r="F186">
        <f t="shared" si="18"/>
        <v>11699</v>
      </c>
      <c r="O186">
        <f t="shared" ca="1" si="22"/>
        <v>-3.0251905079675739E-3</v>
      </c>
      <c r="Q186" s="2">
        <f t="shared" si="20"/>
        <v>32718.946000000004</v>
      </c>
      <c r="R186" s="27">
        <v>-1.8798199962475337E-3</v>
      </c>
      <c r="AC186" t="s">
        <v>73</v>
      </c>
      <c r="AG186" t="s">
        <v>72</v>
      </c>
    </row>
    <row r="187" spans="1:33" x14ac:dyDescent="0.2">
      <c r="A187" t="s">
        <v>113</v>
      </c>
      <c r="C187" s="24">
        <v>47737.447</v>
      </c>
      <c r="D187" s="24"/>
      <c r="E187">
        <f t="shared" si="17"/>
        <v>11698.998323916712</v>
      </c>
      <c r="F187">
        <f t="shared" si="18"/>
        <v>11699</v>
      </c>
      <c r="O187">
        <f t="shared" ca="1" si="22"/>
        <v>-3.0251905079675739E-3</v>
      </c>
      <c r="Q187" s="2">
        <f t="shared" si="20"/>
        <v>32718.947</v>
      </c>
      <c r="R187" s="27">
        <v>-8.798199996817857E-4</v>
      </c>
      <c r="AC187" t="s">
        <v>73</v>
      </c>
      <c r="AG187" t="s">
        <v>72</v>
      </c>
    </row>
    <row r="188" spans="1:33" x14ac:dyDescent="0.2">
      <c r="A188" t="s">
        <v>120</v>
      </c>
      <c r="C188" s="24">
        <v>48115.394</v>
      </c>
      <c r="D188" s="24"/>
      <c r="E188">
        <f t="shared" si="17"/>
        <v>12418.998610433189</v>
      </c>
      <c r="F188">
        <f t="shared" si="18"/>
        <v>12419</v>
      </c>
      <c r="O188">
        <f t="shared" ca="1" si="22"/>
        <v>-3.5637819555603299E-3</v>
      </c>
      <c r="Q188" s="2">
        <f t="shared" si="20"/>
        <v>33096.894</v>
      </c>
      <c r="R188" s="27">
        <v>-7.2941999678732827E-4</v>
      </c>
      <c r="AC188" t="s">
        <v>73</v>
      </c>
      <c r="AG188" t="s">
        <v>72</v>
      </c>
    </row>
    <row r="189" spans="1:33" x14ac:dyDescent="0.2">
      <c r="A189" t="s">
        <v>120</v>
      </c>
      <c r="C189" s="24">
        <v>48115.398000000001</v>
      </c>
      <c r="D189" s="24"/>
      <c r="E189">
        <f t="shared" si="17"/>
        <v>12419.006230552272</v>
      </c>
      <c r="F189">
        <f t="shared" si="18"/>
        <v>12419</v>
      </c>
      <c r="O189">
        <f t="shared" ca="1" si="22"/>
        <v>-3.5637819555603299E-3</v>
      </c>
      <c r="Q189" s="2">
        <f t="shared" si="20"/>
        <v>33096.898000000001</v>
      </c>
      <c r="R189" s="27">
        <v>3.270580004027579E-3</v>
      </c>
      <c r="AC189" t="s">
        <v>73</v>
      </c>
      <c r="AG189" t="s">
        <v>72</v>
      </c>
    </row>
    <row r="190" spans="1:33" x14ac:dyDescent="0.2">
      <c r="A190" t="s">
        <v>120</v>
      </c>
      <c r="C190" s="24">
        <v>48115.4</v>
      </c>
      <c r="D190" s="24"/>
      <c r="E190">
        <f t="shared" si="17"/>
        <v>12419.010040611813</v>
      </c>
      <c r="F190">
        <f t="shared" si="18"/>
        <v>12419</v>
      </c>
      <c r="O190">
        <f t="shared" ca="1" si="22"/>
        <v>-3.5637819555603299E-3</v>
      </c>
      <c r="Q190" s="2">
        <f t="shared" si="20"/>
        <v>33096.9</v>
      </c>
      <c r="R190" s="27">
        <v>5.2705800044350326E-3</v>
      </c>
      <c r="AC190" t="s">
        <v>73</v>
      </c>
      <c r="AG190" t="s">
        <v>72</v>
      </c>
    </row>
    <row r="191" spans="1:33" x14ac:dyDescent="0.2">
      <c r="A191" t="s">
        <v>120</v>
      </c>
      <c r="C191" s="24">
        <v>48115.404999999999</v>
      </c>
      <c r="D191" s="24"/>
      <c r="E191">
        <f t="shared" si="17"/>
        <v>12419.019565760658</v>
      </c>
      <c r="F191">
        <f t="shared" si="18"/>
        <v>12419</v>
      </c>
      <c r="O191">
        <f t="shared" ca="1" si="22"/>
        <v>-3.5637819555603299E-3</v>
      </c>
      <c r="Q191" s="2">
        <f t="shared" si="20"/>
        <v>33096.904999999999</v>
      </c>
      <c r="R191" s="27">
        <v>1.0270580001815688E-2</v>
      </c>
      <c r="AC191" t="s">
        <v>73</v>
      </c>
      <c r="AG191" t="s">
        <v>72</v>
      </c>
    </row>
    <row r="192" spans="1:33" x14ac:dyDescent="0.2">
      <c r="A192" t="s">
        <v>120</v>
      </c>
      <c r="C192" s="24">
        <v>48116.434000000001</v>
      </c>
      <c r="D192" s="24"/>
      <c r="E192">
        <f t="shared" si="17"/>
        <v>12420.979841394086</v>
      </c>
      <c r="F192">
        <f t="shared" si="18"/>
        <v>12421</v>
      </c>
      <c r="O192">
        <f t="shared" ca="1" si="22"/>
        <v>-3.5652780429147541E-3</v>
      </c>
      <c r="Q192" s="2">
        <f t="shared" si="20"/>
        <v>33097.934000000001</v>
      </c>
      <c r="R192" s="27">
        <v>-1.0581779999483842E-2</v>
      </c>
      <c r="AC192" t="s">
        <v>73</v>
      </c>
      <c r="AG192" t="s">
        <v>72</v>
      </c>
    </row>
    <row r="193" spans="1:33" x14ac:dyDescent="0.2">
      <c r="A193" t="s">
        <v>120</v>
      </c>
      <c r="C193" s="24">
        <v>48116.440999999999</v>
      </c>
      <c r="D193" s="24"/>
      <c r="E193">
        <f t="shared" si="17"/>
        <v>12420.993176602473</v>
      </c>
      <c r="F193">
        <f t="shared" si="18"/>
        <v>12421</v>
      </c>
      <c r="O193">
        <f t="shared" ca="1" si="22"/>
        <v>-3.5652780429147541E-3</v>
      </c>
      <c r="Q193" s="2">
        <f t="shared" si="20"/>
        <v>33097.940999999999</v>
      </c>
      <c r="R193" s="27">
        <v>-3.5817800016957335E-3</v>
      </c>
      <c r="AC193" t="s">
        <v>73</v>
      </c>
      <c r="AG193" t="s">
        <v>72</v>
      </c>
    </row>
    <row r="194" spans="1:33" x14ac:dyDescent="0.2">
      <c r="A194" t="s">
        <v>120</v>
      </c>
      <c r="C194" s="24">
        <v>48116.442999999999</v>
      </c>
      <c r="D194" s="24"/>
      <c r="E194">
        <f t="shared" si="17"/>
        <v>12420.996986662012</v>
      </c>
      <c r="F194">
        <f t="shared" si="18"/>
        <v>12421</v>
      </c>
      <c r="O194">
        <f t="shared" ca="1" si="22"/>
        <v>-3.5652780429147541E-3</v>
      </c>
      <c r="Q194" s="2">
        <f t="shared" si="20"/>
        <v>33097.942999999999</v>
      </c>
      <c r="R194" s="27">
        <v>-1.5817800012882799E-3</v>
      </c>
      <c r="AC194" t="s">
        <v>73</v>
      </c>
      <c r="AG194" t="s">
        <v>72</v>
      </c>
    </row>
    <row r="195" spans="1:33" x14ac:dyDescent="0.2">
      <c r="A195" t="s">
        <v>120</v>
      </c>
      <c r="C195" s="24">
        <v>48127.449000000001</v>
      </c>
      <c r="D195" s="24"/>
      <c r="E195">
        <f t="shared" si="17"/>
        <v>12441.963744311633</v>
      </c>
      <c r="F195">
        <f t="shared" si="18"/>
        <v>12442</v>
      </c>
      <c r="O195">
        <f t="shared" ca="1" si="22"/>
        <v>-3.5809869601362105E-3</v>
      </c>
      <c r="Q195" s="2">
        <f t="shared" si="20"/>
        <v>33108.949000000001</v>
      </c>
      <c r="R195" s="27">
        <v>-1.9031559997529257E-2</v>
      </c>
      <c r="AC195" t="s">
        <v>73</v>
      </c>
      <c r="AG195" t="s">
        <v>72</v>
      </c>
    </row>
    <row r="196" spans="1:33" x14ac:dyDescent="0.2">
      <c r="A196" t="s">
        <v>120</v>
      </c>
      <c r="C196" s="24">
        <v>48127.45</v>
      </c>
      <c r="D196" s="24"/>
      <c r="E196">
        <f t="shared" si="17"/>
        <v>12441.965649341397</v>
      </c>
      <c r="F196">
        <f t="shared" si="18"/>
        <v>12442</v>
      </c>
      <c r="O196">
        <f t="shared" ca="1" si="22"/>
        <v>-3.5809869601362105E-3</v>
      </c>
      <c r="Q196" s="2">
        <f t="shared" si="20"/>
        <v>33108.949999999997</v>
      </c>
      <c r="R196" s="27">
        <v>-1.8031560000963509E-2</v>
      </c>
      <c r="AC196" t="s">
        <v>73</v>
      </c>
      <c r="AG196" t="s">
        <v>72</v>
      </c>
    </row>
    <row r="197" spans="1:33" x14ac:dyDescent="0.2">
      <c r="A197" t="s">
        <v>120</v>
      </c>
      <c r="C197" s="24">
        <v>48127.451000000001</v>
      </c>
      <c r="D197" s="24"/>
      <c r="E197">
        <f t="shared" si="17"/>
        <v>12441.967554371175</v>
      </c>
      <c r="F197">
        <f t="shared" si="18"/>
        <v>12442</v>
      </c>
      <c r="O197">
        <f t="shared" ca="1" si="22"/>
        <v>-3.5809869601362105E-3</v>
      </c>
      <c r="Q197" s="2">
        <f t="shared" si="20"/>
        <v>33108.951000000001</v>
      </c>
      <c r="R197" s="27">
        <v>-1.7031559997121803E-2</v>
      </c>
      <c r="AC197" t="s">
        <v>73</v>
      </c>
      <c r="AG197" t="s">
        <v>72</v>
      </c>
    </row>
    <row r="198" spans="1:33" x14ac:dyDescent="0.2">
      <c r="A198" t="s">
        <v>120</v>
      </c>
      <c r="C198" s="24">
        <v>48127.453999999998</v>
      </c>
      <c r="D198" s="24"/>
      <c r="E198">
        <f t="shared" si="17"/>
        <v>12441.973269460479</v>
      </c>
      <c r="F198">
        <f t="shared" si="18"/>
        <v>12442</v>
      </c>
      <c r="O198">
        <f t="shared" ca="1" si="22"/>
        <v>-3.5809869601362105E-3</v>
      </c>
      <c r="Q198" s="2">
        <f t="shared" si="20"/>
        <v>33108.953999999998</v>
      </c>
      <c r="R198" s="27">
        <v>-1.4031560000148602E-2</v>
      </c>
      <c r="AC198" t="s">
        <v>73</v>
      </c>
      <c r="AG198" t="s">
        <v>72</v>
      </c>
    </row>
    <row r="199" spans="1:33" x14ac:dyDescent="0.2">
      <c r="A199" t="s">
        <v>120</v>
      </c>
      <c r="C199" s="24">
        <v>48127.459000000003</v>
      </c>
      <c r="D199" s="24"/>
      <c r="E199">
        <f t="shared" si="17"/>
        <v>12441.982794609339</v>
      </c>
      <c r="F199">
        <f t="shared" si="18"/>
        <v>12442</v>
      </c>
      <c r="O199">
        <f t="shared" ca="1" si="22"/>
        <v>-3.5809869601362105E-3</v>
      </c>
      <c r="Q199" s="2">
        <f t="shared" si="20"/>
        <v>33108.959000000003</v>
      </c>
      <c r="R199" s="27">
        <v>-9.031559995491989E-3</v>
      </c>
      <c r="AC199" t="s">
        <v>73</v>
      </c>
      <c r="AG199" t="s">
        <v>72</v>
      </c>
    </row>
    <row r="200" spans="1:33" x14ac:dyDescent="0.2">
      <c r="A200" t="s">
        <v>59</v>
      </c>
      <c r="C200" s="24">
        <v>48320.637999999999</v>
      </c>
      <c r="D200" s="24"/>
      <c r="E200">
        <f t="shared" si="17"/>
        <v>12809.994540565687</v>
      </c>
      <c r="F200">
        <f t="shared" si="18"/>
        <v>12810</v>
      </c>
      <c r="G200">
        <f t="shared" ref="G200:G220" si="23">+C200-(C$7+F200*C$8)</f>
        <v>-2.865800001018215E-3</v>
      </c>
      <c r="I200">
        <f>+F200</f>
        <v>12810</v>
      </c>
      <c r="O200">
        <f t="shared" ca="1" si="22"/>
        <v>-3.8562670333502852E-3</v>
      </c>
      <c r="Q200" s="2">
        <f t="shared" si="20"/>
        <v>33302.137999999999</v>
      </c>
    </row>
    <row r="201" spans="1:33" x14ac:dyDescent="0.2">
      <c r="A201" t="s">
        <v>120</v>
      </c>
      <c r="C201" s="24">
        <v>48484.404999999999</v>
      </c>
      <c r="D201" s="24"/>
      <c r="E201">
        <f t="shared" si="17"/>
        <v>13121.975550924133</v>
      </c>
      <c r="F201">
        <f t="shared" si="18"/>
        <v>13122</v>
      </c>
      <c r="G201">
        <f t="shared" si="23"/>
        <v>-1.2833959997806232E-2</v>
      </c>
      <c r="N201">
        <f t="shared" ref="N201:N210" si="24">G201</f>
        <v>-1.2833959997806232E-2</v>
      </c>
      <c r="O201">
        <f t="shared" ca="1" si="22"/>
        <v>-4.0896566606404795E-3</v>
      </c>
      <c r="Q201" s="2">
        <f t="shared" si="20"/>
        <v>33465.904999999999</v>
      </c>
      <c r="AC201" t="s">
        <v>73</v>
      </c>
      <c r="AG201" t="s">
        <v>72</v>
      </c>
    </row>
    <row r="202" spans="1:33" x14ac:dyDescent="0.2">
      <c r="A202" t="s">
        <v>120</v>
      </c>
      <c r="C202" s="24">
        <v>48484.41</v>
      </c>
      <c r="D202" s="24"/>
      <c r="E202">
        <f t="shared" si="17"/>
        <v>13121.985076072993</v>
      </c>
      <c r="F202">
        <f t="shared" si="18"/>
        <v>13122</v>
      </c>
      <c r="G202">
        <f t="shared" si="23"/>
        <v>-7.8339599931496195E-3</v>
      </c>
      <c r="N202">
        <f t="shared" si="24"/>
        <v>-7.8339599931496195E-3</v>
      </c>
      <c r="O202">
        <f t="shared" ca="1" si="22"/>
        <v>-4.0896566606404795E-3</v>
      </c>
      <c r="Q202" s="2">
        <f t="shared" si="20"/>
        <v>33465.910000000003</v>
      </c>
      <c r="AC202" t="s">
        <v>73</v>
      </c>
      <c r="AG202" t="s">
        <v>72</v>
      </c>
    </row>
    <row r="203" spans="1:33" x14ac:dyDescent="0.2">
      <c r="A203" t="s">
        <v>120</v>
      </c>
      <c r="C203" s="24">
        <v>48484.411</v>
      </c>
      <c r="D203" s="24"/>
      <c r="E203">
        <f t="shared" si="17"/>
        <v>13121.986981102757</v>
      </c>
      <c r="F203">
        <f t="shared" si="18"/>
        <v>13122</v>
      </c>
      <c r="G203">
        <f t="shared" si="23"/>
        <v>-6.8339599965838715E-3</v>
      </c>
      <c r="N203">
        <f t="shared" si="24"/>
        <v>-6.8339599965838715E-3</v>
      </c>
      <c r="O203">
        <f t="shared" ca="1" si="22"/>
        <v>-4.0896566606404795E-3</v>
      </c>
      <c r="Q203" s="2">
        <f t="shared" si="20"/>
        <v>33465.911</v>
      </c>
      <c r="AC203" t="s">
        <v>73</v>
      </c>
      <c r="AG203" t="s">
        <v>72</v>
      </c>
    </row>
    <row r="204" spans="1:33" x14ac:dyDescent="0.2">
      <c r="A204" t="s">
        <v>120</v>
      </c>
      <c r="C204" s="24">
        <v>48484.411999999997</v>
      </c>
      <c r="D204" s="24"/>
      <c r="E204">
        <f t="shared" si="17"/>
        <v>13121.98888613252</v>
      </c>
      <c r="F204">
        <f t="shared" si="18"/>
        <v>13122</v>
      </c>
      <c r="G204">
        <f t="shared" si="23"/>
        <v>-5.8339600000181235E-3</v>
      </c>
      <c r="N204">
        <f t="shared" si="24"/>
        <v>-5.8339600000181235E-3</v>
      </c>
      <c r="O204">
        <f t="shared" ca="1" si="22"/>
        <v>-4.0896566606404795E-3</v>
      </c>
      <c r="Q204" s="2">
        <f t="shared" si="20"/>
        <v>33465.911999999997</v>
      </c>
      <c r="AC204" t="s">
        <v>73</v>
      </c>
      <c r="AG204" t="s">
        <v>72</v>
      </c>
    </row>
    <row r="205" spans="1:33" x14ac:dyDescent="0.2">
      <c r="A205" t="s">
        <v>120</v>
      </c>
      <c r="C205" s="24">
        <v>48484.415999999997</v>
      </c>
      <c r="D205" s="24"/>
      <c r="E205">
        <f t="shared" si="17"/>
        <v>13121.996506251602</v>
      </c>
      <c r="F205">
        <f t="shared" si="18"/>
        <v>13122</v>
      </c>
      <c r="G205">
        <f t="shared" si="23"/>
        <v>-1.8339599992032163E-3</v>
      </c>
      <c r="N205">
        <f t="shared" si="24"/>
        <v>-1.8339599992032163E-3</v>
      </c>
      <c r="O205">
        <f t="shared" ca="1" si="22"/>
        <v>-4.0896566606404795E-3</v>
      </c>
      <c r="Q205" s="2">
        <f t="shared" si="20"/>
        <v>33465.915999999997</v>
      </c>
      <c r="AC205" t="s">
        <v>73</v>
      </c>
      <c r="AG205" t="s">
        <v>72</v>
      </c>
    </row>
    <row r="206" spans="1:33" x14ac:dyDescent="0.2">
      <c r="A206" t="s">
        <v>120</v>
      </c>
      <c r="C206" s="24">
        <v>48484.419000000002</v>
      </c>
      <c r="D206" s="24"/>
      <c r="E206">
        <f t="shared" si="17"/>
        <v>13122.002221340921</v>
      </c>
      <c r="F206">
        <f t="shared" si="18"/>
        <v>13122</v>
      </c>
      <c r="G206">
        <f t="shared" si="23"/>
        <v>1.166040005045943E-3</v>
      </c>
      <c r="N206">
        <f t="shared" si="24"/>
        <v>1.166040005045943E-3</v>
      </c>
      <c r="O206">
        <f t="shared" ca="1" si="22"/>
        <v>-4.0896566606404795E-3</v>
      </c>
      <c r="Q206" s="2">
        <f t="shared" si="20"/>
        <v>33465.919000000002</v>
      </c>
      <c r="AC206" t="s">
        <v>73</v>
      </c>
      <c r="AG206" t="s">
        <v>72</v>
      </c>
    </row>
    <row r="207" spans="1:33" x14ac:dyDescent="0.2">
      <c r="A207" t="s">
        <v>120</v>
      </c>
      <c r="C207" s="24">
        <v>48504.370999999999</v>
      </c>
      <c r="D207" s="24"/>
      <c r="E207">
        <f t="shared" si="17"/>
        <v>13160.011375313765</v>
      </c>
      <c r="F207">
        <f t="shared" si="18"/>
        <v>13160</v>
      </c>
      <c r="G207">
        <f t="shared" si="23"/>
        <v>5.9712000002036802E-3</v>
      </c>
      <c r="N207">
        <f t="shared" si="24"/>
        <v>5.9712000002036802E-3</v>
      </c>
      <c r="O207">
        <f t="shared" ca="1" si="22"/>
        <v>-4.1180823203745406E-3</v>
      </c>
      <c r="Q207" s="2">
        <f t="shared" si="20"/>
        <v>33485.870999999999</v>
      </c>
      <c r="AC207" t="s">
        <v>73</v>
      </c>
      <c r="AG207" t="s">
        <v>72</v>
      </c>
    </row>
    <row r="208" spans="1:33" x14ac:dyDescent="0.2">
      <c r="A208" t="s">
        <v>120</v>
      </c>
      <c r="C208" s="24">
        <v>48536.392999999996</v>
      </c>
      <c r="D208" s="24"/>
      <c r="E208">
        <f t="shared" si="17"/>
        <v>13221.014238611606</v>
      </c>
      <c r="F208">
        <f t="shared" si="18"/>
        <v>13221</v>
      </c>
      <c r="G208">
        <f t="shared" si="23"/>
        <v>7.4742200013133697E-3</v>
      </c>
      <c r="N208">
        <f t="shared" si="24"/>
        <v>7.4742200013133697E-3</v>
      </c>
      <c r="O208">
        <f t="shared" ca="1" si="22"/>
        <v>-4.1637129846844824E-3</v>
      </c>
      <c r="Q208" s="2">
        <f t="shared" si="20"/>
        <v>33517.892999999996</v>
      </c>
      <c r="AC208" t="s">
        <v>73</v>
      </c>
      <c r="AG208" t="s">
        <v>72</v>
      </c>
    </row>
    <row r="209" spans="1:33" x14ac:dyDescent="0.2">
      <c r="A209" t="s">
        <v>121</v>
      </c>
      <c r="C209" s="24">
        <v>48651.337899999999</v>
      </c>
      <c r="D209" s="24"/>
      <c r="E209">
        <f t="shared" si="17"/>
        <v>13439.98769503171</v>
      </c>
      <c r="F209">
        <f t="shared" si="18"/>
        <v>13440</v>
      </c>
      <c r="G209">
        <f t="shared" si="23"/>
        <v>-6.459199998062104E-3</v>
      </c>
      <c r="N209">
        <f t="shared" si="24"/>
        <v>-6.459199998062104E-3</v>
      </c>
      <c r="O209">
        <f t="shared" ca="1" si="22"/>
        <v>-4.3275345499939463E-3</v>
      </c>
      <c r="Q209" s="2">
        <f t="shared" si="20"/>
        <v>33632.837899999999</v>
      </c>
      <c r="AC209" t="s">
        <v>70</v>
      </c>
      <c r="AD209" t="s">
        <v>78</v>
      </c>
      <c r="AG209" t="s">
        <v>72</v>
      </c>
    </row>
    <row r="210" spans="1:33" x14ac:dyDescent="0.2">
      <c r="A210" t="s">
        <v>121</v>
      </c>
      <c r="C210" s="24">
        <v>48651.338000000003</v>
      </c>
      <c r="D210" s="24"/>
      <c r="E210">
        <f t="shared" si="17"/>
        <v>13439.987885534696</v>
      </c>
      <c r="F210">
        <f t="shared" si="18"/>
        <v>13440</v>
      </c>
      <c r="G210">
        <f t="shared" si="23"/>
        <v>-6.3591999933123589E-3</v>
      </c>
      <c r="N210">
        <f t="shared" si="24"/>
        <v>-6.3591999933123589E-3</v>
      </c>
      <c r="O210">
        <f t="shared" ca="1" si="22"/>
        <v>-4.3275345499939463E-3</v>
      </c>
      <c r="Q210" s="2">
        <f t="shared" si="20"/>
        <v>33632.838000000003</v>
      </c>
      <c r="AC210" t="s">
        <v>70</v>
      </c>
      <c r="AD210" t="s">
        <v>122</v>
      </c>
      <c r="AG210" t="s">
        <v>72</v>
      </c>
    </row>
    <row r="211" spans="1:33" x14ac:dyDescent="0.2">
      <c r="A211" t="s">
        <v>33</v>
      </c>
      <c r="C211" s="24">
        <v>48695.431850000001</v>
      </c>
      <c r="D211" s="24" t="s">
        <v>19</v>
      </c>
      <c r="E211">
        <f t="shared" si="17"/>
        <v>13523.987982462606</v>
      </c>
      <c r="F211">
        <f t="shared" si="18"/>
        <v>13524</v>
      </c>
      <c r="G211">
        <f t="shared" si="23"/>
        <v>-6.3083200002438389E-3</v>
      </c>
      <c r="N211">
        <f>+G211</f>
        <v>-6.3083200002438389E-3</v>
      </c>
      <c r="O211">
        <f t="shared" ca="1" si="22"/>
        <v>-4.390370218879767E-3</v>
      </c>
      <c r="Q211" s="2">
        <f t="shared" si="20"/>
        <v>33676.931850000001</v>
      </c>
      <c r="S211" t="s">
        <v>34</v>
      </c>
    </row>
    <row r="212" spans="1:33" x14ac:dyDescent="0.2">
      <c r="A212" t="s">
        <v>59</v>
      </c>
      <c r="C212" s="24">
        <v>48794.644</v>
      </c>
      <c r="D212" s="24"/>
      <c r="E212">
        <f t="shared" si="17"/>
        <v>13712.990081767311</v>
      </c>
      <c r="F212">
        <f t="shared" si="18"/>
        <v>13713</v>
      </c>
      <c r="G212">
        <f t="shared" si="23"/>
        <v>-5.2063399998587556E-3</v>
      </c>
      <c r="I212">
        <f>+F212</f>
        <v>13713</v>
      </c>
      <c r="O212">
        <f t="shared" ca="1" si="22"/>
        <v>-4.5317504738728665E-3</v>
      </c>
      <c r="Q212" s="2">
        <f t="shared" si="20"/>
        <v>33776.144</v>
      </c>
    </row>
    <row r="213" spans="1:33" x14ac:dyDescent="0.2">
      <c r="A213" t="s">
        <v>123</v>
      </c>
      <c r="C213" s="24">
        <v>49067.603300000002</v>
      </c>
      <c r="D213" s="24"/>
      <c r="E213">
        <f t="shared" ref="E213:E247" si="25">+(C213-C$7)/C$8</f>
        <v>14232.985674290439</v>
      </c>
      <c r="F213">
        <f t="shared" ref="F213:F247" si="26">ROUND(2*E213,0)/2</f>
        <v>14233</v>
      </c>
      <c r="G213">
        <f t="shared" si="23"/>
        <v>-7.519939994381275E-3</v>
      </c>
      <c r="N213">
        <f>G213</f>
        <v>-7.519939994381275E-3</v>
      </c>
      <c r="O213">
        <f t="shared" ca="1" si="22"/>
        <v>-4.9207331860231891E-3</v>
      </c>
      <c r="Q213" s="2">
        <f t="shared" ref="Q213:Q247" si="27">+C213-15018.5</f>
        <v>34049.103300000002</v>
      </c>
      <c r="AC213" t="s">
        <v>70</v>
      </c>
      <c r="AD213" t="s">
        <v>78</v>
      </c>
      <c r="AG213" t="s">
        <v>72</v>
      </c>
    </row>
    <row r="214" spans="1:33" x14ac:dyDescent="0.2">
      <c r="A214" t="s">
        <v>123</v>
      </c>
      <c r="C214" s="24">
        <v>49067.603499999997</v>
      </c>
      <c r="D214" s="24"/>
      <c r="E214">
        <f t="shared" si="25"/>
        <v>14232.986055296384</v>
      </c>
      <c r="F214">
        <f t="shared" si="26"/>
        <v>14233</v>
      </c>
      <c r="G214">
        <f t="shared" si="23"/>
        <v>-7.3199399994337E-3</v>
      </c>
      <c r="N214">
        <f>G214</f>
        <v>-7.3199399994337E-3</v>
      </c>
      <c r="O214">
        <f t="shared" ca="1" si="22"/>
        <v>-4.9207331860231891E-3</v>
      </c>
      <c r="Q214" s="2">
        <f t="shared" si="27"/>
        <v>34049.103499999997</v>
      </c>
      <c r="AC214" t="s">
        <v>70</v>
      </c>
      <c r="AD214" t="s">
        <v>122</v>
      </c>
      <c r="AG214" t="s">
        <v>72</v>
      </c>
    </row>
    <row r="215" spans="1:33" x14ac:dyDescent="0.2">
      <c r="A215" t="s">
        <v>59</v>
      </c>
      <c r="C215" s="24">
        <v>49100.680999999997</v>
      </c>
      <c r="D215" s="24"/>
      <c r="E215">
        <f t="shared" si="25"/>
        <v>14295.999677516558</v>
      </c>
      <c r="F215">
        <f t="shared" si="26"/>
        <v>14296</v>
      </c>
      <c r="G215">
        <f t="shared" si="23"/>
        <v>-1.6927999968174845E-4</v>
      </c>
      <c r="I215">
        <f>+F215</f>
        <v>14296</v>
      </c>
      <c r="O215">
        <f t="shared" ca="1" si="22"/>
        <v>-4.967859937687555E-3</v>
      </c>
      <c r="Q215" s="2">
        <f t="shared" si="27"/>
        <v>34082.180999999997</v>
      </c>
    </row>
    <row r="216" spans="1:33" x14ac:dyDescent="0.2">
      <c r="A216" t="s">
        <v>120</v>
      </c>
      <c r="C216" s="24">
        <v>49107.500999999997</v>
      </c>
      <c r="D216" s="24"/>
      <c r="E216">
        <f t="shared" si="25"/>
        <v>14308.991980548577</v>
      </c>
      <c r="F216">
        <f t="shared" si="26"/>
        <v>14309</v>
      </c>
      <c r="G216">
        <f t="shared" si="23"/>
        <v>-4.2096199977095239E-3</v>
      </c>
      <c r="N216">
        <f>G216</f>
        <v>-4.2096199977095239E-3</v>
      </c>
      <c r="O216">
        <f t="shared" ca="1" si="22"/>
        <v>-4.9775845054913148E-3</v>
      </c>
      <c r="Q216" s="2">
        <f t="shared" si="27"/>
        <v>34089.000999999997</v>
      </c>
      <c r="AC216" t="s">
        <v>73</v>
      </c>
      <c r="AG216" t="s">
        <v>72</v>
      </c>
    </row>
    <row r="217" spans="1:33" x14ac:dyDescent="0.2">
      <c r="A217" t="s">
        <v>120</v>
      </c>
      <c r="C217" s="24">
        <v>49117.483</v>
      </c>
      <c r="D217" s="24"/>
      <c r="E217">
        <f t="shared" si="25"/>
        <v>14328.007987713629</v>
      </c>
      <c r="F217">
        <f t="shared" si="26"/>
        <v>14328</v>
      </c>
      <c r="G217">
        <f t="shared" si="23"/>
        <v>4.1929600047296844E-3</v>
      </c>
      <c r="N217">
        <f>G217</f>
        <v>4.1929600047296844E-3</v>
      </c>
      <c r="O217">
        <f t="shared" ca="1" si="22"/>
        <v>-4.9917973353583453E-3</v>
      </c>
      <c r="Q217" s="2">
        <f t="shared" si="27"/>
        <v>34098.983</v>
      </c>
      <c r="AC217" t="s">
        <v>73</v>
      </c>
      <c r="AG217" t="s">
        <v>72</v>
      </c>
    </row>
    <row r="218" spans="1:33" x14ac:dyDescent="0.2">
      <c r="A218" t="s">
        <v>59</v>
      </c>
      <c r="C218" s="24">
        <v>49164.713000000003</v>
      </c>
      <c r="D218" s="24"/>
      <c r="E218">
        <f t="shared" si="25"/>
        <v>14417.982543755021</v>
      </c>
      <c r="F218">
        <f t="shared" si="26"/>
        <v>14418</v>
      </c>
      <c r="G218">
        <f t="shared" si="23"/>
        <v>-9.1632399926311336E-3</v>
      </c>
      <c r="I218">
        <f>+F218</f>
        <v>14418</v>
      </c>
      <c r="O218">
        <f t="shared" ca="1" si="22"/>
        <v>-5.0591212663074403E-3</v>
      </c>
      <c r="Q218" s="2">
        <f t="shared" si="27"/>
        <v>34146.213000000003</v>
      </c>
    </row>
    <row r="219" spans="1:33" x14ac:dyDescent="0.2">
      <c r="A219" t="s">
        <v>59</v>
      </c>
      <c r="C219" s="24">
        <v>49194.639000000003</v>
      </c>
      <c r="D219" s="24"/>
      <c r="E219">
        <f t="shared" si="25"/>
        <v>14474.992464654753</v>
      </c>
      <c r="F219">
        <f t="shared" si="26"/>
        <v>14475</v>
      </c>
      <c r="G219">
        <f t="shared" si="23"/>
        <v>-3.9554999966640025E-3</v>
      </c>
      <c r="I219">
        <f>+F219</f>
        <v>14475</v>
      </c>
      <c r="O219">
        <f t="shared" ca="1" si="22"/>
        <v>-5.1017597559085319E-3</v>
      </c>
      <c r="Q219" s="2">
        <f t="shared" si="27"/>
        <v>34176.139000000003</v>
      </c>
    </row>
    <row r="220" spans="1:33" x14ac:dyDescent="0.2">
      <c r="A220" t="s">
        <v>59</v>
      </c>
      <c r="C220" s="24">
        <v>49333.733</v>
      </c>
      <c r="D220" s="24"/>
      <c r="E220">
        <f t="shared" si="25"/>
        <v>14739.970675495748</v>
      </c>
      <c r="F220">
        <f t="shared" si="26"/>
        <v>14740</v>
      </c>
      <c r="G220">
        <f t="shared" si="23"/>
        <v>-1.5393199995742179E-2</v>
      </c>
      <c r="I220">
        <f>+F220</f>
        <v>14740</v>
      </c>
      <c r="O220">
        <f t="shared" ca="1" si="22"/>
        <v>-5.2999913303697554E-3</v>
      </c>
      <c r="Q220" s="2">
        <f t="shared" si="27"/>
        <v>34315.233</v>
      </c>
    </row>
    <row r="221" spans="1:33" x14ac:dyDescent="0.2">
      <c r="A221" t="s">
        <v>120</v>
      </c>
      <c r="C221" s="24">
        <v>49537.406999999999</v>
      </c>
      <c r="D221" s="24"/>
      <c r="E221">
        <f t="shared" si="25"/>
        <v>15127.975708889204</v>
      </c>
      <c r="F221">
        <f t="shared" si="26"/>
        <v>15128</v>
      </c>
      <c r="O221">
        <f t="shared" ca="1" si="22"/>
        <v>-5.5902322771280736E-3</v>
      </c>
      <c r="Q221" s="2">
        <f t="shared" si="27"/>
        <v>34518.906999999999</v>
      </c>
      <c r="R221" s="27">
        <v>-1.2751039997965563E-2</v>
      </c>
      <c r="AC221" t="s">
        <v>73</v>
      </c>
      <c r="AG221" t="s">
        <v>72</v>
      </c>
    </row>
    <row r="222" spans="1:33" x14ac:dyDescent="0.2">
      <c r="A222" t="s">
        <v>120</v>
      </c>
      <c r="C222" s="24">
        <v>49537.411999999997</v>
      </c>
      <c r="D222" s="24"/>
      <c r="E222">
        <f t="shared" si="25"/>
        <v>15127.985234038048</v>
      </c>
      <c r="F222">
        <f t="shared" si="26"/>
        <v>15128</v>
      </c>
      <c r="O222">
        <f t="shared" ca="1" si="22"/>
        <v>-5.5902322771280736E-3</v>
      </c>
      <c r="Q222" s="2">
        <f t="shared" si="27"/>
        <v>34518.911999999997</v>
      </c>
      <c r="R222" s="27">
        <v>-7.7510400005849078E-3</v>
      </c>
      <c r="AC222" t="s">
        <v>73</v>
      </c>
      <c r="AG222" t="s">
        <v>72</v>
      </c>
    </row>
    <row r="223" spans="1:33" x14ac:dyDescent="0.2">
      <c r="A223" t="s">
        <v>120</v>
      </c>
      <c r="C223" s="24">
        <v>49537.415999999997</v>
      </c>
      <c r="D223" s="24"/>
      <c r="E223">
        <f t="shared" si="25"/>
        <v>15127.99285415713</v>
      </c>
      <c r="F223">
        <f t="shared" si="26"/>
        <v>15128</v>
      </c>
      <c r="O223">
        <f t="shared" ca="1" si="22"/>
        <v>-5.5902322771280736E-3</v>
      </c>
      <c r="Q223" s="2">
        <f t="shared" si="27"/>
        <v>34518.915999999997</v>
      </c>
      <c r="R223" s="27">
        <v>-3.7510399997700006E-3</v>
      </c>
      <c r="AC223" t="s">
        <v>73</v>
      </c>
      <c r="AG223" t="s">
        <v>72</v>
      </c>
    </row>
    <row r="224" spans="1:33" x14ac:dyDescent="0.2">
      <c r="A224" t="s">
        <v>120</v>
      </c>
      <c r="C224" s="24">
        <v>49569.432000000001</v>
      </c>
      <c r="D224" s="24"/>
      <c r="E224">
        <f t="shared" si="25"/>
        <v>15188.98428727636</v>
      </c>
      <c r="F224">
        <f t="shared" si="26"/>
        <v>15189</v>
      </c>
      <c r="O224">
        <f t="shared" ca="1" si="22"/>
        <v>-5.6358629414380154E-3</v>
      </c>
      <c r="Q224" s="2">
        <f t="shared" si="27"/>
        <v>34550.932000000001</v>
      </c>
      <c r="R224" s="27">
        <v>-8.248019999882672E-3</v>
      </c>
      <c r="AC224" t="s">
        <v>73</v>
      </c>
      <c r="AG224" t="s">
        <v>72</v>
      </c>
    </row>
    <row r="225" spans="1:33" x14ac:dyDescent="0.2">
      <c r="A225" t="s">
        <v>120</v>
      </c>
      <c r="C225" s="24">
        <v>49569.432000000001</v>
      </c>
      <c r="D225" s="24"/>
      <c r="E225">
        <f t="shared" si="25"/>
        <v>15188.98428727636</v>
      </c>
      <c r="F225">
        <f t="shared" si="26"/>
        <v>15189</v>
      </c>
      <c r="O225">
        <f t="shared" ca="1" si="22"/>
        <v>-5.6358629414380154E-3</v>
      </c>
      <c r="Q225" s="2">
        <f t="shared" si="27"/>
        <v>34550.932000000001</v>
      </c>
      <c r="R225" s="27">
        <v>-8.248019999882672E-3</v>
      </c>
      <c r="AC225" t="s">
        <v>73</v>
      </c>
      <c r="AG225" t="s">
        <v>72</v>
      </c>
    </row>
    <row r="226" spans="1:33" x14ac:dyDescent="0.2">
      <c r="A226" t="s">
        <v>120</v>
      </c>
      <c r="C226" s="24">
        <v>49569.436000000002</v>
      </c>
      <c r="D226" s="24"/>
      <c r="E226">
        <f t="shared" si="25"/>
        <v>15188.991907395442</v>
      </c>
      <c r="F226">
        <f t="shared" si="26"/>
        <v>15189</v>
      </c>
      <c r="O226">
        <f t="shared" ca="1" si="22"/>
        <v>-5.6358629414380154E-3</v>
      </c>
      <c r="Q226" s="2">
        <f t="shared" si="27"/>
        <v>34550.936000000002</v>
      </c>
      <c r="R226" s="27">
        <v>-4.2480199990677647E-3</v>
      </c>
      <c r="AC226" t="s">
        <v>73</v>
      </c>
      <c r="AG226" t="s">
        <v>72</v>
      </c>
    </row>
    <row r="227" spans="1:33" x14ac:dyDescent="0.2">
      <c r="A227" t="s">
        <v>120</v>
      </c>
      <c r="C227" s="24">
        <v>49569.436999999998</v>
      </c>
      <c r="D227" s="24"/>
      <c r="E227">
        <f t="shared" si="25"/>
        <v>15188.993812425206</v>
      </c>
      <c r="F227">
        <f t="shared" si="26"/>
        <v>15189</v>
      </c>
      <c r="O227">
        <f t="shared" ca="1" si="22"/>
        <v>-5.6358629414380154E-3</v>
      </c>
      <c r="Q227" s="2">
        <f t="shared" si="27"/>
        <v>34550.936999999998</v>
      </c>
      <c r="R227" s="27">
        <v>-3.2480200025020167E-3</v>
      </c>
      <c r="AC227" t="s">
        <v>73</v>
      </c>
      <c r="AG227" t="s">
        <v>72</v>
      </c>
    </row>
    <row r="228" spans="1:33" x14ac:dyDescent="0.2">
      <c r="A228" t="s">
        <v>120</v>
      </c>
      <c r="C228" s="24">
        <v>49569.438000000002</v>
      </c>
      <c r="D228" s="24"/>
      <c r="E228">
        <f t="shared" si="25"/>
        <v>15188.995717454984</v>
      </c>
      <c r="F228">
        <f t="shared" si="26"/>
        <v>15189</v>
      </c>
      <c r="O228">
        <f t="shared" ca="1" si="22"/>
        <v>-5.6358629414380154E-3</v>
      </c>
      <c r="Q228" s="2">
        <f t="shared" si="27"/>
        <v>34550.938000000002</v>
      </c>
      <c r="R228" s="27">
        <v>-2.2480199986603111E-3</v>
      </c>
      <c r="AC228" t="s">
        <v>73</v>
      </c>
      <c r="AG228" t="s">
        <v>72</v>
      </c>
    </row>
    <row r="229" spans="1:33" x14ac:dyDescent="0.2">
      <c r="A229" t="s">
        <v>120</v>
      </c>
      <c r="C229" s="24">
        <v>49569.440999999999</v>
      </c>
      <c r="D229" s="24"/>
      <c r="E229">
        <f t="shared" si="25"/>
        <v>15189.001432544288</v>
      </c>
      <c r="F229">
        <f t="shared" si="26"/>
        <v>15189</v>
      </c>
      <c r="O229">
        <f t="shared" ca="1" si="22"/>
        <v>-5.6358629414380154E-3</v>
      </c>
      <c r="Q229" s="2">
        <f t="shared" si="27"/>
        <v>34550.940999999999</v>
      </c>
      <c r="R229" s="27">
        <v>7.5197999831289053E-4</v>
      </c>
      <c r="AC229" t="s">
        <v>73</v>
      </c>
      <c r="AG229" t="s">
        <v>72</v>
      </c>
    </row>
    <row r="230" spans="1:33" x14ac:dyDescent="0.2">
      <c r="A230" t="s">
        <v>120</v>
      </c>
      <c r="C230" s="24">
        <v>49569.442000000003</v>
      </c>
      <c r="D230" s="24"/>
      <c r="E230">
        <f t="shared" si="25"/>
        <v>15189.003337574066</v>
      </c>
      <c r="F230">
        <f t="shared" si="26"/>
        <v>15189</v>
      </c>
      <c r="O230">
        <f t="shared" ca="1" si="22"/>
        <v>-5.6358629414380154E-3</v>
      </c>
      <c r="Q230" s="2">
        <f t="shared" si="27"/>
        <v>34550.942000000003</v>
      </c>
      <c r="R230" s="27">
        <v>1.7519800021545961E-3</v>
      </c>
      <c r="AC230" t="s">
        <v>73</v>
      </c>
      <c r="AG230" t="s">
        <v>72</v>
      </c>
    </row>
    <row r="231" spans="1:33" x14ac:dyDescent="0.2">
      <c r="A231" t="s">
        <v>120</v>
      </c>
      <c r="C231" s="24">
        <v>49570.472999999998</v>
      </c>
      <c r="D231" s="24"/>
      <c r="E231">
        <f t="shared" si="25"/>
        <v>15190.96742326702</v>
      </c>
      <c r="F231">
        <f t="shared" si="26"/>
        <v>15191</v>
      </c>
      <c r="O231">
        <f t="shared" ca="1" si="22"/>
        <v>-5.6373590287924396E-3</v>
      </c>
      <c r="Q231" s="2">
        <f t="shared" si="27"/>
        <v>34551.972999999998</v>
      </c>
      <c r="R231" s="27">
        <v>-1.710037999873748E-2</v>
      </c>
      <c r="AC231" t="s">
        <v>73</v>
      </c>
      <c r="AG231" t="s">
        <v>72</v>
      </c>
    </row>
    <row r="232" spans="1:33" x14ac:dyDescent="0.2">
      <c r="A232" t="s">
        <v>120</v>
      </c>
      <c r="C232" s="24">
        <v>49570.487999999998</v>
      </c>
      <c r="D232" s="24"/>
      <c r="E232">
        <f t="shared" si="25"/>
        <v>15190.995998713572</v>
      </c>
      <c r="F232">
        <f t="shared" si="26"/>
        <v>15191</v>
      </c>
      <c r="O232">
        <f t="shared" ca="1" si="22"/>
        <v>-5.6373590287924396E-3</v>
      </c>
      <c r="Q232" s="2">
        <f t="shared" si="27"/>
        <v>34551.987999999998</v>
      </c>
      <c r="R232" s="27">
        <v>-2.1003799993195571E-3</v>
      </c>
      <c r="AC232" t="s">
        <v>73</v>
      </c>
      <c r="AG232" t="s">
        <v>72</v>
      </c>
    </row>
    <row r="233" spans="1:33" x14ac:dyDescent="0.2">
      <c r="A233" t="s">
        <v>120</v>
      </c>
      <c r="C233" s="24">
        <v>49570.489000000001</v>
      </c>
      <c r="D233" s="24"/>
      <c r="E233">
        <f t="shared" si="25"/>
        <v>15190.997903743348</v>
      </c>
      <c r="F233">
        <f t="shared" si="26"/>
        <v>15191</v>
      </c>
      <c r="O233">
        <f t="shared" ca="1" si="22"/>
        <v>-5.6373590287924396E-3</v>
      </c>
      <c r="Q233" s="2">
        <f t="shared" si="27"/>
        <v>34551.989000000001</v>
      </c>
      <c r="R233" s="27">
        <v>-1.1003799954778515E-3</v>
      </c>
      <c r="AC233" t="s">
        <v>73</v>
      </c>
      <c r="AG233" t="s">
        <v>72</v>
      </c>
    </row>
    <row r="234" spans="1:33" x14ac:dyDescent="0.2">
      <c r="A234" t="s">
        <v>120</v>
      </c>
      <c r="C234" s="24">
        <v>49570.49</v>
      </c>
      <c r="D234" s="24"/>
      <c r="E234">
        <f t="shared" si="25"/>
        <v>15190.999808773111</v>
      </c>
      <c r="F234">
        <f t="shared" si="26"/>
        <v>15191</v>
      </c>
      <c r="O234">
        <f t="shared" ca="1" si="22"/>
        <v>-5.6373590287924396E-3</v>
      </c>
      <c r="Q234" s="2">
        <f t="shared" si="27"/>
        <v>34551.99</v>
      </c>
      <c r="R234" s="27">
        <v>-1.0037999891210347E-4</v>
      </c>
      <c r="AC234" t="s">
        <v>73</v>
      </c>
      <c r="AG234" t="s">
        <v>72</v>
      </c>
    </row>
    <row r="235" spans="1:33" x14ac:dyDescent="0.2">
      <c r="A235" t="s">
        <v>120</v>
      </c>
      <c r="C235" s="24">
        <v>49570.491000000002</v>
      </c>
      <c r="D235" s="24"/>
      <c r="E235">
        <f t="shared" si="25"/>
        <v>15191.001713802889</v>
      </c>
      <c r="F235">
        <f t="shared" si="26"/>
        <v>15191</v>
      </c>
      <c r="O235">
        <f t="shared" ca="1" si="22"/>
        <v>-5.6373590287924396E-3</v>
      </c>
      <c r="Q235" s="2">
        <f t="shared" si="27"/>
        <v>34551.991000000002</v>
      </c>
      <c r="R235" s="27">
        <v>8.9962000492960215E-4</v>
      </c>
      <c r="AC235" t="s">
        <v>73</v>
      </c>
      <c r="AG235" t="s">
        <v>72</v>
      </c>
    </row>
    <row r="236" spans="1:33" x14ac:dyDescent="0.2">
      <c r="A236" t="s">
        <v>59</v>
      </c>
      <c r="C236" s="24">
        <v>49635.574000000001</v>
      </c>
      <c r="D236" s="24"/>
      <c r="E236">
        <f t="shared" si="25"/>
        <v>15314.986766329701</v>
      </c>
      <c r="F236">
        <f t="shared" si="26"/>
        <v>15315</v>
      </c>
      <c r="G236">
        <f t="shared" ref="G236:G247" si="28">+C236-(C$7+F236*C$8)</f>
        <v>-6.9466999993892387E-3</v>
      </c>
      <c r="I236">
        <f t="shared" ref="I236:I247" si="29">+F236</f>
        <v>15315</v>
      </c>
      <c r="O236">
        <f t="shared" ca="1" si="22"/>
        <v>-5.7301164447667472E-3</v>
      </c>
      <c r="Q236" s="2">
        <f t="shared" si="27"/>
        <v>34617.074000000001</v>
      </c>
    </row>
    <row r="237" spans="1:33" x14ac:dyDescent="0.2">
      <c r="A237" t="s">
        <v>59</v>
      </c>
      <c r="C237" s="24">
        <v>50123.754000000001</v>
      </c>
      <c r="D237" s="24"/>
      <c r="E237">
        <f t="shared" si="25"/>
        <v>16244.98419949259</v>
      </c>
      <c r="F237">
        <f t="shared" si="26"/>
        <v>16245</v>
      </c>
      <c r="G237">
        <f t="shared" si="28"/>
        <v>-8.2941000000573695E-3</v>
      </c>
      <c r="I237">
        <f t="shared" si="29"/>
        <v>16245</v>
      </c>
      <c r="O237">
        <f t="shared" ca="1" si="22"/>
        <v>-6.4257970645740575E-3</v>
      </c>
      <c r="Q237" s="2">
        <f t="shared" si="27"/>
        <v>35105.254000000001</v>
      </c>
    </row>
    <row r="238" spans="1:33" x14ac:dyDescent="0.2">
      <c r="A238" t="s">
        <v>59</v>
      </c>
      <c r="C238" s="24">
        <v>50165.752999999997</v>
      </c>
      <c r="D238" s="24"/>
      <c r="E238">
        <f t="shared" si="25"/>
        <v>16324.993544806623</v>
      </c>
      <c r="F238">
        <f t="shared" si="26"/>
        <v>16325</v>
      </c>
      <c r="G238">
        <f t="shared" si="28"/>
        <v>-3.3885000011650845E-3</v>
      </c>
      <c r="I238">
        <f t="shared" si="29"/>
        <v>16325</v>
      </c>
      <c r="O238">
        <f t="shared" ca="1" si="22"/>
        <v>-6.4856405587510298E-3</v>
      </c>
      <c r="Q238" s="2">
        <f t="shared" si="27"/>
        <v>35147.252999999997</v>
      </c>
    </row>
    <row r="239" spans="1:33" x14ac:dyDescent="0.2">
      <c r="A239" t="s">
        <v>59</v>
      </c>
      <c r="C239" s="24">
        <v>50313.786999999997</v>
      </c>
      <c r="D239" s="24"/>
      <c r="E239">
        <f t="shared" si="25"/>
        <v>16607.002721792232</v>
      </c>
      <c r="F239">
        <f t="shared" si="26"/>
        <v>16607</v>
      </c>
      <c r="G239">
        <f t="shared" si="28"/>
        <v>1.4287399972090498E-3</v>
      </c>
      <c r="I239">
        <f t="shared" si="29"/>
        <v>16607</v>
      </c>
      <c r="O239">
        <f t="shared" ca="1" si="22"/>
        <v>-6.6965888757248597E-3</v>
      </c>
      <c r="Q239" s="2">
        <f t="shared" si="27"/>
        <v>35295.286999999997</v>
      </c>
    </row>
    <row r="240" spans="1:33" x14ac:dyDescent="0.2">
      <c r="A240" t="s">
        <v>59</v>
      </c>
      <c r="C240" s="24">
        <v>50523.75</v>
      </c>
      <c r="D240" s="24"/>
      <c r="E240">
        <f t="shared" si="25"/>
        <v>17006.988487409795</v>
      </c>
      <c r="F240">
        <f t="shared" si="26"/>
        <v>17007</v>
      </c>
      <c r="G240">
        <f t="shared" si="28"/>
        <v>-6.0432600002968684E-3</v>
      </c>
      <c r="I240">
        <f t="shared" si="29"/>
        <v>17007</v>
      </c>
      <c r="O240">
        <f t="shared" ca="1" si="22"/>
        <v>-6.9958063466097229E-3</v>
      </c>
      <c r="Q240" s="2">
        <f t="shared" si="27"/>
        <v>35505.25</v>
      </c>
    </row>
    <row r="241" spans="1:18" x14ac:dyDescent="0.2">
      <c r="A241" t="s">
        <v>59</v>
      </c>
      <c r="C241" s="24">
        <v>51088.574999999997</v>
      </c>
      <c r="D241" s="24"/>
      <c r="E241">
        <f t="shared" si="25"/>
        <v>18082.996927301279</v>
      </c>
      <c r="F241">
        <f t="shared" si="26"/>
        <v>18083</v>
      </c>
      <c r="G241">
        <f t="shared" si="28"/>
        <v>-1.6129400028148666E-3</v>
      </c>
      <c r="I241">
        <f t="shared" si="29"/>
        <v>18083</v>
      </c>
      <c r="O241">
        <f t="shared" ca="1" si="22"/>
        <v>-7.8007013432900086E-3</v>
      </c>
      <c r="Q241" s="2">
        <f t="shared" si="27"/>
        <v>36070.074999999997</v>
      </c>
    </row>
    <row r="242" spans="1:18" x14ac:dyDescent="0.2">
      <c r="A242" t="s">
        <v>59</v>
      </c>
      <c r="C242" s="24">
        <v>51109.572</v>
      </c>
      <c r="D242" s="24"/>
      <c r="E242">
        <f t="shared" si="25"/>
        <v>18122.996837383882</v>
      </c>
      <c r="F242">
        <f t="shared" si="26"/>
        <v>18123</v>
      </c>
      <c r="G242">
        <f t="shared" si="28"/>
        <v>-1.660139998421073E-3</v>
      </c>
      <c r="I242">
        <f t="shared" si="29"/>
        <v>18123</v>
      </c>
      <c r="O242">
        <f t="shared" ca="1" si="22"/>
        <v>-7.8306230903784947E-3</v>
      </c>
      <c r="Q242" s="2">
        <f t="shared" si="27"/>
        <v>36091.072</v>
      </c>
    </row>
    <row r="243" spans="1:18" x14ac:dyDescent="0.2">
      <c r="A243" t="s">
        <v>59</v>
      </c>
      <c r="C243" s="24">
        <v>51130.561000000002</v>
      </c>
      <c r="D243" s="24"/>
      <c r="E243">
        <f t="shared" si="25"/>
        <v>18162.98150722832</v>
      </c>
      <c r="F243">
        <f t="shared" si="26"/>
        <v>18163</v>
      </c>
      <c r="G243">
        <f t="shared" si="28"/>
        <v>-9.7073399956570938E-3</v>
      </c>
      <c r="I243">
        <f t="shared" si="29"/>
        <v>18163</v>
      </c>
      <c r="O243">
        <f t="shared" ca="1" si="22"/>
        <v>-7.8605448374669817E-3</v>
      </c>
      <c r="Q243" s="2">
        <f t="shared" si="27"/>
        <v>36112.061000000002</v>
      </c>
    </row>
    <row r="244" spans="1:18" x14ac:dyDescent="0.2">
      <c r="A244" t="s">
        <v>59</v>
      </c>
      <c r="C244" s="24">
        <v>51248.669000000002</v>
      </c>
      <c r="D244" s="24"/>
      <c r="E244">
        <f t="shared" si="25"/>
        <v>18387.980763314194</v>
      </c>
      <c r="F244">
        <f t="shared" si="26"/>
        <v>18388</v>
      </c>
      <c r="G244">
        <f t="shared" si="28"/>
        <v>-1.0097839993250091E-2</v>
      </c>
      <c r="I244">
        <f t="shared" si="29"/>
        <v>18388</v>
      </c>
      <c r="O244">
        <f t="shared" ca="1" si="22"/>
        <v>-8.0288546648397165E-3</v>
      </c>
      <c r="Q244" s="2">
        <f t="shared" si="27"/>
        <v>36230.169000000002</v>
      </c>
    </row>
    <row r="245" spans="1:18" x14ac:dyDescent="0.2">
      <c r="A245" t="s">
        <v>59</v>
      </c>
      <c r="C245" s="24">
        <v>51257.593000000001</v>
      </c>
      <c r="D245" s="24"/>
      <c r="E245">
        <f t="shared" si="25"/>
        <v>18404.98124898248</v>
      </c>
      <c r="F245">
        <f t="shared" si="26"/>
        <v>18405</v>
      </c>
      <c r="G245">
        <f t="shared" si="28"/>
        <v>-9.8428999990574084E-3</v>
      </c>
      <c r="I245">
        <f t="shared" si="29"/>
        <v>18405</v>
      </c>
      <c r="O245">
        <f t="shared" ca="1" si="22"/>
        <v>-8.0415714073523228E-3</v>
      </c>
      <c r="Q245" s="2">
        <f t="shared" si="27"/>
        <v>36239.093000000001</v>
      </c>
    </row>
    <row r="246" spans="1:18" x14ac:dyDescent="0.2">
      <c r="A246" t="s">
        <v>59</v>
      </c>
      <c r="C246" s="24">
        <v>51261.790999999997</v>
      </c>
      <c r="D246" s="24"/>
      <c r="E246">
        <f t="shared" si="25"/>
        <v>18412.978563957317</v>
      </c>
      <c r="F246">
        <f t="shared" si="26"/>
        <v>18413</v>
      </c>
      <c r="G246">
        <f t="shared" si="28"/>
        <v>-1.1252340002101846E-2</v>
      </c>
      <c r="I246">
        <f t="shared" si="29"/>
        <v>18413</v>
      </c>
      <c r="O246">
        <f t="shared" ca="1" si="22"/>
        <v>-8.047555756770023E-3</v>
      </c>
      <c r="Q246" s="2">
        <f t="shared" si="27"/>
        <v>36243.290999999997</v>
      </c>
    </row>
    <row r="247" spans="1:18" x14ac:dyDescent="0.2">
      <c r="A247" t="s">
        <v>59</v>
      </c>
      <c r="C247" s="24">
        <v>51300.637999999999</v>
      </c>
      <c r="D247" s="24"/>
      <c r="E247">
        <f t="shared" si="25"/>
        <v>18486.983255436033</v>
      </c>
      <c r="F247">
        <f t="shared" si="26"/>
        <v>18487</v>
      </c>
      <c r="G247">
        <f t="shared" si="28"/>
        <v>-8.7896600016392767E-3</v>
      </c>
      <c r="I247">
        <f t="shared" si="29"/>
        <v>18487</v>
      </c>
      <c r="O247">
        <f t="shared" ca="1" si="22"/>
        <v>-8.1029109888837228E-3</v>
      </c>
      <c r="Q247" s="2">
        <f t="shared" si="27"/>
        <v>36282.137999999999</v>
      </c>
    </row>
    <row r="248" spans="1:18" x14ac:dyDescent="0.2">
      <c r="A248" t="s">
        <v>59</v>
      </c>
      <c r="C248" s="24">
        <v>51586.718000000001</v>
      </c>
      <c r="D248" s="24"/>
      <c r="E248">
        <f t="shared" ref="E248:E278" si="30">+(C248-C$7)/C$8</f>
        <v>19031.97417206359</v>
      </c>
      <c r="F248">
        <f t="shared" ref="F248:F279" si="31">ROUND(2*E248,0)/2</f>
        <v>19032</v>
      </c>
      <c r="G248">
        <f t="shared" ref="G248:G253" si="32">+C248-(C$7+F248*C$8)</f>
        <v>-1.3557759994000662E-2</v>
      </c>
      <c r="I248">
        <f>+F248</f>
        <v>19032</v>
      </c>
      <c r="O248">
        <f t="shared" ca="1" si="22"/>
        <v>-8.5105947929643502E-3</v>
      </c>
      <c r="Q248" s="2">
        <f t="shared" ref="Q248:Q278" si="33">+C248-15018.5</f>
        <v>36568.218000000001</v>
      </c>
    </row>
    <row r="249" spans="1:18" x14ac:dyDescent="0.2">
      <c r="A249" t="s">
        <v>59</v>
      </c>
      <c r="C249" s="24">
        <v>51607.724999999999</v>
      </c>
      <c r="D249" s="24"/>
      <c r="E249">
        <f t="shared" si="30"/>
        <v>19071.99313244388</v>
      </c>
      <c r="F249">
        <f t="shared" si="31"/>
        <v>19072</v>
      </c>
      <c r="G249">
        <f t="shared" si="32"/>
        <v>-3.6049600021215156E-3</v>
      </c>
      <c r="I249">
        <f>+F249</f>
        <v>19072</v>
      </c>
      <c r="O249">
        <f t="shared" ref="O249:O279" ca="1" si="34">+C$11+C$12*F249</f>
        <v>-8.5405165400528338E-3</v>
      </c>
      <c r="Q249" s="2">
        <f t="shared" si="33"/>
        <v>36589.224999999999</v>
      </c>
    </row>
    <row r="250" spans="1:18" x14ac:dyDescent="0.2">
      <c r="A250" t="s">
        <v>59</v>
      </c>
      <c r="C250" s="24">
        <v>51629.762999999999</v>
      </c>
      <c r="D250" s="24"/>
      <c r="E250">
        <f t="shared" si="30"/>
        <v>19113.976178517139</v>
      </c>
      <c r="F250">
        <f t="shared" si="31"/>
        <v>19114</v>
      </c>
      <c r="G250">
        <f t="shared" si="32"/>
        <v>-1.250451999658253E-2</v>
      </c>
      <c r="I250">
        <f>+F250</f>
        <v>19114</v>
      </c>
      <c r="O250">
        <f t="shared" ca="1" si="34"/>
        <v>-8.5719343744957467E-3</v>
      </c>
      <c r="Q250" s="2">
        <f t="shared" si="33"/>
        <v>36611.262999999999</v>
      </c>
    </row>
    <row r="251" spans="1:18" x14ac:dyDescent="0.2">
      <c r="A251" t="s">
        <v>59</v>
      </c>
      <c r="C251" s="24">
        <v>51629.771999999997</v>
      </c>
      <c r="D251" s="24"/>
      <c r="E251">
        <f t="shared" si="30"/>
        <v>19113.993323785067</v>
      </c>
      <c r="F251">
        <f t="shared" si="31"/>
        <v>19114</v>
      </c>
      <c r="G251">
        <f t="shared" si="32"/>
        <v>-3.5045199983869679E-3</v>
      </c>
      <c r="I251">
        <f>+F251</f>
        <v>19114</v>
      </c>
      <c r="O251">
        <f t="shared" ca="1" si="34"/>
        <v>-8.5719343744957467E-3</v>
      </c>
      <c r="Q251" s="2">
        <f t="shared" si="33"/>
        <v>36611.271999999997</v>
      </c>
    </row>
    <row r="252" spans="1:18" x14ac:dyDescent="0.2">
      <c r="A252" t="s">
        <v>59</v>
      </c>
      <c r="C252" s="24">
        <v>51639.737999999998</v>
      </c>
      <c r="D252" s="24"/>
      <c r="E252">
        <f t="shared" si="30"/>
        <v>19132.978850473792</v>
      </c>
      <c r="F252">
        <f t="shared" si="31"/>
        <v>19133</v>
      </c>
      <c r="G252">
        <f t="shared" si="32"/>
        <v>-1.1101939999207389E-2</v>
      </c>
      <c r="I252">
        <f>+F252</f>
        <v>19133</v>
      </c>
      <c r="O252">
        <f t="shared" ca="1" si="34"/>
        <v>-8.5861472043627755E-3</v>
      </c>
      <c r="Q252" s="2">
        <f t="shared" si="33"/>
        <v>36621.237999999998</v>
      </c>
    </row>
    <row r="253" spans="1:18" x14ac:dyDescent="0.2">
      <c r="A253" t="s">
        <v>125</v>
      </c>
      <c r="B253" t="s">
        <v>126</v>
      </c>
      <c r="C253" s="24">
        <v>52656.5193</v>
      </c>
      <c r="D253" s="24">
        <v>5.9999999999999995E-4</v>
      </c>
      <c r="E253">
        <f t="shared" si="30"/>
        <v>21069.977496645341</v>
      </c>
      <c r="F253">
        <f t="shared" si="31"/>
        <v>21070</v>
      </c>
      <c r="G253">
        <f t="shared" si="32"/>
        <v>-1.1812600001576357E-2</v>
      </c>
      <c r="K253">
        <f>G253</f>
        <v>-1.1812600001576357E-2</v>
      </c>
      <c r="O253">
        <f t="shared" ca="1" si="34"/>
        <v>-1.0035107807122731E-2</v>
      </c>
      <c r="Q253" s="2">
        <f t="shared" si="33"/>
        <v>37638.0193</v>
      </c>
    </row>
    <row r="254" spans="1:18" x14ac:dyDescent="0.2">
      <c r="A254" s="31" t="s">
        <v>147</v>
      </c>
      <c r="B254" s="32" t="s">
        <v>126</v>
      </c>
      <c r="C254" s="31">
        <v>52875.419260000002</v>
      </c>
      <c r="D254" s="31" t="s">
        <v>148</v>
      </c>
      <c r="E254">
        <f t="shared" si="30"/>
        <v>21486.988437117016</v>
      </c>
      <c r="F254">
        <f t="shared" si="31"/>
        <v>21487</v>
      </c>
      <c r="O254">
        <f t="shared" ca="1" si="34"/>
        <v>-1.0347042020520201E-2</v>
      </c>
      <c r="Q254" s="2">
        <f t="shared" si="33"/>
        <v>37856.919260000002</v>
      </c>
      <c r="R254" s="27">
        <v>-6.0696599975926802E-3</v>
      </c>
    </row>
    <row r="255" spans="1:18" x14ac:dyDescent="0.2">
      <c r="A255" s="9" t="s">
        <v>130</v>
      </c>
      <c r="B255" s="33"/>
      <c r="C255" s="31">
        <v>53110.584300000002</v>
      </c>
      <c r="D255" s="31">
        <v>2.5999999999999999E-3</v>
      </c>
      <c r="E255">
        <f t="shared" si="30"/>
        <v>21934.984839201588</v>
      </c>
      <c r="F255">
        <f t="shared" si="31"/>
        <v>21935</v>
      </c>
      <c r="G255">
        <f>+C255-(C$7+F255*C$8)</f>
        <v>-7.9582999969716184E-3</v>
      </c>
      <c r="K255">
        <f>G255</f>
        <v>-7.9582999969716184E-3</v>
      </c>
      <c r="O255">
        <f t="shared" ca="1" si="34"/>
        <v>-1.0682165587911251E-2</v>
      </c>
      <c r="Q255" s="2">
        <f t="shared" si="33"/>
        <v>38092.084300000002</v>
      </c>
      <c r="R255" s="27"/>
    </row>
    <row r="256" spans="1:18" x14ac:dyDescent="0.2">
      <c r="A256" s="31" t="s">
        <v>147</v>
      </c>
      <c r="B256" s="32" t="s">
        <v>126</v>
      </c>
      <c r="C256" s="31">
        <v>53233.394939999998</v>
      </c>
      <c r="D256" s="31" t="s">
        <v>148</v>
      </c>
      <c r="E256">
        <f t="shared" si="30"/>
        <v>22168.942764485477</v>
      </c>
      <c r="F256">
        <f t="shared" si="31"/>
        <v>22169</v>
      </c>
      <c r="O256">
        <f t="shared" ca="1" si="34"/>
        <v>-1.0857207808378896E-2</v>
      </c>
      <c r="Q256" s="2">
        <f t="shared" si="33"/>
        <v>38214.894939999998</v>
      </c>
      <c r="R256" s="27">
        <v>-3.0044419996556826E-2</v>
      </c>
    </row>
    <row r="257" spans="1:18" x14ac:dyDescent="0.2">
      <c r="A257" s="31" t="s">
        <v>147</v>
      </c>
      <c r="B257" s="32" t="s">
        <v>126</v>
      </c>
      <c r="C257" s="31">
        <v>53233.413</v>
      </c>
      <c r="D257" s="31" t="s">
        <v>148</v>
      </c>
      <c r="E257">
        <f t="shared" si="30"/>
        <v>22168.977169323127</v>
      </c>
      <c r="F257">
        <f t="shared" si="31"/>
        <v>22169</v>
      </c>
      <c r="O257">
        <f t="shared" ca="1" si="34"/>
        <v>-1.0857207808378896E-2</v>
      </c>
      <c r="Q257" s="2">
        <f t="shared" si="33"/>
        <v>38214.913</v>
      </c>
      <c r="R257" s="27">
        <v>-1.1984419994405471E-2</v>
      </c>
    </row>
    <row r="258" spans="1:18" x14ac:dyDescent="0.2">
      <c r="A258" s="31" t="s">
        <v>147</v>
      </c>
      <c r="B258" s="32" t="s">
        <v>126</v>
      </c>
      <c r="C258" s="31">
        <v>53233.427580000003</v>
      </c>
      <c r="D258" s="31" t="s">
        <v>148</v>
      </c>
      <c r="E258">
        <f t="shared" si="30"/>
        <v>22169.004944657179</v>
      </c>
      <c r="F258">
        <f t="shared" si="31"/>
        <v>22169</v>
      </c>
      <c r="O258">
        <f t="shared" ca="1" si="34"/>
        <v>-1.0857207808378896E-2</v>
      </c>
      <c r="Q258" s="2">
        <f t="shared" si="33"/>
        <v>38214.927580000003</v>
      </c>
      <c r="R258" s="27">
        <v>2.5955800083465874E-3</v>
      </c>
    </row>
    <row r="259" spans="1:18" x14ac:dyDescent="0.2">
      <c r="A259" s="31" t="s">
        <v>147</v>
      </c>
      <c r="B259" s="32" t="s">
        <v>126</v>
      </c>
      <c r="C259" s="31">
        <v>53233.429660000002</v>
      </c>
      <c r="D259" s="31" t="s">
        <v>148</v>
      </c>
      <c r="E259">
        <f t="shared" si="30"/>
        <v>22169.0089071191</v>
      </c>
      <c r="F259">
        <f t="shared" si="31"/>
        <v>22169</v>
      </c>
      <c r="O259">
        <f t="shared" ca="1" si="34"/>
        <v>-1.0857207808378896E-2</v>
      </c>
      <c r="Q259" s="2">
        <f t="shared" si="33"/>
        <v>38214.929660000002</v>
      </c>
      <c r="R259" s="27">
        <v>4.6755800067330711E-3</v>
      </c>
    </row>
    <row r="260" spans="1:18" x14ac:dyDescent="0.2">
      <c r="A260" s="31" t="s">
        <v>147</v>
      </c>
      <c r="B260" s="32" t="s">
        <v>126</v>
      </c>
      <c r="C260" s="31">
        <v>53233.432439999997</v>
      </c>
      <c r="D260" s="31" t="s">
        <v>148</v>
      </c>
      <c r="E260">
        <f t="shared" si="30"/>
        <v>22169.014203101851</v>
      </c>
      <c r="F260">
        <f t="shared" si="31"/>
        <v>22169</v>
      </c>
      <c r="O260">
        <f t="shared" ca="1" si="34"/>
        <v>-1.0857207808378896E-2</v>
      </c>
      <c r="Q260" s="2">
        <f t="shared" si="33"/>
        <v>38214.932439999997</v>
      </c>
      <c r="R260" s="27">
        <v>7.4555800019879825E-3</v>
      </c>
    </row>
    <row r="261" spans="1:18" x14ac:dyDescent="0.2">
      <c r="A261" s="31" t="s">
        <v>147</v>
      </c>
      <c r="B261" s="32" t="s">
        <v>126</v>
      </c>
      <c r="C261" s="31">
        <v>53233.437299999998</v>
      </c>
      <c r="D261" s="31" t="s">
        <v>148</v>
      </c>
      <c r="E261">
        <f t="shared" si="30"/>
        <v>22169.023461546534</v>
      </c>
      <c r="F261">
        <f t="shared" si="31"/>
        <v>22169</v>
      </c>
      <c r="O261">
        <f t="shared" ca="1" si="34"/>
        <v>-1.0857207808378896E-2</v>
      </c>
      <c r="Q261" s="2">
        <f t="shared" si="33"/>
        <v>38214.937299999998</v>
      </c>
      <c r="R261" s="27">
        <v>1.2315580002905335E-2</v>
      </c>
    </row>
    <row r="262" spans="1:18" x14ac:dyDescent="0.2">
      <c r="A262" s="9" t="s">
        <v>134</v>
      </c>
      <c r="B262" s="34"/>
      <c r="C262" s="31">
        <v>53475.404499999997</v>
      </c>
      <c r="D262" s="31">
        <v>2.0000000000000001E-4</v>
      </c>
      <c r="E262">
        <f t="shared" si="30"/>
        <v>22629.97818093203</v>
      </c>
      <c r="F262">
        <f t="shared" si="31"/>
        <v>22630</v>
      </c>
      <c r="K262">
        <f>G262</f>
        <v>0</v>
      </c>
      <c r="O262">
        <f t="shared" ca="1" si="34"/>
        <v>-1.1202055943573701E-2</v>
      </c>
      <c r="Q262" s="2">
        <f t="shared" si="33"/>
        <v>38456.904499999997</v>
      </c>
    </row>
    <row r="263" spans="1:18" x14ac:dyDescent="0.2">
      <c r="A263" s="9" t="s">
        <v>135</v>
      </c>
      <c r="B263" s="34" t="s">
        <v>126</v>
      </c>
      <c r="C263" s="31">
        <v>53492.2019</v>
      </c>
      <c r="D263" s="31">
        <v>1E-4</v>
      </c>
      <c r="E263">
        <f t="shared" si="30"/>
        <v>22661.977727992158</v>
      </c>
      <c r="F263">
        <f t="shared" si="31"/>
        <v>22662</v>
      </c>
      <c r="G263">
        <f t="shared" ref="G263:G269" si="35">+C263-(C$7+F263*C$8)</f>
        <v>-1.1691159998008516E-2</v>
      </c>
      <c r="K263">
        <f>G263</f>
        <v>-1.1691159998008516E-2</v>
      </c>
      <c r="O263">
        <f t="shared" ca="1" si="34"/>
        <v>-1.1225993341244491E-2</v>
      </c>
      <c r="Q263" s="2">
        <f t="shared" si="33"/>
        <v>38473.7019</v>
      </c>
    </row>
    <row r="264" spans="1:18" x14ac:dyDescent="0.2">
      <c r="A264" s="9" t="s">
        <v>135</v>
      </c>
      <c r="B264" s="34" t="s">
        <v>126</v>
      </c>
      <c r="C264" s="31">
        <v>53493.251510000002</v>
      </c>
      <c r="D264" s="31">
        <v>2.0000000000000002E-5</v>
      </c>
      <c r="E264">
        <f t="shared" si="30"/>
        <v>22663.977266289145</v>
      </c>
      <c r="F264">
        <f t="shared" si="31"/>
        <v>22664</v>
      </c>
      <c r="G264">
        <f t="shared" si="35"/>
        <v>-1.1933519999729469E-2</v>
      </c>
      <c r="K264">
        <f>G264</f>
        <v>-1.1933519999729469E-2</v>
      </c>
      <c r="O264">
        <f t="shared" ca="1" si="34"/>
        <v>-1.1227489428598917E-2</v>
      </c>
      <c r="Q264" s="2">
        <f t="shared" si="33"/>
        <v>38474.751510000002</v>
      </c>
    </row>
    <row r="265" spans="1:18" x14ac:dyDescent="0.2">
      <c r="A265" s="35" t="s">
        <v>131</v>
      </c>
      <c r="B265" s="36"/>
      <c r="C265" s="31">
        <v>53498.762999999999</v>
      </c>
      <c r="D265" s="31">
        <v>1E-3</v>
      </c>
      <c r="E265">
        <f t="shared" si="30"/>
        <v>22674.476818816696</v>
      </c>
      <c r="F265">
        <f t="shared" si="31"/>
        <v>22674.5</v>
      </c>
      <c r="G265">
        <f t="shared" si="35"/>
        <v>-1.2168410001322627E-2</v>
      </c>
      <c r="M265">
        <f>G265</f>
        <v>-1.2168410001322627E-2</v>
      </c>
      <c r="O265">
        <f t="shared" ca="1" si="34"/>
        <v>-1.1235343887209644E-2</v>
      </c>
      <c r="Q265" s="2">
        <f t="shared" si="33"/>
        <v>38480.262999999999</v>
      </c>
    </row>
    <row r="266" spans="1:18" x14ac:dyDescent="0.2">
      <c r="A266" s="9" t="s">
        <v>129</v>
      </c>
      <c r="B266" s="34" t="s">
        <v>126</v>
      </c>
      <c r="C266" s="31">
        <v>53525.796499999997</v>
      </c>
      <c r="D266" s="31">
        <v>5.9999999999999995E-4</v>
      </c>
      <c r="E266">
        <f t="shared" si="30"/>
        <v>22725.976441106439</v>
      </c>
      <c r="F266">
        <f t="shared" si="31"/>
        <v>22726</v>
      </c>
      <c r="G266">
        <f t="shared" si="35"/>
        <v>-1.2366679999104235E-2</v>
      </c>
      <c r="K266">
        <f>G266</f>
        <v>-1.2366679999104235E-2</v>
      </c>
      <c r="O266">
        <f t="shared" ca="1" si="34"/>
        <v>-1.1273868136586068E-2</v>
      </c>
      <c r="Q266" s="2">
        <f t="shared" si="33"/>
        <v>38507.296499999997</v>
      </c>
    </row>
    <row r="267" spans="1:18" x14ac:dyDescent="0.2">
      <c r="A267" s="9" t="s">
        <v>129</v>
      </c>
      <c r="B267" s="34" t="s">
        <v>126</v>
      </c>
      <c r="C267" s="31">
        <v>53555.7186</v>
      </c>
      <c r="D267" s="31">
        <v>1.6999999999999999E-3</v>
      </c>
      <c r="E267">
        <f t="shared" si="30"/>
        <v>22782.978932390077</v>
      </c>
      <c r="F267">
        <f t="shared" si="31"/>
        <v>22783</v>
      </c>
      <c r="G267">
        <f t="shared" si="35"/>
        <v>-1.1058939999202266E-2</v>
      </c>
      <c r="K267">
        <f>G267</f>
        <v>-1.1058939999202266E-2</v>
      </c>
      <c r="O267">
        <f t="shared" ca="1" si="34"/>
        <v>-1.1316506626187162E-2</v>
      </c>
      <c r="Q267" s="2">
        <f t="shared" si="33"/>
        <v>38537.2186</v>
      </c>
    </row>
    <row r="268" spans="1:18" x14ac:dyDescent="0.2">
      <c r="A268" s="37" t="s">
        <v>136</v>
      </c>
      <c r="B268" s="33"/>
      <c r="C268" s="31">
        <v>53833.403899999998</v>
      </c>
      <c r="D268" s="31">
        <v>8.9999999999999998E-4</v>
      </c>
      <c r="E268">
        <f t="shared" si="30"/>
        <v>23311.977695606645</v>
      </c>
      <c r="F268">
        <f t="shared" si="31"/>
        <v>23312</v>
      </c>
      <c r="G268">
        <f t="shared" si="35"/>
        <v>-1.1708159996487666E-2</v>
      </c>
      <c r="K268">
        <f>G268</f>
        <v>-1.1708159996487666E-2</v>
      </c>
      <c r="O268">
        <f t="shared" ca="1" si="34"/>
        <v>-1.1712221731432396E-2</v>
      </c>
      <c r="Q268" s="2">
        <f t="shared" si="33"/>
        <v>38814.903899999998</v>
      </c>
    </row>
    <row r="269" spans="1:18" x14ac:dyDescent="0.2">
      <c r="A269" s="39" t="s">
        <v>153</v>
      </c>
      <c r="B269" s="40" t="s">
        <v>126</v>
      </c>
      <c r="C269" s="39">
        <v>54173.553999999996</v>
      </c>
      <c r="D269" s="39">
        <v>6.9999999999999999E-4</v>
      </c>
      <c r="E269">
        <f t="shared" si="30"/>
        <v>23959.973762405978</v>
      </c>
      <c r="F269">
        <f t="shared" si="31"/>
        <v>23960</v>
      </c>
      <c r="G269">
        <f t="shared" si="35"/>
        <v>-1.3772800004517194E-2</v>
      </c>
      <c r="K269">
        <f>G269</f>
        <v>-1.3772800004517194E-2</v>
      </c>
      <c r="O269">
        <f t="shared" ca="1" si="34"/>
        <v>-1.2196954034265874E-2</v>
      </c>
      <c r="Q269" s="2">
        <f t="shared" si="33"/>
        <v>39155.053999999996</v>
      </c>
    </row>
    <row r="270" spans="1:18" x14ac:dyDescent="0.2">
      <c r="A270" s="38" t="s">
        <v>144</v>
      </c>
      <c r="B270" s="34"/>
      <c r="C270" s="31">
        <v>54512.919900000001</v>
      </c>
      <c r="D270" s="31">
        <v>2.9999999999999997E-4</v>
      </c>
      <c r="E270">
        <f t="shared" si="30"/>
        <v>24606.475904859617</v>
      </c>
      <c r="F270">
        <f t="shared" si="31"/>
        <v>24606.5</v>
      </c>
      <c r="M270">
        <f>+C270-(C$7+F270*C$8)</f>
        <v>-1.2648169999010861E-2</v>
      </c>
      <c r="O270">
        <f t="shared" ca="1" si="34"/>
        <v>-1.2680564271583539E-2</v>
      </c>
      <c r="Q270" s="2">
        <f t="shared" si="33"/>
        <v>39494.419900000001</v>
      </c>
    </row>
    <row r="271" spans="1:18" x14ac:dyDescent="0.2">
      <c r="A271" s="31" t="s">
        <v>145</v>
      </c>
      <c r="B271" s="32" t="s">
        <v>146</v>
      </c>
      <c r="C271" s="31">
        <v>54891.912199999999</v>
      </c>
      <c r="D271" s="31">
        <v>1.1999999999999999E-3</v>
      </c>
      <c r="E271">
        <f t="shared" si="30"/>
        <v>25328.467518994767</v>
      </c>
      <c r="F271">
        <f t="shared" si="31"/>
        <v>25328.5</v>
      </c>
      <c r="G271">
        <f t="shared" ref="G271:G279" si="36">+C271-(C$7+F271*C$8)</f>
        <v>-1.7050130001734942E-2</v>
      </c>
      <c r="K271">
        <f>G271</f>
        <v>-1.7050130001734942E-2</v>
      </c>
      <c r="O271">
        <f t="shared" ca="1" si="34"/>
        <v>-1.3220651806530717E-2</v>
      </c>
      <c r="Q271" s="2">
        <f t="shared" si="33"/>
        <v>39873.412199999999</v>
      </c>
    </row>
    <row r="272" spans="1:18" x14ac:dyDescent="0.2">
      <c r="A272" s="37" t="s">
        <v>149</v>
      </c>
      <c r="B272" s="32" t="s">
        <v>146</v>
      </c>
      <c r="C272" s="31">
        <v>54932.33324</v>
      </c>
      <c r="D272" s="31">
        <v>2.9999999999999997E-4</v>
      </c>
      <c r="E272">
        <f t="shared" si="30"/>
        <v>25405.470803532797</v>
      </c>
      <c r="F272">
        <f t="shared" si="31"/>
        <v>25405.5</v>
      </c>
      <c r="G272">
        <f t="shared" si="36"/>
        <v>-1.5325989996199496E-2</v>
      </c>
      <c r="L272">
        <f>G272</f>
        <v>-1.5325989996199496E-2</v>
      </c>
      <c r="O272">
        <f t="shared" ca="1" si="34"/>
        <v>-1.3278251169676056E-2</v>
      </c>
      <c r="Q272" s="2">
        <f t="shared" si="33"/>
        <v>39913.83324</v>
      </c>
    </row>
    <row r="273" spans="1:17" x14ac:dyDescent="0.2">
      <c r="A273" s="37" t="s">
        <v>149</v>
      </c>
      <c r="B273" s="32" t="s">
        <v>146</v>
      </c>
      <c r="C273" s="31">
        <v>54943.360480000003</v>
      </c>
      <c r="D273" s="31">
        <v>2.9999999999999997E-4</v>
      </c>
      <c r="E273">
        <f t="shared" si="30"/>
        <v>25426.478024014737</v>
      </c>
      <c r="F273">
        <f t="shared" si="31"/>
        <v>25426.5</v>
      </c>
      <c r="G273">
        <f t="shared" si="36"/>
        <v>-1.1535769997863099E-2</v>
      </c>
      <c r="L273">
        <f>G273</f>
        <v>-1.1535769997863099E-2</v>
      </c>
      <c r="O273">
        <f t="shared" ca="1" si="34"/>
        <v>-1.3293960086897511E-2</v>
      </c>
      <c r="Q273" s="2">
        <f t="shared" si="33"/>
        <v>39924.860480000003</v>
      </c>
    </row>
    <row r="274" spans="1:17" x14ac:dyDescent="0.2">
      <c r="A274" s="41" t="s">
        <v>157</v>
      </c>
      <c r="B274" s="42" t="s">
        <v>126</v>
      </c>
      <c r="C274" s="43">
        <v>55270.648999999998</v>
      </c>
      <c r="D274" s="43">
        <v>1E-4</v>
      </c>
      <c r="E274">
        <f t="shared" si="30"/>
        <v>26049.972398023659</v>
      </c>
      <c r="F274">
        <f t="shared" si="31"/>
        <v>26050</v>
      </c>
      <c r="G274">
        <f t="shared" si="36"/>
        <v>-1.4489000001049135E-2</v>
      </c>
      <c r="K274">
        <f>G274</f>
        <v>-1.4489000001049135E-2</v>
      </c>
      <c r="O274">
        <f t="shared" ca="1" si="34"/>
        <v>-1.3760365319639291E-2</v>
      </c>
      <c r="Q274" s="2">
        <f t="shared" si="33"/>
        <v>40252.148999999998</v>
      </c>
    </row>
    <row r="275" spans="1:17" x14ac:dyDescent="0.2">
      <c r="A275" s="44" t="s">
        <v>158</v>
      </c>
      <c r="B275" s="45" t="s">
        <v>126</v>
      </c>
      <c r="C275" s="46">
        <v>55316.317999999999</v>
      </c>
      <c r="D275" s="46">
        <v>4.0000000000000002E-4</v>
      </c>
      <c r="E275">
        <f t="shared" si="30"/>
        <v>26136.973202593937</v>
      </c>
      <c r="F275">
        <f t="shared" si="31"/>
        <v>26137</v>
      </c>
      <c r="G275">
        <f t="shared" si="36"/>
        <v>-1.4066659998206887E-2</v>
      </c>
      <c r="K275">
        <f>G275</f>
        <v>-1.4066659998206887E-2</v>
      </c>
      <c r="O275">
        <f t="shared" ca="1" si="34"/>
        <v>-1.3825445119556749E-2</v>
      </c>
      <c r="Q275" s="2">
        <f t="shared" si="33"/>
        <v>40297.817999999999</v>
      </c>
    </row>
    <row r="276" spans="1:17" x14ac:dyDescent="0.2">
      <c r="A276" s="39" t="s">
        <v>154</v>
      </c>
      <c r="B276" s="40" t="s">
        <v>146</v>
      </c>
      <c r="C276" s="39">
        <v>55352.801099999997</v>
      </c>
      <c r="D276" s="39">
        <v>8.0000000000000004E-4</v>
      </c>
      <c r="E276">
        <f t="shared" si="30"/>
        <v>26206.474594199128</v>
      </c>
      <c r="F276">
        <f t="shared" si="31"/>
        <v>26206.5</v>
      </c>
      <c r="G276">
        <f t="shared" si="36"/>
        <v>-1.3336169999092817E-2</v>
      </c>
      <c r="K276">
        <f>G276</f>
        <v>-1.3336169999092817E-2</v>
      </c>
      <c r="O276">
        <f t="shared" ca="1" si="34"/>
        <v>-1.3877434155122995E-2</v>
      </c>
      <c r="Q276" s="2">
        <f t="shared" si="33"/>
        <v>40334.301099999997</v>
      </c>
    </row>
    <row r="277" spans="1:17" x14ac:dyDescent="0.2">
      <c r="A277" s="44" t="s">
        <v>158</v>
      </c>
      <c r="B277" s="45" t="s">
        <v>126</v>
      </c>
      <c r="C277" s="46">
        <v>55522.614200000004</v>
      </c>
      <c r="D277" s="46">
        <v>1E-4</v>
      </c>
      <c r="E277">
        <f t="shared" si="30"/>
        <v>26529.973605050534</v>
      </c>
      <c r="F277">
        <f t="shared" si="31"/>
        <v>26530</v>
      </c>
      <c r="G277">
        <f t="shared" si="36"/>
        <v>-1.3855399993190076E-2</v>
      </c>
      <c r="K277">
        <f>G277</f>
        <v>-1.3855399993190076E-2</v>
      </c>
      <c r="O277">
        <f t="shared" ca="1" si="34"/>
        <v>-1.4119426284701128E-2</v>
      </c>
      <c r="Q277" s="2">
        <f t="shared" si="33"/>
        <v>40504.114200000004</v>
      </c>
    </row>
    <row r="278" spans="1:17" x14ac:dyDescent="0.2">
      <c r="A278" s="44" t="s">
        <v>158</v>
      </c>
      <c r="B278" s="45" t="s">
        <v>126</v>
      </c>
      <c r="C278" s="46">
        <v>55580.356599999999</v>
      </c>
      <c r="D278" s="46">
        <v>1E-4</v>
      </c>
      <c r="E278">
        <f t="shared" si="30"/>
        <v>26639.974596047014</v>
      </c>
      <c r="F278">
        <f t="shared" si="31"/>
        <v>26640</v>
      </c>
      <c r="G278">
        <f t="shared" si="36"/>
        <v>-1.3335199997527525E-2</v>
      </c>
      <c r="K278">
        <f>G278</f>
        <v>-1.3335199997527525E-2</v>
      </c>
      <c r="O278">
        <f t="shared" ca="1" si="34"/>
        <v>-1.4201711089194467E-2</v>
      </c>
      <c r="Q278" s="2">
        <f t="shared" si="33"/>
        <v>40561.856599999999</v>
      </c>
    </row>
    <row r="279" spans="1:17" x14ac:dyDescent="0.2">
      <c r="A279" s="47" t="s">
        <v>168</v>
      </c>
      <c r="C279" s="24">
        <v>55927.857499999998</v>
      </c>
      <c r="D279" s="24">
        <v>1E-4</v>
      </c>
      <c r="E279">
        <f>+(C279-C$7)/C$8</f>
        <v>27301.974155680327</v>
      </c>
      <c r="F279">
        <f t="shared" si="31"/>
        <v>27302</v>
      </c>
      <c r="G279">
        <f t="shared" si="36"/>
        <v>-1.3566360001277644E-2</v>
      </c>
      <c r="M279">
        <f>G279</f>
        <v>-1.3566360001277644E-2</v>
      </c>
      <c r="O279">
        <f t="shared" ca="1" si="34"/>
        <v>-1.4696916003508916E-2</v>
      </c>
      <c r="Q279" s="2">
        <f>+C279-15018.5</f>
        <v>40909.357499999998</v>
      </c>
    </row>
    <row r="282" spans="1:17" x14ac:dyDescent="0.2">
      <c r="C282" s="24"/>
      <c r="D282" s="24"/>
    </row>
    <row r="283" spans="1:17" x14ac:dyDescent="0.2">
      <c r="C283" s="24"/>
      <c r="D283" s="24"/>
    </row>
    <row r="284" spans="1:17" x14ac:dyDescent="0.2">
      <c r="C284" s="24"/>
      <c r="D284" s="24"/>
    </row>
    <row r="285" spans="1:17" x14ac:dyDescent="0.2">
      <c r="C285" s="24"/>
      <c r="D285" s="24"/>
    </row>
    <row r="286" spans="1:17" x14ac:dyDescent="0.2">
      <c r="C286" s="24"/>
      <c r="D286" s="24"/>
    </row>
    <row r="287" spans="1:17" x14ac:dyDescent="0.2">
      <c r="C287" s="24"/>
      <c r="D287" s="24"/>
    </row>
    <row r="288" spans="1:17" x14ac:dyDescent="0.2">
      <c r="C288" s="24"/>
      <c r="D288" s="24"/>
    </row>
    <row r="289" spans="3:4" x14ac:dyDescent="0.2">
      <c r="C289" s="24"/>
      <c r="D289" s="24"/>
    </row>
    <row r="290" spans="3:4" x14ac:dyDescent="0.2">
      <c r="C290" s="24"/>
      <c r="D290" s="24"/>
    </row>
    <row r="291" spans="3:4" x14ac:dyDescent="0.2">
      <c r="C291" s="24"/>
      <c r="D291" s="24"/>
    </row>
    <row r="292" spans="3:4" x14ac:dyDescent="0.2">
      <c r="C292" s="24"/>
      <c r="D292" s="24"/>
    </row>
    <row r="293" spans="3:4" x14ac:dyDescent="0.2">
      <c r="C293" s="24"/>
      <c r="D293" s="24"/>
    </row>
    <row r="294" spans="3:4" x14ac:dyDescent="0.2">
      <c r="C294" s="24"/>
      <c r="D294" s="24"/>
    </row>
    <row r="295" spans="3:4" x14ac:dyDescent="0.2">
      <c r="C295" s="24"/>
      <c r="D295" s="24"/>
    </row>
    <row r="296" spans="3:4" x14ac:dyDescent="0.2">
      <c r="C296" s="24"/>
      <c r="D296" s="24"/>
    </row>
    <row r="297" spans="3:4" x14ac:dyDescent="0.2">
      <c r="C297" s="24"/>
      <c r="D297" s="24"/>
    </row>
    <row r="298" spans="3:4" x14ac:dyDescent="0.2">
      <c r="C298" s="24"/>
      <c r="D298" s="24"/>
    </row>
    <row r="299" spans="3:4" x14ac:dyDescent="0.2">
      <c r="C299" s="24"/>
      <c r="D299" s="24"/>
    </row>
    <row r="300" spans="3:4" x14ac:dyDescent="0.2">
      <c r="C300" s="24"/>
      <c r="D300" s="24"/>
    </row>
    <row r="301" spans="3:4" x14ac:dyDescent="0.2">
      <c r="C301" s="24"/>
      <c r="D301" s="24"/>
    </row>
    <row r="302" spans="3:4" x14ac:dyDescent="0.2">
      <c r="C302" s="24"/>
      <c r="D302" s="24"/>
    </row>
    <row r="303" spans="3:4" x14ac:dyDescent="0.2">
      <c r="C303" s="24"/>
      <c r="D303" s="24"/>
    </row>
    <row r="304" spans="3:4" x14ac:dyDescent="0.2">
      <c r="C304" s="24"/>
      <c r="D304" s="24"/>
    </row>
    <row r="305" spans="3:4" x14ac:dyDescent="0.2">
      <c r="C305" s="24"/>
      <c r="D305" s="24"/>
    </row>
    <row r="306" spans="3:4" x14ac:dyDescent="0.2">
      <c r="C306" s="24"/>
      <c r="D306" s="24"/>
    </row>
    <row r="307" spans="3:4" x14ac:dyDescent="0.2">
      <c r="C307" s="24"/>
      <c r="D307" s="24"/>
    </row>
    <row r="308" spans="3:4" x14ac:dyDescent="0.2">
      <c r="C308" s="24"/>
      <c r="D308" s="24"/>
    </row>
    <row r="309" spans="3:4" x14ac:dyDescent="0.2">
      <c r="C309" s="24"/>
      <c r="D309" s="24"/>
    </row>
    <row r="310" spans="3:4" x14ac:dyDescent="0.2">
      <c r="C310" s="24"/>
      <c r="D310" s="24"/>
    </row>
    <row r="311" spans="3:4" x14ac:dyDescent="0.2">
      <c r="C311" s="24"/>
      <c r="D311" s="24"/>
    </row>
    <row r="312" spans="3:4" x14ac:dyDescent="0.2">
      <c r="C312" s="24"/>
      <c r="D312" s="24"/>
    </row>
    <row r="313" spans="3:4" x14ac:dyDescent="0.2">
      <c r="C313" s="24"/>
      <c r="D313" s="24"/>
    </row>
    <row r="314" spans="3:4" x14ac:dyDescent="0.2">
      <c r="C314" s="24"/>
      <c r="D314" s="24"/>
    </row>
    <row r="315" spans="3:4" x14ac:dyDescent="0.2">
      <c r="C315" s="24"/>
      <c r="D315" s="24"/>
    </row>
    <row r="316" spans="3:4" x14ac:dyDescent="0.2">
      <c r="C316" s="24"/>
      <c r="D316" s="24"/>
    </row>
    <row r="317" spans="3:4" x14ac:dyDescent="0.2">
      <c r="C317" s="24"/>
      <c r="D317" s="24"/>
    </row>
    <row r="318" spans="3:4" x14ac:dyDescent="0.2">
      <c r="C318" s="24"/>
      <c r="D318" s="24"/>
    </row>
    <row r="319" spans="3:4" x14ac:dyDescent="0.2">
      <c r="C319" s="24"/>
      <c r="D319" s="24"/>
    </row>
    <row r="320" spans="3:4" x14ac:dyDescent="0.2">
      <c r="C320" s="24"/>
      <c r="D320" s="24"/>
    </row>
    <row r="321" spans="3:4" x14ac:dyDescent="0.2">
      <c r="C321" s="24"/>
      <c r="D321" s="24"/>
    </row>
    <row r="322" spans="3:4" x14ac:dyDescent="0.2">
      <c r="C322" s="24"/>
      <c r="D322" s="24"/>
    </row>
    <row r="323" spans="3:4" x14ac:dyDescent="0.2">
      <c r="C323" s="24"/>
      <c r="D323" s="24"/>
    </row>
    <row r="324" spans="3:4" x14ac:dyDescent="0.2">
      <c r="C324" s="24"/>
      <c r="D324" s="24"/>
    </row>
    <row r="325" spans="3:4" x14ac:dyDescent="0.2">
      <c r="C325" s="24"/>
      <c r="D325" s="24"/>
    </row>
    <row r="326" spans="3:4" x14ac:dyDescent="0.2">
      <c r="C326" s="24"/>
      <c r="D326" s="24"/>
    </row>
    <row r="327" spans="3:4" x14ac:dyDescent="0.2">
      <c r="C327" s="24"/>
      <c r="D327" s="24"/>
    </row>
    <row r="328" spans="3:4" x14ac:dyDescent="0.2">
      <c r="C328" s="24"/>
      <c r="D328" s="24"/>
    </row>
    <row r="329" spans="3:4" x14ac:dyDescent="0.2">
      <c r="C329" s="24"/>
      <c r="D329" s="24"/>
    </row>
    <row r="330" spans="3:4" x14ac:dyDescent="0.2">
      <c r="C330" s="24"/>
      <c r="D330" s="24"/>
    </row>
    <row r="331" spans="3:4" x14ac:dyDescent="0.2">
      <c r="C331" s="24"/>
      <c r="D331" s="24"/>
    </row>
    <row r="332" spans="3:4" x14ac:dyDescent="0.2">
      <c r="C332" s="24"/>
      <c r="D332" s="24"/>
    </row>
    <row r="333" spans="3:4" x14ac:dyDescent="0.2">
      <c r="C333" s="24"/>
      <c r="D333" s="24"/>
    </row>
    <row r="334" spans="3:4" x14ac:dyDescent="0.2">
      <c r="C334" s="24"/>
      <c r="D334" s="24"/>
    </row>
    <row r="335" spans="3:4" x14ac:dyDescent="0.2">
      <c r="C335" s="24"/>
      <c r="D335" s="24"/>
    </row>
    <row r="336" spans="3:4" x14ac:dyDescent="0.2">
      <c r="C336" s="24"/>
      <c r="D336" s="24"/>
    </row>
    <row r="337" spans="3:4" x14ac:dyDescent="0.2">
      <c r="C337" s="24"/>
      <c r="D337" s="24"/>
    </row>
    <row r="338" spans="3:4" x14ac:dyDescent="0.2">
      <c r="C338" s="24"/>
      <c r="D338" s="24"/>
    </row>
    <row r="339" spans="3:4" x14ac:dyDescent="0.2">
      <c r="C339" s="24"/>
      <c r="D339" s="24"/>
    </row>
    <row r="340" spans="3:4" x14ac:dyDescent="0.2">
      <c r="C340" s="24"/>
      <c r="D340" s="24"/>
    </row>
    <row r="341" spans="3:4" x14ac:dyDescent="0.2">
      <c r="C341" s="24"/>
      <c r="D341" s="24"/>
    </row>
    <row r="342" spans="3:4" x14ac:dyDescent="0.2">
      <c r="C342" s="24"/>
      <c r="D342" s="24"/>
    </row>
    <row r="343" spans="3:4" x14ac:dyDescent="0.2">
      <c r="C343" s="24"/>
      <c r="D343" s="24"/>
    </row>
    <row r="344" spans="3:4" x14ac:dyDescent="0.2">
      <c r="C344" s="24"/>
      <c r="D344" s="24"/>
    </row>
    <row r="345" spans="3:4" x14ac:dyDescent="0.2">
      <c r="C345" s="24"/>
      <c r="D345" s="24"/>
    </row>
    <row r="346" spans="3:4" x14ac:dyDescent="0.2">
      <c r="C346" s="24"/>
      <c r="D346" s="24"/>
    </row>
    <row r="347" spans="3:4" x14ac:dyDescent="0.2">
      <c r="C347" s="24"/>
      <c r="D347" s="24"/>
    </row>
    <row r="348" spans="3:4" x14ac:dyDescent="0.2">
      <c r="C348" s="24"/>
      <c r="D348" s="24"/>
    </row>
    <row r="349" spans="3:4" x14ac:dyDescent="0.2">
      <c r="C349" s="24"/>
      <c r="D349" s="24"/>
    </row>
    <row r="350" spans="3:4" x14ac:dyDescent="0.2">
      <c r="C350" s="24"/>
      <c r="D350" s="24"/>
    </row>
    <row r="351" spans="3:4" x14ac:dyDescent="0.2">
      <c r="C351" s="24"/>
      <c r="D351" s="24"/>
    </row>
    <row r="352" spans="3:4" x14ac:dyDescent="0.2">
      <c r="C352" s="24"/>
      <c r="D352" s="24"/>
    </row>
    <row r="353" spans="3:4" x14ac:dyDescent="0.2">
      <c r="C353" s="24"/>
      <c r="D353" s="24"/>
    </row>
    <row r="354" spans="3:4" x14ac:dyDescent="0.2">
      <c r="C354" s="24"/>
      <c r="D354" s="24"/>
    </row>
    <row r="355" spans="3:4" x14ac:dyDescent="0.2">
      <c r="C355" s="24"/>
      <c r="D355" s="24"/>
    </row>
    <row r="356" spans="3:4" x14ac:dyDescent="0.2">
      <c r="C356" s="24"/>
      <c r="D356" s="24"/>
    </row>
    <row r="357" spans="3:4" x14ac:dyDescent="0.2">
      <c r="C357" s="24"/>
      <c r="D357" s="24"/>
    </row>
    <row r="358" spans="3:4" x14ac:dyDescent="0.2">
      <c r="C358" s="24"/>
      <c r="D358" s="24"/>
    </row>
    <row r="359" spans="3:4" x14ac:dyDescent="0.2">
      <c r="C359" s="24"/>
      <c r="D359" s="24"/>
    </row>
    <row r="360" spans="3:4" x14ac:dyDescent="0.2">
      <c r="C360" s="24"/>
      <c r="D360" s="24"/>
    </row>
    <row r="361" spans="3:4" x14ac:dyDescent="0.2">
      <c r="C361" s="24"/>
      <c r="D361" s="24"/>
    </row>
    <row r="362" spans="3:4" x14ac:dyDescent="0.2">
      <c r="C362" s="24"/>
      <c r="D362" s="24"/>
    </row>
    <row r="363" spans="3:4" x14ac:dyDescent="0.2">
      <c r="C363" s="24"/>
      <c r="D363" s="24"/>
    </row>
    <row r="364" spans="3:4" x14ac:dyDescent="0.2">
      <c r="C364" s="24"/>
      <c r="D364" s="24"/>
    </row>
    <row r="365" spans="3:4" x14ac:dyDescent="0.2">
      <c r="C365" s="24"/>
      <c r="D365" s="24"/>
    </row>
    <row r="366" spans="3:4" x14ac:dyDescent="0.2">
      <c r="C366" s="24"/>
      <c r="D366" s="24"/>
    </row>
    <row r="367" spans="3:4" x14ac:dyDescent="0.2">
      <c r="C367" s="24"/>
      <c r="D367" s="24"/>
    </row>
    <row r="368" spans="3:4" x14ac:dyDescent="0.2">
      <c r="C368" s="24"/>
      <c r="D368" s="24"/>
    </row>
    <row r="369" spans="3:4" x14ac:dyDescent="0.2">
      <c r="C369" s="24"/>
      <c r="D369" s="24"/>
    </row>
    <row r="370" spans="3:4" x14ac:dyDescent="0.2">
      <c r="C370" s="24"/>
      <c r="D370" s="24"/>
    </row>
    <row r="371" spans="3:4" x14ac:dyDescent="0.2">
      <c r="C371" s="24"/>
      <c r="D371" s="24"/>
    </row>
    <row r="372" spans="3:4" x14ac:dyDescent="0.2">
      <c r="C372" s="24"/>
      <c r="D372" s="24"/>
    </row>
    <row r="373" spans="3:4" x14ac:dyDescent="0.2">
      <c r="C373" s="24"/>
      <c r="D373" s="24"/>
    </row>
    <row r="374" spans="3:4" x14ac:dyDescent="0.2">
      <c r="C374" s="24"/>
      <c r="D374" s="24"/>
    </row>
    <row r="375" spans="3:4" x14ac:dyDescent="0.2">
      <c r="C375" s="24"/>
      <c r="D375" s="24"/>
    </row>
    <row r="376" spans="3:4" x14ac:dyDescent="0.2">
      <c r="C376" s="24"/>
      <c r="D376" s="24"/>
    </row>
    <row r="377" spans="3:4" x14ac:dyDescent="0.2">
      <c r="C377" s="24"/>
      <c r="D377" s="24"/>
    </row>
    <row r="378" spans="3:4" x14ac:dyDescent="0.2">
      <c r="C378" s="24"/>
      <c r="D378" s="24"/>
    </row>
    <row r="379" spans="3:4" x14ac:dyDescent="0.2">
      <c r="C379" s="24"/>
      <c r="D379" s="24"/>
    </row>
    <row r="380" spans="3:4" x14ac:dyDescent="0.2">
      <c r="C380" s="24"/>
      <c r="D380" s="24"/>
    </row>
    <row r="381" spans="3:4" x14ac:dyDescent="0.2">
      <c r="C381" s="24"/>
      <c r="D381" s="24"/>
    </row>
    <row r="382" spans="3:4" x14ac:dyDescent="0.2">
      <c r="C382" s="24"/>
      <c r="D382" s="24"/>
    </row>
    <row r="383" spans="3:4" x14ac:dyDescent="0.2">
      <c r="C383" s="24"/>
      <c r="D383" s="24"/>
    </row>
    <row r="384" spans="3:4" x14ac:dyDescent="0.2">
      <c r="C384" s="24"/>
      <c r="D384" s="24"/>
    </row>
    <row r="385" spans="3:4" x14ac:dyDescent="0.2">
      <c r="C385" s="24"/>
      <c r="D385" s="24"/>
    </row>
    <row r="386" spans="3:4" x14ac:dyDescent="0.2">
      <c r="C386" s="24"/>
      <c r="D386" s="24"/>
    </row>
    <row r="387" spans="3:4" x14ac:dyDescent="0.2">
      <c r="C387" s="24"/>
      <c r="D387" s="24"/>
    </row>
    <row r="388" spans="3:4" x14ac:dyDescent="0.2">
      <c r="C388" s="24"/>
      <c r="D388" s="24"/>
    </row>
    <row r="389" spans="3:4" x14ac:dyDescent="0.2">
      <c r="C389" s="24"/>
      <c r="D389" s="24"/>
    </row>
    <row r="390" spans="3:4" x14ac:dyDescent="0.2">
      <c r="C390" s="24"/>
      <c r="D390" s="24"/>
    </row>
    <row r="391" spans="3:4" x14ac:dyDescent="0.2">
      <c r="C391" s="24"/>
      <c r="D391" s="24"/>
    </row>
    <row r="392" spans="3:4" x14ac:dyDescent="0.2">
      <c r="C392" s="24"/>
      <c r="D392" s="24"/>
    </row>
    <row r="393" spans="3:4" x14ac:dyDescent="0.2">
      <c r="C393" s="24"/>
      <c r="D393" s="24"/>
    </row>
    <row r="394" spans="3:4" x14ac:dyDescent="0.2">
      <c r="C394" s="24"/>
      <c r="D394" s="24"/>
    </row>
    <row r="395" spans="3:4" x14ac:dyDescent="0.2">
      <c r="C395" s="24"/>
      <c r="D395" s="24"/>
    </row>
    <row r="396" spans="3:4" x14ac:dyDescent="0.2">
      <c r="C396" s="24"/>
      <c r="D396" s="24"/>
    </row>
    <row r="397" spans="3:4" x14ac:dyDescent="0.2">
      <c r="C397" s="24"/>
      <c r="D397" s="24"/>
    </row>
    <row r="398" spans="3:4" x14ac:dyDescent="0.2">
      <c r="C398" s="24"/>
      <c r="D398" s="24"/>
    </row>
    <row r="399" spans="3:4" x14ac:dyDescent="0.2">
      <c r="C399" s="24"/>
      <c r="D399" s="24"/>
    </row>
    <row r="400" spans="3:4" x14ac:dyDescent="0.2">
      <c r="C400" s="24"/>
      <c r="D400" s="24"/>
    </row>
    <row r="401" spans="3:4" x14ac:dyDescent="0.2">
      <c r="C401" s="24"/>
      <c r="D401" s="24"/>
    </row>
    <row r="402" spans="3:4" x14ac:dyDescent="0.2">
      <c r="C402" s="24"/>
      <c r="D402" s="24"/>
    </row>
    <row r="403" spans="3:4" x14ac:dyDescent="0.2">
      <c r="C403" s="24"/>
      <c r="D403" s="24"/>
    </row>
    <row r="404" spans="3:4" x14ac:dyDescent="0.2">
      <c r="C404" s="24"/>
      <c r="D404" s="24"/>
    </row>
    <row r="405" spans="3:4" x14ac:dyDescent="0.2">
      <c r="C405" s="24"/>
      <c r="D405" s="24"/>
    </row>
    <row r="406" spans="3:4" x14ac:dyDescent="0.2">
      <c r="C406" s="24"/>
      <c r="D406" s="24"/>
    </row>
    <row r="407" spans="3:4" x14ac:dyDescent="0.2">
      <c r="C407" s="24"/>
      <c r="D407" s="24"/>
    </row>
    <row r="408" spans="3:4" x14ac:dyDescent="0.2">
      <c r="C408" s="24"/>
      <c r="D408" s="24"/>
    </row>
    <row r="409" spans="3:4" x14ac:dyDescent="0.2">
      <c r="C409" s="24"/>
      <c r="D409" s="24"/>
    </row>
    <row r="410" spans="3:4" x14ac:dyDescent="0.2">
      <c r="C410" s="24"/>
      <c r="D410" s="24"/>
    </row>
    <row r="411" spans="3:4" x14ac:dyDescent="0.2">
      <c r="C411" s="24"/>
      <c r="D411" s="24"/>
    </row>
    <row r="412" spans="3:4" x14ac:dyDescent="0.2">
      <c r="C412" s="24"/>
      <c r="D412" s="24"/>
    </row>
    <row r="413" spans="3:4" x14ac:dyDescent="0.2">
      <c r="C413" s="24"/>
      <c r="D413" s="24"/>
    </row>
    <row r="414" spans="3:4" x14ac:dyDescent="0.2">
      <c r="C414" s="24"/>
      <c r="D414" s="24"/>
    </row>
    <row r="415" spans="3:4" x14ac:dyDescent="0.2">
      <c r="C415" s="24"/>
      <c r="D415" s="24"/>
    </row>
    <row r="416" spans="3:4" x14ac:dyDescent="0.2">
      <c r="C416" s="24"/>
      <c r="D416" s="24"/>
    </row>
    <row r="417" spans="3:4" x14ac:dyDescent="0.2">
      <c r="C417" s="24"/>
      <c r="D417" s="24"/>
    </row>
    <row r="418" spans="3:4" x14ac:dyDescent="0.2">
      <c r="C418" s="24"/>
      <c r="D418" s="24"/>
    </row>
    <row r="419" spans="3:4" x14ac:dyDescent="0.2">
      <c r="C419" s="24"/>
      <c r="D419" s="24"/>
    </row>
    <row r="420" spans="3:4" x14ac:dyDescent="0.2">
      <c r="C420" s="24"/>
      <c r="D420" s="24"/>
    </row>
    <row r="421" spans="3:4" x14ac:dyDescent="0.2">
      <c r="C421" s="24"/>
      <c r="D421" s="24"/>
    </row>
    <row r="422" spans="3:4" x14ac:dyDescent="0.2">
      <c r="C422" s="24"/>
      <c r="D422" s="24"/>
    </row>
    <row r="423" spans="3:4" x14ac:dyDescent="0.2">
      <c r="C423" s="24"/>
      <c r="D423" s="24"/>
    </row>
    <row r="424" spans="3:4" x14ac:dyDescent="0.2">
      <c r="C424" s="24"/>
      <c r="D424" s="24"/>
    </row>
    <row r="425" spans="3:4" x14ac:dyDescent="0.2">
      <c r="C425" s="24"/>
      <c r="D425" s="24"/>
    </row>
    <row r="426" spans="3:4" x14ac:dyDescent="0.2">
      <c r="C426" s="24"/>
      <c r="D426" s="24"/>
    </row>
    <row r="427" spans="3:4" x14ac:dyDescent="0.2">
      <c r="C427" s="24"/>
      <c r="D427" s="24"/>
    </row>
    <row r="428" spans="3:4" x14ac:dyDescent="0.2">
      <c r="C428" s="24"/>
      <c r="D428" s="24"/>
    </row>
    <row r="429" spans="3:4" x14ac:dyDescent="0.2">
      <c r="C429" s="24"/>
      <c r="D429" s="24"/>
    </row>
    <row r="430" spans="3:4" x14ac:dyDescent="0.2">
      <c r="C430" s="24"/>
      <c r="D430" s="24"/>
    </row>
    <row r="431" spans="3:4" x14ac:dyDescent="0.2">
      <c r="C431" s="24"/>
      <c r="D431" s="24"/>
    </row>
    <row r="432" spans="3:4" x14ac:dyDescent="0.2">
      <c r="C432" s="24"/>
      <c r="D432" s="24"/>
    </row>
    <row r="433" spans="3:4" x14ac:dyDescent="0.2">
      <c r="C433" s="24"/>
      <c r="D433" s="24"/>
    </row>
    <row r="434" spans="3:4" x14ac:dyDescent="0.2">
      <c r="C434" s="24"/>
      <c r="D434" s="24"/>
    </row>
    <row r="435" spans="3:4" x14ac:dyDescent="0.2">
      <c r="C435" s="24"/>
      <c r="D435" s="24"/>
    </row>
    <row r="436" spans="3:4" x14ac:dyDescent="0.2">
      <c r="C436" s="24"/>
      <c r="D436" s="24"/>
    </row>
    <row r="437" spans="3:4" x14ac:dyDescent="0.2">
      <c r="C437" s="24"/>
      <c r="D437" s="24"/>
    </row>
    <row r="438" spans="3:4" x14ac:dyDescent="0.2">
      <c r="C438" s="24"/>
      <c r="D438" s="24"/>
    </row>
    <row r="439" spans="3:4" x14ac:dyDescent="0.2">
      <c r="C439" s="24"/>
      <c r="D439" s="24"/>
    </row>
    <row r="440" spans="3:4" x14ac:dyDescent="0.2">
      <c r="C440" s="24"/>
      <c r="D440" s="24"/>
    </row>
    <row r="441" spans="3:4" x14ac:dyDescent="0.2">
      <c r="C441" s="24"/>
      <c r="D441" s="24"/>
    </row>
    <row r="442" spans="3:4" x14ac:dyDescent="0.2">
      <c r="C442" s="24"/>
      <c r="D442" s="24"/>
    </row>
    <row r="443" spans="3:4" x14ac:dyDescent="0.2">
      <c r="C443" s="24"/>
      <c r="D443" s="24"/>
    </row>
    <row r="444" spans="3:4" x14ac:dyDescent="0.2">
      <c r="C444" s="24"/>
      <c r="D444" s="24"/>
    </row>
    <row r="445" spans="3:4" x14ac:dyDescent="0.2">
      <c r="C445" s="24"/>
      <c r="D445" s="24"/>
    </row>
    <row r="446" spans="3:4" x14ac:dyDescent="0.2">
      <c r="C446" s="24"/>
      <c r="D446" s="24"/>
    </row>
    <row r="447" spans="3:4" x14ac:dyDescent="0.2">
      <c r="C447" s="24"/>
      <c r="D447" s="24"/>
    </row>
    <row r="448" spans="3:4" x14ac:dyDescent="0.2">
      <c r="C448" s="24"/>
      <c r="D448" s="24"/>
    </row>
    <row r="449" spans="3:4" x14ac:dyDescent="0.2">
      <c r="C449" s="24"/>
      <c r="D449" s="24"/>
    </row>
    <row r="450" spans="3:4" x14ac:dyDescent="0.2">
      <c r="C450" s="24"/>
      <c r="D450" s="24"/>
    </row>
    <row r="451" spans="3:4" x14ac:dyDescent="0.2">
      <c r="C451" s="24"/>
      <c r="D451" s="24"/>
    </row>
    <row r="452" spans="3:4" x14ac:dyDescent="0.2">
      <c r="C452" s="24"/>
      <c r="D452" s="24"/>
    </row>
    <row r="453" spans="3:4" x14ac:dyDescent="0.2">
      <c r="C453" s="24"/>
      <c r="D453" s="24"/>
    </row>
    <row r="454" spans="3:4" x14ac:dyDescent="0.2">
      <c r="C454" s="24"/>
      <c r="D454" s="24"/>
    </row>
    <row r="455" spans="3:4" x14ac:dyDescent="0.2">
      <c r="C455" s="24"/>
      <c r="D455" s="24"/>
    </row>
    <row r="456" spans="3:4" x14ac:dyDescent="0.2">
      <c r="C456" s="24"/>
      <c r="D456" s="24"/>
    </row>
    <row r="457" spans="3:4" x14ac:dyDescent="0.2">
      <c r="C457" s="24"/>
      <c r="D457" s="24"/>
    </row>
    <row r="458" spans="3:4" x14ac:dyDescent="0.2">
      <c r="C458" s="24"/>
      <c r="D458" s="24"/>
    </row>
    <row r="459" spans="3:4" x14ac:dyDescent="0.2">
      <c r="C459" s="24"/>
      <c r="D459" s="24"/>
    </row>
    <row r="460" spans="3:4" x14ac:dyDescent="0.2">
      <c r="C460" s="24"/>
      <c r="D460" s="24"/>
    </row>
    <row r="461" spans="3:4" x14ac:dyDescent="0.2">
      <c r="C461" s="24"/>
      <c r="D461" s="24"/>
    </row>
    <row r="462" spans="3:4" x14ac:dyDescent="0.2">
      <c r="C462" s="24"/>
      <c r="D462" s="24"/>
    </row>
    <row r="463" spans="3:4" x14ac:dyDescent="0.2">
      <c r="C463" s="24"/>
      <c r="D463" s="24"/>
    </row>
    <row r="464" spans="3:4" x14ac:dyDescent="0.2">
      <c r="C464" s="24"/>
      <c r="D464" s="24"/>
    </row>
    <row r="465" spans="3:4" x14ac:dyDescent="0.2">
      <c r="C465" s="24"/>
      <c r="D465" s="24"/>
    </row>
    <row r="466" spans="3:4" x14ac:dyDescent="0.2">
      <c r="C466" s="24"/>
      <c r="D466" s="24"/>
    </row>
    <row r="467" spans="3:4" x14ac:dyDescent="0.2">
      <c r="C467" s="24"/>
      <c r="D467" s="24"/>
    </row>
    <row r="468" spans="3:4" x14ac:dyDescent="0.2">
      <c r="C468" s="24"/>
      <c r="D468" s="24"/>
    </row>
    <row r="469" spans="3:4" x14ac:dyDescent="0.2">
      <c r="C469" s="24"/>
      <c r="D469" s="24"/>
    </row>
    <row r="470" spans="3:4" x14ac:dyDescent="0.2">
      <c r="C470" s="24"/>
      <c r="D470" s="24"/>
    </row>
    <row r="471" spans="3:4" x14ac:dyDescent="0.2">
      <c r="C471" s="24"/>
      <c r="D471" s="24"/>
    </row>
    <row r="472" spans="3:4" x14ac:dyDescent="0.2">
      <c r="C472" s="24"/>
      <c r="D472" s="24"/>
    </row>
    <row r="473" spans="3:4" x14ac:dyDescent="0.2">
      <c r="C473" s="24"/>
      <c r="D473" s="24"/>
    </row>
    <row r="474" spans="3:4" x14ac:dyDescent="0.2">
      <c r="C474" s="24"/>
      <c r="D474" s="24"/>
    </row>
    <row r="475" spans="3:4" x14ac:dyDescent="0.2">
      <c r="C475" s="24"/>
      <c r="D475" s="24"/>
    </row>
    <row r="476" spans="3:4" x14ac:dyDescent="0.2">
      <c r="C476" s="24"/>
      <c r="D476" s="24"/>
    </row>
    <row r="477" spans="3:4" x14ac:dyDescent="0.2">
      <c r="C477" s="24"/>
      <c r="D477" s="24"/>
    </row>
    <row r="478" spans="3:4" x14ac:dyDescent="0.2">
      <c r="C478" s="24"/>
      <c r="D478" s="24"/>
    </row>
    <row r="479" spans="3:4" x14ac:dyDescent="0.2">
      <c r="C479" s="24"/>
      <c r="D479" s="24"/>
    </row>
    <row r="480" spans="3:4" x14ac:dyDescent="0.2">
      <c r="C480" s="24"/>
      <c r="D480" s="24"/>
    </row>
    <row r="481" spans="3:4" x14ac:dyDescent="0.2">
      <c r="C481" s="24"/>
      <c r="D481" s="24"/>
    </row>
    <row r="482" spans="3:4" x14ac:dyDescent="0.2">
      <c r="C482" s="24"/>
      <c r="D482" s="24"/>
    </row>
    <row r="483" spans="3:4" x14ac:dyDescent="0.2">
      <c r="C483" s="24"/>
      <c r="D483" s="24"/>
    </row>
    <row r="484" spans="3:4" x14ac:dyDescent="0.2">
      <c r="C484" s="24"/>
      <c r="D484" s="24"/>
    </row>
    <row r="485" spans="3:4" x14ac:dyDescent="0.2">
      <c r="C485" s="24"/>
      <c r="D485" s="24"/>
    </row>
    <row r="486" spans="3:4" x14ac:dyDescent="0.2">
      <c r="C486" s="24"/>
      <c r="D486" s="24"/>
    </row>
    <row r="487" spans="3:4" x14ac:dyDescent="0.2">
      <c r="C487" s="24"/>
      <c r="D487" s="24"/>
    </row>
    <row r="488" spans="3:4" x14ac:dyDescent="0.2">
      <c r="C488" s="24"/>
      <c r="D488" s="24"/>
    </row>
    <row r="489" spans="3:4" x14ac:dyDescent="0.2">
      <c r="C489" s="24"/>
      <c r="D489" s="24"/>
    </row>
    <row r="490" spans="3:4" x14ac:dyDescent="0.2">
      <c r="C490" s="24"/>
      <c r="D490" s="24"/>
    </row>
    <row r="491" spans="3:4" x14ac:dyDescent="0.2">
      <c r="C491" s="24"/>
      <c r="D491" s="24"/>
    </row>
    <row r="492" spans="3:4" x14ac:dyDescent="0.2">
      <c r="C492" s="24"/>
      <c r="D492" s="24"/>
    </row>
    <row r="493" spans="3:4" x14ac:dyDescent="0.2">
      <c r="C493" s="24"/>
      <c r="D493" s="24"/>
    </row>
    <row r="494" spans="3:4" x14ac:dyDescent="0.2">
      <c r="C494" s="24"/>
      <c r="D494" s="24"/>
    </row>
    <row r="495" spans="3:4" x14ac:dyDescent="0.2">
      <c r="C495" s="24"/>
      <c r="D495" s="24"/>
    </row>
    <row r="496" spans="3:4" x14ac:dyDescent="0.2">
      <c r="C496" s="24"/>
      <c r="D496" s="24"/>
    </row>
    <row r="497" spans="3:4" x14ac:dyDescent="0.2">
      <c r="C497" s="24"/>
      <c r="D497" s="24"/>
    </row>
    <row r="498" spans="3:4" x14ac:dyDescent="0.2">
      <c r="C498" s="24"/>
      <c r="D498" s="24"/>
    </row>
    <row r="499" spans="3:4" x14ac:dyDescent="0.2">
      <c r="C499" s="24"/>
      <c r="D499" s="24"/>
    </row>
    <row r="500" spans="3:4" x14ac:dyDescent="0.2">
      <c r="C500" s="24"/>
      <c r="D500" s="24"/>
    </row>
    <row r="501" spans="3:4" x14ac:dyDescent="0.2">
      <c r="C501" s="24"/>
      <c r="D501" s="24"/>
    </row>
    <row r="502" spans="3:4" x14ac:dyDescent="0.2">
      <c r="C502" s="24"/>
      <c r="D502" s="24"/>
    </row>
    <row r="503" spans="3:4" x14ac:dyDescent="0.2">
      <c r="C503" s="24"/>
      <c r="D503" s="24"/>
    </row>
    <row r="504" spans="3:4" x14ac:dyDescent="0.2">
      <c r="C504" s="24"/>
      <c r="D504" s="24"/>
    </row>
    <row r="505" spans="3:4" x14ac:dyDescent="0.2">
      <c r="C505" s="24"/>
      <c r="D505" s="24"/>
    </row>
    <row r="506" spans="3:4" x14ac:dyDescent="0.2">
      <c r="C506" s="24"/>
      <c r="D506" s="24"/>
    </row>
    <row r="507" spans="3:4" x14ac:dyDescent="0.2">
      <c r="C507" s="24"/>
      <c r="D507" s="24"/>
    </row>
    <row r="508" spans="3:4" x14ac:dyDescent="0.2">
      <c r="C508" s="24"/>
      <c r="D508" s="24"/>
    </row>
    <row r="509" spans="3:4" x14ac:dyDescent="0.2">
      <c r="C509" s="24"/>
      <c r="D509" s="24"/>
    </row>
    <row r="510" spans="3:4" x14ac:dyDescent="0.2">
      <c r="C510" s="24"/>
      <c r="D510" s="24"/>
    </row>
    <row r="511" spans="3:4" x14ac:dyDescent="0.2">
      <c r="C511" s="24"/>
      <c r="D511" s="24"/>
    </row>
    <row r="512" spans="3:4" x14ac:dyDescent="0.2">
      <c r="C512" s="24"/>
      <c r="D512" s="24"/>
    </row>
    <row r="513" spans="3:4" x14ac:dyDescent="0.2">
      <c r="C513" s="24"/>
      <c r="D513" s="24"/>
    </row>
    <row r="514" spans="3:4" x14ac:dyDescent="0.2">
      <c r="C514" s="24"/>
      <c r="D514" s="24"/>
    </row>
    <row r="515" spans="3:4" x14ac:dyDescent="0.2">
      <c r="C515" s="24"/>
      <c r="D515" s="24"/>
    </row>
    <row r="516" spans="3:4" x14ac:dyDescent="0.2">
      <c r="C516" s="24"/>
      <c r="D516" s="24"/>
    </row>
    <row r="517" spans="3:4" x14ac:dyDescent="0.2">
      <c r="C517" s="24"/>
      <c r="D517" s="24"/>
    </row>
    <row r="518" spans="3:4" x14ac:dyDescent="0.2">
      <c r="C518" s="24"/>
      <c r="D518" s="24"/>
    </row>
    <row r="519" spans="3:4" x14ac:dyDescent="0.2">
      <c r="C519" s="24"/>
      <c r="D519" s="24"/>
    </row>
    <row r="520" spans="3:4" x14ac:dyDescent="0.2">
      <c r="C520" s="24"/>
      <c r="D520" s="24"/>
    </row>
    <row r="521" spans="3:4" x14ac:dyDescent="0.2">
      <c r="C521" s="24"/>
      <c r="D521" s="24"/>
    </row>
    <row r="522" spans="3:4" x14ac:dyDescent="0.2">
      <c r="C522" s="24"/>
      <c r="D522" s="24"/>
    </row>
    <row r="523" spans="3:4" x14ac:dyDescent="0.2">
      <c r="C523" s="24"/>
      <c r="D523" s="24"/>
    </row>
    <row r="524" spans="3:4" x14ac:dyDescent="0.2">
      <c r="C524" s="24"/>
      <c r="D524" s="24"/>
    </row>
    <row r="525" spans="3:4" x14ac:dyDescent="0.2">
      <c r="C525" s="24"/>
      <c r="D525" s="24"/>
    </row>
    <row r="526" spans="3:4" x14ac:dyDescent="0.2">
      <c r="C526" s="24"/>
      <c r="D526" s="24"/>
    </row>
    <row r="527" spans="3:4" x14ac:dyDescent="0.2">
      <c r="C527" s="24"/>
      <c r="D527" s="24"/>
    </row>
    <row r="528" spans="3:4" x14ac:dyDescent="0.2">
      <c r="C528" s="24"/>
      <c r="D528" s="24"/>
    </row>
    <row r="529" spans="3:4" x14ac:dyDescent="0.2">
      <c r="C529" s="24"/>
      <c r="D529" s="24"/>
    </row>
    <row r="530" spans="3:4" x14ac:dyDescent="0.2">
      <c r="C530" s="24"/>
      <c r="D530" s="24"/>
    </row>
    <row r="531" spans="3:4" x14ac:dyDescent="0.2">
      <c r="C531" s="24"/>
      <c r="D531" s="24"/>
    </row>
    <row r="532" spans="3:4" x14ac:dyDescent="0.2">
      <c r="C532" s="24"/>
      <c r="D532" s="24"/>
    </row>
    <row r="533" spans="3:4" x14ac:dyDescent="0.2">
      <c r="C533" s="24"/>
      <c r="D533" s="24"/>
    </row>
    <row r="534" spans="3:4" x14ac:dyDescent="0.2">
      <c r="C534" s="24"/>
      <c r="D534" s="24"/>
    </row>
    <row r="535" spans="3:4" x14ac:dyDescent="0.2">
      <c r="C535" s="24"/>
      <c r="D535" s="24"/>
    </row>
    <row r="536" spans="3:4" x14ac:dyDescent="0.2">
      <c r="C536" s="24"/>
      <c r="D536" s="24"/>
    </row>
    <row r="537" spans="3:4" x14ac:dyDescent="0.2">
      <c r="C537" s="24"/>
      <c r="D537" s="24"/>
    </row>
    <row r="538" spans="3:4" x14ac:dyDescent="0.2">
      <c r="C538" s="24"/>
      <c r="D538" s="24"/>
    </row>
    <row r="539" spans="3:4" x14ac:dyDescent="0.2">
      <c r="C539" s="24"/>
      <c r="D539" s="24"/>
    </row>
    <row r="540" spans="3:4" x14ac:dyDescent="0.2">
      <c r="C540" s="24"/>
      <c r="D540" s="24"/>
    </row>
    <row r="541" spans="3:4" x14ac:dyDescent="0.2">
      <c r="C541" s="24"/>
      <c r="D541" s="24"/>
    </row>
    <row r="542" spans="3:4" x14ac:dyDescent="0.2">
      <c r="C542" s="24"/>
      <c r="D542" s="24"/>
    </row>
    <row r="543" spans="3:4" x14ac:dyDescent="0.2">
      <c r="C543" s="24"/>
      <c r="D543" s="24"/>
    </row>
    <row r="544" spans="3:4" x14ac:dyDescent="0.2">
      <c r="C544" s="24"/>
      <c r="D544" s="24"/>
    </row>
    <row r="545" spans="3:4" x14ac:dyDescent="0.2">
      <c r="C545" s="24"/>
      <c r="D545" s="24"/>
    </row>
    <row r="546" spans="3:4" x14ac:dyDescent="0.2">
      <c r="C546" s="24"/>
      <c r="D546" s="24"/>
    </row>
    <row r="547" spans="3:4" x14ac:dyDescent="0.2">
      <c r="C547" s="24"/>
      <c r="D547" s="24"/>
    </row>
    <row r="548" spans="3:4" x14ac:dyDescent="0.2">
      <c r="C548" s="24"/>
      <c r="D548" s="24"/>
    </row>
    <row r="549" spans="3:4" x14ac:dyDescent="0.2">
      <c r="C549" s="24"/>
      <c r="D549" s="24"/>
    </row>
    <row r="550" spans="3:4" x14ac:dyDescent="0.2">
      <c r="C550" s="24"/>
      <c r="D550" s="24"/>
    </row>
    <row r="551" spans="3:4" x14ac:dyDescent="0.2">
      <c r="C551" s="24"/>
      <c r="D551" s="24"/>
    </row>
    <row r="552" spans="3:4" x14ac:dyDescent="0.2">
      <c r="C552" s="24"/>
      <c r="D552" s="24"/>
    </row>
    <row r="553" spans="3:4" x14ac:dyDescent="0.2">
      <c r="C553" s="24"/>
      <c r="D553" s="24"/>
    </row>
    <row r="554" spans="3:4" x14ac:dyDescent="0.2">
      <c r="C554" s="24"/>
      <c r="D554" s="24"/>
    </row>
    <row r="555" spans="3:4" x14ac:dyDescent="0.2">
      <c r="C555" s="24"/>
      <c r="D555" s="24"/>
    </row>
    <row r="556" spans="3:4" x14ac:dyDescent="0.2">
      <c r="C556" s="24"/>
      <c r="D556" s="24"/>
    </row>
    <row r="557" spans="3:4" x14ac:dyDescent="0.2">
      <c r="C557" s="24"/>
      <c r="D557" s="24"/>
    </row>
    <row r="558" spans="3:4" x14ac:dyDescent="0.2">
      <c r="C558" s="24"/>
      <c r="D558" s="24"/>
    </row>
    <row r="559" spans="3:4" x14ac:dyDescent="0.2">
      <c r="C559" s="24"/>
      <c r="D559" s="24"/>
    </row>
    <row r="560" spans="3:4" x14ac:dyDescent="0.2">
      <c r="C560" s="24"/>
      <c r="D560" s="24"/>
    </row>
    <row r="561" spans="3:4" x14ac:dyDescent="0.2">
      <c r="C561" s="24"/>
      <c r="D561" s="24"/>
    </row>
    <row r="562" spans="3:4" x14ac:dyDescent="0.2">
      <c r="C562" s="24"/>
      <c r="D562" s="24"/>
    </row>
    <row r="563" spans="3:4" x14ac:dyDescent="0.2">
      <c r="C563" s="24"/>
      <c r="D563" s="24"/>
    </row>
    <row r="564" spans="3:4" x14ac:dyDescent="0.2">
      <c r="C564" s="24"/>
      <c r="D564" s="24"/>
    </row>
    <row r="565" spans="3:4" x14ac:dyDescent="0.2">
      <c r="C565" s="24"/>
      <c r="D565" s="24"/>
    </row>
    <row r="566" spans="3:4" x14ac:dyDescent="0.2">
      <c r="C566" s="24"/>
      <c r="D566" s="24"/>
    </row>
    <row r="567" spans="3:4" x14ac:dyDescent="0.2">
      <c r="C567" s="24"/>
      <c r="D567" s="24"/>
    </row>
    <row r="568" spans="3:4" x14ac:dyDescent="0.2">
      <c r="C568" s="24"/>
      <c r="D568" s="24"/>
    </row>
    <row r="569" spans="3:4" x14ac:dyDescent="0.2">
      <c r="C569" s="24"/>
      <c r="D569" s="24"/>
    </row>
    <row r="570" spans="3:4" x14ac:dyDescent="0.2">
      <c r="C570" s="24"/>
      <c r="D570" s="24"/>
    </row>
    <row r="571" spans="3:4" x14ac:dyDescent="0.2">
      <c r="C571" s="24"/>
      <c r="D571" s="24"/>
    </row>
    <row r="572" spans="3:4" x14ac:dyDescent="0.2">
      <c r="C572" s="24"/>
      <c r="D572" s="24"/>
    </row>
    <row r="573" spans="3:4" x14ac:dyDescent="0.2">
      <c r="C573" s="24"/>
      <c r="D573" s="24"/>
    </row>
    <row r="574" spans="3:4" x14ac:dyDescent="0.2">
      <c r="C574" s="24"/>
      <c r="D574" s="24"/>
    </row>
    <row r="575" spans="3:4" x14ac:dyDescent="0.2">
      <c r="C575" s="24"/>
      <c r="D575" s="24"/>
    </row>
    <row r="576" spans="3:4" x14ac:dyDescent="0.2">
      <c r="C576" s="24"/>
      <c r="D576" s="24"/>
    </row>
    <row r="577" spans="3:4" x14ac:dyDescent="0.2">
      <c r="C577" s="24"/>
      <c r="D577" s="24"/>
    </row>
    <row r="578" spans="3:4" x14ac:dyDescent="0.2">
      <c r="C578" s="24"/>
      <c r="D578" s="24"/>
    </row>
    <row r="579" spans="3:4" x14ac:dyDescent="0.2">
      <c r="C579" s="24"/>
      <c r="D579" s="24"/>
    </row>
    <row r="580" spans="3:4" x14ac:dyDescent="0.2">
      <c r="C580" s="24"/>
      <c r="D580" s="24"/>
    </row>
    <row r="581" spans="3:4" x14ac:dyDescent="0.2">
      <c r="C581" s="24"/>
      <c r="D581" s="24"/>
    </row>
    <row r="582" spans="3:4" x14ac:dyDescent="0.2">
      <c r="C582" s="24"/>
      <c r="D582" s="24"/>
    </row>
    <row r="583" spans="3:4" x14ac:dyDescent="0.2">
      <c r="C583" s="24"/>
      <c r="D583" s="24"/>
    </row>
    <row r="584" spans="3:4" x14ac:dyDescent="0.2">
      <c r="C584" s="24"/>
      <c r="D584" s="24"/>
    </row>
    <row r="585" spans="3:4" x14ac:dyDescent="0.2">
      <c r="C585" s="24"/>
      <c r="D585" s="24"/>
    </row>
    <row r="586" spans="3:4" x14ac:dyDescent="0.2">
      <c r="C586" s="24"/>
      <c r="D586" s="24"/>
    </row>
    <row r="587" spans="3:4" x14ac:dyDescent="0.2">
      <c r="C587" s="24"/>
      <c r="D587" s="24"/>
    </row>
    <row r="588" spans="3:4" x14ac:dyDescent="0.2">
      <c r="C588" s="24"/>
      <c r="D588" s="24"/>
    </row>
    <row r="589" spans="3:4" x14ac:dyDescent="0.2">
      <c r="C589" s="24"/>
      <c r="D589" s="24"/>
    </row>
    <row r="590" spans="3:4" x14ac:dyDescent="0.2">
      <c r="C590" s="24"/>
      <c r="D590" s="24"/>
    </row>
    <row r="591" spans="3:4" x14ac:dyDescent="0.2">
      <c r="C591" s="24"/>
      <c r="D591" s="24"/>
    </row>
    <row r="592" spans="3:4" x14ac:dyDescent="0.2">
      <c r="C592" s="24"/>
      <c r="D592" s="24"/>
    </row>
    <row r="593" spans="3:4" x14ac:dyDescent="0.2">
      <c r="C593" s="24"/>
      <c r="D593" s="24"/>
    </row>
    <row r="594" spans="3:4" x14ac:dyDescent="0.2">
      <c r="C594" s="24"/>
      <c r="D594" s="24"/>
    </row>
    <row r="595" spans="3:4" x14ac:dyDescent="0.2">
      <c r="C595" s="24"/>
      <c r="D595" s="24"/>
    </row>
    <row r="596" spans="3:4" x14ac:dyDescent="0.2">
      <c r="C596" s="24"/>
      <c r="D596" s="24"/>
    </row>
    <row r="597" spans="3:4" x14ac:dyDescent="0.2">
      <c r="C597" s="24"/>
      <c r="D597" s="24"/>
    </row>
    <row r="598" spans="3:4" x14ac:dyDescent="0.2">
      <c r="C598" s="24"/>
      <c r="D598" s="24"/>
    </row>
    <row r="599" spans="3:4" x14ac:dyDescent="0.2">
      <c r="C599" s="24"/>
      <c r="D599" s="24"/>
    </row>
    <row r="600" spans="3:4" x14ac:dyDescent="0.2">
      <c r="C600" s="24"/>
      <c r="D600" s="24"/>
    </row>
    <row r="601" spans="3:4" x14ac:dyDescent="0.2">
      <c r="C601" s="24"/>
      <c r="D601" s="24"/>
    </row>
    <row r="602" spans="3:4" x14ac:dyDescent="0.2">
      <c r="C602" s="24"/>
      <c r="D602" s="24"/>
    </row>
    <row r="603" spans="3:4" x14ac:dyDescent="0.2">
      <c r="C603" s="24"/>
      <c r="D603" s="24"/>
    </row>
    <row r="604" spans="3:4" x14ac:dyDescent="0.2">
      <c r="C604" s="24"/>
      <c r="D604" s="24"/>
    </row>
    <row r="605" spans="3:4" x14ac:dyDescent="0.2">
      <c r="C605" s="24"/>
      <c r="D605" s="24"/>
    </row>
    <row r="606" spans="3:4" x14ac:dyDescent="0.2">
      <c r="C606" s="24"/>
      <c r="D606" s="24"/>
    </row>
    <row r="607" spans="3:4" x14ac:dyDescent="0.2">
      <c r="C607" s="24"/>
      <c r="D607" s="24"/>
    </row>
    <row r="608" spans="3:4" x14ac:dyDescent="0.2">
      <c r="C608" s="24"/>
      <c r="D608" s="24"/>
    </row>
    <row r="609" spans="3:4" x14ac:dyDescent="0.2">
      <c r="C609" s="24"/>
      <c r="D609" s="24"/>
    </row>
    <row r="610" spans="3:4" x14ac:dyDescent="0.2">
      <c r="C610" s="24"/>
      <c r="D610" s="24"/>
    </row>
    <row r="611" spans="3:4" x14ac:dyDescent="0.2">
      <c r="C611" s="24"/>
      <c r="D611" s="24"/>
    </row>
    <row r="612" spans="3:4" x14ac:dyDescent="0.2">
      <c r="C612" s="24"/>
      <c r="D612" s="24"/>
    </row>
    <row r="613" spans="3:4" x14ac:dyDescent="0.2">
      <c r="C613" s="24"/>
      <c r="D613" s="24"/>
    </row>
    <row r="614" spans="3:4" x14ac:dyDescent="0.2">
      <c r="C614" s="24"/>
      <c r="D614" s="24"/>
    </row>
    <row r="615" spans="3:4" x14ac:dyDescent="0.2">
      <c r="C615" s="24"/>
      <c r="D615" s="24"/>
    </row>
    <row r="616" spans="3:4" x14ac:dyDescent="0.2">
      <c r="C616" s="24"/>
      <c r="D616" s="24"/>
    </row>
    <row r="617" spans="3:4" x14ac:dyDescent="0.2">
      <c r="C617" s="24"/>
      <c r="D617" s="24"/>
    </row>
    <row r="618" spans="3:4" x14ac:dyDescent="0.2">
      <c r="C618" s="24"/>
      <c r="D618" s="24"/>
    </row>
    <row r="619" spans="3:4" x14ac:dyDescent="0.2">
      <c r="C619" s="24"/>
      <c r="D619" s="24"/>
    </row>
    <row r="620" spans="3:4" x14ac:dyDescent="0.2">
      <c r="C620" s="24"/>
      <c r="D620" s="24"/>
    </row>
    <row r="621" spans="3:4" x14ac:dyDescent="0.2">
      <c r="C621" s="24"/>
      <c r="D621" s="24"/>
    </row>
    <row r="622" spans="3:4" x14ac:dyDescent="0.2">
      <c r="C622" s="24"/>
      <c r="D622" s="24"/>
    </row>
    <row r="623" spans="3:4" x14ac:dyDescent="0.2">
      <c r="C623" s="24"/>
      <c r="D623" s="24"/>
    </row>
    <row r="624" spans="3:4" x14ac:dyDescent="0.2">
      <c r="C624" s="24"/>
      <c r="D624" s="24"/>
    </row>
    <row r="625" spans="3:4" x14ac:dyDescent="0.2">
      <c r="C625" s="24"/>
      <c r="D625" s="24"/>
    </row>
    <row r="626" spans="3:4" x14ac:dyDescent="0.2">
      <c r="C626" s="24"/>
      <c r="D626" s="24"/>
    </row>
    <row r="627" spans="3:4" x14ac:dyDescent="0.2">
      <c r="C627" s="24"/>
      <c r="D627" s="24"/>
    </row>
    <row r="628" spans="3:4" x14ac:dyDescent="0.2">
      <c r="C628" s="24"/>
      <c r="D628" s="24"/>
    </row>
    <row r="629" spans="3:4" x14ac:dyDescent="0.2">
      <c r="C629" s="24"/>
      <c r="D629" s="24"/>
    </row>
    <row r="630" spans="3:4" x14ac:dyDescent="0.2">
      <c r="C630" s="24"/>
      <c r="D630" s="24"/>
    </row>
    <row r="631" spans="3:4" x14ac:dyDescent="0.2">
      <c r="C631" s="24"/>
      <c r="D631" s="24"/>
    </row>
    <row r="632" spans="3:4" x14ac:dyDescent="0.2">
      <c r="C632" s="24"/>
      <c r="D632" s="24"/>
    </row>
    <row r="633" spans="3:4" x14ac:dyDescent="0.2">
      <c r="C633" s="24"/>
      <c r="D633" s="24"/>
    </row>
    <row r="634" spans="3:4" x14ac:dyDescent="0.2">
      <c r="C634" s="24"/>
      <c r="D634" s="24"/>
    </row>
    <row r="635" spans="3:4" x14ac:dyDescent="0.2">
      <c r="C635" s="24"/>
      <c r="D635" s="24"/>
    </row>
    <row r="636" spans="3:4" x14ac:dyDescent="0.2">
      <c r="C636" s="24"/>
      <c r="D636" s="24"/>
    </row>
    <row r="637" spans="3:4" x14ac:dyDescent="0.2">
      <c r="C637" s="24"/>
      <c r="D637" s="24"/>
    </row>
    <row r="638" spans="3:4" x14ac:dyDescent="0.2">
      <c r="C638" s="24"/>
      <c r="D638" s="24"/>
    </row>
    <row r="639" spans="3:4" x14ac:dyDescent="0.2">
      <c r="C639" s="24"/>
      <c r="D639" s="24"/>
    </row>
    <row r="640" spans="3:4" x14ac:dyDescent="0.2">
      <c r="C640" s="24"/>
      <c r="D640" s="24"/>
    </row>
    <row r="641" spans="3:4" x14ac:dyDescent="0.2">
      <c r="C641" s="24"/>
      <c r="D641" s="24"/>
    </row>
    <row r="642" spans="3:4" x14ac:dyDescent="0.2">
      <c r="C642" s="24"/>
      <c r="D642" s="24"/>
    </row>
    <row r="643" spans="3:4" x14ac:dyDescent="0.2">
      <c r="C643" s="24"/>
      <c r="D643" s="24"/>
    </row>
    <row r="644" spans="3:4" x14ac:dyDescent="0.2">
      <c r="C644" s="24"/>
      <c r="D644" s="24"/>
    </row>
    <row r="645" spans="3:4" x14ac:dyDescent="0.2">
      <c r="C645" s="24"/>
      <c r="D645" s="24"/>
    </row>
    <row r="646" spans="3:4" x14ac:dyDescent="0.2">
      <c r="C646" s="24"/>
      <c r="D646" s="24"/>
    </row>
    <row r="647" spans="3:4" x14ac:dyDescent="0.2">
      <c r="C647" s="24"/>
      <c r="D647" s="24"/>
    </row>
    <row r="648" spans="3:4" x14ac:dyDescent="0.2">
      <c r="C648" s="24"/>
      <c r="D648" s="24"/>
    </row>
    <row r="649" spans="3:4" x14ac:dyDescent="0.2">
      <c r="C649" s="24"/>
      <c r="D649" s="24"/>
    </row>
    <row r="650" spans="3:4" x14ac:dyDescent="0.2">
      <c r="C650" s="24"/>
      <c r="D650" s="24"/>
    </row>
    <row r="651" spans="3:4" x14ac:dyDescent="0.2">
      <c r="C651" s="24"/>
      <c r="D651" s="24"/>
    </row>
    <row r="652" spans="3:4" x14ac:dyDescent="0.2">
      <c r="C652" s="24"/>
      <c r="D652" s="24"/>
    </row>
    <row r="653" spans="3:4" x14ac:dyDescent="0.2">
      <c r="C653" s="24"/>
      <c r="D653" s="24"/>
    </row>
    <row r="654" spans="3:4" x14ac:dyDescent="0.2">
      <c r="C654" s="24"/>
      <c r="D654" s="24"/>
    </row>
    <row r="655" spans="3:4" x14ac:dyDescent="0.2">
      <c r="C655" s="24"/>
      <c r="D655" s="24"/>
    </row>
    <row r="656" spans="3:4" x14ac:dyDescent="0.2">
      <c r="C656" s="24"/>
      <c r="D656" s="24"/>
    </row>
    <row r="657" spans="3:4" x14ac:dyDescent="0.2">
      <c r="C657" s="24"/>
      <c r="D657" s="24"/>
    </row>
    <row r="658" spans="3:4" x14ac:dyDescent="0.2">
      <c r="C658" s="24"/>
      <c r="D658" s="24"/>
    </row>
    <row r="659" spans="3:4" x14ac:dyDescent="0.2">
      <c r="C659" s="24"/>
      <c r="D659" s="24"/>
    </row>
    <row r="660" spans="3:4" x14ac:dyDescent="0.2">
      <c r="C660" s="24"/>
      <c r="D660" s="24"/>
    </row>
    <row r="661" spans="3:4" x14ac:dyDescent="0.2">
      <c r="C661" s="24"/>
      <c r="D661" s="24"/>
    </row>
    <row r="662" spans="3:4" x14ac:dyDescent="0.2">
      <c r="C662" s="24"/>
      <c r="D662" s="24"/>
    </row>
    <row r="663" spans="3:4" x14ac:dyDescent="0.2">
      <c r="C663" s="24"/>
      <c r="D663" s="24"/>
    </row>
    <row r="664" spans="3:4" x14ac:dyDescent="0.2">
      <c r="C664" s="24"/>
      <c r="D664" s="24"/>
    </row>
    <row r="665" spans="3:4" x14ac:dyDescent="0.2">
      <c r="C665" s="24"/>
      <c r="D665" s="24"/>
    </row>
    <row r="666" spans="3:4" x14ac:dyDescent="0.2">
      <c r="C666" s="24"/>
      <c r="D666" s="24"/>
    </row>
    <row r="667" spans="3:4" x14ac:dyDescent="0.2">
      <c r="C667" s="24"/>
      <c r="D667" s="24"/>
    </row>
    <row r="668" spans="3:4" x14ac:dyDescent="0.2">
      <c r="C668" s="24"/>
      <c r="D668" s="24"/>
    </row>
    <row r="669" spans="3:4" x14ac:dyDescent="0.2">
      <c r="C669" s="24"/>
      <c r="D669" s="24"/>
    </row>
    <row r="670" spans="3:4" x14ac:dyDescent="0.2">
      <c r="C670" s="24"/>
      <c r="D670" s="24"/>
    </row>
    <row r="671" spans="3:4" x14ac:dyDescent="0.2">
      <c r="C671" s="24"/>
      <c r="D671" s="24"/>
    </row>
    <row r="672" spans="3:4" x14ac:dyDescent="0.2">
      <c r="C672" s="24"/>
      <c r="D672" s="24"/>
    </row>
    <row r="673" spans="3:4" x14ac:dyDescent="0.2">
      <c r="C673" s="24"/>
      <c r="D673" s="24"/>
    </row>
    <row r="674" spans="3:4" x14ac:dyDescent="0.2">
      <c r="C674" s="24"/>
      <c r="D674" s="24"/>
    </row>
    <row r="675" spans="3:4" x14ac:dyDescent="0.2">
      <c r="C675" s="24"/>
      <c r="D675" s="24"/>
    </row>
    <row r="676" spans="3:4" x14ac:dyDescent="0.2">
      <c r="C676" s="24"/>
      <c r="D676" s="24"/>
    </row>
    <row r="677" spans="3:4" x14ac:dyDescent="0.2">
      <c r="C677" s="24"/>
      <c r="D677" s="24"/>
    </row>
    <row r="678" spans="3:4" x14ac:dyDescent="0.2">
      <c r="C678" s="24"/>
      <c r="D678" s="24"/>
    </row>
    <row r="679" spans="3:4" x14ac:dyDescent="0.2">
      <c r="C679" s="24"/>
      <c r="D679" s="24"/>
    </row>
    <row r="680" spans="3:4" x14ac:dyDescent="0.2">
      <c r="C680" s="24"/>
      <c r="D680" s="24"/>
    </row>
    <row r="681" spans="3:4" x14ac:dyDescent="0.2">
      <c r="C681" s="24"/>
      <c r="D681" s="24"/>
    </row>
    <row r="682" spans="3:4" x14ac:dyDescent="0.2">
      <c r="C682" s="24"/>
      <c r="D682" s="24"/>
    </row>
    <row r="683" spans="3:4" x14ac:dyDescent="0.2">
      <c r="C683" s="24"/>
      <c r="D683" s="24"/>
    </row>
    <row r="684" spans="3:4" x14ac:dyDescent="0.2">
      <c r="C684" s="24"/>
      <c r="D684" s="24"/>
    </row>
    <row r="685" spans="3:4" x14ac:dyDescent="0.2">
      <c r="C685" s="24"/>
      <c r="D685" s="24"/>
    </row>
    <row r="686" spans="3:4" x14ac:dyDescent="0.2">
      <c r="C686" s="24"/>
      <c r="D686" s="24"/>
    </row>
    <row r="687" spans="3:4" x14ac:dyDescent="0.2">
      <c r="C687" s="24"/>
      <c r="D687" s="24"/>
    </row>
    <row r="688" spans="3:4" x14ac:dyDescent="0.2">
      <c r="C688" s="24"/>
      <c r="D688" s="24"/>
    </row>
    <row r="689" spans="3:4" x14ac:dyDescent="0.2">
      <c r="C689" s="24"/>
      <c r="D689" s="24"/>
    </row>
    <row r="690" spans="3:4" x14ac:dyDescent="0.2">
      <c r="C690" s="24"/>
      <c r="D690" s="24"/>
    </row>
    <row r="691" spans="3:4" x14ac:dyDescent="0.2">
      <c r="C691" s="24"/>
      <c r="D691" s="24"/>
    </row>
    <row r="692" spans="3:4" x14ac:dyDescent="0.2">
      <c r="C692" s="24"/>
      <c r="D692" s="24"/>
    </row>
    <row r="693" spans="3:4" x14ac:dyDescent="0.2">
      <c r="C693" s="24"/>
      <c r="D693" s="24"/>
    </row>
    <row r="694" spans="3:4" x14ac:dyDescent="0.2">
      <c r="C694" s="24"/>
      <c r="D694" s="24"/>
    </row>
    <row r="695" spans="3:4" x14ac:dyDescent="0.2">
      <c r="C695" s="24"/>
      <c r="D695" s="24"/>
    </row>
    <row r="696" spans="3:4" x14ac:dyDescent="0.2">
      <c r="C696" s="24"/>
      <c r="D696" s="24"/>
    </row>
    <row r="697" spans="3:4" x14ac:dyDescent="0.2">
      <c r="C697" s="24"/>
      <c r="D697" s="24"/>
    </row>
    <row r="698" spans="3:4" x14ac:dyDescent="0.2">
      <c r="C698" s="24"/>
      <c r="D698" s="24"/>
    </row>
    <row r="699" spans="3:4" x14ac:dyDescent="0.2">
      <c r="C699" s="24"/>
      <c r="D699" s="24"/>
    </row>
    <row r="700" spans="3:4" x14ac:dyDescent="0.2">
      <c r="C700" s="24"/>
      <c r="D700" s="24"/>
    </row>
    <row r="701" spans="3:4" x14ac:dyDescent="0.2">
      <c r="C701" s="24"/>
      <c r="D701" s="24"/>
    </row>
    <row r="702" spans="3:4" x14ac:dyDescent="0.2">
      <c r="C702" s="24"/>
      <c r="D702" s="24"/>
    </row>
    <row r="703" spans="3:4" x14ac:dyDescent="0.2">
      <c r="C703" s="24"/>
      <c r="D703" s="24"/>
    </row>
    <row r="704" spans="3:4" x14ac:dyDescent="0.2">
      <c r="C704" s="24"/>
      <c r="D704" s="24"/>
    </row>
    <row r="705" spans="3:4" x14ac:dyDescent="0.2">
      <c r="C705" s="24"/>
      <c r="D705" s="24"/>
    </row>
    <row r="706" spans="3:4" x14ac:dyDescent="0.2">
      <c r="C706" s="24"/>
      <c r="D706" s="24"/>
    </row>
    <row r="707" spans="3:4" x14ac:dyDescent="0.2">
      <c r="C707" s="24"/>
      <c r="D707" s="24"/>
    </row>
    <row r="708" spans="3:4" x14ac:dyDescent="0.2">
      <c r="C708" s="24"/>
      <c r="D708" s="24"/>
    </row>
    <row r="709" spans="3:4" x14ac:dyDescent="0.2">
      <c r="C709" s="24"/>
      <c r="D709" s="24"/>
    </row>
    <row r="710" spans="3:4" x14ac:dyDescent="0.2">
      <c r="C710" s="24"/>
      <c r="D710" s="24"/>
    </row>
    <row r="711" spans="3:4" x14ac:dyDescent="0.2">
      <c r="C711" s="24"/>
      <c r="D711" s="24"/>
    </row>
    <row r="712" spans="3:4" x14ac:dyDescent="0.2">
      <c r="C712" s="24"/>
      <c r="D712" s="24"/>
    </row>
    <row r="713" spans="3:4" x14ac:dyDescent="0.2">
      <c r="C713" s="24"/>
      <c r="D713" s="24"/>
    </row>
    <row r="714" spans="3:4" x14ac:dyDescent="0.2">
      <c r="C714" s="24"/>
      <c r="D714" s="24"/>
    </row>
    <row r="715" spans="3:4" x14ac:dyDescent="0.2">
      <c r="C715" s="24"/>
      <c r="D715" s="24"/>
    </row>
    <row r="716" spans="3:4" x14ac:dyDescent="0.2">
      <c r="C716" s="24"/>
      <c r="D716" s="24"/>
    </row>
    <row r="717" spans="3:4" x14ac:dyDescent="0.2">
      <c r="C717" s="24"/>
      <c r="D717" s="24"/>
    </row>
    <row r="718" spans="3:4" x14ac:dyDescent="0.2">
      <c r="C718" s="24"/>
      <c r="D718" s="24"/>
    </row>
    <row r="719" spans="3:4" x14ac:dyDescent="0.2">
      <c r="C719" s="24"/>
      <c r="D719" s="24"/>
    </row>
    <row r="720" spans="3:4" x14ac:dyDescent="0.2">
      <c r="C720" s="24"/>
      <c r="D720" s="24"/>
    </row>
    <row r="721" spans="3:4" x14ac:dyDescent="0.2">
      <c r="C721" s="24"/>
      <c r="D721" s="24"/>
    </row>
    <row r="722" spans="3:4" x14ac:dyDescent="0.2">
      <c r="C722" s="24"/>
      <c r="D722" s="24"/>
    </row>
    <row r="723" spans="3:4" x14ac:dyDescent="0.2">
      <c r="C723" s="24"/>
      <c r="D723" s="24"/>
    </row>
    <row r="724" spans="3:4" x14ac:dyDescent="0.2">
      <c r="C724" s="24"/>
      <c r="D724" s="24"/>
    </row>
    <row r="725" spans="3:4" x14ac:dyDescent="0.2">
      <c r="C725" s="24"/>
      <c r="D725" s="24"/>
    </row>
    <row r="726" spans="3:4" x14ac:dyDescent="0.2">
      <c r="C726" s="24"/>
      <c r="D726" s="24"/>
    </row>
    <row r="727" spans="3:4" x14ac:dyDescent="0.2">
      <c r="C727" s="24"/>
      <c r="D727" s="24"/>
    </row>
    <row r="728" spans="3:4" x14ac:dyDescent="0.2">
      <c r="C728" s="24"/>
      <c r="D728" s="24"/>
    </row>
    <row r="729" spans="3:4" x14ac:dyDescent="0.2">
      <c r="C729" s="24"/>
      <c r="D729" s="24"/>
    </row>
    <row r="730" spans="3:4" x14ac:dyDescent="0.2">
      <c r="C730" s="24"/>
      <c r="D730" s="24"/>
    </row>
    <row r="731" spans="3:4" x14ac:dyDescent="0.2">
      <c r="C731" s="24"/>
      <c r="D731" s="24"/>
    </row>
    <row r="732" spans="3:4" x14ac:dyDescent="0.2">
      <c r="C732" s="24"/>
      <c r="D732" s="24"/>
    </row>
    <row r="733" spans="3:4" x14ac:dyDescent="0.2">
      <c r="C733" s="24"/>
      <c r="D733" s="24"/>
    </row>
    <row r="734" spans="3:4" x14ac:dyDescent="0.2">
      <c r="C734" s="24"/>
      <c r="D734" s="24"/>
    </row>
    <row r="735" spans="3:4" x14ac:dyDescent="0.2">
      <c r="C735" s="24"/>
      <c r="D735" s="24"/>
    </row>
    <row r="736" spans="3:4" x14ac:dyDescent="0.2">
      <c r="C736" s="24"/>
      <c r="D736" s="24"/>
    </row>
    <row r="737" spans="3:4" x14ac:dyDescent="0.2">
      <c r="C737" s="24"/>
      <c r="D737" s="24"/>
    </row>
    <row r="738" spans="3:4" x14ac:dyDescent="0.2">
      <c r="C738" s="24"/>
      <c r="D738" s="24"/>
    </row>
    <row r="739" spans="3:4" x14ac:dyDescent="0.2">
      <c r="C739" s="24"/>
      <c r="D739" s="24"/>
    </row>
    <row r="740" spans="3:4" x14ac:dyDescent="0.2">
      <c r="C740" s="24"/>
      <c r="D740" s="24"/>
    </row>
    <row r="741" spans="3:4" x14ac:dyDescent="0.2">
      <c r="C741" s="24"/>
      <c r="D741" s="24"/>
    </row>
    <row r="742" spans="3:4" x14ac:dyDescent="0.2">
      <c r="C742" s="24"/>
      <c r="D742" s="24"/>
    </row>
    <row r="743" spans="3:4" x14ac:dyDescent="0.2">
      <c r="C743" s="24"/>
      <c r="D743" s="24"/>
    </row>
    <row r="744" spans="3:4" x14ac:dyDescent="0.2">
      <c r="C744" s="24"/>
      <c r="D744" s="24"/>
    </row>
    <row r="745" spans="3:4" x14ac:dyDescent="0.2">
      <c r="C745" s="24"/>
      <c r="D745" s="24"/>
    </row>
    <row r="746" spans="3:4" x14ac:dyDescent="0.2">
      <c r="C746" s="24"/>
      <c r="D746" s="24"/>
    </row>
    <row r="747" spans="3:4" x14ac:dyDescent="0.2">
      <c r="C747" s="24"/>
      <c r="D747" s="24"/>
    </row>
    <row r="748" spans="3:4" x14ac:dyDescent="0.2">
      <c r="C748" s="24"/>
      <c r="D748" s="24"/>
    </row>
    <row r="749" spans="3:4" x14ac:dyDescent="0.2">
      <c r="C749" s="24"/>
      <c r="D749" s="24"/>
    </row>
    <row r="750" spans="3:4" x14ac:dyDescent="0.2">
      <c r="C750" s="24"/>
      <c r="D750" s="24"/>
    </row>
    <row r="751" spans="3:4" x14ac:dyDescent="0.2">
      <c r="C751" s="24"/>
      <c r="D751" s="24"/>
    </row>
    <row r="752" spans="3:4" x14ac:dyDescent="0.2">
      <c r="C752" s="24"/>
      <c r="D752" s="24"/>
    </row>
    <row r="753" spans="3:4" x14ac:dyDescent="0.2">
      <c r="C753" s="24"/>
      <c r="D753" s="24"/>
    </row>
    <row r="754" spans="3:4" x14ac:dyDescent="0.2">
      <c r="C754" s="24"/>
      <c r="D754" s="24"/>
    </row>
    <row r="755" spans="3:4" x14ac:dyDescent="0.2">
      <c r="C755" s="24"/>
      <c r="D755" s="24"/>
    </row>
    <row r="756" spans="3:4" x14ac:dyDescent="0.2">
      <c r="C756" s="24"/>
      <c r="D756" s="24"/>
    </row>
    <row r="757" spans="3:4" x14ac:dyDescent="0.2">
      <c r="C757" s="24"/>
      <c r="D757" s="24"/>
    </row>
    <row r="758" spans="3:4" x14ac:dyDescent="0.2">
      <c r="C758" s="24"/>
      <c r="D758" s="24"/>
    </row>
    <row r="759" spans="3:4" x14ac:dyDescent="0.2">
      <c r="C759" s="24"/>
      <c r="D759" s="24"/>
    </row>
    <row r="760" spans="3:4" x14ac:dyDescent="0.2">
      <c r="C760" s="24"/>
      <c r="D760" s="24"/>
    </row>
    <row r="761" spans="3:4" x14ac:dyDescent="0.2">
      <c r="C761" s="24"/>
      <c r="D761" s="24"/>
    </row>
    <row r="762" spans="3:4" x14ac:dyDescent="0.2">
      <c r="C762" s="24"/>
      <c r="D762" s="24"/>
    </row>
    <row r="763" spans="3:4" x14ac:dyDescent="0.2">
      <c r="C763" s="24"/>
      <c r="D763" s="24"/>
    </row>
    <row r="764" spans="3:4" x14ac:dyDescent="0.2">
      <c r="C764" s="24"/>
      <c r="D764" s="24"/>
    </row>
    <row r="765" spans="3:4" x14ac:dyDescent="0.2">
      <c r="C765" s="24"/>
      <c r="D765" s="24"/>
    </row>
    <row r="766" spans="3:4" x14ac:dyDescent="0.2">
      <c r="C766" s="24"/>
      <c r="D766" s="24"/>
    </row>
    <row r="767" spans="3:4" x14ac:dyDescent="0.2">
      <c r="C767" s="24"/>
      <c r="D767" s="24"/>
    </row>
    <row r="768" spans="3:4" x14ac:dyDescent="0.2">
      <c r="C768" s="24"/>
      <c r="D768" s="24"/>
    </row>
    <row r="769" spans="3:4" x14ac:dyDescent="0.2">
      <c r="C769" s="24"/>
      <c r="D769" s="24"/>
    </row>
    <row r="770" spans="3:4" x14ac:dyDescent="0.2">
      <c r="C770" s="24"/>
      <c r="D770" s="24"/>
    </row>
    <row r="771" spans="3:4" x14ac:dyDescent="0.2">
      <c r="C771" s="24"/>
      <c r="D771" s="24"/>
    </row>
    <row r="772" spans="3:4" x14ac:dyDescent="0.2">
      <c r="C772" s="24"/>
      <c r="D772" s="24"/>
    </row>
    <row r="773" spans="3:4" x14ac:dyDescent="0.2">
      <c r="C773" s="24"/>
      <c r="D773" s="24"/>
    </row>
    <row r="774" spans="3:4" x14ac:dyDescent="0.2">
      <c r="C774" s="24"/>
      <c r="D774" s="24"/>
    </row>
    <row r="775" spans="3:4" x14ac:dyDescent="0.2">
      <c r="C775" s="24"/>
      <c r="D775" s="24"/>
    </row>
    <row r="776" spans="3:4" x14ac:dyDescent="0.2">
      <c r="C776" s="24"/>
      <c r="D776" s="24"/>
    </row>
    <row r="777" spans="3:4" x14ac:dyDescent="0.2">
      <c r="C777" s="24"/>
      <c r="D777" s="24"/>
    </row>
    <row r="778" spans="3:4" x14ac:dyDescent="0.2">
      <c r="C778" s="24"/>
      <c r="D778" s="24"/>
    </row>
    <row r="779" spans="3:4" x14ac:dyDescent="0.2">
      <c r="C779" s="24"/>
      <c r="D779" s="24"/>
    </row>
    <row r="780" spans="3:4" x14ac:dyDescent="0.2">
      <c r="C780" s="24"/>
      <c r="D780" s="24"/>
    </row>
    <row r="781" spans="3:4" x14ac:dyDescent="0.2">
      <c r="C781" s="24"/>
      <c r="D781" s="24"/>
    </row>
    <row r="782" spans="3:4" x14ac:dyDescent="0.2">
      <c r="C782" s="24"/>
      <c r="D782" s="24"/>
    </row>
    <row r="783" spans="3:4" x14ac:dyDescent="0.2">
      <c r="C783" s="24"/>
      <c r="D783" s="24"/>
    </row>
    <row r="784" spans="3:4" x14ac:dyDescent="0.2">
      <c r="C784" s="24"/>
      <c r="D784" s="24"/>
    </row>
    <row r="785" spans="3:4" x14ac:dyDescent="0.2">
      <c r="C785" s="24"/>
      <c r="D785" s="24"/>
    </row>
    <row r="786" spans="3:4" x14ac:dyDescent="0.2">
      <c r="C786" s="24"/>
      <c r="D786" s="24"/>
    </row>
    <row r="787" spans="3:4" x14ac:dyDescent="0.2">
      <c r="C787" s="24"/>
      <c r="D787" s="24"/>
    </row>
    <row r="788" spans="3:4" x14ac:dyDescent="0.2">
      <c r="C788" s="24"/>
      <c r="D788" s="24"/>
    </row>
    <row r="789" spans="3:4" x14ac:dyDescent="0.2">
      <c r="C789" s="24"/>
      <c r="D789" s="24"/>
    </row>
    <row r="790" spans="3:4" x14ac:dyDescent="0.2">
      <c r="C790" s="24"/>
      <c r="D790" s="24"/>
    </row>
    <row r="791" spans="3:4" x14ac:dyDescent="0.2">
      <c r="C791" s="24"/>
      <c r="D791" s="24"/>
    </row>
    <row r="792" spans="3:4" x14ac:dyDescent="0.2">
      <c r="C792" s="24"/>
      <c r="D792" s="24"/>
    </row>
    <row r="793" spans="3:4" x14ac:dyDescent="0.2">
      <c r="C793" s="24"/>
      <c r="D793" s="24"/>
    </row>
    <row r="794" spans="3:4" x14ac:dyDescent="0.2">
      <c r="C794" s="24"/>
      <c r="D794" s="24"/>
    </row>
    <row r="795" spans="3:4" x14ac:dyDescent="0.2">
      <c r="C795" s="24"/>
      <c r="D795" s="24"/>
    </row>
    <row r="796" spans="3:4" x14ac:dyDescent="0.2">
      <c r="C796" s="24"/>
      <c r="D796" s="24"/>
    </row>
    <row r="797" spans="3:4" x14ac:dyDescent="0.2">
      <c r="C797" s="24"/>
      <c r="D797" s="24"/>
    </row>
    <row r="798" spans="3:4" x14ac:dyDescent="0.2">
      <c r="C798" s="24"/>
      <c r="D798" s="24"/>
    </row>
    <row r="799" spans="3:4" x14ac:dyDescent="0.2">
      <c r="C799" s="24"/>
      <c r="D799" s="24"/>
    </row>
    <row r="800" spans="3:4" x14ac:dyDescent="0.2">
      <c r="C800" s="24"/>
      <c r="D800" s="24"/>
    </row>
    <row r="801" spans="3:4" x14ac:dyDescent="0.2">
      <c r="C801" s="24"/>
      <c r="D801" s="24"/>
    </row>
    <row r="802" spans="3:4" x14ac:dyDescent="0.2">
      <c r="C802" s="24"/>
      <c r="D802" s="24"/>
    </row>
    <row r="803" spans="3:4" x14ac:dyDescent="0.2">
      <c r="C803" s="24"/>
      <c r="D803" s="24"/>
    </row>
    <row r="804" spans="3:4" x14ac:dyDescent="0.2">
      <c r="C804" s="24"/>
      <c r="D804" s="24"/>
    </row>
    <row r="805" spans="3:4" x14ac:dyDescent="0.2">
      <c r="C805" s="24"/>
      <c r="D805" s="24"/>
    </row>
    <row r="806" spans="3:4" x14ac:dyDescent="0.2">
      <c r="C806" s="24"/>
      <c r="D806" s="24"/>
    </row>
    <row r="807" spans="3:4" x14ac:dyDescent="0.2">
      <c r="C807" s="24"/>
      <c r="D807" s="24"/>
    </row>
    <row r="808" spans="3:4" x14ac:dyDescent="0.2">
      <c r="C808" s="24"/>
      <c r="D808" s="24"/>
    </row>
    <row r="809" spans="3:4" x14ac:dyDescent="0.2">
      <c r="C809" s="24"/>
      <c r="D809" s="24"/>
    </row>
    <row r="810" spans="3:4" x14ac:dyDescent="0.2">
      <c r="C810" s="24"/>
      <c r="D810" s="24"/>
    </row>
    <row r="811" spans="3:4" x14ac:dyDescent="0.2">
      <c r="C811" s="24"/>
      <c r="D811" s="24"/>
    </row>
    <row r="812" spans="3:4" x14ac:dyDescent="0.2">
      <c r="C812" s="24"/>
      <c r="D812" s="24"/>
    </row>
    <row r="813" spans="3:4" x14ac:dyDescent="0.2">
      <c r="C813" s="24"/>
      <c r="D813" s="24"/>
    </row>
    <row r="814" spans="3:4" x14ac:dyDescent="0.2">
      <c r="C814" s="24"/>
      <c r="D814" s="24"/>
    </row>
    <row r="815" spans="3:4" x14ac:dyDescent="0.2">
      <c r="C815" s="24"/>
      <c r="D815" s="24"/>
    </row>
    <row r="816" spans="3:4" x14ac:dyDescent="0.2">
      <c r="C816" s="24"/>
      <c r="D816" s="24"/>
    </row>
    <row r="817" spans="3:4" x14ac:dyDescent="0.2">
      <c r="C817" s="24"/>
      <c r="D817" s="24"/>
    </row>
    <row r="818" spans="3:4" x14ac:dyDescent="0.2">
      <c r="C818" s="24"/>
      <c r="D818" s="24"/>
    </row>
    <row r="819" spans="3:4" x14ac:dyDescent="0.2">
      <c r="C819" s="24"/>
      <c r="D819" s="24"/>
    </row>
    <row r="820" spans="3:4" x14ac:dyDescent="0.2">
      <c r="C820" s="24"/>
      <c r="D820" s="24"/>
    </row>
    <row r="821" spans="3:4" x14ac:dyDescent="0.2">
      <c r="C821" s="24"/>
      <c r="D821" s="24"/>
    </row>
    <row r="822" spans="3:4" x14ac:dyDescent="0.2">
      <c r="C822" s="24"/>
      <c r="D822" s="24"/>
    </row>
    <row r="823" spans="3:4" x14ac:dyDescent="0.2">
      <c r="C823" s="24"/>
      <c r="D823" s="24"/>
    </row>
    <row r="824" spans="3:4" x14ac:dyDescent="0.2">
      <c r="C824" s="24"/>
      <c r="D824" s="24"/>
    </row>
    <row r="825" spans="3:4" x14ac:dyDescent="0.2">
      <c r="C825" s="24"/>
      <c r="D825" s="24"/>
    </row>
    <row r="826" spans="3:4" x14ac:dyDescent="0.2">
      <c r="C826" s="24"/>
      <c r="D826" s="24"/>
    </row>
    <row r="827" spans="3:4" x14ac:dyDescent="0.2">
      <c r="C827" s="24"/>
      <c r="D827" s="24"/>
    </row>
    <row r="828" spans="3:4" x14ac:dyDescent="0.2">
      <c r="C828" s="24"/>
      <c r="D828" s="24"/>
    </row>
    <row r="829" spans="3:4" x14ac:dyDescent="0.2">
      <c r="C829" s="24"/>
      <c r="D829" s="24"/>
    </row>
    <row r="830" spans="3:4" x14ac:dyDescent="0.2">
      <c r="C830" s="24"/>
      <c r="D830" s="24"/>
    </row>
    <row r="831" spans="3:4" x14ac:dyDescent="0.2">
      <c r="C831" s="24"/>
      <c r="D831" s="24"/>
    </row>
    <row r="832" spans="3:4" x14ac:dyDescent="0.2">
      <c r="C832" s="24"/>
      <c r="D832" s="24"/>
    </row>
    <row r="833" spans="3:4" x14ac:dyDescent="0.2">
      <c r="C833" s="24"/>
      <c r="D833" s="24"/>
    </row>
    <row r="834" spans="3:4" x14ac:dyDescent="0.2">
      <c r="C834" s="24"/>
      <c r="D834" s="24"/>
    </row>
    <row r="835" spans="3:4" x14ac:dyDescent="0.2">
      <c r="C835" s="24"/>
      <c r="D835" s="24"/>
    </row>
    <row r="836" spans="3:4" x14ac:dyDescent="0.2">
      <c r="C836" s="24"/>
      <c r="D836" s="24"/>
    </row>
    <row r="837" spans="3:4" x14ac:dyDescent="0.2">
      <c r="C837" s="24"/>
      <c r="D837" s="24"/>
    </row>
    <row r="838" spans="3:4" x14ac:dyDescent="0.2">
      <c r="C838" s="24"/>
      <c r="D838" s="24"/>
    </row>
    <row r="839" spans="3:4" x14ac:dyDescent="0.2">
      <c r="C839" s="24"/>
      <c r="D839" s="24"/>
    </row>
    <row r="840" spans="3:4" x14ac:dyDescent="0.2">
      <c r="C840" s="24"/>
      <c r="D840" s="24"/>
    </row>
    <row r="841" spans="3:4" x14ac:dyDescent="0.2">
      <c r="C841" s="24"/>
      <c r="D841" s="24"/>
    </row>
    <row r="842" spans="3:4" x14ac:dyDescent="0.2">
      <c r="C842" s="24"/>
      <c r="D842" s="24"/>
    </row>
    <row r="843" spans="3:4" x14ac:dyDescent="0.2">
      <c r="C843" s="24"/>
      <c r="D843" s="24"/>
    </row>
    <row r="844" spans="3:4" x14ac:dyDescent="0.2">
      <c r="C844" s="24"/>
      <c r="D844" s="24"/>
    </row>
    <row r="845" spans="3:4" x14ac:dyDescent="0.2">
      <c r="C845" s="24"/>
      <c r="D845" s="24"/>
    </row>
    <row r="846" spans="3:4" x14ac:dyDescent="0.2">
      <c r="C846" s="24"/>
      <c r="D846" s="24"/>
    </row>
    <row r="847" spans="3:4" x14ac:dyDescent="0.2">
      <c r="C847" s="24"/>
      <c r="D847" s="24"/>
    </row>
    <row r="848" spans="3:4" x14ac:dyDescent="0.2">
      <c r="C848" s="24"/>
      <c r="D848" s="24"/>
    </row>
    <row r="849" spans="3:4" x14ac:dyDescent="0.2">
      <c r="C849" s="24"/>
      <c r="D849" s="24"/>
    </row>
    <row r="850" spans="3:4" x14ac:dyDescent="0.2">
      <c r="C850" s="24"/>
      <c r="D850" s="24"/>
    </row>
    <row r="851" spans="3:4" x14ac:dyDescent="0.2">
      <c r="C851" s="24"/>
      <c r="D851" s="24"/>
    </row>
    <row r="852" spans="3:4" x14ac:dyDescent="0.2">
      <c r="C852" s="24"/>
      <c r="D852" s="24"/>
    </row>
    <row r="853" spans="3:4" x14ac:dyDescent="0.2">
      <c r="C853" s="24"/>
      <c r="D853" s="24"/>
    </row>
    <row r="854" spans="3:4" x14ac:dyDescent="0.2">
      <c r="C854" s="24"/>
      <c r="D854" s="24"/>
    </row>
    <row r="855" spans="3:4" x14ac:dyDescent="0.2">
      <c r="C855" s="24"/>
      <c r="D855" s="24"/>
    </row>
    <row r="856" spans="3:4" x14ac:dyDescent="0.2">
      <c r="C856" s="24"/>
      <c r="D856" s="24"/>
    </row>
    <row r="857" spans="3:4" x14ac:dyDescent="0.2">
      <c r="C857" s="24"/>
      <c r="D857" s="24"/>
    </row>
    <row r="858" spans="3:4" x14ac:dyDescent="0.2">
      <c r="C858" s="24"/>
      <c r="D858" s="24"/>
    </row>
    <row r="859" spans="3:4" x14ac:dyDescent="0.2">
      <c r="C859" s="24"/>
      <c r="D859" s="24"/>
    </row>
    <row r="860" spans="3:4" x14ac:dyDescent="0.2">
      <c r="C860" s="24"/>
      <c r="D860" s="24"/>
    </row>
    <row r="861" spans="3:4" x14ac:dyDescent="0.2">
      <c r="C861" s="24"/>
      <c r="D861" s="24"/>
    </row>
    <row r="862" spans="3:4" x14ac:dyDescent="0.2">
      <c r="C862" s="24"/>
      <c r="D862" s="24"/>
    </row>
    <row r="863" spans="3:4" x14ac:dyDescent="0.2">
      <c r="C863" s="24"/>
      <c r="D863" s="24"/>
    </row>
    <row r="864" spans="3:4" x14ac:dyDescent="0.2">
      <c r="C864" s="24"/>
      <c r="D864" s="24"/>
    </row>
    <row r="865" spans="3:4" x14ac:dyDescent="0.2">
      <c r="C865" s="24"/>
      <c r="D865" s="24"/>
    </row>
    <row r="866" spans="3:4" x14ac:dyDescent="0.2">
      <c r="C866" s="24"/>
      <c r="D866" s="24"/>
    </row>
    <row r="867" spans="3:4" x14ac:dyDescent="0.2">
      <c r="C867" s="24"/>
      <c r="D867" s="24"/>
    </row>
    <row r="868" spans="3:4" x14ac:dyDescent="0.2">
      <c r="C868" s="24"/>
      <c r="D868" s="24"/>
    </row>
    <row r="869" spans="3:4" x14ac:dyDescent="0.2">
      <c r="C869" s="24"/>
      <c r="D869" s="24"/>
    </row>
    <row r="870" spans="3:4" x14ac:dyDescent="0.2">
      <c r="C870" s="24"/>
      <c r="D870" s="24"/>
    </row>
    <row r="871" spans="3:4" x14ac:dyDescent="0.2">
      <c r="C871" s="24"/>
      <c r="D871" s="24"/>
    </row>
    <row r="872" spans="3:4" x14ac:dyDescent="0.2">
      <c r="C872" s="24"/>
      <c r="D872" s="24"/>
    </row>
    <row r="873" spans="3:4" x14ac:dyDescent="0.2">
      <c r="C873" s="24"/>
      <c r="D873" s="24"/>
    </row>
    <row r="874" spans="3:4" x14ac:dyDescent="0.2">
      <c r="C874" s="24"/>
      <c r="D874" s="24"/>
    </row>
    <row r="875" spans="3:4" x14ac:dyDescent="0.2">
      <c r="C875" s="24"/>
      <c r="D875" s="24"/>
    </row>
    <row r="876" spans="3:4" x14ac:dyDescent="0.2">
      <c r="C876" s="24"/>
      <c r="D876" s="24"/>
    </row>
    <row r="877" spans="3:4" x14ac:dyDescent="0.2">
      <c r="C877" s="24"/>
      <c r="D877" s="24"/>
    </row>
    <row r="878" spans="3:4" x14ac:dyDescent="0.2">
      <c r="C878" s="24"/>
      <c r="D878" s="24"/>
    </row>
    <row r="879" spans="3:4" x14ac:dyDescent="0.2">
      <c r="C879" s="24"/>
      <c r="D879" s="24"/>
    </row>
    <row r="880" spans="3:4" x14ac:dyDescent="0.2">
      <c r="C880" s="24"/>
      <c r="D880" s="24"/>
    </row>
    <row r="881" spans="3:4" x14ac:dyDescent="0.2">
      <c r="C881" s="24"/>
      <c r="D881" s="24"/>
    </row>
    <row r="882" spans="3:4" x14ac:dyDescent="0.2">
      <c r="C882" s="24"/>
      <c r="D882" s="24"/>
    </row>
    <row r="883" spans="3:4" x14ac:dyDescent="0.2">
      <c r="C883" s="24"/>
      <c r="D883" s="24"/>
    </row>
    <row r="884" spans="3:4" x14ac:dyDescent="0.2">
      <c r="C884" s="24"/>
      <c r="D884" s="24"/>
    </row>
    <row r="885" spans="3:4" x14ac:dyDescent="0.2">
      <c r="C885" s="24"/>
      <c r="D885" s="24"/>
    </row>
    <row r="886" spans="3:4" x14ac:dyDescent="0.2">
      <c r="C886" s="24"/>
      <c r="D886" s="24"/>
    </row>
    <row r="887" spans="3:4" x14ac:dyDescent="0.2">
      <c r="C887" s="24"/>
      <c r="D887" s="24"/>
    </row>
    <row r="888" spans="3:4" x14ac:dyDescent="0.2">
      <c r="C888" s="24"/>
      <c r="D888" s="24"/>
    </row>
    <row r="889" spans="3:4" x14ac:dyDescent="0.2">
      <c r="C889" s="24"/>
      <c r="D889" s="24"/>
    </row>
    <row r="890" spans="3:4" x14ac:dyDescent="0.2">
      <c r="C890" s="24"/>
      <c r="D890" s="24"/>
    </row>
    <row r="891" spans="3:4" x14ac:dyDescent="0.2">
      <c r="C891" s="24"/>
      <c r="D891" s="24"/>
    </row>
    <row r="892" spans="3:4" x14ac:dyDescent="0.2">
      <c r="C892" s="24"/>
      <c r="D892" s="24"/>
    </row>
    <row r="893" spans="3:4" x14ac:dyDescent="0.2">
      <c r="C893" s="24"/>
      <c r="D893" s="24"/>
    </row>
    <row r="894" spans="3:4" x14ac:dyDescent="0.2">
      <c r="C894" s="24"/>
      <c r="D894" s="24"/>
    </row>
    <row r="895" spans="3:4" x14ac:dyDescent="0.2">
      <c r="C895" s="24"/>
      <c r="D895" s="24"/>
    </row>
    <row r="896" spans="3:4" x14ac:dyDescent="0.2">
      <c r="C896" s="24"/>
      <c r="D896" s="24"/>
    </row>
    <row r="897" spans="3:4" x14ac:dyDescent="0.2">
      <c r="C897" s="24"/>
      <c r="D897" s="24"/>
    </row>
    <row r="898" spans="3:4" x14ac:dyDescent="0.2">
      <c r="C898" s="24"/>
      <c r="D898" s="24"/>
    </row>
    <row r="899" spans="3:4" x14ac:dyDescent="0.2">
      <c r="C899" s="24"/>
      <c r="D899" s="24"/>
    </row>
    <row r="900" spans="3:4" x14ac:dyDescent="0.2">
      <c r="C900" s="24"/>
      <c r="D900" s="24"/>
    </row>
    <row r="901" spans="3:4" x14ac:dyDescent="0.2">
      <c r="C901" s="24"/>
      <c r="D901" s="24"/>
    </row>
    <row r="902" spans="3:4" x14ac:dyDescent="0.2">
      <c r="C902" s="24"/>
      <c r="D902" s="24"/>
    </row>
    <row r="903" spans="3:4" x14ac:dyDescent="0.2">
      <c r="C903" s="24"/>
      <c r="D903" s="24"/>
    </row>
    <row r="904" spans="3:4" x14ac:dyDescent="0.2">
      <c r="C904" s="24"/>
      <c r="D904" s="24"/>
    </row>
    <row r="905" spans="3:4" x14ac:dyDescent="0.2">
      <c r="C905" s="24"/>
      <c r="D905" s="24"/>
    </row>
    <row r="906" spans="3:4" x14ac:dyDescent="0.2">
      <c r="C906" s="24"/>
      <c r="D906" s="24"/>
    </row>
    <row r="907" spans="3:4" x14ac:dyDescent="0.2">
      <c r="C907" s="24"/>
      <c r="D907" s="24"/>
    </row>
    <row r="908" spans="3:4" x14ac:dyDescent="0.2">
      <c r="C908" s="24"/>
      <c r="D908" s="24"/>
    </row>
    <row r="909" spans="3:4" x14ac:dyDescent="0.2">
      <c r="C909" s="24"/>
      <c r="D909" s="24"/>
    </row>
    <row r="910" spans="3:4" x14ac:dyDescent="0.2">
      <c r="C910" s="24"/>
      <c r="D910" s="24"/>
    </row>
    <row r="911" spans="3:4" x14ac:dyDescent="0.2">
      <c r="C911" s="24"/>
      <c r="D911" s="24"/>
    </row>
    <row r="912" spans="3:4" x14ac:dyDescent="0.2">
      <c r="C912" s="24"/>
      <c r="D912" s="24"/>
    </row>
    <row r="913" spans="3:4" x14ac:dyDescent="0.2">
      <c r="C913" s="24"/>
      <c r="D913" s="24"/>
    </row>
    <row r="914" spans="3:4" x14ac:dyDescent="0.2">
      <c r="C914" s="24"/>
      <c r="D914" s="24"/>
    </row>
    <row r="915" spans="3:4" x14ac:dyDescent="0.2">
      <c r="C915" s="24"/>
      <c r="D915" s="24"/>
    </row>
    <row r="916" spans="3:4" x14ac:dyDescent="0.2">
      <c r="C916" s="24"/>
      <c r="D916" s="24"/>
    </row>
    <row r="917" spans="3:4" x14ac:dyDescent="0.2">
      <c r="C917" s="24"/>
      <c r="D917" s="24"/>
    </row>
    <row r="918" spans="3:4" x14ac:dyDescent="0.2">
      <c r="C918" s="24"/>
      <c r="D918" s="24"/>
    </row>
    <row r="919" spans="3:4" x14ac:dyDescent="0.2">
      <c r="C919" s="24"/>
      <c r="D919" s="24"/>
    </row>
    <row r="920" spans="3:4" x14ac:dyDescent="0.2">
      <c r="C920" s="24"/>
      <c r="D920" s="24"/>
    </row>
    <row r="921" spans="3:4" x14ac:dyDescent="0.2">
      <c r="C921" s="24"/>
      <c r="D921" s="24"/>
    </row>
    <row r="922" spans="3:4" x14ac:dyDescent="0.2">
      <c r="C922" s="24"/>
      <c r="D922" s="24"/>
    </row>
    <row r="923" spans="3:4" x14ac:dyDescent="0.2">
      <c r="C923" s="24"/>
      <c r="D923" s="24"/>
    </row>
    <row r="924" spans="3:4" x14ac:dyDescent="0.2">
      <c r="C924" s="24"/>
      <c r="D924" s="24"/>
    </row>
    <row r="925" spans="3:4" x14ac:dyDescent="0.2">
      <c r="C925" s="24"/>
      <c r="D925" s="24"/>
    </row>
    <row r="926" spans="3:4" x14ac:dyDescent="0.2">
      <c r="C926" s="24"/>
      <c r="D926" s="24"/>
    </row>
    <row r="927" spans="3:4" x14ac:dyDescent="0.2">
      <c r="C927" s="24"/>
      <c r="D927" s="24"/>
    </row>
    <row r="928" spans="3:4" x14ac:dyDescent="0.2">
      <c r="C928" s="24"/>
      <c r="D928" s="24"/>
    </row>
    <row r="929" spans="3:4" x14ac:dyDescent="0.2">
      <c r="C929" s="24"/>
      <c r="D929" s="24"/>
    </row>
    <row r="930" spans="3:4" x14ac:dyDescent="0.2">
      <c r="C930" s="24"/>
      <c r="D930" s="24"/>
    </row>
    <row r="931" spans="3:4" x14ac:dyDescent="0.2">
      <c r="C931" s="24"/>
      <c r="D931" s="24"/>
    </row>
    <row r="932" spans="3:4" x14ac:dyDescent="0.2">
      <c r="C932" s="24"/>
      <c r="D932" s="24"/>
    </row>
    <row r="933" spans="3:4" x14ac:dyDescent="0.2">
      <c r="C933" s="24"/>
      <c r="D933" s="24"/>
    </row>
    <row r="934" spans="3:4" x14ac:dyDescent="0.2">
      <c r="C934" s="24"/>
      <c r="D934" s="24"/>
    </row>
    <row r="935" spans="3:4" x14ac:dyDescent="0.2">
      <c r="C935" s="24"/>
      <c r="D935" s="24"/>
    </row>
    <row r="936" spans="3:4" x14ac:dyDescent="0.2">
      <c r="C936" s="24"/>
      <c r="D936" s="24"/>
    </row>
    <row r="937" spans="3:4" x14ac:dyDescent="0.2">
      <c r="C937" s="24"/>
      <c r="D937" s="24"/>
    </row>
    <row r="938" spans="3:4" x14ac:dyDescent="0.2">
      <c r="C938" s="24"/>
      <c r="D938" s="24"/>
    </row>
    <row r="939" spans="3:4" x14ac:dyDescent="0.2">
      <c r="C939" s="24"/>
      <c r="D939" s="24"/>
    </row>
    <row r="940" spans="3:4" x14ac:dyDescent="0.2">
      <c r="C940" s="24"/>
      <c r="D940" s="24"/>
    </row>
    <row r="941" spans="3:4" x14ac:dyDescent="0.2">
      <c r="C941" s="24"/>
      <c r="D941" s="24"/>
    </row>
    <row r="942" spans="3:4" x14ac:dyDescent="0.2">
      <c r="C942" s="24"/>
      <c r="D942" s="24"/>
    </row>
    <row r="943" spans="3:4" x14ac:dyDescent="0.2">
      <c r="C943" s="24"/>
      <c r="D943" s="24"/>
    </row>
    <row r="944" spans="3:4" x14ac:dyDescent="0.2">
      <c r="C944" s="24"/>
      <c r="D944" s="24"/>
    </row>
    <row r="945" spans="3:4" x14ac:dyDescent="0.2">
      <c r="C945" s="24"/>
      <c r="D945" s="24"/>
    </row>
    <row r="946" spans="3:4" x14ac:dyDescent="0.2">
      <c r="C946" s="24"/>
      <c r="D946" s="24"/>
    </row>
    <row r="947" spans="3:4" x14ac:dyDescent="0.2">
      <c r="C947" s="24"/>
      <c r="D947" s="24"/>
    </row>
    <row r="948" spans="3:4" x14ac:dyDescent="0.2">
      <c r="C948" s="24"/>
      <c r="D948" s="24"/>
    </row>
    <row r="949" spans="3:4" x14ac:dyDescent="0.2">
      <c r="C949" s="24"/>
      <c r="D949" s="24"/>
    </row>
    <row r="950" spans="3:4" x14ac:dyDescent="0.2">
      <c r="C950" s="24"/>
      <c r="D950" s="24"/>
    </row>
    <row r="951" spans="3:4" x14ac:dyDescent="0.2">
      <c r="C951" s="24"/>
      <c r="D951" s="24"/>
    </row>
    <row r="952" spans="3:4" x14ac:dyDescent="0.2">
      <c r="C952" s="24"/>
      <c r="D952" s="24"/>
    </row>
    <row r="953" spans="3:4" x14ac:dyDescent="0.2">
      <c r="C953" s="24"/>
      <c r="D953" s="24"/>
    </row>
    <row r="954" spans="3:4" x14ac:dyDescent="0.2">
      <c r="C954" s="24"/>
      <c r="D954" s="24"/>
    </row>
    <row r="955" spans="3:4" x14ac:dyDescent="0.2">
      <c r="C955" s="24"/>
      <c r="D955" s="24"/>
    </row>
    <row r="956" spans="3:4" x14ac:dyDescent="0.2">
      <c r="C956" s="24"/>
      <c r="D956" s="24"/>
    </row>
    <row r="957" spans="3:4" x14ac:dyDescent="0.2">
      <c r="C957" s="24"/>
      <c r="D957" s="24"/>
    </row>
    <row r="958" spans="3:4" x14ac:dyDescent="0.2">
      <c r="C958" s="24"/>
      <c r="D958" s="24"/>
    </row>
    <row r="959" spans="3:4" x14ac:dyDescent="0.2">
      <c r="C959" s="24"/>
      <c r="D959" s="24"/>
    </row>
    <row r="960" spans="3:4" x14ac:dyDescent="0.2">
      <c r="C960" s="24"/>
      <c r="D960" s="24"/>
    </row>
    <row r="961" spans="3:4" x14ac:dyDescent="0.2">
      <c r="C961" s="24"/>
      <c r="D961" s="24"/>
    </row>
    <row r="962" spans="3:4" x14ac:dyDescent="0.2">
      <c r="C962" s="24"/>
      <c r="D962" s="24"/>
    </row>
    <row r="963" spans="3:4" x14ac:dyDescent="0.2">
      <c r="C963" s="24"/>
      <c r="D963" s="24"/>
    </row>
    <row r="964" spans="3:4" x14ac:dyDescent="0.2">
      <c r="C964" s="24"/>
      <c r="D964" s="24"/>
    </row>
    <row r="965" spans="3:4" x14ac:dyDescent="0.2">
      <c r="C965" s="24"/>
      <c r="D965" s="24"/>
    </row>
    <row r="966" spans="3:4" x14ac:dyDescent="0.2">
      <c r="C966" s="24"/>
      <c r="D966" s="24"/>
    </row>
    <row r="967" spans="3:4" x14ac:dyDescent="0.2">
      <c r="C967" s="24"/>
      <c r="D967" s="24"/>
    </row>
    <row r="968" spans="3:4" x14ac:dyDescent="0.2">
      <c r="C968" s="24"/>
      <c r="D968" s="24"/>
    </row>
    <row r="969" spans="3:4" x14ac:dyDescent="0.2">
      <c r="C969" s="24"/>
      <c r="D969" s="24"/>
    </row>
    <row r="970" spans="3:4" x14ac:dyDescent="0.2">
      <c r="C970" s="24"/>
      <c r="D970" s="24"/>
    </row>
    <row r="971" spans="3:4" x14ac:dyDescent="0.2">
      <c r="C971" s="24"/>
      <c r="D971" s="24"/>
    </row>
    <row r="972" spans="3:4" x14ac:dyDescent="0.2">
      <c r="C972" s="24"/>
      <c r="D972" s="24"/>
    </row>
    <row r="973" spans="3:4" x14ac:dyDescent="0.2">
      <c r="C973" s="24"/>
      <c r="D973" s="24"/>
    </row>
    <row r="974" spans="3:4" x14ac:dyDescent="0.2">
      <c r="C974" s="24"/>
      <c r="D974" s="24"/>
    </row>
    <row r="975" spans="3:4" x14ac:dyDescent="0.2">
      <c r="C975" s="24"/>
      <c r="D975" s="24"/>
    </row>
    <row r="976" spans="3:4" x14ac:dyDescent="0.2">
      <c r="C976" s="24"/>
      <c r="D976" s="24"/>
    </row>
    <row r="977" spans="3:4" x14ac:dyDescent="0.2">
      <c r="C977" s="24"/>
      <c r="D977" s="24"/>
    </row>
    <row r="978" spans="3:4" x14ac:dyDescent="0.2">
      <c r="C978" s="24"/>
      <c r="D978" s="24"/>
    </row>
    <row r="979" spans="3:4" x14ac:dyDescent="0.2">
      <c r="C979" s="24"/>
      <c r="D979" s="24"/>
    </row>
    <row r="980" spans="3:4" x14ac:dyDescent="0.2">
      <c r="C980" s="24"/>
      <c r="D980" s="24"/>
    </row>
    <row r="981" spans="3:4" x14ac:dyDescent="0.2">
      <c r="C981" s="24"/>
      <c r="D981" s="24"/>
    </row>
    <row r="982" spans="3:4" x14ac:dyDescent="0.2">
      <c r="C982" s="24"/>
      <c r="D982" s="24"/>
    </row>
    <row r="983" spans="3:4" x14ac:dyDescent="0.2">
      <c r="C983" s="24"/>
      <c r="D983" s="24"/>
    </row>
    <row r="984" spans="3:4" x14ac:dyDescent="0.2">
      <c r="C984" s="24"/>
      <c r="D984" s="24"/>
    </row>
    <row r="985" spans="3:4" x14ac:dyDescent="0.2">
      <c r="C985" s="24"/>
      <c r="D985" s="24"/>
    </row>
    <row r="986" spans="3:4" x14ac:dyDescent="0.2">
      <c r="C986" s="24"/>
      <c r="D986" s="24"/>
    </row>
    <row r="987" spans="3:4" x14ac:dyDescent="0.2">
      <c r="C987" s="24"/>
      <c r="D987" s="24"/>
    </row>
    <row r="988" spans="3:4" x14ac:dyDescent="0.2">
      <c r="C988" s="24"/>
      <c r="D988" s="24"/>
    </row>
    <row r="989" spans="3:4" x14ac:dyDescent="0.2">
      <c r="C989" s="24"/>
      <c r="D989" s="24"/>
    </row>
    <row r="990" spans="3:4" x14ac:dyDescent="0.2">
      <c r="C990" s="24"/>
      <c r="D990" s="24"/>
    </row>
    <row r="991" spans="3:4" x14ac:dyDescent="0.2">
      <c r="C991" s="24"/>
      <c r="D991" s="24"/>
    </row>
    <row r="992" spans="3:4" x14ac:dyDescent="0.2">
      <c r="C992" s="24"/>
      <c r="D992" s="24"/>
    </row>
    <row r="993" spans="3:4" x14ac:dyDescent="0.2">
      <c r="C993" s="24"/>
      <c r="D993" s="24"/>
    </row>
    <row r="994" spans="3:4" x14ac:dyDescent="0.2">
      <c r="C994" s="24"/>
      <c r="D994" s="24"/>
    </row>
    <row r="995" spans="3:4" x14ac:dyDescent="0.2">
      <c r="C995" s="24"/>
      <c r="D995" s="24"/>
    </row>
    <row r="996" spans="3:4" x14ac:dyDescent="0.2">
      <c r="C996" s="24"/>
      <c r="D996" s="24"/>
    </row>
    <row r="997" spans="3:4" x14ac:dyDescent="0.2">
      <c r="C997" s="24"/>
      <c r="D997" s="24"/>
    </row>
    <row r="998" spans="3:4" x14ac:dyDescent="0.2">
      <c r="C998" s="24"/>
      <c r="D998" s="24"/>
    </row>
    <row r="999" spans="3:4" x14ac:dyDescent="0.2">
      <c r="C999" s="24"/>
      <c r="D999" s="24"/>
    </row>
    <row r="1000" spans="3:4" x14ac:dyDescent="0.2">
      <c r="C1000" s="24"/>
      <c r="D1000" s="24"/>
    </row>
    <row r="1001" spans="3:4" x14ac:dyDescent="0.2">
      <c r="C1001" s="24"/>
      <c r="D1001" s="24"/>
    </row>
    <row r="1002" spans="3:4" x14ac:dyDescent="0.2">
      <c r="C1002" s="24"/>
      <c r="D1002" s="24"/>
    </row>
    <row r="1003" spans="3:4" x14ac:dyDescent="0.2">
      <c r="C1003" s="24"/>
      <c r="D1003" s="24"/>
    </row>
    <row r="1004" spans="3:4" x14ac:dyDescent="0.2">
      <c r="C1004" s="24"/>
      <c r="D1004" s="24"/>
    </row>
    <row r="1005" spans="3:4" x14ac:dyDescent="0.2">
      <c r="C1005" s="24"/>
      <c r="D1005" s="24"/>
    </row>
    <row r="1006" spans="3:4" x14ac:dyDescent="0.2">
      <c r="C1006" s="24"/>
      <c r="D1006" s="24"/>
    </row>
    <row r="1007" spans="3:4" x14ac:dyDescent="0.2">
      <c r="C1007" s="24"/>
      <c r="D1007" s="24"/>
    </row>
    <row r="1008" spans="3:4" x14ac:dyDescent="0.2">
      <c r="C1008" s="24"/>
      <c r="D1008" s="24"/>
    </row>
    <row r="1009" spans="3:4" x14ac:dyDescent="0.2">
      <c r="C1009" s="24"/>
      <c r="D1009" s="24"/>
    </row>
    <row r="1010" spans="3:4" x14ac:dyDescent="0.2">
      <c r="C1010" s="24"/>
      <c r="D1010" s="24"/>
    </row>
    <row r="1011" spans="3:4" x14ac:dyDescent="0.2">
      <c r="C1011" s="24"/>
      <c r="D1011" s="24"/>
    </row>
    <row r="1012" spans="3:4" x14ac:dyDescent="0.2">
      <c r="C1012" s="24"/>
      <c r="D1012" s="24"/>
    </row>
    <row r="1013" spans="3:4" x14ac:dyDescent="0.2">
      <c r="C1013" s="24"/>
      <c r="D1013" s="24"/>
    </row>
    <row r="1014" spans="3:4" x14ac:dyDescent="0.2">
      <c r="C1014" s="24"/>
      <c r="D1014" s="24"/>
    </row>
    <row r="1015" spans="3:4" x14ac:dyDescent="0.2">
      <c r="C1015" s="24"/>
      <c r="D1015" s="24"/>
    </row>
    <row r="1016" spans="3:4" x14ac:dyDescent="0.2">
      <c r="C1016" s="24"/>
      <c r="D1016" s="24"/>
    </row>
    <row r="1017" spans="3:4" x14ac:dyDescent="0.2">
      <c r="C1017" s="24"/>
      <c r="D1017" s="24"/>
    </row>
    <row r="1018" spans="3:4" x14ac:dyDescent="0.2">
      <c r="C1018" s="24"/>
      <c r="D1018" s="24"/>
    </row>
    <row r="1019" spans="3:4" x14ac:dyDescent="0.2">
      <c r="C1019" s="24"/>
      <c r="D1019" s="24"/>
    </row>
    <row r="1020" spans="3:4" x14ac:dyDescent="0.2">
      <c r="C1020" s="24"/>
      <c r="D1020" s="24"/>
    </row>
    <row r="1021" spans="3:4" x14ac:dyDescent="0.2">
      <c r="C1021" s="24"/>
      <c r="D1021" s="24"/>
    </row>
    <row r="1022" spans="3:4" x14ac:dyDescent="0.2">
      <c r="C1022" s="24"/>
      <c r="D1022" s="24"/>
    </row>
    <row r="1023" spans="3:4" x14ac:dyDescent="0.2">
      <c r="C1023" s="24"/>
      <c r="D1023" s="24"/>
    </row>
    <row r="1024" spans="3:4" x14ac:dyDescent="0.2">
      <c r="C1024" s="24"/>
      <c r="D1024" s="24"/>
    </row>
    <row r="1025" spans="3:4" x14ac:dyDescent="0.2">
      <c r="C1025" s="24"/>
      <c r="D1025" s="24"/>
    </row>
    <row r="1026" spans="3:4" x14ac:dyDescent="0.2">
      <c r="C1026" s="24"/>
      <c r="D1026" s="24"/>
    </row>
    <row r="1027" spans="3:4" x14ac:dyDescent="0.2">
      <c r="C1027" s="24"/>
      <c r="D1027" s="24"/>
    </row>
    <row r="1028" spans="3:4" x14ac:dyDescent="0.2">
      <c r="C1028" s="24"/>
      <c r="D1028" s="24"/>
    </row>
    <row r="1029" spans="3:4" x14ac:dyDescent="0.2">
      <c r="C1029" s="24"/>
      <c r="D1029" s="24"/>
    </row>
    <row r="1030" spans="3:4" x14ac:dyDescent="0.2">
      <c r="C1030" s="24"/>
      <c r="D1030" s="24"/>
    </row>
    <row r="1031" spans="3:4" x14ac:dyDescent="0.2">
      <c r="C1031" s="24"/>
      <c r="D1031" s="24"/>
    </row>
    <row r="1032" spans="3:4" x14ac:dyDescent="0.2">
      <c r="C1032" s="24"/>
      <c r="D1032" s="24"/>
    </row>
    <row r="1033" spans="3:4" x14ac:dyDescent="0.2">
      <c r="C1033" s="24"/>
      <c r="D1033" s="24"/>
    </row>
    <row r="1034" spans="3:4" x14ac:dyDescent="0.2">
      <c r="C1034" s="24"/>
      <c r="D1034" s="24"/>
    </row>
    <row r="1035" spans="3:4" x14ac:dyDescent="0.2">
      <c r="C1035" s="24"/>
      <c r="D1035" s="24"/>
    </row>
    <row r="1036" spans="3:4" x14ac:dyDescent="0.2">
      <c r="C1036" s="24"/>
      <c r="D1036" s="24"/>
    </row>
    <row r="1037" spans="3:4" x14ac:dyDescent="0.2">
      <c r="C1037" s="24"/>
      <c r="D1037" s="24"/>
    </row>
    <row r="1038" spans="3:4" x14ac:dyDescent="0.2">
      <c r="C1038" s="24"/>
      <c r="D1038" s="24"/>
    </row>
    <row r="1039" spans="3:4" x14ac:dyDescent="0.2">
      <c r="C1039" s="24"/>
      <c r="D1039" s="24"/>
    </row>
    <row r="1040" spans="3:4" x14ac:dyDescent="0.2">
      <c r="C1040" s="24"/>
      <c r="D1040" s="24"/>
    </row>
    <row r="1041" spans="3:4" x14ac:dyDescent="0.2">
      <c r="C1041" s="24"/>
      <c r="D1041" s="24"/>
    </row>
    <row r="1042" spans="3:4" x14ac:dyDescent="0.2">
      <c r="C1042" s="24"/>
      <c r="D1042" s="24"/>
    </row>
    <row r="1043" spans="3:4" x14ac:dyDescent="0.2">
      <c r="C1043" s="24"/>
      <c r="D1043" s="24"/>
    </row>
    <row r="1044" spans="3:4" x14ac:dyDescent="0.2">
      <c r="C1044" s="24"/>
      <c r="D1044" s="24"/>
    </row>
    <row r="1045" spans="3:4" x14ac:dyDescent="0.2">
      <c r="C1045" s="24"/>
      <c r="D1045" s="24"/>
    </row>
    <row r="1046" spans="3:4" x14ac:dyDescent="0.2">
      <c r="C1046" s="24"/>
      <c r="D1046" s="24"/>
    </row>
    <row r="1047" spans="3:4" x14ac:dyDescent="0.2">
      <c r="C1047" s="24"/>
      <c r="D1047" s="24"/>
    </row>
    <row r="1048" spans="3:4" x14ac:dyDescent="0.2">
      <c r="C1048" s="24"/>
      <c r="D1048" s="24"/>
    </row>
    <row r="1049" spans="3:4" x14ac:dyDescent="0.2">
      <c r="C1049" s="24"/>
      <c r="D1049" s="24"/>
    </row>
    <row r="1050" spans="3:4" x14ac:dyDescent="0.2">
      <c r="C1050" s="24"/>
      <c r="D1050" s="24"/>
    </row>
    <row r="1051" spans="3:4" x14ac:dyDescent="0.2">
      <c r="C1051" s="24"/>
      <c r="D1051" s="24"/>
    </row>
    <row r="1052" spans="3:4" x14ac:dyDescent="0.2">
      <c r="C1052" s="24"/>
      <c r="D1052" s="24"/>
    </row>
    <row r="1053" spans="3:4" x14ac:dyDescent="0.2">
      <c r="C1053" s="24"/>
      <c r="D1053" s="24"/>
    </row>
    <row r="1054" spans="3:4" x14ac:dyDescent="0.2">
      <c r="C1054" s="24"/>
      <c r="D1054" s="24"/>
    </row>
    <row r="1055" spans="3:4" x14ac:dyDescent="0.2">
      <c r="C1055" s="24"/>
      <c r="D1055" s="24"/>
    </row>
    <row r="1056" spans="3:4" x14ac:dyDescent="0.2">
      <c r="C1056" s="24"/>
      <c r="D1056" s="24"/>
    </row>
    <row r="1057" spans="3:4" x14ac:dyDescent="0.2">
      <c r="C1057" s="24"/>
      <c r="D1057" s="24"/>
    </row>
    <row r="1058" spans="3:4" x14ac:dyDescent="0.2">
      <c r="C1058" s="24"/>
      <c r="D1058" s="24"/>
    </row>
    <row r="1059" spans="3:4" x14ac:dyDescent="0.2">
      <c r="C1059" s="24"/>
      <c r="D1059" s="24"/>
    </row>
    <row r="1060" spans="3:4" x14ac:dyDescent="0.2">
      <c r="C1060" s="24"/>
      <c r="D1060" s="24"/>
    </row>
    <row r="1061" spans="3:4" x14ac:dyDescent="0.2">
      <c r="C1061" s="24"/>
      <c r="D1061" s="24"/>
    </row>
    <row r="1062" spans="3:4" x14ac:dyDescent="0.2">
      <c r="C1062" s="24"/>
      <c r="D1062" s="24"/>
    </row>
    <row r="1063" spans="3:4" x14ac:dyDescent="0.2">
      <c r="C1063" s="24"/>
      <c r="D1063" s="24"/>
    </row>
    <row r="1064" spans="3:4" x14ac:dyDescent="0.2">
      <c r="C1064" s="24"/>
      <c r="D1064" s="24"/>
    </row>
    <row r="1065" spans="3:4" x14ac:dyDescent="0.2">
      <c r="C1065" s="24"/>
      <c r="D1065" s="24"/>
    </row>
    <row r="1066" spans="3:4" x14ac:dyDescent="0.2">
      <c r="C1066" s="24"/>
      <c r="D1066" s="24"/>
    </row>
    <row r="1067" spans="3:4" x14ac:dyDescent="0.2">
      <c r="C1067" s="24"/>
      <c r="D1067" s="24"/>
    </row>
    <row r="1068" spans="3:4" x14ac:dyDescent="0.2">
      <c r="C1068" s="24"/>
      <c r="D1068" s="24"/>
    </row>
    <row r="1069" spans="3:4" x14ac:dyDescent="0.2">
      <c r="C1069" s="24"/>
      <c r="D1069" s="24"/>
    </row>
    <row r="1070" spans="3:4" x14ac:dyDescent="0.2">
      <c r="C1070" s="24"/>
      <c r="D1070" s="24"/>
    </row>
    <row r="1071" spans="3:4" x14ac:dyDescent="0.2">
      <c r="C1071" s="24"/>
      <c r="D1071" s="24"/>
    </row>
    <row r="1072" spans="3:4" x14ac:dyDescent="0.2">
      <c r="C1072" s="24"/>
      <c r="D1072" s="24"/>
    </row>
    <row r="1073" spans="3:4" x14ac:dyDescent="0.2">
      <c r="C1073" s="24"/>
      <c r="D1073" s="24"/>
    </row>
    <row r="1074" spans="3:4" x14ac:dyDescent="0.2">
      <c r="C1074" s="24"/>
      <c r="D1074" s="24"/>
    </row>
    <row r="1075" spans="3:4" x14ac:dyDescent="0.2">
      <c r="C1075" s="24"/>
      <c r="D1075" s="24"/>
    </row>
    <row r="1076" spans="3:4" x14ac:dyDescent="0.2">
      <c r="C1076" s="24"/>
      <c r="D1076" s="24"/>
    </row>
    <row r="1077" spans="3:4" x14ac:dyDescent="0.2">
      <c r="C1077" s="24"/>
      <c r="D1077" s="24"/>
    </row>
    <row r="1078" spans="3:4" x14ac:dyDescent="0.2">
      <c r="C1078" s="24"/>
      <c r="D1078" s="24"/>
    </row>
    <row r="1079" spans="3:4" x14ac:dyDescent="0.2">
      <c r="C1079" s="24"/>
      <c r="D1079" s="24"/>
    </row>
    <row r="1080" spans="3:4" x14ac:dyDescent="0.2">
      <c r="C1080" s="24"/>
      <c r="D1080" s="24"/>
    </row>
    <row r="1081" spans="3:4" x14ac:dyDescent="0.2">
      <c r="C1081" s="24"/>
      <c r="D1081" s="24"/>
    </row>
    <row r="1082" spans="3:4" x14ac:dyDescent="0.2">
      <c r="C1082" s="24"/>
      <c r="D1082" s="24"/>
    </row>
    <row r="1083" spans="3:4" x14ac:dyDescent="0.2">
      <c r="C1083" s="24"/>
      <c r="D1083" s="24"/>
    </row>
    <row r="1084" spans="3:4" x14ac:dyDescent="0.2">
      <c r="C1084" s="24"/>
      <c r="D1084" s="24"/>
    </row>
    <row r="1085" spans="3:4" x14ac:dyDescent="0.2">
      <c r="C1085" s="24"/>
      <c r="D1085" s="24"/>
    </row>
    <row r="1086" spans="3:4" x14ac:dyDescent="0.2">
      <c r="C1086" s="24"/>
      <c r="D1086" s="24"/>
    </row>
    <row r="1087" spans="3:4" x14ac:dyDescent="0.2">
      <c r="C1087" s="24"/>
      <c r="D1087" s="24"/>
    </row>
    <row r="1088" spans="3:4" x14ac:dyDescent="0.2">
      <c r="C1088" s="24"/>
      <c r="D1088" s="24"/>
    </row>
    <row r="1089" spans="3:4" x14ac:dyDescent="0.2">
      <c r="C1089" s="24"/>
      <c r="D1089" s="24"/>
    </row>
    <row r="1090" spans="3:4" x14ac:dyDescent="0.2">
      <c r="C1090" s="24"/>
      <c r="D1090" s="24"/>
    </row>
    <row r="1091" spans="3:4" x14ac:dyDescent="0.2">
      <c r="C1091" s="24"/>
      <c r="D1091" s="24"/>
    </row>
    <row r="1092" spans="3:4" x14ac:dyDescent="0.2">
      <c r="C1092" s="24"/>
      <c r="D1092" s="24"/>
    </row>
    <row r="1093" spans="3:4" x14ac:dyDescent="0.2">
      <c r="C1093" s="24"/>
      <c r="D1093" s="24"/>
    </row>
    <row r="1094" spans="3:4" x14ac:dyDescent="0.2">
      <c r="C1094" s="24"/>
      <c r="D1094" s="24"/>
    </row>
    <row r="1095" spans="3:4" x14ac:dyDescent="0.2">
      <c r="C1095" s="24"/>
      <c r="D1095" s="24"/>
    </row>
    <row r="1096" spans="3:4" x14ac:dyDescent="0.2">
      <c r="C1096" s="24"/>
      <c r="D1096" s="24"/>
    </row>
    <row r="1097" spans="3:4" x14ac:dyDescent="0.2">
      <c r="C1097" s="24"/>
      <c r="D1097" s="24"/>
    </row>
    <row r="1098" spans="3:4" x14ac:dyDescent="0.2">
      <c r="C1098" s="24"/>
      <c r="D1098" s="24"/>
    </row>
    <row r="1099" spans="3:4" x14ac:dyDescent="0.2">
      <c r="C1099" s="24"/>
      <c r="D1099" s="24"/>
    </row>
    <row r="1100" spans="3:4" x14ac:dyDescent="0.2">
      <c r="C1100" s="24"/>
      <c r="D1100" s="24"/>
    </row>
    <row r="1101" spans="3:4" x14ac:dyDescent="0.2">
      <c r="C1101" s="24"/>
      <c r="D1101" s="24"/>
    </row>
    <row r="1102" spans="3:4" x14ac:dyDescent="0.2">
      <c r="C1102" s="24"/>
      <c r="D1102" s="24"/>
    </row>
    <row r="1103" spans="3:4" x14ac:dyDescent="0.2">
      <c r="C1103" s="24"/>
      <c r="D1103" s="24"/>
    </row>
    <row r="1104" spans="3:4" x14ac:dyDescent="0.2">
      <c r="C1104" s="24"/>
      <c r="D1104" s="24"/>
    </row>
    <row r="1105" spans="3:4" x14ac:dyDescent="0.2">
      <c r="C1105" s="24"/>
      <c r="D1105" s="24"/>
    </row>
    <row r="1106" spans="3:4" x14ac:dyDescent="0.2">
      <c r="C1106" s="24"/>
      <c r="D1106" s="24"/>
    </row>
    <row r="1107" spans="3:4" x14ac:dyDescent="0.2">
      <c r="C1107" s="24"/>
      <c r="D1107" s="24"/>
    </row>
    <row r="1108" spans="3:4" x14ac:dyDescent="0.2">
      <c r="C1108" s="24"/>
      <c r="D1108" s="24"/>
    </row>
    <row r="1109" spans="3:4" x14ac:dyDescent="0.2">
      <c r="C1109" s="24"/>
      <c r="D1109" s="24"/>
    </row>
    <row r="1110" spans="3:4" x14ac:dyDescent="0.2">
      <c r="C1110" s="24"/>
      <c r="D1110" s="24"/>
    </row>
    <row r="1111" spans="3:4" x14ac:dyDescent="0.2">
      <c r="C1111" s="24"/>
      <c r="D1111" s="24"/>
    </row>
    <row r="1112" spans="3:4" x14ac:dyDescent="0.2">
      <c r="C1112" s="24"/>
      <c r="D1112" s="24"/>
    </row>
    <row r="1113" spans="3:4" x14ac:dyDescent="0.2">
      <c r="C1113" s="24"/>
      <c r="D1113" s="24"/>
    </row>
    <row r="1114" spans="3:4" x14ac:dyDescent="0.2">
      <c r="C1114" s="24"/>
      <c r="D1114" s="24"/>
    </row>
    <row r="1115" spans="3:4" x14ac:dyDescent="0.2">
      <c r="C1115" s="24"/>
      <c r="D1115" s="24"/>
    </row>
    <row r="1116" spans="3:4" x14ac:dyDescent="0.2">
      <c r="C1116" s="24"/>
      <c r="D1116" s="24"/>
    </row>
    <row r="1117" spans="3:4" x14ac:dyDescent="0.2">
      <c r="C1117" s="24"/>
      <c r="D1117" s="24"/>
    </row>
    <row r="1118" spans="3:4" x14ac:dyDescent="0.2">
      <c r="C1118" s="24"/>
      <c r="D1118" s="24"/>
    </row>
    <row r="1119" spans="3:4" x14ac:dyDescent="0.2">
      <c r="C1119" s="24"/>
      <c r="D1119" s="24"/>
    </row>
    <row r="1120" spans="3:4" x14ac:dyDescent="0.2">
      <c r="C1120" s="24"/>
      <c r="D1120" s="24"/>
    </row>
    <row r="1121" spans="3:4" x14ac:dyDescent="0.2">
      <c r="C1121" s="24"/>
      <c r="D1121" s="24"/>
    </row>
    <row r="1122" spans="3:4" x14ac:dyDescent="0.2">
      <c r="C1122" s="24"/>
      <c r="D1122" s="24"/>
    </row>
    <row r="1123" spans="3:4" x14ac:dyDescent="0.2">
      <c r="C1123" s="24"/>
      <c r="D1123" s="24"/>
    </row>
    <row r="1124" spans="3:4" x14ac:dyDescent="0.2">
      <c r="C1124" s="24"/>
      <c r="D1124" s="24"/>
    </row>
    <row r="1125" spans="3:4" x14ac:dyDescent="0.2">
      <c r="C1125" s="24"/>
      <c r="D1125" s="24"/>
    </row>
    <row r="1126" spans="3:4" x14ac:dyDescent="0.2">
      <c r="C1126" s="24"/>
      <c r="D1126" s="24"/>
    </row>
    <row r="1127" spans="3:4" x14ac:dyDescent="0.2">
      <c r="C1127" s="24"/>
      <c r="D1127" s="24"/>
    </row>
    <row r="1128" spans="3:4" x14ac:dyDescent="0.2">
      <c r="C1128" s="24"/>
      <c r="D1128" s="24"/>
    </row>
    <row r="1129" spans="3:4" x14ac:dyDescent="0.2">
      <c r="C1129" s="24"/>
      <c r="D1129" s="24"/>
    </row>
    <row r="1130" spans="3:4" x14ac:dyDescent="0.2">
      <c r="C1130" s="24"/>
      <c r="D1130" s="24"/>
    </row>
    <row r="1131" spans="3:4" x14ac:dyDescent="0.2">
      <c r="C1131" s="24"/>
      <c r="D1131" s="24"/>
    </row>
    <row r="1132" spans="3:4" x14ac:dyDescent="0.2">
      <c r="C1132" s="24"/>
      <c r="D1132" s="24"/>
    </row>
    <row r="1133" spans="3:4" x14ac:dyDescent="0.2">
      <c r="C1133" s="24"/>
      <c r="D1133" s="24"/>
    </row>
    <row r="1134" spans="3:4" x14ac:dyDescent="0.2">
      <c r="C1134" s="24"/>
      <c r="D1134" s="24"/>
    </row>
    <row r="1135" spans="3:4" x14ac:dyDescent="0.2">
      <c r="C1135" s="24"/>
      <c r="D1135" s="24"/>
    </row>
    <row r="1136" spans="3:4" x14ac:dyDescent="0.2">
      <c r="C1136" s="24"/>
      <c r="D1136" s="24"/>
    </row>
    <row r="1137" spans="3:4" x14ac:dyDescent="0.2">
      <c r="C1137" s="24"/>
      <c r="D1137" s="24"/>
    </row>
    <row r="1138" spans="3:4" x14ac:dyDescent="0.2">
      <c r="C1138" s="24"/>
      <c r="D1138" s="24"/>
    </row>
    <row r="1139" spans="3:4" x14ac:dyDescent="0.2">
      <c r="C1139" s="24"/>
      <c r="D1139" s="24"/>
    </row>
    <row r="1140" spans="3:4" x14ac:dyDescent="0.2">
      <c r="C1140" s="24"/>
      <c r="D1140" s="24"/>
    </row>
    <row r="1141" spans="3:4" x14ac:dyDescent="0.2">
      <c r="C1141" s="24"/>
      <c r="D1141" s="24"/>
    </row>
    <row r="1142" spans="3:4" x14ac:dyDescent="0.2">
      <c r="C1142" s="24"/>
      <c r="D1142" s="24"/>
    </row>
    <row r="1143" spans="3:4" x14ac:dyDescent="0.2">
      <c r="C1143" s="24"/>
      <c r="D1143" s="24"/>
    </row>
    <row r="1144" spans="3:4" x14ac:dyDescent="0.2">
      <c r="C1144" s="24"/>
      <c r="D1144" s="24"/>
    </row>
    <row r="1145" spans="3:4" x14ac:dyDescent="0.2">
      <c r="C1145" s="24"/>
      <c r="D1145" s="24"/>
    </row>
    <row r="1146" spans="3:4" x14ac:dyDescent="0.2">
      <c r="C1146" s="24"/>
      <c r="D1146" s="24"/>
    </row>
    <row r="1147" spans="3:4" x14ac:dyDescent="0.2">
      <c r="C1147" s="24"/>
      <c r="D1147" s="24"/>
    </row>
    <row r="1148" spans="3:4" x14ac:dyDescent="0.2">
      <c r="C1148" s="24"/>
      <c r="D1148" s="24"/>
    </row>
    <row r="1149" spans="3:4" x14ac:dyDescent="0.2">
      <c r="C1149" s="24"/>
      <c r="D1149" s="24"/>
    </row>
    <row r="1150" spans="3:4" x14ac:dyDescent="0.2">
      <c r="C1150" s="24"/>
      <c r="D1150" s="24"/>
    </row>
    <row r="1151" spans="3:4" x14ac:dyDescent="0.2">
      <c r="C1151" s="24"/>
      <c r="D1151" s="24"/>
    </row>
    <row r="1152" spans="3:4" x14ac:dyDescent="0.2">
      <c r="C1152" s="24"/>
      <c r="D1152" s="24"/>
    </row>
    <row r="1153" spans="3:4" x14ac:dyDescent="0.2">
      <c r="C1153" s="24"/>
      <c r="D1153" s="24"/>
    </row>
    <row r="1154" spans="3:4" x14ac:dyDescent="0.2">
      <c r="C1154" s="24"/>
      <c r="D1154" s="24"/>
    </row>
    <row r="1155" spans="3:4" x14ac:dyDescent="0.2">
      <c r="C1155" s="24"/>
      <c r="D1155" s="24"/>
    </row>
    <row r="1156" spans="3:4" x14ac:dyDescent="0.2">
      <c r="C1156" s="24"/>
      <c r="D1156" s="24"/>
    </row>
    <row r="1157" spans="3:4" x14ac:dyDescent="0.2">
      <c r="C1157" s="24"/>
      <c r="D1157" s="24"/>
    </row>
    <row r="1158" spans="3:4" x14ac:dyDescent="0.2">
      <c r="C1158" s="24"/>
      <c r="D1158" s="24"/>
    </row>
    <row r="1159" spans="3:4" x14ac:dyDescent="0.2">
      <c r="C1159" s="24"/>
      <c r="D1159" s="24"/>
    </row>
    <row r="1160" spans="3:4" x14ac:dyDescent="0.2">
      <c r="C1160" s="24"/>
      <c r="D1160" s="24"/>
    </row>
    <row r="1161" spans="3:4" x14ac:dyDescent="0.2">
      <c r="C1161" s="24"/>
      <c r="D1161" s="24"/>
    </row>
    <row r="1162" spans="3:4" x14ac:dyDescent="0.2">
      <c r="C1162" s="24"/>
      <c r="D1162" s="24"/>
    </row>
    <row r="1163" spans="3:4" x14ac:dyDescent="0.2">
      <c r="C1163" s="24"/>
      <c r="D1163" s="24"/>
    </row>
    <row r="1164" spans="3:4" x14ac:dyDescent="0.2">
      <c r="C1164" s="24"/>
      <c r="D1164" s="24"/>
    </row>
    <row r="1165" spans="3:4" x14ac:dyDescent="0.2">
      <c r="C1165" s="24"/>
      <c r="D1165" s="24"/>
    </row>
    <row r="1166" spans="3:4" x14ac:dyDescent="0.2">
      <c r="C1166" s="24"/>
      <c r="D1166" s="24"/>
    </row>
    <row r="1167" spans="3:4" x14ac:dyDescent="0.2">
      <c r="C1167" s="24"/>
      <c r="D1167" s="24"/>
    </row>
    <row r="1168" spans="3:4" x14ac:dyDescent="0.2">
      <c r="C1168" s="24"/>
      <c r="D1168" s="24"/>
    </row>
    <row r="1169" spans="3:4" x14ac:dyDescent="0.2">
      <c r="C1169" s="24"/>
      <c r="D1169" s="24"/>
    </row>
    <row r="1170" spans="3:4" x14ac:dyDescent="0.2">
      <c r="C1170" s="24"/>
      <c r="D1170" s="24"/>
    </row>
    <row r="1171" spans="3:4" x14ac:dyDescent="0.2">
      <c r="C1171" s="24"/>
      <c r="D1171" s="24"/>
    </row>
    <row r="1172" spans="3:4" x14ac:dyDescent="0.2">
      <c r="C1172" s="24"/>
      <c r="D1172" s="24"/>
    </row>
    <row r="1173" spans="3:4" x14ac:dyDescent="0.2">
      <c r="C1173" s="24"/>
      <c r="D1173" s="24"/>
    </row>
    <row r="1174" spans="3:4" x14ac:dyDescent="0.2">
      <c r="C1174" s="24"/>
      <c r="D1174" s="24"/>
    </row>
    <row r="1175" spans="3:4" x14ac:dyDescent="0.2">
      <c r="C1175" s="24"/>
      <c r="D1175" s="24"/>
    </row>
    <row r="1176" spans="3:4" x14ac:dyDescent="0.2">
      <c r="C1176" s="24"/>
      <c r="D1176" s="24"/>
    </row>
    <row r="1177" spans="3:4" x14ac:dyDescent="0.2">
      <c r="C1177" s="24"/>
      <c r="D1177" s="24"/>
    </row>
    <row r="1178" spans="3:4" x14ac:dyDescent="0.2">
      <c r="C1178" s="24"/>
      <c r="D1178" s="24"/>
    </row>
    <row r="1179" spans="3:4" x14ac:dyDescent="0.2">
      <c r="C1179" s="24"/>
      <c r="D1179" s="24"/>
    </row>
    <row r="1180" spans="3:4" x14ac:dyDescent="0.2">
      <c r="C1180" s="24"/>
      <c r="D1180" s="24"/>
    </row>
    <row r="1181" spans="3:4" x14ac:dyDescent="0.2">
      <c r="C1181" s="24"/>
      <c r="D1181" s="24"/>
    </row>
    <row r="1182" spans="3:4" x14ac:dyDescent="0.2">
      <c r="C1182" s="24"/>
      <c r="D1182" s="24"/>
    </row>
    <row r="1183" spans="3:4" x14ac:dyDescent="0.2">
      <c r="C1183" s="24"/>
      <c r="D1183" s="24"/>
    </row>
    <row r="1184" spans="3:4" x14ac:dyDescent="0.2">
      <c r="C1184" s="24"/>
      <c r="D1184" s="24"/>
    </row>
    <row r="1185" spans="3:4" x14ac:dyDescent="0.2">
      <c r="C1185" s="24"/>
      <c r="D1185" s="24"/>
    </row>
    <row r="1186" spans="3:4" x14ac:dyDescent="0.2">
      <c r="C1186" s="24"/>
      <c r="D1186" s="24"/>
    </row>
    <row r="1187" spans="3:4" x14ac:dyDescent="0.2">
      <c r="C1187" s="24"/>
      <c r="D1187" s="24"/>
    </row>
    <row r="1188" spans="3:4" x14ac:dyDescent="0.2">
      <c r="C1188" s="24"/>
      <c r="D1188" s="24"/>
    </row>
    <row r="1189" spans="3:4" x14ac:dyDescent="0.2">
      <c r="C1189" s="24"/>
      <c r="D1189" s="24"/>
    </row>
    <row r="1190" spans="3:4" x14ac:dyDescent="0.2">
      <c r="C1190" s="24"/>
      <c r="D1190" s="24"/>
    </row>
    <row r="1191" spans="3:4" x14ac:dyDescent="0.2">
      <c r="C1191" s="24"/>
      <c r="D1191" s="24"/>
    </row>
    <row r="1192" spans="3:4" x14ac:dyDescent="0.2">
      <c r="C1192" s="24"/>
      <c r="D1192" s="24"/>
    </row>
    <row r="1193" spans="3:4" x14ac:dyDescent="0.2">
      <c r="C1193" s="24"/>
      <c r="D1193" s="24"/>
    </row>
    <row r="1194" spans="3:4" x14ac:dyDescent="0.2">
      <c r="C1194" s="24"/>
      <c r="D1194" s="24"/>
    </row>
    <row r="1195" spans="3:4" x14ac:dyDescent="0.2">
      <c r="C1195" s="24"/>
      <c r="D1195" s="24"/>
    </row>
    <row r="1196" spans="3:4" x14ac:dyDescent="0.2">
      <c r="C1196" s="24"/>
      <c r="D1196" s="24"/>
    </row>
    <row r="1197" spans="3:4" x14ac:dyDescent="0.2">
      <c r="C1197" s="24"/>
      <c r="D1197" s="24"/>
    </row>
    <row r="1198" spans="3:4" x14ac:dyDescent="0.2">
      <c r="C1198" s="24"/>
      <c r="D1198" s="24"/>
    </row>
    <row r="1199" spans="3:4" x14ac:dyDescent="0.2">
      <c r="C1199" s="24"/>
      <c r="D1199" s="24"/>
    </row>
    <row r="1200" spans="3:4" x14ac:dyDescent="0.2">
      <c r="C1200" s="24"/>
      <c r="D1200" s="24"/>
    </row>
    <row r="1201" spans="3:4" x14ac:dyDescent="0.2">
      <c r="C1201" s="24"/>
      <c r="D1201" s="24"/>
    </row>
    <row r="1202" spans="3:4" x14ac:dyDescent="0.2">
      <c r="C1202" s="24"/>
      <c r="D1202" s="24"/>
    </row>
    <row r="1203" spans="3:4" x14ac:dyDescent="0.2">
      <c r="C1203" s="24"/>
      <c r="D1203" s="24"/>
    </row>
    <row r="1204" spans="3:4" x14ac:dyDescent="0.2">
      <c r="C1204" s="24"/>
      <c r="D1204" s="24"/>
    </row>
    <row r="1205" spans="3:4" x14ac:dyDescent="0.2">
      <c r="C1205" s="24"/>
      <c r="D1205" s="24"/>
    </row>
    <row r="1206" spans="3:4" x14ac:dyDescent="0.2">
      <c r="C1206" s="24"/>
      <c r="D1206" s="24"/>
    </row>
    <row r="1207" spans="3:4" x14ac:dyDescent="0.2">
      <c r="C1207" s="24"/>
      <c r="D1207" s="24"/>
    </row>
    <row r="1208" spans="3:4" x14ac:dyDescent="0.2">
      <c r="C1208" s="24"/>
      <c r="D1208" s="24"/>
    </row>
    <row r="1209" spans="3:4" x14ac:dyDescent="0.2">
      <c r="C1209" s="24"/>
      <c r="D1209" s="24"/>
    </row>
    <row r="1210" spans="3:4" x14ac:dyDescent="0.2">
      <c r="C1210" s="24"/>
      <c r="D1210" s="24"/>
    </row>
    <row r="1211" spans="3:4" x14ac:dyDescent="0.2">
      <c r="C1211" s="24"/>
      <c r="D1211" s="24"/>
    </row>
    <row r="1212" spans="3:4" x14ac:dyDescent="0.2">
      <c r="C1212" s="24"/>
      <c r="D1212" s="24"/>
    </row>
    <row r="1213" spans="3:4" x14ac:dyDescent="0.2">
      <c r="C1213" s="24"/>
      <c r="D1213" s="24"/>
    </row>
    <row r="1214" spans="3:4" x14ac:dyDescent="0.2">
      <c r="C1214" s="24"/>
      <c r="D1214" s="24"/>
    </row>
    <row r="1215" spans="3:4" x14ac:dyDescent="0.2">
      <c r="C1215" s="24"/>
      <c r="D1215" s="24"/>
    </row>
    <row r="1216" spans="3:4" x14ac:dyDescent="0.2">
      <c r="C1216" s="24"/>
      <c r="D1216" s="24"/>
    </row>
    <row r="1217" spans="3:4" x14ac:dyDescent="0.2">
      <c r="C1217" s="24"/>
      <c r="D1217" s="24"/>
    </row>
    <row r="1218" spans="3:4" x14ac:dyDescent="0.2">
      <c r="C1218" s="24"/>
      <c r="D1218" s="24"/>
    </row>
    <row r="1219" spans="3:4" x14ac:dyDescent="0.2">
      <c r="C1219" s="24"/>
      <c r="D1219" s="24"/>
    </row>
    <row r="1220" spans="3:4" x14ac:dyDescent="0.2">
      <c r="C1220" s="24"/>
      <c r="D1220" s="24"/>
    </row>
    <row r="1221" spans="3:4" x14ac:dyDescent="0.2">
      <c r="C1221" s="24"/>
      <c r="D1221" s="24"/>
    </row>
    <row r="1222" spans="3:4" x14ac:dyDescent="0.2">
      <c r="C1222" s="24"/>
      <c r="D1222" s="24"/>
    </row>
    <row r="1223" spans="3:4" x14ac:dyDescent="0.2">
      <c r="C1223" s="24"/>
      <c r="D1223" s="24"/>
    </row>
    <row r="1224" spans="3:4" x14ac:dyDescent="0.2">
      <c r="C1224" s="24"/>
      <c r="D1224" s="24"/>
    </row>
    <row r="1225" spans="3:4" x14ac:dyDescent="0.2">
      <c r="C1225" s="24"/>
      <c r="D1225" s="24"/>
    </row>
    <row r="1226" spans="3:4" x14ac:dyDescent="0.2">
      <c r="C1226" s="24"/>
      <c r="D1226" s="24"/>
    </row>
    <row r="1227" spans="3:4" x14ac:dyDescent="0.2">
      <c r="C1227" s="24"/>
      <c r="D1227" s="24"/>
    </row>
    <row r="1228" spans="3:4" x14ac:dyDescent="0.2">
      <c r="C1228" s="24"/>
      <c r="D1228" s="24"/>
    </row>
    <row r="1229" spans="3:4" x14ac:dyDescent="0.2">
      <c r="C1229" s="24"/>
      <c r="D1229" s="24"/>
    </row>
    <row r="1230" spans="3:4" x14ac:dyDescent="0.2">
      <c r="C1230" s="24"/>
      <c r="D1230" s="24"/>
    </row>
    <row r="1231" spans="3:4" x14ac:dyDescent="0.2">
      <c r="C1231" s="24"/>
      <c r="D1231" s="24"/>
    </row>
    <row r="1232" spans="3:4" x14ac:dyDescent="0.2">
      <c r="C1232" s="24"/>
      <c r="D1232" s="24"/>
    </row>
    <row r="1233" spans="3:4" x14ac:dyDescent="0.2">
      <c r="C1233" s="24"/>
      <c r="D1233" s="24"/>
    </row>
    <row r="1234" spans="3:4" x14ac:dyDescent="0.2">
      <c r="C1234" s="24"/>
      <c r="D1234" s="24"/>
    </row>
    <row r="1235" spans="3:4" x14ac:dyDescent="0.2">
      <c r="C1235" s="24"/>
      <c r="D1235" s="24"/>
    </row>
    <row r="1236" spans="3:4" x14ac:dyDescent="0.2">
      <c r="C1236" s="24"/>
      <c r="D1236" s="24"/>
    </row>
    <row r="1237" spans="3:4" x14ac:dyDescent="0.2">
      <c r="C1237" s="24"/>
      <c r="D1237" s="24"/>
    </row>
    <row r="1238" spans="3:4" x14ac:dyDescent="0.2">
      <c r="C1238" s="24"/>
      <c r="D1238" s="24"/>
    </row>
    <row r="1239" spans="3:4" x14ac:dyDescent="0.2">
      <c r="C1239" s="24"/>
      <c r="D1239" s="24"/>
    </row>
    <row r="1240" spans="3:4" x14ac:dyDescent="0.2">
      <c r="C1240" s="24"/>
      <c r="D1240" s="24"/>
    </row>
    <row r="1241" spans="3:4" x14ac:dyDescent="0.2">
      <c r="C1241" s="24"/>
      <c r="D1241" s="24"/>
    </row>
    <row r="1242" spans="3:4" x14ac:dyDescent="0.2">
      <c r="C1242" s="24"/>
      <c r="D1242" s="24"/>
    </row>
    <row r="1243" spans="3:4" x14ac:dyDescent="0.2">
      <c r="C1243" s="24"/>
      <c r="D1243" s="24"/>
    </row>
    <row r="1244" spans="3:4" x14ac:dyDescent="0.2">
      <c r="C1244" s="24"/>
      <c r="D1244" s="24"/>
    </row>
    <row r="1245" spans="3:4" x14ac:dyDescent="0.2">
      <c r="C1245" s="24"/>
      <c r="D1245" s="24"/>
    </row>
    <row r="1246" spans="3:4" x14ac:dyDescent="0.2">
      <c r="C1246" s="24"/>
      <c r="D1246" s="24"/>
    </row>
    <row r="1247" spans="3:4" x14ac:dyDescent="0.2">
      <c r="C1247" s="24"/>
      <c r="D1247" s="24"/>
    </row>
    <row r="1248" spans="3:4" x14ac:dyDescent="0.2">
      <c r="C1248" s="24"/>
      <c r="D1248" s="24"/>
    </row>
    <row r="1249" spans="3:4" x14ac:dyDescent="0.2">
      <c r="C1249" s="24"/>
      <c r="D1249" s="24"/>
    </row>
    <row r="1250" spans="3:4" x14ac:dyDescent="0.2">
      <c r="C1250" s="24"/>
      <c r="D1250" s="24"/>
    </row>
    <row r="1251" spans="3:4" x14ac:dyDescent="0.2">
      <c r="C1251" s="24"/>
      <c r="D1251" s="24"/>
    </row>
    <row r="1252" spans="3:4" x14ac:dyDescent="0.2">
      <c r="C1252" s="24"/>
      <c r="D1252" s="24"/>
    </row>
    <row r="1253" spans="3:4" x14ac:dyDescent="0.2">
      <c r="C1253" s="24"/>
      <c r="D1253" s="24"/>
    </row>
    <row r="1254" spans="3:4" x14ac:dyDescent="0.2">
      <c r="C1254" s="24"/>
      <c r="D1254" s="24"/>
    </row>
    <row r="1255" spans="3:4" x14ac:dyDescent="0.2">
      <c r="C1255" s="24"/>
      <c r="D1255" s="24"/>
    </row>
    <row r="1256" spans="3:4" x14ac:dyDescent="0.2">
      <c r="C1256" s="24"/>
      <c r="D1256" s="24"/>
    </row>
    <row r="1257" spans="3:4" x14ac:dyDescent="0.2">
      <c r="C1257" s="24"/>
      <c r="D1257" s="24"/>
    </row>
    <row r="1258" spans="3:4" x14ac:dyDescent="0.2">
      <c r="C1258" s="24"/>
      <c r="D1258" s="24"/>
    </row>
    <row r="1259" spans="3:4" x14ac:dyDescent="0.2">
      <c r="C1259" s="24"/>
      <c r="D1259" s="24"/>
    </row>
    <row r="1260" spans="3:4" x14ac:dyDescent="0.2">
      <c r="C1260" s="24"/>
      <c r="D1260" s="24"/>
    </row>
    <row r="1261" spans="3:4" x14ac:dyDescent="0.2">
      <c r="C1261" s="24"/>
      <c r="D1261" s="24"/>
    </row>
    <row r="1262" spans="3:4" x14ac:dyDescent="0.2">
      <c r="C1262" s="24"/>
      <c r="D1262" s="24"/>
    </row>
    <row r="1263" spans="3:4" x14ac:dyDescent="0.2">
      <c r="C1263" s="24"/>
      <c r="D1263" s="24"/>
    </row>
    <row r="1264" spans="3:4" x14ac:dyDescent="0.2">
      <c r="C1264" s="24"/>
      <c r="D1264" s="24"/>
    </row>
    <row r="1265" spans="3:4" x14ac:dyDescent="0.2">
      <c r="C1265" s="24"/>
      <c r="D1265" s="24"/>
    </row>
    <row r="1266" spans="3:4" x14ac:dyDescent="0.2">
      <c r="C1266" s="24"/>
      <c r="D1266" s="24"/>
    </row>
    <row r="1267" spans="3:4" x14ac:dyDescent="0.2">
      <c r="C1267" s="24"/>
      <c r="D1267" s="24"/>
    </row>
    <row r="1268" spans="3:4" x14ac:dyDescent="0.2">
      <c r="C1268" s="24"/>
      <c r="D1268" s="24"/>
    </row>
    <row r="1269" spans="3:4" x14ac:dyDescent="0.2">
      <c r="C1269" s="24"/>
      <c r="D1269" s="24"/>
    </row>
    <row r="1270" spans="3:4" x14ac:dyDescent="0.2">
      <c r="C1270" s="24"/>
      <c r="D1270" s="24"/>
    </row>
    <row r="1271" spans="3:4" x14ac:dyDescent="0.2">
      <c r="C1271" s="24"/>
      <c r="D1271" s="24"/>
    </row>
    <row r="1272" spans="3:4" x14ac:dyDescent="0.2">
      <c r="C1272" s="24"/>
      <c r="D1272" s="24"/>
    </row>
    <row r="1273" spans="3:4" x14ac:dyDescent="0.2">
      <c r="C1273" s="24"/>
      <c r="D1273" s="24"/>
    </row>
    <row r="1274" spans="3:4" x14ac:dyDescent="0.2">
      <c r="C1274" s="24"/>
      <c r="D1274" s="24"/>
    </row>
    <row r="1275" spans="3:4" x14ac:dyDescent="0.2">
      <c r="C1275" s="24"/>
      <c r="D1275" s="24"/>
    </row>
    <row r="1276" spans="3:4" x14ac:dyDescent="0.2">
      <c r="C1276" s="24"/>
      <c r="D1276" s="24"/>
    </row>
    <row r="1277" spans="3:4" x14ac:dyDescent="0.2">
      <c r="C1277" s="24"/>
      <c r="D1277" s="24"/>
    </row>
    <row r="1278" spans="3:4" x14ac:dyDescent="0.2">
      <c r="C1278" s="24"/>
      <c r="D1278" s="24"/>
    </row>
    <row r="1279" spans="3:4" x14ac:dyDescent="0.2">
      <c r="C1279" s="24"/>
      <c r="D1279" s="24"/>
    </row>
    <row r="1280" spans="3:4" x14ac:dyDescent="0.2">
      <c r="C1280" s="24"/>
      <c r="D1280" s="24"/>
    </row>
    <row r="1281" spans="3:4" x14ac:dyDescent="0.2">
      <c r="C1281" s="24"/>
      <c r="D1281" s="24"/>
    </row>
    <row r="1282" spans="3:4" x14ac:dyDescent="0.2">
      <c r="C1282" s="24"/>
      <c r="D1282" s="24"/>
    </row>
    <row r="1283" spans="3:4" x14ac:dyDescent="0.2">
      <c r="C1283" s="24"/>
      <c r="D1283" s="24"/>
    </row>
    <row r="1284" spans="3:4" x14ac:dyDescent="0.2">
      <c r="C1284" s="24"/>
      <c r="D1284" s="24"/>
    </row>
    <row r="1285" spans="3:4" x14ac:dyDescent="0.2">
      <c r="C1285" s="24"/>
      <c r="D1285" s="24"/>
    </row>
    <row r="1286" spans="3:4" x14ac:dyDescent="0.2">
      <c r="C1286" s="24"/>
      <c r="D1286" s="24"/>
    </row>
    <row r="1287" spans="3:4" x14ac:dyDescent="0.2">
      <c r="C1287" s="24"/>
      <c r="D1287" s="24"/>
    </row>
    <row r="1288" spans="3:4" x14ac:dyDescent="0.2">
      <c r="C1288" s="24"/>
      <c r="D1288" s="24"/>
    </row>
    <row r="1289" spans="3:4" x14ac:dyDescent="0.2">
      <c r="C1289" s="24"/>
      <c r="D1289" s="24"/>
    </row>
    <row r="1290" spans="3:4" x14ac:dyDescent="0.2">
      <c r="C1290" s="24"/>
      <c r="D1290" s="24"/>
    </row>
    <row r="1291" spans="3:4" x14ac:dyDescent="0.2">
      <c r="C1291" s="24"/>
      <c r="D1291" s="24"/>
    </row>
    <row r="1292" spans="3:4" x14ac:dyDescent="0.2">
      <c r="C1292" s="24"/>
      <c r="D1292" s="24"/>
    </row>
    <row r="1293" spans="3:4" x14ac:dyDescent="0.2">
      <c r="C1293" s="24"/>
      <c r="D1293" s="24"/>
    </row>
    <row r="1294" spans="3:4" x14ac:dyDescent="0.2">
      <c r="C1294" s="24"/>
      <c r="D1294" s="24"/>
    </row>
    <row r="1295" spans="3:4" x14ac:dyDescent="0.2">
      <c r="C1295" s="24"/>
      <c r="D1295" s="24"/>
    </row>
    <row r="1296" spans="3:4" x14ac:dyDescent="0.2">
      <c r="C1296" s="24"/>
      <c r="D1296" s="24"/>
    </row>
    <row r="1297" spans="3:4" x14ac:dyDescent="0.2">
      <c r="C1297" s="24"/>
      <c r="D1297" s="24"/>
    </row>
    <row r="1298" spans="3:4" x14ac:dyDescent="0.2">
      <c r="C1298" s="24"/>
      <c r="D1298" s="24"/>
    </row>
    <row r="1299" spans="3:4" x14ac:dyDescent="0.2">
      <c r="C1299" s="24"/>
      <c r="D1299" s="24"/>
    </row>
    <row r="1300" spans="3:4" x14ac:dyDescent="0.2">
      <c r="C1300" s="24"/>
      <c r="D1300" s="24"/>
    </row>
    <row r="1301" spans="3:4" x14ac:dyDescent="0.2">
      <c r="C1301" s="24"/>
      <c r="D1301" s="24"/>
    </row>
    <row r="1302" spans="3:4" x14ac:dyDescent="0.2">
      <c r="C1302" s="24"/>
      <c r="D1302" s="24"/>
    </row>
    <row r="1303" spans="3:4" x14ac:dyDescent="0.2">
      <c r="C1303" s="24"/>
      <c r="D1303" s="24"/>
    </row>
    <row r="1304" spans="3:4" x14ac:dyDescent="0.2">
      <c r="C1304" s="24"/>
      <c r="D1304" s="24"/>
    </row>
    <row r="1305" spans="3:4" x14ac:dyDescent="0.2">
      <c r="C1305" s="24"/>
      <c r="D1305" s="24"/>
    </row>
    <row r="1306" spans="3:4" x14ac:dyDescent="0.2">
      <c r="C1306" s="24"/>
      <c r="D1306" s="24"/>
    </row>
    <row r="1307" spans="3:4" x14ac:dyDescent="0.2">
      <c r="C1307" s="24"/>
      <c r="D1307" s="24"/>
    </row>
    <row r="1308" spans="3:4" x14ac:dyDescent="0.2">
      <c r="C1308" s="24"/>
      <c r="D1308" s="24"/>
    </row>
    <row r="1309" spans="3:4" x14ac:dyDescent="0.2">
      <c r="C1309" s="24"/>
      <c r="D1309" s="24"/>
    </row>
    <row r="1310" spans="3:4" x14ac:dyDescent="0.2">
      <c r="C1310" s="24"/>
      <c r="D1310" s="24"/>
    </row>
    <row r="1311" spans="3:4" x14ac:dyDescent="0.2">
      <c r="C1311" s="24"/>
      <c r="D1311" s="24"/>
    </row>
    <row r="1312" spans="3:4" x14ac:dyDescent="0.2">
      <c r="C1312" s="24"/>
      <c r="D1312" s="24"/>
    </row>
    <row r="1313" spans="3:4" x14ac:dyDescent="0.2">
      <c r="C1313" s="24"/>
      <c r="D1313" s="24"/>
    </row>
    <row r="1314" spans="3:4" x14ac:dyDescent="0.2">
      <c r="C1314" s="24"/>
      <c r="D1314" s="24"/>
    </row>
    <row r="1315" spans="3:4" x14ac:dyDescent="0.2">
      <c r="C1315" s="24"/>
      <c r="D1315" s="24"/>
    </row>
    <row r="1316" spans="3:4" x14ac:dyDescent="0.2">
      <c r="C1316" s="24"/>
      <c r="D1316" s="24"/>
    </row>
    <row r="1317" spans="3:4" x14ac:dyDescent="0.2">
      <c r="C1317" s="24"/>
      <c r="D1317" s="24"/>
    </row>
    <row r="1318" spans="3:4" x14ac:dyDescent="0.2">
      <c r="C1318" s="24"/>
      <c r="D1318" s="24"/>
    </row>
    <row r="1319" spans="3:4" x14ac:dyDescent="0.2">
      <c r="C1319" s="24"/>
      <c r="D1319" s="24"/>
    </row>
    <row r="1320" spans="3:4" x14ac:dyDescent="0.2">
      <c r="C1320" s="24"/>
      <c r="D1320" s="24"/>
    </row>
    <row r="1321" spans="3:4" x14ac:dyDescent="0.2">
      <c r="C1321" s="24"/>
      <c r="D1321" s="24"/>
    </row>
    <row r="1322" spans="3:4" x14ac:dyDescent="0.2">
      <c r="C1322" s="24"/>
      <c r="D1322" s="24"/>
    </row>
    <row r="1323" spans="3:4" x14ac:dyDescent="0.2">
      <c r="C1323" s="24"/>
      <c r="D1323" s="24"/>
    </row>
    <row r="1324" spans="3:4" x14ac:dyDescent="0.2">
      <c r="C1324" s="24"/>
      <c r="D1324" s="24"/>
    </row>
    <row r="1325" spans="3:4" x14ac:dyDescent="0.2">
      <c r="C1325" s="24"/>
      <c r="D1325" s="24"/>
    </row>
    <row r="1326" spans="3:4" x14ac:dyDescent="0.2">
      <c r="C1326" s="24"/>
      <c r="D1326" s="24"/>
    </row>
    <row r="1327" spans="3:4" x14ac:dyDescent="0.2">
      <c r="C1327" s="24"/>
      <c r="D1327" s="24"/>
    </row>
    <row r="1328" spans="3:4" x14ac:dyDescent="0.2">
      <c r="C1328" s="24"/>
      <c r="D1328" s="24"/>
    </row>
    <row r="1329" spans="3:4" x14ac:dyDescent="0.2">
      <c r="C1329" s="24"/>
      <c r="D1329" s="24"/>
    </row>
    <row r="1330" spans="3:4" x14ac:dyDescent="0.2">
      <c r="C1330" s="24"/>
      <c r="D1330" s="24"/>
    </row>
    <row r="1331" spans="3:4" x14ac:dyDescent="0.2">
      <c r="C1331" s="24"/>
      <c r="D1331" s="24"/>
    </row>
    <row r="1332" spans="3:4" x14ac:dyDescent="0.2">
      <c r="C1332" s="24"/>
      <c r="D1332" s="24"/>
    </row>
    <row r="1333" spans="3:4" x14ac:dyDescent="0.2">
      <c r="C1333" s="24"/>
      <c r="D1333" s="24"/>
    </row>
    <row r="1334" spans="3:4" x14ac:dyDescent="0.2">
      <c r="C1334" s="24"/>
      <c r="D1334" s="24"/>
    </row>
    <row r="1335" spans="3:4" x14ac:dyDescent="0.2">
      <c r="C1335" s="24"/>
      <c r="D1335" s="24"/>
    </row>
    <row r="1336" spans="3:4" x14ac:dyDescent="0.2">
      <c r="C1336" s="24"/>
      <c r="D1336" s="24"/>
    </row>
    <row r="1337" spans="3:4" x14ac:dyDescent="0.2">
      <c r="C1337" s="24"/>
      <c r="D1337" s="24"/>
    </row>
    <row r="1338" spans="3:4" x14ac:dyDescent="0.2">
      <c r="C1338" s="24"/>
      <c r="D1338" s="24"/>
    </row>
    <row r="1339" spans="3:4" x14ac:dyDescent="0.2">
      <c r="C1339" s="24"/>
      <c r="D1339" s="24"/>
    </row>
    <row r="1340" spans="3:4" x14ac:dyDescent="0.2">
      <c r="C1340" s="24"/>
      <c r="D1340" s="24"/>
    </row>
    <row r="1341" spans="3:4" x14ac:dyDescent="0.2">
      <c r="C1341" s="24"/>
      <c r="D1341" s="24"/>
    </row>
    <row r="1342" spans="3:4" x14ac:dyDescent="0.2">
      <c r="C1342" s="24"/>
      <c r="D1342" s="24"/>
    </row>
    <row r="1343" spans="3:4" x14ac:dyDescent="0.2">
      <c r="C1343" s="24"/>
      <c r="D1343" s="24"/>
    </row>
    <row r="1344" spans="3:4" x14ac:dyDescent="0.2">
      <c r="C1344" s="24"/>
      <c r="D1344" s="24"/>
    </row>
    <row r="1345" spans="3:4" x14ac:dyDescent="0.2">
      <c r="C1345" s="24"/>
      <c r="D1345" s="24"/>
    </row>
    <row r="1346" spans="3:4" x14ac:dyDescent="0.2">
      <c r="C1346" s="24"/>
      <c r="D1346" s="24"/>
    </row>
    <row r="1347" spans="3:4" x14ac:dyDescent="0.2">
      <c r="C1347" s="24"/>
      <c r="D1347" s="24"/>
    </row>
    <row r="1348" spans="3:4" x14ac:dyDescent="0.2">
      <c r="C1348" s="24"/>
      <c r="D1348" s="24"/>
    </row>
    <row r="1349" spans="3:4" x14ac:dyDescent="0.2">
      <c r="C1349" s="24"/>
      <c r="D1349" s="24"/>
    </row>
    <row r="1350" spans="3:4" x14ac:dyDescent="0.2">
      <c r="C1350" s="24"/>
      <c r="D1350" s="24"/>
    </row>
    <row r="1351" spans="3:4" x14ac:dyDescent="0.2">
      <c r="C1351" s="24"/>
      <c r="D1351" s="24"/>
    </row>
    <row r="1352" spans="3:4" x14ac:dyDescent="0.2">
      <c r="C1352" s="24"/>
      <c r="D1352" s="24"/>
    </row>
    <row r="1353" spans="3:4" x14ac:dyDescent="0.2">
      <c r="C1353" s="24"/>
      <c r="D1353" s="24"/>
    </row>
    <row r="1354" spans="3:4" x14ac:dyDescent="0.2">
      <c r="C1354" s="24"/>
      <c r="D1354" s="24"/>
    </row>
    <row r="1355" spans="3:4" x14ac:dyDescent="0.2">
      <c r="C1355" s="24"/>
      <c r="D1355" s="24"/>
    </row>
    <row r="1356" spans="3:4" x14ac:dyDescent="0.2">
      <c r="C1356" s="24"/>
      <c r="D1356" s="24"/>
    </row>
    <row r="1357" spans="3:4" x14ac:dyDescent="0.2">
      <c r="C1357" s="24"/>
      <c r="D1357" s="24"/>
    </row>
    <row r="1358" spans="3:4" x14ac:dyDescent="0.2">
      <c r="C1358" s="24"/>
      <c r="D1358" s="24"/>
    </row>
    <row r="1359" spans="3:4" x14ac:dyDescent="0.2">
      <c r="C1359" s="24"/>
      <c r="D1359" s="24"/>
    </row>
    <row r="1360" spans="3:4" x14ac:dyDescent="0.2">
      <c r="C1360" s="24"/>
      <c r="D1360" s="24"/>
    </row>
    <row r="1361" spans="3:4" x14ac:dyDescent="0.2">
      <c r="C1361" s="24"/>
      <c r="D1361" s="24"/>
    </row>
    <row r="1362" spans="3:4" x14ac:dyDescent="0.2">
      <c r="C1362" s="24"/>
      <c r="D1362" s="24"/>
    </row>
    <row r="1363" spans="3:4" x14ac:dyDescent="0.2">
      <c r="C1363" s="24"/>
      <c r="D1363" s="24"/>
    </row>
    <row r="1364" spans="3:4" x14ac:dyDescent="0.2">
      <c r="C1364" s="24"/>
      <c r="D1364" s="24"/>
    </row>
    <row r="1365" spans="3:4" x14ac:dyDescent="0.2">
      <c r="C1365" s="24"/>
      <c r="D1365" s="24"/>
    </row>
    <row r="1366" spans="3:4" x14ac:dyDescent="0.2">
      <c r="C1366" s="24"/>
      <c r="D1366" s="24"/>
    </row>
    <row r="1367" spans="3:4" x14ac:dyDescent="0.2">
      <c r="C1367" s="24"/>
      <c r="D1367" s="24"/>
    </row>
    <row r="1368" spans="3:4" x14ac:dyDescent="0.2">
      <c r="C1368" s="24"/>
      <c r="D1368" s="24"/>
    </row>
    <row r="1369" spans="3:4" x14ac:dyDescent="0.2">
      <c r="C1369" s="24"/>
      <c r="D1369" s="24"/>
    </row>
    <row r="1370" spans="3:4" x14ac:dyDescent="0.2">
      <c r="C1370" s="24"/>
      <c r="D1370" s="24"/>
    </row>
    <row r="1371" spans="3:4" x14ac:dyDescent="0.2">
      <c r="C1371" s="24"/>
      <c r="D1371" s="24"/>
    </row>
    <row r="1372" spans="3:4" x14ac:dyDescent="0.2">
      <c r="C1372" s="24"/>
      <c r="D1372" s="24"/>
    </row>
    <row r="1373" spans="3:4" x14ac:dyDescent="0.2">
      <c r="C1373" s="24"/>
      <c r="D1373" s="24"/>
    </row>
    <row r="1374" spans="3:4" x14ac:dyDescent="0.2">
      <c r="C1374" s="24"/>
      <c r="D1374" s="24"/>
    </row>
    <row r="1375" spans="3:4" x14ac:dyDescent="0.2">
      <c r="C1375" s="24"/>
      <c r="D1375" s="24"/>
    </row>
    <row r="1376" spans="3:4" x14ac:dyDescent="0.2">
      <c r="C1376" s="24"/>
      <c r="D1376" s="24"/>
    </row>
    <row r="1377" spans="3:4" x14ac:dyDescent="0.2">
      <c r="C1377" s="24"/>
      <c r="D1377" s="24"/>
    </row>
    <row r="1378" spans="3:4" x14ac:dyDescent="0.2">
      <c r="C1378" s="24"/>
      <c r="D1378" s="24"/>
    </row>
    <row r="1379" spans="3:4" x14ac:dyDescent="0.2">
      <c r="C1379" s="24"/>
      <c r="D1379" s="24"/>
    </row>
    <row r="1380" spans="3:4" x14ac:dyDescent="0.2">
      <c r="C1380" s="24"/>
      <c r="D1380" s="24"/>
    </row>
    <row r="1381" spans="3:4" x14ac:dyDescent="0.2">
      <c r="C1381" s="24"/>
      <c r="D1381" s="24"/>
    </row>
    <row r="1382" spans="3:4" x14ac:dyDescent="0.2">
      <c r="C1382" s="24"/>
      <c r="D1382" s="24"/>
    </row>
    <row r="1383" spans="3:4" x14ac:dyDescent="0.2">
      <c r="C1383" s="24"/>
      <c r="D1383" s="24"/>
    </row>
    <row r="1384" spans="3:4" x14ac:dyDescent="0.2">
      <c r="C1384" s="24"/>
      <c r="D1384" s="24"/>
    </row>
    <row r="1385" spans="3:4" x14ac:dyDescent="0.2">
      <c r="C1385" s="24"/>
      <c r="D1385" s="24"/>
    </row>
    <row r="1386" spans="3:4" x14ac:dyDescent="0.2">
      <c r="C1386" s="24"/>
      <c r="D1386" s="24"/>
    </row>
    <row r="1387" spans="3:4" x14ac:dyDescent="0.2">
      <c r="C1387" s="24"/>
      <c r="D1387" s="24"/>
    </row>
    <row r="1388" spans="3:4" x14ac:dyDescent="0.2">
      <c r="C1388" s="24"/>
      <c r="D1388" s="24"/>
    </row>
    <row r="1389" spans="3:4" x14ac:dyDescent="0.2">
      <c r="C1389" s="24"/>
      <c r="D1389" s="24"/>
    </row>
    <row r="1390" spans="3:4" x14ac:dyDescent="0.2">
      <c r="C1390" s="24"/>
      <c r="D1390" s="24"/>
    </row>
    <row r="1391" spans="3:4" x14ac:dyDescent="0.2">
      <c r="C1391" s="24"/>
      <c r="D1391" s="24"/>
    </row>
    <row r="1392" spans="3:4" x14ac:dyDescent="0.2">
      <c r="C1392" s="24"/>
      <c r="D1392" s="24"/>
    </row>
    <row r="1393" spans="3:4" x14ac:dyDescent="0.2">
      <c r="C1393" s="24"/>
      <c r="D1393" s="24"/>
    </row>
    <row r="1394" spans="3:4" x14ac:dyDescent="0.2">
      <c r="C1394" s="24"/>
      <c r="D1394" s="24"/>
    </row>
    <row r="1395" spans="3:4" x14ac:dyDescent="0.2">
      <c r="C1395" s="24"/>
      <c r="D1395" s="24"/>
    </row>
    <row r="1396" spans="3:4" x14ac:dyDescent="0.2">
      <c r="C1396" s="24"/>
      <c r="D1396" s="24"/>
    </row>
    <row r="1397" spans="3:4" x14ac:dyDescent="0.2">
      <c r="C1397" s="24"/>
      <c r="D1397" s="24"/>
    </row>
    <row r="1398" spans="3:4" x14ac:dyDescent="0.2">
      <c r="C1398" s="24"/>
      <c r="D1398" s="24"/>
    </row>
    <row r="1399" spans="3:4" x14ac:dyDescent="0.2">
      <c r="C1399" s="24"/>
      <c r="D1399" s="24"/>
    </row>
    <row r="1400" spans="3:4" x14ac:dyDescent="0.2">
      <c r="C1400" s="24"/>
      <c r="D1400" s="24"/>
    </row>
    <row r="1401" spans="3:4" x14ac:dyDescent="0.2">
      <c r="C1401" s="24"/>
      <c r="D1401" s="24"/>
    </row>
    <row r="1402" spans="3:4" x14ac:dyDescent="0.2">
      <c r="C1402" s="24"/>
      <c r="D1402" s="24"/>
    </row>
    <row r="1403" spans="3:4" x14ac:dyDescent="0.2">
      <c r="C1403" s="24"/>
      <c r="D1403" s="24"/>
    </row>
    <row r="1404" spans="3:4" x14ac:dyDescent="0.2">
      <c r="C1404" s="24"/>
      <c r="D1404" s="24"/>
    </row>
    <row r="1405" spans="3:4" x14ac:dyDescent="0.2">
      <c r="C1405" s="24"/>
      <c r="D1405" s="24"/>
    </row>
    <row r="1406" spans="3:4" x14ac:dyDescent="0.2">
      <c r="C1406" s="24"/>
      <c r="D1406" s="24"/>
    </row>
    <row r="1407" spans="3:4" x14ac:dyDescent="0.2">
      <c r="C1407" s="24"/>
      <c r="D1407" s="24"/>
    </row>
    <row r="1408" spans="3:4" x14ac:dyDescent="0.2">
      <c r="C1408" s="24"/>
      <c r="D1408" s="24"/>
    </row>
    <row r="1409" spans="3:4" x14ac:dyDescent="0.2">
      <c r="C1409" s="24"/>
      <c r="D1409" s="24"/>
    </row>
    <row r="1410" spans="3:4" x14ac:dyDescent="0.2">
      <c r="C1410" s="24"/>
      <c r="D1410" s="24"/>
    </row>
    <row r="1411" spans="3:4" x14ac:dyDescent="0.2">
      <c r="C1411" s="24"/>
      <c r="D1411" s="24"/>
    </row>
    <row r="1412" spans="3:4" x14ac:dyDescent="0.2">
      <c r="C1412" s="24"/>
      <c r="D1412" s="24"/>
    </row>
    <row r="1413" spans="3:4" x14ac:dyDescent="0.2">
      <c r="C1413" s="24"/>
      <c r="D1413" s="24"/>
    </row>
    <row r="1414" spans="3:4" x14ac:dyDescent="0.2">
      <c r="C1414" s="24"/>
      <c r="D1414" s="24"/>
    </row>
    <row r="1415" spans="3:4" x14ac:dyDescent="0.2">
      <c r="C1415" s="24"/>
      <c r="D1415" s="24"/>
    </row>
    <row r="1416" spans="3:4" x14ac:dyDescent="0.2">
      <c r="C1416" s="24"/>
      <c r="D1416" s="24"/>
    </row>
    <row r="1417" spans="3:4" x14ac:dyDescent="0.2">
      <c r="C1417" s="24"/>
      <c r="D1417" s="24"/>
    </row>
    <row r="1418" spans="3:4" x14ac:dyDescent="0.2">
      <c r="C1418" s="24"/>
      <c r="D1418" s="24"/>
    </row>
    <row r="1419" spans="3:4" x14ac:dyDescent="0.2">
      <c r="C1419" s="24"/>
      <c r="D1419" s="24"/>
    </row>
    <row r="1420" spans="3:4" x14ac:dyDescent="0.2">
      <c r="C1420" s="24"/>
      <c r="D1420" s="24"/>
    </row>
    <row r="1421" spans="3:4" x14ac:dyDescent="0.2">
      <c r="C1421" s="24"/>
      <c r="D1421" s="24"/>
    </row>
    <row r="1422" spans="3:4" x14ac:dyDescent="0.2">
      <c r="C1422" s="24"/>
      <c r="D1422" s="24"/>
    </row>
    <row r="1423" spans="3:4" x14ac:dyDescent="0.2">
      <c r="C1423" s="24"/>
      <c r="D1423" s="24"/>
    </row>
    <row r="1424" spans="3:4" x14ac:dyDescent="0.2">
      <c r="C1424" s="24"/>
      <c r="D1424" s="24"/>
    </row>
    <row r="1425" spans="3:4" x14ac:dyDescent="0.2">
      <c r="C1425" s="24"/>
      <c r="D1425" s="24"/>
    </row>
    <row r="1426" spans="3:4" x14ac:dyDescent="0.2">
      <c r="C1426" s="24"/>
      <c r="D1426" s="24"/>
    </row>
    <row r="1427" spans="3:4" x14ac:dyDescent="0.2">
      <c r="C1427" s="24"/>
      <c r="D1427" s="24"/>
    </row>
    <row r="1428" spans="3:4" x14ac:dyDescent="0.2">
      <c r="C1428" s="24"/>
      <c r="D1428" s="24"/>
    </row>
    <row r="1429" spans="3:4" x14ac:dyDescent="0.2">
      <c r="C1429" s="24"/>
      <c r="D1429" s="24"/>
    </row>
    <row r="1430" spans="3:4" x14ac:dyDescent="0.2">
      <c r="C1430" s="24"/>
      <c r="D1430" s="24"/>
    </row>
    <row r="1431" spans="3:4" x14ac:dyDescent="0.2">
      <c r="C1431" s="24"/>
      <c r="D1431" s="24"/>
    </row>
    <row r="1432" spans="3:4" x14ac:dyDescent="0.2">
      <c r="C1432" s="24"/>
      <c r="D1432" s="24"/>
    </row>
    <row r="1433" spans="3:4" x14ac:dyDescent="0.2">
      <c r="C1433" s="24"/>
      <c r="D1433" s="24"/>
    </row>
    <row r="1434" spans="3:4" x14ac:dyDescent="0.2">
      <c r="C1434" s="24"/>
      <c r="D1434" s="24"/>
    </row>
    <row r="1435" spans="3:4" x14ac:dyDescent="0.2">
      <c r="C1435" s="24"/>
      <c r="D1435" s="24"/>
    </row>
    <row r="1436" spans="3:4" x14ac:dyDescent="0.2">
      <c r="C1436" s="24"/>
      <c r="D1436" s="24"/>
    </row>
    <row r="1437" spans="3:4" x14ac:dyDescent="0.2">
      <c r="C1437" s="24"/>
      <c r="D1437" s="24"/>
    </row>
    <row r="1438" spans="3:4" x14ac:dyDescent="0.2">
      <c r="C1438" s="24"/>
      <c r="D1438" s="24"/>
    </row>
    <row r="1439" spans="3:4" x14ac:dyDescent="0.2">
      <c r="C1439" s="24"/>
      <c r="D1439" s="24"/>
    </row>
    <row r="1440" spans="3:4" x14ac:dyDescent="0.2">
      <c r="C1440" s="24"/>
      <c r="D1440" s="24"/>
    </row>
    <row r="1441" spans="3:4" x14ac:dyDescent="0.2">
      <c r="C1441" s="24"/>
      <c r="D1441" s="24"/>
    </row>
    <row r="1442" spans="3:4" x14ac:dyDescent="0.2">
      <c r="C1442" s="24"/>
      <c r="D1442" s="24"/>
    </row>
    <row r="1443" spans="3:4" x14ac:dyDescent="0.2">
      <c r="C1443" s="24"/>
      <c r="D1443" s="24"/>
    </row>
    <row r="1444" spans="3:4" x14ac:dyDescent="0.2">
      <c r="C1444" s="24"/>
      <c r="D1444" s="24"/>
    </row>
    <row r="1445" spans="3:4" x14ac:dyDescent="0.2">
      <c r="C1445" s="24"/>
      <c r="D1445" s="24"/>
    </row>
    <row r="1446" spans="3:4" x14ac:dyDescent="0.2">
      <c r="C1446" s="24"/>
      <c r="D1446" s="24"/>
    </row>
    <row r="1447" spans="3:4" x14ac:dyDescent="0.2">
      <c r="C1447" s="24"/>
      <c r="D1447" s="24"/>
    </row>
    <row r="1448" spans="3:4" x14ac:dyDescent="0.2">
      <c r="C1448" s="24"/>
      <c r="D1448" s="24"/>
    </row>
    <row r="1449" spans="3:4" x14ac:dyDescent="0.2">
      <c r="C1449" s="24"/>
      <c r="D1449" s="24"/>
    </row>
    <row r="1450" spans="3:4" x14ac:dyDescent="0.2">
      <c r="C1450" s="24"/>
      <c r="D1450" s="24"/>
    </row>
    <row r="1451" spans="3:4" x14ac:dyDescent="0.2">
      <c r="C1451" s="24"/>
      <c r="D1451" s="24"/>
    </row>
    <row r="1452" spans="3:4" x14ac:dyDescent="0.2">
      <c r="C1452" s="24"/>
      <c r="D1452" s="24"/>
    </row>
    <row r="1453" spans="3:4" x14ac:dyDescent="0.2">
      <c r="C1453" s="24"/>
      <c r="D1453" s="24"/>
    </row>
    <row r="1454" spans="3:4" x14ac:dyDescent="0.2">
      <c r="C1454" s="24"/>
      <c r="D1454" s="24"/>
    </row>
    <row r="1455" spans="3:4" x14ac:dyDescent="0.2">
      <c r="C1455" s="24"/>
      <c r="D1455" s="24"/>
    </row>
    <row r="1456" spans="3:4" x14ac:dyDescent="0.2">
      <c r="C1456" s="24"/>
      <c r="D1456" s="24"/>
    </row>
    <row r="1457" spans="3:4" x14ac:dyDescent="0.2">
      <c r="C1457" s="24"/>
      <c r="D1457" s="24"/>
    </row>
    <row r="1458" spans="3:4" x14ac:dyDescent="0.2">
      <c r="C1458" s="24"/>
      <c r="D1458" s="24"/>
    </row>
    <row r="1459" spans="3:4" x14ac:dyDescent="0.2">
      <c r="C1459" s="24"/>
      <c r="D1459" s="24"/>
    </row>
    <row r="1460" spans="3:4" x14ac:dyDescent="0.2">
      <c r="C1460" s="24"/>
      <c r="D1460" s="24"/>
    </row>
    <row r="1461" spans="3:4" x14ac:dyDescent="0.2">
      <c r="C1461" s="24"/>
      <c r="D1461" s="24"/>
    </row>
    <row r="1462" spans="3:4" x14ac:dyDescent="0.2">
      <c r="C1462" s="24"/>
      <c r="D1462" s="24"/>
    </row>
    <row r="1463" spans="3:4" x14ac:dyDescent="0.2">
      <c r="C1463" s="24"/>
      <c r="D1463" s="24"/>
    </row>
    <row r="1464" spans="3:4" x14ac:dyDescent="0.2">
      <c r="C1464" s="24"/>
      <c r="D1464" s="24"/>
    </row>
    <row r="1465" spans="3:4" x14ac:dyDescent="0.2">
      <c r="C1465" s="24"/>
      <c r="D1465" s="24"/>
    </row>
    <row r="1466" spans="3:4" x14ac:dyDescent="0.2">
      <c r="C1466" s="24"/>
      <c r="D1466" s="24"/>
    </row>
    <row r="1467" spans="3:4" x14ac:dyDescent="0.2">
      <c r="C1467" s="24"/>
      <c r="D1467" s="24"/>
    </row>
    <row r="1468" spans="3:4" x14ac:dyDescent="0.2">
      <c r="C1468" s="24"/>
      <c r="D1468" s="24"/>
    </row>
    <row r="1469" spans="3:4" x14ac:dyDescent="0.2">
      <c r="C1469" s="24"/>
      <c r="D1469" s="24"/>
    </row>
    <row r="1470" spans="3:4" x14ac:dyDescent="0.2">
      <c r="C1470" s="24"/>
      <c r="D1470" s="24"/>
    </row>
    <row r="1471" spans="3:4" x14ac:dyDescent="0.2">
      <c r="C1471" s="24"/>
      <c r="D1471" s="24"/>
    </row>
    <row r="1472" spans="3:4" x14ac:dyDescent="0.2">
      <c r="C1472" s="24"/>
      <c r="D1472" s="24"/>
    </row>
    <row r="1473" spans="3:4" x14ac:dyDescent="0.2">
      <c r="C1473" s="24"/>
      <c r="D1473" s="24"/>
    </row>
    <row r="1474" spans="3:4" x14ac:dyDescent="0.2">
      <c r="C1474" s="24"/>
      <c r="D1474" s="24"/>
    </row>
    <row r="1475" spans="3:4" x14ac:dyDescent="0.2">
      <c r="C1475" s="24"/>
      <c r="D1475" s="24"/>
    </row>
    <row r="1476" spans="3:4" x14ac:dyDescent="0.2">
      <c r="C1476" s="24"/>
      <c r="D1476" s="24"/>
    </row>
    <row r="1477" spans="3:4" x14ac:dyDescent="0.2">
      <c r="C1477" s="24"/>
      <c r="D1477" s="24"/>
    </row>
    <row r="1478" spans="3:4" x14ac:dyDescent="0.2">
      <c r="C1478" s="24"/>
      <c r="D1478" s="24"/>
    </row>
    <row r="1479" spans="3:4" x14ac:dyDescent="0.2">
      <c r="C1479" s="24"/>
      <c r="D1479" s="24"/>
    </row>
    <row r="1480" spans="3:4" x14ac:dyDescent="0.2">
      <c r="C1480" s="24"/>
      <c r="D1480" s="24"/>
    </row>
    <row r="1481" spans="3:4" x14ac:dyDescent="0.2">
      <c r="C1481" s="24"/>
      <c r="D1481" s="24"/>
    </row>
    <row r="1482" spans="3:4" x14ac:dyDescent="0.2">
      <c r="C1482" s="24"/>
      <c r="D1482" s="24"/>
    </row>
    <row r="1483" spans="3:4" x14ac:dyDescent="0.2">
      <c r="C1483" s="24"/>
      <c r="D1483" s="24"/>
    </row>
    <row r="1484" spans="3:4" x14ac:dyDescent="0.2">
      <c r="C1484" s="24"/>
      <c r="D1484" s="24"/>
    </row>
    <row r="1485" spans="3:4" x14ac:dyDescent="0.2">
      <c r="C1485" s="24"/>
      <c r="D1485" s="24"/>
    </row>
    <row r="1486" spans="3:4" x14ac:dyDescent="0.2">
      <c r="C1486" s="24"/>
      <c r="D1486" s="24"/>
    </row>
    <row r="1487" spans="3:4" x14ac:dyDescent="0.2">
      <c r="C1487" s="24"/>
      <c r="D1487" s="24"/>
    </row>
    <row r="1488" spans="3:4" x14ac:dyDescent="0.2">
      <c r="C1488" s="24"/>
      <c r="D1488" s="24"/>
    </row>
    <row r="1489" spans="3:4" x14ac:dyDescent="0.2">
      <c r="C1489" s="24"/>
      <c r="D1489" s="24"/>
    </row>
    <row r="1490" spans="3:4" x14ac:dyDescent="0.2">
      <c r="C1490" s="24"/>
      <c r="D1490" s="24"/>
    </row>
    <row r="1491" spans="3:4" x14ac:dyDescent="0.2">
      <c r="C1491" s="24"/>
      <c r="D1491" s="24"/>
    </row>
    <row r="1492" spans="3:4" x14ac:dyDescent="0.2">
      <c r="C1492" s="24"/>
      <c r="D1492" s="24"/>
    </row>
    <row r="1493" spans="3:4" x14ac:dyDescent="0.2">
      <c r="C1493" s="24"/>
      <c r="D1493" s="24"/>
    </row>
    <row r="1494" spans="3:4" x14ac:dyDescent="0.2">
      <c r="C1494" s="24"/>
      <c r="D1494" s="24"/>
    </row>
    <row r="1495" spans="3:4" x14ac:dyDescent="0.2">
      <c r="C1495" s="24"/>
      <c r="D1495" s="24"/>
    </row>
    <row r="1496" spans="3:4" x14ac:dyDescent="0.2">
      <c r="C1496" s="24"/>
      <c r="D1496" s="24"/>
    </row>
    <row r="1497" spans="3:4" x14ac:dyDescent="0.2">
      <c r="C1497" s="24"/>
      <c r="D1497" s="24"/>
    </row>
    <row r="1498" spans="3:4" x14ac:dyDescent="0.2">
      <c r="C1498" s="24"/>
      <c r="D1498" s="24"/>
    </row>
    <row r="1499" spans="3:4" x14ac:dyDescent="0.2">
      <c r="C1499" s="24"/>
      <c r="D1499" s="24"/>
    </row>
    <row r="1500" spans="3:4" x14ac:dyDescent="0.2">
      <c r="C1500" s="24"/>
      <c r="D1500" s="24"/>
    </row>
    <row r="1501" spans="3:4" x14ac:dyDescent="0.2">
      <c r="C1501" s="24"/>
      <c r="D1501" s="24"/>
    </row>
    <row r="1502" spans="3:4" x14ac:dyDescent="0.2">
      <c r="C1502" s="24"/>
      <c r="D1502" s="24"/>
    </row>
    <row r="1503" spans="3:4" x14ac:dyDescent="0.2">
      <c r="C1503" s="24"/>
      <c r="D1503" s="24"/>
    </row>
    <row r="1504" spans="3:4" x14ac:dyDescent="0.2">
      <c r="C1504" s="24"/>
      <c r="D1504" s="24"/>
    </row>
    <row r="1505" spans="3:4" x14ac:dyDescent="0.2">
      <c r="C1505" s="24"/>
      <c r="D1505" s="24"/>
    </row>
    <row r="1506" spans="3:4" x14ac:dyDescent="0.2">
      <c r="C1506" s="24"/>
      <c r="D1506" s="24"/>
    </row>
    <row r="1507" spans="3:4" x14ac:dyDescent="0.2">
      <c r="C1507" s="24"/>
      <c r="D1507" s="24"/>
    </row>
    <row r="1508" spans="3:4" x14ac:dyDescent="0.2">
      <c r="C1508" s="24"/>
      <c r="D1508" s="24"/>
    </row>
    <row r="1509" spans="3:4" x14ac:dyDescent="0.2">
      <c r="C1509" s="24"/>
      <c r="D1509" s="24"/>
    </row>
    <row r="1510" spans="3:4" x14ac:dyDescent="0.2">
      <c r="C1510" s="24"/>
      <c r="D1510" s="24"/>
    </row>
    <row r="1511" spans="3:4" x14ac:dyDescent="0.2">
      <c r="C1511" s="24"/>
      <c r="D1511" s="24"/>
    </row>
    <row r="1512" spans="3:4" x14ac:dyDescent="0.2">
      <c r="C1512" s="24"/>
      <c r="D1512" s="24"/>
    </row>
    <row r="1513" spans="3:4" x14ac:dyDescent="0.2">
      <c r="C1513" s="24"/>
      <c r="D1513" s="24"/>
    </row>
    <row r="1514" spans="3:4" x14ac:dyDescent="0.2">
      <c r="C1514" s="24"/>
      <c r="D1514" s="24"/>
    </row>
    <row r="1515" spans="3:4" x14ac:dyDescent="0.2">
      <c r="C1515" s="24"/>
      <c r="D1515" s="24"/>
    </row>
    <row r="1516" spans="3:4" x14ac:dyDescent="0.2">
      <c r="C1516" s="24"/>
      <c r="D1516" s="24"/>
    </row>
    <row r="1517" spans="3:4" x14ac:dyDescent="0.2">
      <c r="C1517" s="24"/>
      <c r="D1517" s="24"/>
    </row>
    <row r="1518" spans="3:4" x14ac:dyDescent="0.2">
      <c r="C1518" s="24"/>
      <c r="D1518" s="24"/>
    </row>
    <row r="1519" spans="3:4" x14ac:dyDescent="0.2">
      <c r="C1519" s="24"/>
      <c r="D1519" s="24"/>
    </row>
    <row r="1520" spans="3:4" x14ac:dyDescent="0.2">
      <c r="C1520" s="24"/>
      <c r="D1520" s="24"/>
    </row>
    <row r="1521" spans="3:4" x14ac:dyDescent="0.2">
      <c r="C1521" s="24"/>
      <c r="D1521" s="24"/>
    </row>
    <row r="1522" spans="3:4" x14ac:dyDescent="0.2">
      <c r="C1522" s="24"/>
      <c r="D1522" s="24"/>
    </row>
    <row r="1523" spans="3:4" x14ac:dyDescent="0.2">
      <c r="C1523" s="24"/>
      <c r="D1523" s="24"/>
    </row>
    <row r="1524" spans="3:4" x14ac:dyDescent="0.2">
      <c r="C1524" s="24"/>
      <c r="D1524" s="24"/>
    </row>
    <row r="1525" spans="3:4" x14ac:dyDescent="0.2">
      <c r="C1525" s="24"/>
      <c r="D1525" s="24"/>
    </row>
    <row r="1526" spans="3:4" x14ac:dyDescent="0.2">
      <c r="C1526" s="24"/>
      <c r="D1526" s="24"/>
    </row>
    <row r="1527" spans="3:4" x14ac:dyDescent="0.2">
      <c r="C1527" s="24"/>
      <c r="D1527" s="24"/>
    </row>
    <row r="1528" spans="3:4" x14ac:dyDescent="0.2">
      <c r="C1528" s="24"/>
      <c r="D1528" s="24"/>
    </row>
    <row r="1529" spans="3:4" x14ac:dyDescent="0.2">
      <c r="C1529" s="24"/>
      <c r="D1529" s="24"/>
    </row>
    <row r="1530" spans="3:4" x14ac:dyDescent="0.2">
      <c r="C1530" s="24"/>
      <c r="D1530" s="24"/>
    </row>
    <row r="1531" spans="3:4" x14ac:dyDescent="0.2">
      <c r="C1531" s="24"/>
      <c r="D1531" s="24"/>
    </row>
    <row r="1532" spans="3:4" x14ac:dyDescent="0.2">
      <c r="C1532" s="24"/>
      <c r="D1532" s="24"/>
    </row>
    <row r="1533" spans="3:4" x14ac:dyDescent="0.2">
      <c r="C1533" s="24"/>
      <c r="D1533" s="24"/>
    </row>
    <row r="1534" spans="3:4" x14ac:dyDescent="0.2">
      <c r="C1534" s="24"/>
      <c r="D1534" s="24"/>
    </row>
    <row r="1535" spans="3:4" x14ac:dyDescent="0.2">
      <c r="C1535" s="24"/>
      <c r="D1535" s="24"/>
    </row>
    <row r="1536" spans="3:4" x14ac:dyDescent="0.2">
      <c r="C1536" s="24"/>
      <c r="D1536" s="24"/>
    </row>
    <row r="1537" spans="3:4" x14ac:dyDescent="0.2">
      <c r="C1537" s="24"/>
      <c r="D1537" s="24"/>
    </row>
    <row r="1538" spans="3:4" x14ac:dyDescent="0.2">
      <c r="C1538" s="24"/>
      <c r="D1538" s="24"/>
    </row>
    <row r="1539" spans="3:4" x14ac:dyDescent="0.2">
      <c r="C1539" s="24"/>
      <c r="D1539" s="24"/>
    </row>
    <row r="1540" spans="3:4" x14ac:dyDescent="0.2">
      <c r="C1540" s="24"/>
      <c r="D1540" s="24"/>
    </row>
    <row r="1541" spans="3:4" x14ac:dyDescent="0.2">
      <c r="C1541" s="24"/>
      <c r="D1541" s="24"/>
    </row>
    <row r="1542" spans="3:4" x14ac:dyDescent="0.2">
      <c r="C1542" s="24"/>
      <c r="D1542" s="24"/>
    </row>
    <row r="1543" spans="3:4" x14ac:dyDescent="0.2">
      <c r="C1543" s="24"/>
      <c r="D1543" s="24"/>
    </row>
    <row r="1544" spans="3:4" x14ac:dyDescent="0.2">
      <c r="C1544" s="24"/>
      <c r="D1544" s="24"/>
    </row>
    <row r="1545" spans="3:4" x14ac:dyDescent="0.2">
      <c r="C1545" s="24"/>
      <c r="D1545" s="24"/>
    </row>
    <row r="1546" spans="3:4" x14ac:dyDescent="0.2">
      <c r="C1546" s="24"/>
      <c r="D1546" s="24"/>
    </row>
    <row r="1547" spans="3:4" x14ac:dyDescent="0.2">
      <c r="C1547" s="24"/>
      <c r="D1547" s="24"/>
    </row>
    <row r="1548" spans="3:4" x14ac:dyDescent="0.2">
      <c r="C1548" s="24"/>
      <c r="D1548" s="24"/>
    </row>
    <row r="1549" spans="3:4" x14ac:dyDescent="0.2">
      <c r="C1549" s="24"/>
      <c r="D1549" s="24"/>
    </row>
    <row r="1550" spans="3:4" x14ac:dyDescent="0.2">
      <c r="C1550" s="24"/>
      <c r="D1550" s="24"/>
    </row>
    <row r="1551" spans="3:4" x14ac:dyDescent="0.2">
      <c r="C1551" s="24"/>
      <c r="D1551" s="24"/>
    </row>
    <row r="1552" spans="3:4" x14ac:dyDescent="0.2">
      <c r="C1552" s="24"/>
      <c r="D1552" s="24"/>
    </row>
    <row r="1553" spans="3:4" x14ac:dyDescent="0.2">
      <c r="C1553" s="24"/>
      <c r="D1553" s="24"/>
    </row>
    <row r="1554" spans="3:4" x14ac:dyDescent="0.2">
      <c r="C1554" s="24"/>
      <c r="D1554" s="24"/>
    </row>
    <row r="1555" spans="3:4" x14ac:dyDescent="0.2">
      <c r="C1555" s="24"/>
      <c r="D1555" s="24"/>
    </row>
    <row r="1556" spans="3:4" x14ac:dyDescent="0.2">
      <c r="C1556" s="24"/>
      <c r="D1556" s="24"/>
    </row>
    <row r="1557" spans="3:4" x14ac:dyDescent="0.2">
      <c r="C1557" s="24"/>
      <c r="D1557" s="24"/>
    </row>
    <row r="1558" spans="3:4" x14ac:dyDescent="0.2">
      <c r="C1558" s="24"/>
      <c r="D1558" s="24"/>
    </row>
    <row r="1559" spans="3:4" x14ac:dyDescent="0.2">
      <c r="C1559" s="24"/>
      <c r="D1559" s="24"/>
    </row>
    <row r="1560" spans="3:4" x14ac:dyDescent="0.2">
      <c r="C1560" s="24"/>
      <c r="D1560" s="24"/>
    </row>
    <row r="1561" spans="3:4" x14ac:dyDescent="0.2">
      <c r="C1561" s="24"/>
      <c r="D1561" s="24"/>
    </row>
    <row r="1562" spans="3:4" x14ac:dyDescent="0.2">
      <c r="C1562" s="24"/>
      <c r="D1562" s="24"/>
    </row>
    <row r="1563" spans="3:4" x14ac:dyDescent="0.2">
      <c r="C1563" s="24"/>
      <c r="D1563" s="24"/>
    </row>
    <row r="1564" spans="3:4" x14ac:dyDescent="0.2">
      <c r="C1564" s="24"/>
      <c r="D1564" s="24"/>
    </row>
    <row r="1565" spans="3:4" x14ac:dyDescent="0.2">
      <c r="C1565" s="24"/>
      <c r="D1565" s="24"/>
    </row>
    <row r="1566" spans="3:4" x14ac:dyDescent="0.2">
      <c r="C1566" s="24"/>
      <c r="D1566" s="24"/>
    </row>
    <row r="1567" spans="3:4" x14ac:dyDescent="0.2">
      <c r="C1567" s="24"/>
      <c r="D1567" s="24"/>
    </row>
    <row r="1568" spans="3:4" x14ac:dyDescent="0.2">
      <c r="C1568" s="24"/>
      <c r="D1568" s="24"/>
    </row>
    <row r="1569" spans="3:4" x14ac:dyDescent="0.2">
      <c r="C1569" s="24"/>
      <c r="D1569" s="24"/>
    </row>
    <row r="1570" spans="3:4" x14ac:dyDescent="0.2">
      <c r="C1570" s="24"/>
      <c r="D1570" s="24"/>
    </row>
    <row r="1571" spans="3:4" x14ac:dyDescent="0.2">
      <c r="C1571" s="24"/>
      <c r="D1571" s="24"/>
    </row>
    <row r="1572" spans="3:4" x14ac:dyDescent="0.2">
      <c r="C1572" s="24"/>
      <c r="D1572" s="24"/>
    </row>
    <row r="1573" spans="3:4" x14ac:dyDescent="0.2">
      <c r="C1573" s="24"/>
      <c r="D1573" s="24"/>
    </row>
    <row r="1574" spans="3:4" x14ac:dyDescent="0.2">
      <c r="C1574" s="24"/>
      <c r="D1574" s="24"/>
    </row>
    <row r="1575" spans="3:4" x14ac:dyDescent="0.2">
      <c r="C1575" s="24"/>
      <c r="D1575" s="24"/>
    </row>
    <row r="1576" spans="3:4" x14ac:dyDescent="0.2">
      <c r="C1576" s="24"/>
      <c r="D1576" s="24"/>
    </row>
    <row r="1577" spans="3:4" x14ac:dyDescent="0.2">
      <c r="C1577" s="24"/>
      <c r="D1577" s="24"/>
    </row>
    <row r="1578" spans="3:4" x14ac:dyDescent="0.2">
      <c r="C1578" s="24"/>
      <c r="D1578" s="24"/>
    </row>
    <row r="1579" spans="3:4" x14ac:dyDescent="0.2">
      <c r="C1579" s="24"/>
      <c r="D1579" s="24"/>
    </row>
    <row r="1580" spans="3:4" x14ac:dyDescent="0.2">
      <c r="C1580" s="24"/>
      <c r="D1580" s="24"/>
    </row>
    <row r="1581" spans="3:4" x14ac:dyDescent="0.2">
      <c r="C1581" s="24"/>
      <c r="D1581" s="24"/>
    </row>
    <row r="1582" spans="3:4" x14ac:dyDescent="0.2">
      <c r="C1582" s="24"/>
      <c r="D1582" s="24"/>
    </row>
    <row r="1583" spans="3:4" x14ac:dyDescent="0.2">
      <c r="C1583" s="24"/>
      <c r="D1583" s="24"/>
    </row>
    <row r="1584" spans="3:4" x14ac:dyDescent="0.2">
      <c r="C1584" s="24"/>
      <c r="D1584" s="24"/>
    </row>
    <row r="1585" spans="3:4" x14ac:dyDescent="0.2">
      <c r="C1585" s="24"/>
      <c r="D1585" s="24"/>
    </row>
    <row r="1586" spans="3:4" x14ac:dyDescent="0.2">
      <c r="C1586" s="24"/>
      <c r="D1586" s="24"/>
    </row>
    <row r="1587" spans="3:4" x14ac:dyDescent="0.2">
      <c r="C1587" s="24"/>
      <c r="D1587" s="24"/>
    </row>
    <row r="1588" spans="3:4" x14ac:dyDescent="0.2">
      <c r="C1588" s="24"/>
      <c r="D1588" s="24"/>
    </row>
    <row r="1589" spans="3:4" x14ac:dyDescent="0.2">
      <c r="C1589" s="24"/>
      <c r="D1589" s="24"/>
    </row>
    <row r="1590" spans="3:4" x14ac:dyDescent="0.2">
      <c r="C1590" s="24"/>
      <c r="D1590" s="24"/>
    </row>
    <row r="1591" spans="3:4" x14ac:dyDescent="0.2">
      <c r="C1591" s="24"/>
      <c r="D1591" s="24"/>
    </row>
    <row r="1592" spans="3:4" x14ac:dyDescent="0.2">
      <c r="C1592" s="24"/>
      <c r="D1592" s="24"/>
    </row>
    <row r="1593" spans="3:4" x14ac:dyDescent="0.2">
      <c r="C1593" s="24"/>
      <c r="D1593" s="24"/>
    </row>
    <row r="1594" spans="3:4" x14ac:dyDescent="0.2">
      <c r="C1594" s="24"/>
      <c r="D1594" s="24"/>
    </row>
    <row r="1595" spans="3:4" x14ac:dyDescent="0.2">
      <c r="C1595" s="24"/>
      <c r="D1595" s="24"/>
    </row>
    <row r="1596" spans="3:4" x14ac:dyDescent="0.2">
      <c r="C1596" s="24"/>
      <c r="D1596" s="24"/>
    </row>
    <row r="1597" spans="3:4" x14ac:dyDescent="0.2">
      <c r="C1597" s="24"/>
      <c r="D1597" s="24"/>
    </row>
    <row r="1598" spans="3:4" x14ac:dyDescent="0.2">
      <c r="C1598" s="24"/>
      <c r="D1598" s="24"/>
    </row>
    <row r="1599" spans="3:4" x14ac:dyDescent="0.2">
      <c r="C1599" s="24"/>
      <c r="D1599" s="24"/>
    </row>
    <row r="1600" spans="3:4" x14ac:dyDescent="0.2">
      <c r="C1600" s="24"/>
      <c r="D1600" s="24"/>
    </row>
    <row r="1601" spans="3:4" x14ac:dyDescent="0.2">
      <c r="C1601" s="24"/>
      <c r="D1601" s="24"/>
    </row>
    <row r="1602" spans="3:4" x14ac:dyDescent="0.2">
      <c r="C1602" s="24"/>
      <c r="D1602" s="24"/>
    </row>
    <row r="1603" spans="3:4" x14ac:dyDescent="0.2">
      <c r="C1603" s="24"/>
      <c r="D1603" s="24"/>
    </row>
    <row r="1604" spans="3:4" x14ac:dyDescent="0.2">
      <c r="C1604" s="24"/>
      <c r="D1604" s="24"/>
    </row>
    <row r="1605" spans="3:4" x14ac:dyDescent="0.2">
      <c r="C1605" s="24"/>
      <c r="D1605" s="24"/>
    </row>
    <row r="1606" spans="3:4" x14ac:dyDescent="0.2">
      <c r="C1606" s="24"/>
      <c r="D1606" s="24"/>
    </row>
    <row r="1607" spans="3:4" x14ac:dyDescent="0.2">
      <c r="C1607" s="24"/>
      <c r="D1607" s="24"/>
    </row>
    <row r="1608" spans="3:4" x14ac:dyDescent="0.2">
      <c r="C1608" s="24"/>
      <c r="D1608" s="24"/>
    </row>
    <row r="1609" spans="3:4" x14ac:dyDescent="0.2">
      <c r="C1609" s="24"/>
      <c r="D1609" s="24"/>
    </row>
    <row r="1610" spans="3:4" x14ac:dyDescent="0.2">
      <c r="C1610" s="24"/>
      <c r="D1610" s="24"/>
    </row>
    <row r="1611" spans="3:4" x14ac:dyDescent="0.2">
      <c r="C1611" s="24"/>
      <c r="D1611" s="24"/>
    </row>
    <row r="1612" spans="3:4" x14ac:dyDescent="0.2">
      <c r="C1612" s="24"/>
      <c r="D1612" s="24"/>
    </row>
    <row r="1613" spans="3:4" x14ac:dyDescent="0.2">
      <c r="C1613" s="24"/>
      <c r="D1613" s="24"/>
    </row>
    <row r="1614" spans="3:4" x14ac:dyDescent="0.2">
      <c r="C1614" s="24"/>
      <c r="D1614" s="24"/>
    </row>
    <row r="1615" spans="3:4" x14ac:dyDescent="0.2">
      <c r="C1615" s="24"/>
      <c r="D1615" s="24"/>
    </row>
    <row r="1616" spans="3:4" x14ac:dyDescent="0.2">
      <c r="C1616" s="24"/>
      <c r="D1616" s="24"/>
    </row>
    <row r="1617" spans="3:4" x14ac:dyDescent="0.2">
      <c r="C1617" s="24"/>
      <c r="D1617" s="24"/>
    </row>
    <row r="1618" spans="3:4" x14ac:dyDescent="0.2">
      <c r="C1618" s="24"/>
      <c r="D1618" s="24"/>
    </row>
    <row r="1619" spans="3:4" x14ac:dyDescent="0.2">
      <c r="C1619" s="24"/>
      <c r="D1619" s="24"/>
    </row>
    <row r="1620" spans="3:4" x14ac:dyDescent="0.2">
      <c r="C1620" s="24"/>
      <c r="D1620" s="24"/>
    </row>
    <row r="1621" spans="3:4" x14ac:dyDescent="0.2">
      <c r="C1621" s="24"/>
      <c r="D1621" s="24"/>
    </row>
    <row r="1622" spans="3:4" x14ac:dyDescent="0.2">
      <c r="C1622" s="24"/>
      <c r="D1622" s="24"/>
    </row>
    <row r="1623" spans="3:4" x14ac:dyDescent="0.2">
      <c r="C1623" s="24"/>
      <c r="D1623" s="24"/>
    </row>
    <row r="1624" spans="3:4" x14ac:dyDescent="0.2">
      <c r="C1624" s="24"/>
      <c r="D1624" s="24"/>
    </row>
    <row r="1625" spans="3:4" x14ac:dyDescent="0.2">
      <c r="C1625" s="24"/>
      <c r="D1625" s="24"/>
    </row>
    <row r="1626" spans="3:4" x14ac:dyDescent="0.2">
      <c r="C1626" s="24"/>
      <c r="D1626" s="24"/>
    </row>
    <row r="1627" spans="3:4" x14ac:dyDescent="0.2">
      <c r="C1627" s="24"/>
      <c r="D1627" s="24"/>
    </row>
    <row r="1628" spans="3:4" x14ac:dyDescent="0.2">
      <c r="C1628" s="24"/>
      <c r="D1628" s="24"/>
    </row>
    <row r="1629" spans="3:4" x14ac:dyDescent="0.2">
      <c r="C1629" s="24"/>
      <c r="D1629" s="24"/>
    </row>
    <row r="1630" spans="3:4" x14ac:dyDescent="0.2">
      <c r="C1630" s="24"/>
      <c r="D1630" s="24"/>
    </row>
    <row r="1631" spans="3:4" x14ac:dyDescent="0.2">
      <c r="C1631" s="24"/>
      <c r="D1631" s="24"/>
    </row>
    <row r="1632" spans="3:4" x14ac:dyDescent="0.2">
      <c r="C1632" s="24"/>
      <c r="D1632" s="24"/>
    </row>
    <row r="1633" spans="3:4" x14ac:dyDescent="0.2">
      <c r="C1633" s="24"/>
      <c r="D1633" s="24"/>
    </row>
    <row r="1634" spans="3:4" x14ac:dyDescent="0.2">
      <c r="C1634" s="24"/>
      <c r="D1634" s="24"/>
    </row>
    <row r="1635" spans="3:4" x14ac:dyDescent="0.2">
      <c r="C1635" s="24"/>
      <c r="D1635" s="24"/>
    </row>
    <row r="1636" spans="3:4" x14ac:dyDescent="0.2">
      <c r="C1636" s="24"/>
      <c r="D1636" s="24"/>
    </row>
    <row r="1637" spans="3:4" x14ac:dyDescent="0.2">
      <c r="C1637" s="24"/>
      <c r="D1637" s="24"/>
    </row>
    <row r="1638" spans="3:4" x14ac:dyDescent="0.2">
      <c r="C1638" s="24"/>
      <c r="D1638" s="24"/>
    </row>
    <row r="1639" spans="3:4" x14ac:dyDescent="0.2">
      <c r="C1639" s="24"/>
      <c r="D1639" s="24"/>
    </row>
    <row r="1640" spans="3:4" x14ac:dyDescent="0.2">
      <c r="C1640" s="24"/>
      <c r="D1640" s="24"/>
    </row>
    <row r="1641" spans="3:4" x14ac:dyDescent="0.2">
      <c r="C1641" s="24"/>
      <c r="D1641" s="24"/>
    </row>
    <row r="1642" spans="3:4" x14ac:dyDescent="0.2">
      <c r="C1642" s="24"/>
      <c r="D1642" s="24"/>
    </row>
    <row r="1643" spans="3:4" x14ac:dyDescent="0.2">
      <c r="C1643" s="24"/>
      <c r="D1643" s="24"/>
    </row>
    <row r="1644" spans="3:4" x14ac:dyDescent="0.2">
      <c r="C1644" s="24"/>
      <c r="D1644" s="24"/>
    </row>
    <row r="1645" spans="3:4" x14ac:dyDescent="0.2">
      <c r="C1645" s="24"/>
      <c r="D1645" s="24"/>
    </row>
    <row r="1646" spans="3:4" x14ac:dyDescent="0.2">
      <c r="C1646" s="24"/>
      <c r="D1646" s="24"/>
    </row>
    <row r="1647" spans="3:4" x14ac:dyDescent="0.2">
      <c r="C1647" s="24"/>
      <c r="D1647" s="24"/>
    </row>
    <row r="1648" spans="3:4" x14ac:dyDescent="0.2">
      <c r="C1648" s="24"/>
      <c r="D1648" s="24"/>
    </row>
    <row r="1649" spans="3:4" x14ac:dyDescent="0.2">
      <c r="C1649" s="24"/>
      <c r="D1649" s="24"/>
    </row>
    <row r="1650" spans="3:4" x14ac:dyDescent="0.2">
      <c r="C1650" s="24"/>
      <c r="D1650" s="24"/>
    </row>
    <row r="1651" spans="3:4" x14ac:dyDescent="0.2">
      <c r="C1651" s="24"/>
      <c r="D1651" s="24"/>
    </row>
    <row r="1652" spans="3:4" x14ac:dyDescent="0.2">
      <c r="C1652" s="24"/>
      <c r="D1652" s="24"/>
    </row>
    <row r="1653" spans="3:4" x14ac:dyDescent="0.2">
      <c r="C1653" s="24"/>
      <c r="D1653" s="24"/>
    </row>
    <row r="1654" spans="3:4" x14ac:dyDescent="0.2">
      <c r="C1654" s="24"/>
      <c r="D1654" s="24"/>
    </row>
    <row r="1655" spans="3:4" x14ac:dyDescent="0.2">
      <c r="C1655" s="24"/>
      <c r="D1655" s="24"/>
    </row>
    <row r="1656" spans="3:4" x14ac:dyDescent="0.2">
      <c r="C1656" s="24"/>
      <c r="D1656" s="24"/>
    </row>
    <row r="1657" spans="3:4" x14ac:dyDescent="0.2">
      <c r="C1657" s="24"/>
      <c r="D1657" s="24"/>
    </row>
    <row r="1658" spans="3:4" x14ac:dyDescent="0.2">
      <c r="C1658" s="24"/>
      <c r="D1658" s="24"/>
    </row>
    <row r="1659" spans="3:4" x14ac:dyDescent="0.2">
      <c r="C1659" s="24"/>
      <c r="D1659" s="24"/>
    </row>
    <row r="1660" spans="3:4" x14ac:dyDescent="0.2">
      <c r="C1660" s="24"/>
      <c r="D1660" s="24"/>
    </row>
    <row r="1661" spans="3:4" x14ac:dyDescent="0.2">
      <c r="C1661" s="24"/>
      <c r="D1661" s="24"/>
    </row>
    <row r="1662" spans="3:4" x14ac:dyDescent="0.2">
      <c r="C1662" s="24"/>
      <c r="D1662" s="24"/>
    </row>
    <row r="1663" spans="3:4" x14ac:dyDescent="0.2">
      <c r="C1663" s="24"/>
      <c r="D1663" s="24"/>
    </row>
    <row r="1664" spans="3:4" x14ac:dyDescent="0.2">
      <c r="C1664" s="24"/>
      <c r="D1664" s="24"/>
    </row>
    <row r="1665" spans="3:4" x14ac:dyDescent="0.2">
      <c r="C1665" s="24"/>
      <c r="D1665" s="24"/>
    </row>
    <row r="1666" spans="3:4" x14ac:dyDescent="0.2">
      <c r="C1666" s="24"/>
      <c r="D1666" s="24"/>
    </row>
    <row r="1667" spans="3:4" x14ac:dyDescent="0.2">
      <c r="C1667" s="24"/>
      <c r="D1667" s="24"/>
    </row>
    <row r="1668" spans="3:4" x14ac:dyDescent="0.2">
      <c r="C1668" s="24"/>
      <c r="D1668" s="24"/>
    </row>
    <row r="1669" spans="3:4" x14ac:dyDescent="0.2">
      <c r="C1669" s="24"/>
      <c r="D1669" s="24"/>
    </row>
    <row r="1670" spans="3:4" x14ac:dyDescent="0.2">
      <c r="C1670" s="24"/>
      <c r="D1670" s="24"/>
    </row>
    <row r="1671" spans="3:4" x14ac:dyDescent="0.2">
      <c r="C1671" s="24"/>
      <c r="D1671" s="24"/>
    </row>
    <row r="1672" spans="3:4" x14ac:dyDescent="0.2">
      <c r="C1672" s="24"/>
      <c r="D1672" s="24"/>
    </row>
    <row r="1673" spans="3:4" x14ac:dyDescent="0.2">
      <c r="C1673" s="24"/>
      <c r="D1673" s="24"/>
    </row>
    <row r="1674" spans="3:4" x14ac:dyDescent="0.2">
      <c r="C1674" s="24"/>
      <c r="D1674" s="24"/>
    </row>
    <row r="1675" spans="3:4" x14ac:dyDescent="0.2">
      <c r="C1675" s="24"/>
      <c r="D1675" s="24"/>
    </row>
    <row r="1676" spans="3:4" x14ac:dyDescent="0.2">
      <c r="C1676" s="24"/>
      <c r="D1676" s="24"/>
    </row>
    <row r="1677" spans="3:4" x14ac:dyDescent="0.2">
      <c r="C1677" s="24"/>
      <c r="D1677" s="24"/>
    </row>
    <row r="1678" spans="3:4" x14ac:dyDescent="0.2">
      <c r="C1678" s="24"/>
      <c r="D1678" s="24"/>
    </row>
    <row r="1679" spans="3:4" x14ac:dyDescent="0.2">
      <c r="C1679" s="24"/>
      <c r="D1679" s="24"/>
    </row>
    <row r="1680" spans="3:4" x14ac:dyDescent="0.2">
      <c r="C1680" s="24"/>
      <c r="D1680" s="24"/>
    </row>
    <row r="1681" spans="3:4" x14ac:dyDescent="0.2">
      <c r="C1681" s="24"/>
      <c r="D1681" s="24"/>
    </row>
    <row r="1682" spans="3:4" x14ac:dyDescent="0.2">
      <c r="C1682" s="24"/>
      <c r="D1682" s="24"/>
    </row>
    <row r="1683" spans="3:4" x14ac:dyDescent="0.2">
      <c r="C1683" s="24"/>
      <c r="D1683" s="24"/>
    </row>
    <row r="1684" spans="3:4" x14ac:dyDescent="0.2">
      <c r="C1684" s="24"/>
      <c r="D1684" s="24"/>
    </row>
    <row r="1685" spans="3:4" x14ac:dyDescent="0.2">
      <c r="C1685" s="24"/>
      <c r="D1685" s="24"/>
    </row>
    <row r="1686" spans="3:4" x14ac:dyDescent="0.2">
      <c r="C1686" s="24"/>
      <c r="D1686" s="24"/>
    </row>
    <row r="1687" spans="3:4" x14ac:dyDescent="0.2">
      <c r="C1687" s="24"/>
      <c r="D1687" s="24"/>
    </row>
    <row r="1688" spans="3:4" x14ac:dyDescent="0.2">
      <c r="C1688" s="24"/>
      <c r="D1688" s="24"/>
    </row>
    <row r="1689" spans="3:4" x14ac:dyDescent="0.2">
      <c r="C1689" s="24"/>
      <c r="D1689" s="24"/>
    </row>
    <row r="1690" spans="3:4" x14ac:dyDescent="0.2">
      <c r="C1690" s="24"/>
      <c r="D1690" s="24"/>
    </row>
    <row r="1691" spans="3:4" x14ac:dyDescent="0.2">
      <c r="C1691" s="24"/>
      <c r="D1691" s="24"/>
    </row>
    <row r="1692" spans="3:4" x14ac:dyDescent="0.2">
      <c r="C1692" s="24"/>
      <c r="D1692" s="24"/>
    </row>
    <row r="1693" spans="3:4" x14ac:dyDescent="0.2">
      <c r="C1693" s="24"/>
      <c r="D1693" s="24"/>
    </row>
    <row r="1694" spans="3:4" x14ac:dyDescent="0.2">
      <c r="C1694" s="24"/>
      <c r="D1694" s="24"/>
    </row>
    <row r="1695" spans="3:4" x14ac:dyDescent="0.2">
      <c r="C1695" s="24"/>
      <c r="D1695" s="24"/>
    </row>
    <row r="1696" spans="3:4" x14ac:dyDescent="0.2">
      <c r="C1696" s="24"/>
      <c r="D1696" s="24"/>
    </row>
    <row r="1697" spans="3:4" x14ac:dyDescent="0.2">
      <c r="C1697" s="24"/>
      <c r="D1697" s="24"/>
    </row>
    <row r="1698" spans="3:4" x14ac:dyDescent="0.2">
      <c r="C1698" s="24"/>
      <c r="D1698" s="24"/>
    </row>
    <row r="1699" spans="3:4" x14ac:dyDescent="0.2">
      <c r="C1699" s="24"/>
      <c r="D1699" s="24"/>
    </row>
    <row r="1700" spans="3:4" x14ac:dyDescent="0.2">
      <c r="C1700" s="24"/>
      <c r="D1700" s="24"/>
    </row>
    <row r="1701" spans="3:4" x14ac:dyDescent="0.2">
      <c r="C1701" s="24"/>
      <c r="D1701" s="24"/>
    </row>
    <row r="1702" spans="3:4" x14ac:dyDescent="0.2">
      <c r="C1702" s="24"/>
      <c r="D1702" s="24"/>
    </row>
    <row r="1703" spans="3:4" x14ac:dyDescent="0.2">
      <c r="C1703" s="24"/>
      <c r="D1703" s="24"/>
    </row>
    <row r="1704" spans="3:4" x14ac:dyDescent="0.2">
      <c r="C1704" s="24"/>
      <c r="D1704" s="24"/>
    </row>
    <row r="1705" spans="3:4" x14ac:dyDescent="0.2">
      <c r="C1705" s="24"/>
      <c r="D1705" s="24"/>
    </row>
    <row r="1706" spans="3:4" x14ac:dyDescent="0.2">
      <c r="C1706" s="24"/>
      <c r="D1706" s="24"/>
    </row>
    <row r="1707" spans="3:4" x14ac:dyDescent="0.2">
      <c r="C1707" s="24"/>
      <c r="D1707" s="24"/>
    </row>
    <row r="1708" spans="3:4" x14ac:dyDescent="0.2">
      <c r="C1708" s="24"/>
      <c r="D1708" s="24"/>
    </row>
    <row r="1709" spans="3:4" x14ac:dyDescent="0.2">
      <c r="C1709" s="24"/>
      <c r="D1709" s="24"/>
    </row>
    <row r="1710" spans="3:4" x14ac:dyDescent="0.2">
      <c r="C1710" s="24"/>
      <c r="D1710" s="24"/>
    </row>
    <row r="1711" spans="3:4" x14ac:dyDescent="0.2">
      <c r="C1711" s="24"/>
      <c r="D1711" s="24"/>
    </row>
    <row r="1712" spans="3:4" x14ac:dyDescent="0.2">
      <c r="C1712" s="24"/>
      <c r="D1712" s="24"/>
    </row>
    <row r="1713" spans="3:4" x14ac:dyDescent="0.2">
      <c r="C1713" s="24"/>
      <c r="D1713" s="24"/>
    </row>
    <row r="1714" spans="3:4" x14ac:dyDescent="0.2">
      <c r="C1714" s="24"/>
      <c r="D1714" s="24"/>
    </row>
    <row r="1715" spans="3:4" x14ac:dyDescent="0.2">
      <c r="C1715" s="24"/>
      <c r="D1715" s="24"/>
    </row>
    <row r="1716" spans="3:4" x14ac:dyDescent="0.2">
      <c r="C1716" s="24"/>
      <c r="D1716" s="24"/>
    </row>
    <row r="1717" spans="3:4" x14ac:dyDescent="0.2">
      <c r="C1717" s="24"/>
      <c r="D1717" s="24"/>
    </row>
    <row r="1718" spans="3:4" x14ac:dyDescent="0.2">
      <c r="C1718" s="24"/>
      <c r="D1718" s="24"/>
    </row>
    <row r="1719" spans="3:4" x14ac:dyDescent="0.2">
      <c r="C1719" s="24"/>
      <c r="D1719" s="24"/>
    </row>
    <row r="1720" spans="3:4" x14ac:dyDescent="0.2">
      <c r="C1720" s="24"/>
      <c r="D1720" s="24"/>
    </row>
    <row r="1721" spans="3:4" x14ac:dyDescent="0.2">
      <c r="C1721" s="24"/>
      <c r="D1721" s="24"/>
    </row>
    <row r="1722" spans="3:4" x14ac:dyDescent="0.2">
      <c r="C1722" s="24"/>
      <c r="D1722" s="24"/>
    </row>
    <row r="1723" spans="3:4" x14ac:dyDescent="0.2">
      <c r="C1723" s="24"/>
      <c r="D1723" s="24"/>
    </row>
    <row r="1724" spans="3:4" x14ac:dyDescent="0.2">
      <c r="C1724" s="24"/>
      <c r="D1724" s="24"/>
    </row>
    <row r="1725" spans="3:4" x14ac:dyDescent="0.2">
      <c r="C1725" s="24"/>
      <c r="D1725" s="24"/>
    </row>
    <row r="1726" spans="3:4" x14ac:dyDescent="0.2">
      <c r="C1726" s="24"/>
      <c r="D1726" s="24"/>
    </row>
    <row r="1727" spans="3:4" x14ac:dyDescent="0.2">
      <c r="C1727" s="24"/>
      <c r="D1727" s="24"/>
    </row>
    <row r="1728" spans="3:4" x14ac:dyDescent="0.2">
      <c r="C1728" s="24"/>
      <c r="D1728" s="24"/>
    </row>
    <row r="1729" spans="3:4" x14ac:dyDescent="0.2">
      <c r="C1729" s="24"/>
      <c r="D1729" s="24"/>
    </row>
    <row r="1730" spans="3:4" x14ac:dyDescent="0.2">
      <c r="C1730" s="24"/>
      <c r="D1730" s="24"/>
    </row>
    <row r="1731" spans="3:4" x14ac:dyDescent="0.2">
      <c r="C1731" s="24"/>
      <c r="D1731" s="24"/>
    </row>
    <row r="1732" spans="3:4" x14ac:dyDescent="0.2">
      <c r="C1732" s="24"/>
      <c r="D1732" s="24"/>
    </row>
    <row r="1733" spans="3:4" x14ac:dyDescent="0.2">
      <c r="C1733" s="24"/>
      <c r="D1733" s="24"/>
    </row>
    <row r="1734" spans="3:4" x14ac:dyDescent="0.2">
      <c r="C1734" s="24"/>
      <c r="D1734" s="24"/>
    </row>
    <row r="1735" spans="3:4" x14ac:dyDescent="0.2">
      <c r="C1735" s="24"/>
      <c r="D1735" s="24"/>
    </row>
    <row r="1736" spans="3:4" x14ac:dyDescent="0.2">
      <c r="C1736" s="24"/>
      <c r="D1736" s="24"/>
    </row>
    <row r="1737" spans="3:4" x14ac:dyDescent="0.2">
      <c r="C1737" s="24"/>
      <c r="D1737" s="24"/>
    </row>
    <row r="1738" spans="3:4" x14ac:dyDescent="0.2">
      <c r="C1738" s="24"/>
      <c r="D1738" s="24"/>
    </row>
    <row r="1739" spans="3:4" x14ac:dyDescent="0.2">
      <c r="C1739" s="24"/>
      <c r="D1739" s="24"/>
    </row>
    <row r="1740" spans="3:4" x14ac:dyDescent="0.2">
      <c r="C1740" s="24"/>
      <c r="D1740" s="24"/>
    </row>
    <row r="1741" spans="3:4" x14ac:dyDescent="0.2">
      <c r="C1741" s="24"/>
      <c r="D1741" s="24"/>
    </row>
    <row r="1742" spans="3:4" x14ac:dyDescent="0.2">
      <c r="C1742" s="24"/>
      <c r="D1742" s="24"/>
    </row>
    <row r="1743" spans="3:4" x14ac:dyDescent="0.2">
      <c r="C1743" s="24"/>
      <c r="D1743" s="24"/>
    </row>
    <row r="1744" spans="3:4" x14ac:dyDescent="0.2">
      <c r="C1744" s="24"/>
      <c r="D1744" s="24"/>
    </row>
    <row r="1745" spans="3:4" x14ac:dyDescent="0.2">
      <c r="C1745" s="24"/>
      <c r="D1745" s="24"/>
    </row>
    <row r="1746" spans="3:4" x14ac:dyDescent="0.2">
      <c r="C1746" s="24"/>
      <c r="D1746" s="24"/>
    </row>
    <row r="1747" spans="3:4" x14ac:dyDescent="0.2">
      <c r="C1747" s="24"/>
      <c r="D1747" s="24"/>
    </row>
    <row r="1748" spans="3:4" x14ac:dyDescent="0.2">
      <c r="C1748" s="24"/>
      <c r="D1748" s="24"/>
    </row>
    <row r="1749" spans="3:4" x14ac:dyDescent="0.2">
      <c r="C1749" s="24"/>
      <c r="D1749" s="24"/>
    </row>
    <row r="1750" spans="3:4" x14ac:dyDescent="0.2">
      <c r="C1750" s="24"/>
      <c r="D1750" s="24"/>
    </row>
    <row r="1751" spans="3:4" x14ac:dyDescent="0.2">
      <c r="C1751" s="24"/>
      <c r="D1751" s="24"/>
    </row>
    <row r="1752" spans="3:4" x14ac:dyDescent="0.2">
      <c r="C1752" s="24"/>
      <c r="D1752" s="24"/>
    </row>
    <row r="1753" spans="3:4" x14ac:dyDescent="0.2">
      <c r="C1753" s="24"/>
      <c r="D1753" s="24"/>
    </row>
    <row r="1754" spans="3:4" x14ac:dyDescent="0.2">
      <c r="C1754" s="24"/>
      <c r="D1754" s="24"/>
    </row>
    <row r="1755" spans="3:4" x14ac:dyDescent="0.2">
      <c r="C1755" s="24"/>
      <c r="D1755" s="24"/>
    </row>
    <row r="1756" spans="3:4" x14ac:dyDescent="0.2">
      <c r="C1756" s="24"/>
      <c r="D1756" s="24"/>
    </row>
    <row r="1757" spans="3:4" x14ac:dyDescent="0.2">
      <c r="C1757" s="24"/>
      <c r="D1757" s="24"/>
    </row>
    <row r="1758" spans="3:4" x14ac:dyDescent="0.2">
      <c r="C1758" s="24"/>
      <c r="D1758" s="24"/>
    </row>
    <row r="1759" spans="3:4" x14ac:dyDescent="0.2">
      <c r="C1759" s="24"/>
      <c r="D1759" s="24"/>
    </row>
    <row r="1760" spans="3:4" x14ac:dyDescent="0.2">
      <c r="C1760" s="24"/>
      <c r="D1760" s="24"/>
    </row>
    <row r="1761" spans="3:4" x14ac:dyDescent="0.2">
      <c r="C1761" s="24"/>
      <c r="D1761" s="24"/>
    </row>
    <row r="1762" spans="3:4" x14ac:dyDescent="0.2">
      <c r="C1762" s="24"/>
      <c r="D1762" s="24"/>
    </row>
    <row r="1763" spans="3:4" x14ac:dyDescent="0.2">
      <c r="C1763" s="24"/>
      <c r="D1763" s="24"/>
    </row>
    <row r="1764" spans="3:4" x14ac:dyDescent="0.2">
      <c r="C1764" s="24"/>
      <c r="D1764" s="24"/>
    </row>
    <row r="1765" spans="3:4" x14ac:dyDescent="0.2">
      <c r="C1765" s="24"/>
      <c r="D1765" s="24"/>
    </row>
    <row r="1766" spans="3:4" x14ac:dyDescent="0.2">
      <c r="C1766" s="24"/>
      <c r="D1766" s="24"/>
    </row>
    <row r="1767" spans="3:4" x14ac:dyDescent="0.2">
      <c r="C1767" s="24"/>
      <c r="D1767" s="24"/>
    </row>
    <row r="1768" spans="3:4" x14ac:dyDescent="0.2">
      <c r="C1768" s="24"/>
      <c r="D1768" s="24"/>
    </row>
    <row r="1769" spans="3:4" x14ac:dyDescent="0.2">
      <c r="C1769" s="24"/>
      <c r="D1769" s="24"/>
    </row>
    <row r="1770" spans="3:4" x14ac:dyDescent="0.2">
      <c r="C1770" s="24"/>
      <c r="D1770" s="24"/>
    </row>
    <row r="1771" spans="3:4" x14ac:dyDescent="0.2">
      <c r="C1771" s="24"/>
      <c r="D1771" s="24"/>
    </row>
    <row r="1772" spans="3:4" x14ac:dyDescent="0.2">
      <c r="C1772" s="24"/>
      <c r="D1772" s="24"/>
    </row>
    <row r="1773" spans="3:4" x14ac:dyDescent="0.2">
      <c r="C1773" s="24"/>
      <c r="D1773" s="24"/>
    </row>
    <row r="1774" spans="3:4" x14ac:dyDescent="0.2">
      <c r="C1774" s="24"/>
      <c r="D1774" s="24"/>
    </row>
    <row r="1775" spans="3:4" x14ac:dyDescent="0.2">
      <c r="C1775" s="24"/>
      <c r="D1775" s="24"/>
    </row>
    <row r="1776" spans="3:4" x14ac:dyDescent="0.2">
      <c r="C1776" s="24"/>
      <c r="D1776" s="24"/>
    </row>
    <row r="1777" spans="3:4" x14ac:dyDescent="0.2">
      <c r="C1777" s="24"/>
      <c r="D1777" s="24"/>
    </row>
    <row r="1778" spans="3:4" x14ac:dyDescent="0.2">
      <c r="C1778" s="24"/>
      <c r="D1778" s="24"/>
    </row>
    <row r="1779" spans="3:4" x14ac:dyDescent="0.2">
      <c r="C1779" s="24"/>
      <c r="D1779" s="24"/>
    </row>
    <row r="1780" spans="3:4" x14ac:dyDescent="0.2">
      <c r="C1780" s="24"/>
      <c r="D1780" s="24"/>
    </row>
    <row r="1781" spans="3:4" x14ac:dyDescent="0.2">
      <c r="C1781" s="24"/>
      <c r="D1781" s="24"/>
    </row>
    <row r="1782" spans="3:4" x14ac:dyDescent="0.2">
      <c r="C1782" s="24"/>
      <c r="D1782" s="24"/>
    </row>
    <row r="1783" spans="3:4" x14ac:dyDescent="0.2">
      <c r="C1783" s="24"/>
      <c r="D1783" s="24"/>
    </row>
    <row r="1784" spans="3:4" x14ac:dyDescent="0.2">
      <c r="C1784" s="24"/>
      <c r="D1784" s="24"/>
    </row>
    <row r="1785" spans="3:4" x14ac:dyDescent="0.2">
      <c r="C1785" s="24"/>
      <c r="D1785" s="24"/>
    </row>
    <row r="1786" spans="3:4" x14ac:dyDescent="0.2">
      <c r="C1786" s="24"/>
      <c r="D1786" s="24"/>
    </row>
    <row r="1787" spans="3:4" x14ac:dyDescent="0.2">
      <c r="C1787" s="24"/>
      <c r="D1787" s="24"/>
    </row>
    <row r="1788" spans="3:4" x14ac:dyDescent="0.2">
      <c r="C1788" s="24"/>
      <c r="D1788" s="24"/>
    </row>
    <row r="1789" spans="3:4" x14ac:dyDescent="0.2">
      <c r="C1789" s="24"/>
      <c r="D1789" s="24"/>
    </row>
    <row r="1790" spans="3:4" x14ac:dyDescent="0.2">
      <c r="C1790" s="24"/>
      <c r="D1790" s="24"/>
    </row>
    <row r="1791" spans="3:4" x14ac:dyDescent="0.2">
      <c r="C1791" s="24"/>
      <c r="D1791" s="24"/>
    </row>
    <row r="1792" spans="3:4" x14ac:dyDescent="0.2">
      <c r="C1792" s="24"/>
      <c r="D1792" s="24"/>
    </row>
    <row r="1793" spans="3:4" x14ac:dyDescent="0.2">
      <c r="C1793" s="24"/>
      <c r="D1793" s="24"/>
    </row>
    <row r="1794" spans="3:4" x14ac:dyDescent="0.2">
      <c r="C1794" s="24"/>
      <c r="D1794" s="24"/>
    </row>
    <row r="1795" spans="3:4" x14ac:dyDescent="0.2">
      <c r="C1795" s="24"/>
      <c r="D1795" s="24"/>
    </row>
    <row r="1796" spans="3:4" x14ac:dyDescent="0.2">
      <c r="C1796" s="24"/>
      <c r="D1796" s="24"/>
    </row>
    <row r="1797" spans="3:4" x14ac:dyDescent="0.2">
      <c r="C1797" s="24"/>
      <c r="D1797" s="24"/>
    </row>
    <row r="1798" spans="3:4" x14ac:dyDescent="0.2">
      <c r="C1798" s="24"/>
      <c r="D1798" s="24"/>
    </row>
    <row r="1799" spans="3:4" x14ac:dyDescent="0.2">
      <c r="C1799" s="24"/>
      <c r="D1799" s="24"/>
    </row>
    <row r="1800" spans="3:4" x14ac:dyDescent="0.2">
      <c r="C1800" s="24"/>
      <c r="D1800" s="24"/>
    </row>
    <row r="1801" spans="3:4" x14ac:dyDescent="0.2">
      <c r="C1801" s="24"/>
      <c r="D1801" s="24"/>
    </row>
    <row r="1802" spans="3:4" x14ac:dyDescent="0.2">
      <c r="C1802" s="24"/>
      <c r="D1802" s="24"/>
    </row>
    <row r="1803" spans="3:4" x14ac:dyDescent="0.2">
      <c r="C1803" s="24"/>
      <c r="D1803" s="24"/>
    </row>
    <row r="1804" spans="3:4" x14ac:dyDescent="0.2">
      <c r="C1804" s="24"/>
      <c r="D1804" s="24"/>
    </row>
    <row r="1805" spans="3:4" x14ac:dyDescent="0.2">
      <c r="C1805" s="24"/>
      <c r="D1805" s="24"/>
    </row>
    <row r="1806" spans="3:4" x14ac:dyDescent="0.2">
      <c r="C1806" s="24"/>
      <c r="D1806" s="24"/>
    </row>
    <row r="1807" spans="3:4" x14ac:dyDescent="0.2">
      <c r="C1807" s="24"/>
      <c r="D1807" s="24"/>
    </row>
    <row r="1808" spans="3:4" x14ac:dyDescent="0.2">
      <c r="C1808" s="24"/>
      <c r="D1808" s="24"/>
    </row>
    <row r="1809" spans="3:4" x14ac:dyDescent="0.2">
      <c r="C1809" s="24"/>
      <c r="D1809" s="24"/>
    </row>
    <row r="1810" spans="3:4" x14ac:dyDescent="0.2">
      <c r="C1810" s="24"/>
      <c r="D1810" s="24"/>
    </row>
    <row r="1811" spans="3:4" x14ac:dyDescent="0.2">
      <c r="C1811" s="24"/>
      <c r="D1811" s="24"/>
    </row>
    <row r="1812" spans="3:4" x14ac:dyDescent="0.2">
      <c r="C1812" s="24"/>
      <c r="D1812" s="24"/>
    </row>
    <row r="1813" spans="3:4" x14ac:dyDescent="0.2">
      <c r="C1813" s="24"/>
      <c r="D1813" s="24"/>
    </row>
    <row r="1814" spans="3:4" x14ac:dyDescent="0.2">
      <c r="C1814" s="24"/>
      <c r="D1814" s="24"/>
    </row>
    <row r="1815" spans="3:4" x14ac:dyDescent="0.2">
      <c r="C1815" s="24"/>
      <c r="D1815" s="24"/>
    </row>
    <row r="1816" spans="3:4" x14ac:dyDescent="0.2">
      <c r="C1816" s="24"/>
      <c r="D1816" s="24"/>
    </row>
    <row r="1817" spans="3:4" x14ac:dyDescent="0.2">
      <c r="C1817" s="24"/>
      <c r="D1817" s="24"/>
    </row>
    <row r="1818" spans="3:4" x14ac:dyDescent="0.2">
      <c r="C1818" s="24"/>
      <c r="D1818" s="24"/>
    </row>
    <row r="1819" spans="3:4" x14ac:dyDescent="0.2">
      <c r="C1819" s="24"/>
      <c r="D1819" s="24"/>
    </row>
    <row r="1820" spans="3:4" x14ac:dyDescent="0.2">
      <c r="C1820" s="24"/>
      <c r="D1820" s="24"/>
    </row>
    <row r="1821" spans="3:4" x14ac:dyDescent="0.2">
      <c r="C1821" s="24"/>
      <c r="D1821" s="24"/>
    </row>
    <row r="1822" spans="3:4" x14ac:dyDescent="0.2">
      <c r="C1822" s="24"/>
      <c r="D1822" s="24"/>
    </row>
    <row r="1823" spans="3:4" x14ac:dyDescent="0.2">
      <c r="C1823" s="24"/>
      <c r="D1823" s="24"/>
    </row>
    <row r="1824" spans="3:4" x14ac:dyDescent="0.2">
      <c r="C1824" s="24"/>
      <c r="D1824" s="24"/>
    </row>
    <row r="1825" spans="3:4" x14ac:dyDescent="0.2">
      <c r="C1825" s="24"/>
      <c r="D1825" s="24"/>
    </row>
    <row r="1826" spans="3:4" x14ac:dyDescent="0.2">
      <c r="C1826" s="24"/>
      <c r="D1826" s="24"/>
    </row>
    <row r="1827" spans="3:4" x14ac:dyDescent="0.2">
      <c r="C1827" s="24"/>
      <c r="D1827" s="24"/>
    </row>
    <row r="1828" spans="3:4" x14ac:dyDescent="0.2">
      <c r="C1828" s="24"/>
      <c r="D1828" s="24"/>
    </row>
    <row r="1829" spans="3:4" x14ac:dyDescent="0.2">
      <c r="C1829" s="24"/>
      <c r="D1829" s="24"/>
    </row>
    <row r="1830" spans="3:4" x14ac:dyDescent="0.2">
      <c r="C1830" s="24"/>
      <c r="D1830" s="24"/>
    </row>
    <row r="1831" spans="3:4" x14ac:dyDescent="0.2">
      <c r="C1831" s="24"/>
      <c r="D1831" s="24"/>
    </row>
    <row r="1832" spans="3:4" x14ac:dyDescent="0.2">
      <c r="C1832" s="24"/>
      <c r="D1832" s="24"/>
    </row>
    <row r="1833" spans="3:4" x14ac:dyDescent="0.2">
      <c r="C1833" s="24"/>
      <c r="D1833" s="24"/>
    </row>
    <row r="1834" spans="3:4" x14ac:dyDescent="0.2">
      <c r="C1834" s="24"/>
      <c r="D1834" s="24"/>
    </row>
    <row r="1835" spans="3:4" x14ac:dyDescent="0.2">
      <c r="C1835" s="24"/>
      <c r="D1835" s="24"/>
    </row>
    <row r="1836" spans="3:4" x14ac:dyDescent="0.2">
      <c r="C1836" s="24"/>
      <c r="D1836" s="24"/>
    </row>
    <row r="1837" spans="3:4" x14ac:dyDescent="0.2">
      <c r="C1837" s="24"/>
      <c r="D1837" s="24"/>
    </row>
    <row r="1838" spans="3:4" x14ac:dyDescent="0.2">
      <c r="C1838" s="24"/>
      <c r="D1838" s="24"/>
    </row>
    <row r="1839" spans="3:4" x14ac:dyDescent="0.2">
      <c r="C1839" s="24"/>
      <c r="D1839" s="24"/>
    </row>
    <row r="1840" spans="3:4" x14ac:dyDescent="0.2">
      <c r="C1840" s="24"/>
      <c r="D1840" s="24"/>
    </row>
    <row r="1841" spans="3:4" x14ac:dyDescent="0.2">
      <c r="C1841" s="24"/>
      <c r="D1841" s="24"/>
    </row>
    <row r="1842" spans="3:4" x14ac:dyDescent="0.2">
      <c r="C1842" s="24"/>
      <c r="D1842" s="24"/>
    </row>
    <row r="1843" spans="3:4" x14ac:dyDescent="0.2">
      <c r="C1843" s="24"/>
      <c r="D1843" s="24"/>
    </row>
    <row r="1844" spans="3:4" x14ac:dyDescent="0.2">
      <c r="C1844" s="24"/>
      <c r="D1844" s="24"/>
    </row>
    <row r="1845" spans="3:4" x14ac:dyDescent="0.2">
      <c r="C1845" s="24"/>
      <c r="D1845" s="24"/>
    </row>
    <row r="1846" spans="3:4" x14ac:dyDescent="0.2">
      <c r="C1846" s="24"/>
      <c r="D1846" s="24"/>
    </row>
    <row r="1847" spans="3:4" x14ac:dyDescent="0.2">
      <c r="C1847" s="24"/>
      <c r="D1847" s="24"/>
    </row>
    <row r="1848" spans="3:4" x14ac:dyDescent="0.2">
      <c r="C1848" s="24"/>
      <c r="D1848" s="24"/>
    </row>
    <row r="1849" spans="3:4" x14ac:dyDescent="0.2">
      <c r="C1849" s="24"/>
      <c r="D1849" s="24"/>
    </row>
    <row r="1850" spans="3:4" x14ac:dyDescent="0.2">
      <c r="C1850" s="24"/>
      <c r="D1850" s="24"/>
    </row>
    <row r="1851" spans="3:4" x14ac:dyDescent="0.2">
      <c r="C1851" s="24"/>
      <c r="D1851" s="24"/>
    </row>
    <row r="1852" spans="3:4" x14ac:dyDescent="0.2">
      <c r="C1852" s="24"/>
      <c r="D1852" s="24"/>
    </row>
    <row r="1853" spans="3:4" x14ac:dyDescent="0.2">
      <c r="C1853" s="24"/>
      <c r="D1853" s="24"/>
    </row>
    <row r="1854" spans="3:4" x14ac:dyDescent="0.2">
      <c r="C1854" s="24"/>
      <c r="D1854" s="24"/>
    </row>
    <row r="1855" spans="3:4" x14ac:dyDescent="0.2">
      <c r="C1855" s="24"/>
      <c r="D1855" s="24"/>
    </row>
    <row r="1856" spans="3:4" x14ac:dyDescent="0.2">
      <c r="C1856" s="24"/>
      <c r="D1856" s="24"/>
    </row>
    <row r="1857" spans="3:4" x14ac:dyDescent="0.2">
      <c r="C1857" s="24"/>
      <c r="D1857" s="24"/>
    </row>
    <row r="1858" spans="3:4" x14ac:dyDescent="0.2">
      <c r="C1858" s="24"/>
      <c r="D1858" s="24"/>
    </row>
    <row r="1859" spans="3:4" x14ac:dyDescent="0.2">
      <c r="C1859" s="24"/>
      <c r="D1859" s="24"/>
    </row>
    <row r="1860" spans="3:4" x14ac:dyDescent="0.2">
      <c r="C1860" s="24"/>
      <c r="D1860" s="24"/>
    </row>
    <row r="1861" spans="3:4" x14ac:dyDescent="0.2">
      <c r="C1861" s="24"/>
      <c r="D1861" s="24"/>
    </row>
    <row r="1862" spans="3:4" x14ac:dyDescent="0.2">
      <c r="C1862" s="24"/>
      <c r="D1862" s="24"/>
    </row>
    <row r="1863" spans="3:4" x14ac:dyDescent="0.2">
      <c r="C1863" s="24"/>
      <c r="D1863" s="24"/>
    </row>
    <row r="1864" spans="3:4" x14ac:dyDescent="0.2">
      <c r="C1864" s="24"/>
      <c r="D1864" s="24"/>
    </row>
    <row r="1865" spans="3:4" x14ac:dyDescent="0.2">
      <c r="C1865" s="24"/>
      <c r="D1865" s="24"/>
    </row>
    <row r="1866" spans="3:4" x14ac:dyDescent="0.2">
      <c r="C1866" s="24"/>
      <c r="D1866" s="24"/>
    </row>
    <row r="1867" spans="3:4" x14ac:dyDescent="0.2">
      <c r="C1867" s="24"/>
      <c r="D1867" s="24"/>
    </row>
    <row r="1868" spans="3:4" x14ac:dyDescent="0.2">
      <c r="C1868" s="24"/>
      <c r="D1868" s="24"/>
    </row>
    <row r="1869" spans="3:4" x14ac:dyDescent="0.2">
      <c r="C1869" s="24"/>
      <c r="D1869" s="24"/>
    </row>
    <row r="1870" spans="3:4" x14ac:dyDescent="0.2">
      <c r="C1870" s="24"/>
      <c r="D1870" s="24"/>
    </row>
    <row r="1871" spans="3:4" x14ac:dyDescent="0.2">
      <c r="C1871" s="24"/>
      <c r="D1871" s="24"/>
    </row>
    <row r="1872" spans="3:4" x14ac:dyDescent="0.2">
      <c r="C1872" s="24"/>
      <c r="D1872" s="24"/>
    </row>
    <row r="1873" spans="3:4" x14ac:dyDescent="0.2">
      <c r="C1873" s="24"/>
      <c r="D1873" s="24"/>
    </row>
    <row r="1874" spans="3:4" x14ac:dyDescent="0.2">
      <c r="C1874" s="24"/>
      <c r="D1874" s="24"/>
    </row>
    <row r="1875" spans="3:4" x14ac:dyDescent="0.2">
      <c r="C1875" s="24"/>
      <c r="D1875" s="24"/>
    </row>
    <row r="1876" spans="3:4" x14ac:dyDescent="0.2">
      <c r="C1876" s="24"/>
      <c r="D1876" s="24"/>
    </row>
    <row r="1877" spans="3:4" x14ac:dyDescent="0.2">
      <c r="C1877" s="24"/>
      <c r="D1877" s="24"/>
    </row>
    <row r="1878" spans="3:4" x14ac:dyDescent="0.2">
      <c r="C1878" s="24"/>
      <c r="D1878" s="24"/>
    </row>
    <row r="1879" spans="3:4" x14ac:dyDescent="0.2">
      <c r="C1879" s="24"/>
      <c r="D1879" s="24"/>
    </row>
    <row r="1880" spans="3:4" x14ac:dyDescent="0.2">
      <c r="C1880" s="24"/>
      <c r="D1880" s="24"/>
    </row>
    <row r="1881" spans="3:4" x14ac:dyDescent="0.2">
      <c r="C1881" s="24"/>
      <c r="D1881" s="24"/>
    </row>
    <row r="1882" spans="3:4" x14ac:dyDescent="0.2">
      <c r="C1882" s="24"/>
      <c r="D1882" s="24"/>
    </row>
    <row r="1883" spans="3:4" x14ac:dyDescent="0.2">
      <c r="C1883" s="24"/>
      <c r="D1883" s="24"/>
    </row>
    <row r="1884" spans="3:4" x14ac:dyDescent="0.2">
      <c r="C1884" s="24"/>
      <c r="D1884" s="24"/>
    </row>
    <row r="1885" spans="3:4" x14ac:dyDescent="0.2">
      <c r="C1885" s="24"/>
      <c r="D1885" s="24"/>
    </row>
    <row r="1886" spans="3:4" x14ac:dyDescent="0.2">
      <c r="C1886" s="24"/>
      <c r="D1886" s="24"/>
    </row>
    <row r="1887" spans="3:4" x14ac:dyDescent="0.2">
      <c r="C1887" s="24"/>
      <c r="D1887" s="24"/>
    </row>
    <row r="1888" spans="3:4" x14ac:dyDescent="0.2">
      <c r="C1888" s="24"/>
      <c r="D1888" s="24"/>
    </row>
    <row r="1889" spans="3:4" x14ac:dyDescent="0.2">
      <c r="C1889" s="24"/>
      <c r="D1889" s="24"/>
    </row>
    <row r="1890" spans="3:4" x14ac:dyDescent="0.2">
      <c r="C1890" s="24"/>
      <c r="D1890" s="24"/>
    </row>
    <row r="1891" spans="3:4" x14ac:dyDescent="0.2">
      <c r="C1891" s="24"/>
      <c r="D1891" s="24"/>
    </row>
    <row r="1892" spans="3:4" x14ac:dyDescent="0.2">
      <c r="C1892" s="24"/>
      <c r="D1892" s="24"/>
    </row>
    <row r="1893" spans="3:4" x14ac:dyDescent="0.2">
      <c r="C1893" s="24"/>
      <c r="D1893" s="24"/>
    </row>
    <row r="1894" spans="3:4" x14ac:dyDescent="0.2">
      <c r="C1894" s="24"/>
      <c r="D1894" s="24"/>
    </row>
    <row r="1895" spans="3:4" x14ac:dyDescent="0.2">
      <c r="C1895" s="24"/>
      <c r="D1895" s="24"/>
    </row>
    <row r="1896" spans="3:4" x14ac:dyDescent="0.2">
      <c r="C1896" s="24"/>
      <c r="D1896" s="24"/>
    </row>
    <row r="1897" spans="3:4" x14ac:dyDescent="0.2">
      <c r="C1897" s="24"/>
      <c r="D1897" s="24"/>
    </row>
    <row r="1898" spans="3:4" x14ac:dyDescent="0.2">
      <c r="C1898" s="24"/>
      <c r="D1898" s="24"/>
    </row>
    <row r="1899" spans="3:4" x14ac:dyDescent="0.2">
      <c r="C1899" s="24"/>
      <c r="D1899" s="24"/>
    </row>
    <row r="1900" spans="3:4" x14ac:dyDescent="0.2">
      <c r="C1900" s="24"/>
      <c r="D1900" s="24"/>
    </row>
    <row r="1901" spans="3:4" x14ac:dyDescent="0.2">
      <c r="C1901" s="24"/>
      <c r="D1901" s="24"/>
    </row>
    <row r="1902" spans="3:4" x14ac:dyDescent="0.2">
      <c r="C1902" s="24"/>
      <c r="D1902" s="24"/>
    </row>
    <row r="1903" spans="3:4" x14ac:dyDescent="0.2">
      <c r="C1903" s="24"/>
      <c r="D1903" s="24"/>
    </row>
    <row r="1904" spans="3:4" x14ac:dyDescent="0.2">
      <c r="C1904" s="24"/>
      <c r="D1904" s="24"/>
    </row>
    <row r="1905" spans="3:4" x14ac:dyDescent="0.2">
      <c r="C1905" s="24"/>
      <c r="D1905" s="24"/>
    </row>
    <row r="1906" spans="3:4" x14ac:dyDescent="0.2">
      <c r="C1906" s="24"/>
      <c r="D1906" s="24"/>
    </row>
    <row r="1907" spans="3:4" x14ac:dyDescent="0.2">
      <c r="C1907" s="24"/>
      <c r="D1907" s="24"/>
    </row>
    <row r="1908" spans="3:4" x14ac:dyDescent="0.2">
      <c r="C1908" s="24"/>
      <c r="D1908" s="24"/>
    </row>
    <row r="1909" spans="3:4" x14ac:dyDescent="0.2">
      <c r="C1909" s="24"/>
      <c r="D1909" s="24"/>
    </row>
    <row r="1910" spans="3:4" x14ac:dyDescent="0.2">
      <c r="C1910" s="24"/>
      <c r="D1910" s="24"/>
    </row>
    <row r="1911" spans="3:4" x14ac:dyDescent="0.2">
      <c r="C1911" s="24"/>
      <c r="D1911" s="24"/>
    </row>
    <row r="1912" spans="3:4" x14ac:dyDescent="0.2">
      <c r="C1912" s="24"/>
      <c r="D1912" s="24"/>
    </row>
    <row r="1913" spans="3:4" x14ac:dyDescent="0.2">
      <c r="C1913" s="24"/>
      <c r="D1913" s="24"/>
    </row>
    <row r="1914" spans="3:4" x14ac:dyDescent="0.2">
      <c r="C1914" s="24"/>
      <c r="D1914" s="24"/>
    </row>
    <row r="1915" spans="3:4" x14ac:dyDescent="0.2">
      <c r="C1915" s="24"/>
      <c r="D1915" s="24"/>
    </row>
    <row r="1916" spans="3:4" x14ac:dyDescent="0.2">
      <c r="C1916" s="24"/>
      <c r="D1916" s="24"/>
    </row>
    <row r="1917" spans="3:4" x14ac:dyDescent="0.2">
      <c r="C1917" s="24"/>
      <c r="D1917" s="24"/>
    </row>
    <row r="1918" spans="3:4" x14ac:dyDescent="0.2">
      <c r="C1918" s="24"/>
      <c r="D1918" s="24"/>
    </row>
    <row r="1919" spans="3:4" x14ac:dyDescent="0.2">
      <c r="C1919" s="24"/>
      <c r="D1919" s="24"/>
    </row>
    <row r="1920" spans="3:4" x14ac:dyDescent="0.2">
      <c r="C1920" s="24"/>
      <c r="D1920" s="24"/>
    </row>
    <row r="1921" spans="3:4" x14ac:dyDescent="0.2">
      <c r="C1921" s="24"/>
      <c r="D1921" s="24"/>
    </row>
    <row r="1922" spans="3:4" x14ac:dyDescent="0.2">
      <c r="C1922" s="24"/>
      <c r="D1922" s="24"/>
    </row>
    <row r="1923" spans="3:4" x14ac:dyDescent="0.2">
      <c r="C1923" s="24"/>
      <c r="D1923" s="24"/>
    </row>
    <row r="1924" spans="3:4" x14ac:dyDescent="0.2">
      <c r="C1924" s="24"/>
      <c r="D1924" s="24"/>
    </row>
    <row r="1925" spans="3:4" x14ac:dyDescent="0.2">
      <c r="C1925" s="24"/>
      <c r="D1925" s="24"/>
    </row>
    <row r="1926" spans="3:4" x14ac:dyDescent="0.2">
      <c r="C1926" s="24"/>
      <c r="D1926" s="24"/>
    </row>
    <row r="1927" spans="3:4" x14ac:dyDescent="0.2">
      <c r="C1927" s="24"/>
      <c r="D1927" s="24"/>
    </row>
    <row r="1928" spans="3:4" x14ac:dyDescent="0.2">
      <c r="C1928" s="24"/>
      <c r="D1928" s="24"/>
    </row>
    <row r="1929" spans="3:4" x14ac:dyDescent="0.2">
      <c r="C1929" s="24"/>
      <c r="D1929" s="24"/>
    </row>
    <row r="1930" spans="3:4" x14ac:dyDescent="0.2">
      <c r="C1930" s="24"/>
      <c r="D1930" s="24"/>
    </row>
    <row r="1931" spans="3:4" x14ac:dyDescent="0.2">
      <c r="C1931" s="24"/>
      <c r="D1931" s="24"/>
    </row>
    <row r="1932" spans="3:4" x14ac:dyDescent="0.2">
      <c r="C1932" s="24"/>
      <c r="D1932" s="24"/>
    </row>
    <row r="1933" spans="3:4" x14ac:dyDescent="0.2">
      <c r="C1933" s="24"/>
      <c r="D1933" s="24"/>
    </row>
    <row r="1934" spans="3:4" x14ac:dyDescent="0.2">
      <c r="C1934" s="24"/>
      <c r="D1934" s="24"/>
    </row>
    <row r="1935" spans="3:4" x14ac:dyDescent="0.2">
      <c r="C1935" s="24"/>
      <c r="D1935" s="24"/>
    </row>
    <row r="1936" spans="3:4" x14ac:dyDescent="0.2">
      <c r="C1936" s="24"/>
      <c r="D1936" s="24"/>
    </row>
    <row r="1937" spans="3:4" x14ac:dyDescent="0.2">
      <c r="C1937" s="24"/>
      <c r="D1937" s="24"/>
    </row>
    <row r="1938" spans="3:4" x14ac:dyDescent="0.2">
      <c r="C1938" s="24"/>
      <c r="D1938" s="24"/>
    </row>
    <row r="1939" spans="3:4" x14ac:dyDescent="0.2">
      <c r="C1939" s="24"/>
      <c r="D1939" s="24"/>
    </row>
    <row r="1940" spans="3:4" x14ac:dyDescent="0.2">
      <c r="C1940" s="24"/>
      <c r="D1940" s="24"/>
    </row>
    <row r="1941" spans="3:4" x14ac:dyDescent="0.2">
      <c r="C1941" s="24"/>
      <c r="D1941" s="24"/>
    </row>
    <row r="1942" spans="3:4" x14ac:dyDescent="0.2">
      <c r="C1942" s="24"/>
      <c r="D1942" s="24"/>
    </row>
    <row r="1943" spans="3:4" x14ac:dyDescent="0.2">
      <c r="C1943" s="24"/>
      <c r="D1943" s="24"/>
    </row>
    <row r="1944" spans="3:4" x14ac:dyDescent="0.2">
      <c r="C1944" s="24"/>
      <c r="D1944" s="24"/>
    </row>
    <row r="1945" spans="3:4" x14ac:dyDescent="0.2">
      <c r="C1945" s="24"/>
      <c r="D1945" s="24"/>
    </row>
    <row r="1946" spans="3:4" x14ac:dyDescent="0.2">
      <c r="C1946" s="24"/>
      <c r="D1946" s="24"/>
    </row>
    <row r="1947" spans="3:4" x14ac:dyDescent="0.2">
      <c r="C1947" s="24"/>
      <c r="D1947" s="24"/>
    </row>
    <row r="1948" spans="3:4" x14ac:dyDescent="0.2">
      <c r="C1948" s="24"/>
      <c r="D1948" s="24"/>
    </row>
    <row r="1949" spans="3:4" x14ac:dyDescent="0.2">
      <c r="C1949" s="24"/>
      <c r="D1949" s="24"/>
    </row>
    <row r="1950" spans="3:4" x14ac:dyDescent="0.2">
      <c r="C1950" s="24"/>
      <c r="D1950" s="24"/>
    </row>
    <row r="1951" spans="3:4" x14ac:dyDescent="0.2">
      <c r="C1951" s="24"/>
      <c r="D1951" s="24"/>
    </row>
    <row r="1952" spans="3:4" x14ac:dyDescent="0.2">
      <c r="C1952" s="24"/>
      <c r="D1952" s="24"/>
    </row>
    <row r="1953" spans="3:4" x14ac:dyDescent="0.2">
      <c r="C1953" s="24"/>
      <c r="D1953" s="24"/>
    </row>
    <row r="1954" spans="3:4" x14ac:dyDescent="0.2">
      <c r="C1954" s="24"/>
      <c r="D1954" s="24"/>
    </row>
    <row r="1955" spans="3:4" x14ac:dyDescent="0.2">
      <c r="C1955" s="24"/>
      <c r="D1955" s="24"/>
    </row>
    <row r="1956" spans="3:4" x14ac:dyDescent="0.2">
      <c r="C1956" s="24"/>
      <c r="D1956" s="24"/>
    </row>
    <row r="1957" spans="3:4" x14ac:dyDescent="0.2">
      <c r="C1957" s="24"/>
      <c r="D1957" s="24"/>
    </row>
    <row r="1958" spans="3:4" x14ac:dyDescent="0.2">
      <c r="C1958" s="24"/>
      <c r="D1958" s="24"/>
    </row>
    <row r="1959" spans="3:4" x14ac:dyDescent="0.2">
      <c r="C1959" s="24"/>
      <c r="D1959" s="24"/>
    </row>
    <row r="1960" spans="3:4" x14ac:dyDescent="0.2">
      <c r="C1960" s="24"/>
      <c r="D1960" s="24"/>
    </row>
    <row r="1961" spans="3:4" x14ac:dyDescent="0.2">
      <c r="C1961" s="24"/>
      <c r="D1961" s="24"/>
    </row>
    <row r="1962" spans="3:4" x14ac:dyDescent="0.2">
      <c r="C1962" s="24"/>
      <c r="D1962" s="24"/>
    </row>
    <row r="1963" spans="3:4" x14ac:dyDescent="0.2">
      <c r="C1963" s="24"/>
      <c r="D1963" s="24"/>
    </row>
    <row r="1964" spans="3:4" x14ac:dyDescent="0.2">
      <c r="C1964" s="24"/>
      <c r="D1964" s="24"/>
    </row>
    <row r="1965" spans="3:4" x14ac:dyDescent="0.2">
      <c r="C1965" s="24"/>
      <c r="D1965" s="24"/>
    </row>
    <row r="1966" spans="3:4" x14ac:dyDescent="0.2">
      <c r="C1966" s="24"/>
      <c r="D1966" s="24"/>
    </row>
    <row r="1967" spans="3:4" x14ac:dyDescent="0.2">
      <c r="C1967" s="24"/>
      <c r="D1967" s="24"/>
    </row>
    <row r="1968" spans="3:4" x14ac:dyDescent="0.2">
      <c r="C1968" s="24"/>
      <c r="D1968" s="24"/>
    </row>
    <row r="1969" spans="3:4" x14ac:dyDescent="0.2">
      <c r="C1969" s="24"/>
      <c r="D1969" s="24"/>
    </row>
    <row r="1970" spans="3:4" x14ac:dyDescent="0.2">
      <c r="C1970" s="24"/>
      <c r="D1970" s="24"/>
    </row>
    <row r="1971" spans="3:4" x14ac:dyDescent="0.2">
      <c r="C1971" s="24"/>
      <c r="D1971" s="24"/>
    </row>
    <row r="1972" spans="3:4" x14ac:dyDescent="0.2">
      <c r="C1972" s="24"/>
      <c r="D1972" s="24"/>
    </row>
    <row r="1973" spans="3:4" x14ac:dyDescent="0.2">
      <c r="C1973" s="24"/>
      <c r="D1973" s="24"/>
    </row>
    <row r="1974" spans="3:4" x14ac:dyDescent="0.2">
      <c r="C1974" s="24"/>
      <c r="D1974" s="24"/>
    </row>
    <row r="1975" spans="3:4" x14ac:dyDescent="0.2">
      <c r="C1975" s="24"/>
      <c r="D1975" s="24"/>
    </row>
    <row r="1976" spans="3:4" x14ac:dyDescent="0.2">
      <c r="C1976" s="24"/>
      <c r="D1976" s="24"/>
    </row>
    <row r="1977" spans="3:4" x14ac:dyDescent="0.2">
      <c r="C1977" s="24"/>
      <c r="D1977" s="24"/>
    </row>
    <row r="1978" spans="3:4" x14ac:dyDescent="0.2">
      <c r="C1978" s="24"/>
      <c r="D1978" s="24"/>
    </row>
    <row r="1979" spans="3:4" x14ac:dyDescent="0.2">
      <c r="C1979" s="24"/>
      <c r="D1979" s="24"/>
    </row>
    <row r="1980" spans="3:4" x14ac:dyDescent="0.2">
      <c r="C1980" s="24"/>
      <c r="D1980" s="24"/>
    </row>
    <row r="1981" spans="3:4" x14ac:dyDescent="0.2">
      <c r="C1981" s="24"/>
      <c r="D1981" s="24"/>
    </row>
    <row r="1982" spans="3:4" x14ac:dyDescent="0.2">
      <c r="C1982" s="24"/>
      <c r="D1982" s="24"/>
    </row>
    <row r="1983" spans="3:4" x14ac:dyDescent="0.2">
      <c r="C1983" s="24"/>
      <c r="D1983" s="24"/>
    </row>
    <row r="1984" spans="3:4" x14ac:dyDescent="0.2">
      <c r="C1984" s="24"/>
      <c r="D1984" s="24"/>
    </row>
    <row r="1985" spans="3:4" x14ac:dyDescent="0.2">
      <c r="C1985" s="24"/>
      <c r="D1985" s="24"/>
    </row>
    <row r="1986" spans="3:4" x14ac:dyDescent="0.2">
      <c r="C1986" s="24"/>
      <c r="D1986" s="24"/>
    </row>
    <row r="1987" spans="3:4" x14ac:dyDescent="0.2">
      <c r="C1987" s="24"/>
      <c r="D1987" s="24"/>
    </row>
    <row r="1988" spans="3:4" x14ac:dyDescent="0.2">
      <c r="C1988" s="24"/>
      <c r="D1988" s="24"/>
    </row>
    <row r="1989" spans="3:4" x14ac:dyDescent="0.2">
      <c r="C1989" s="24"/>
      <c r="D1989" s="24"/>
    </row>
    <row r="1990" spans="3:4" x14ac:dyDescent="0.2">
      <c r="C1990" s="24"/>
      <c r="D1990" s="24"/>
    </row>
    <row r="1991" spans="3:4" x14ac:dyDescent="0.2">
      <c r="C1991" s="24"/>
      <c r="D1991" s="24"/>
    </row>
    <row r="1992" spans="3:4" x14ac:dyDescent="0.2">
      <c r="C1992" s="24"/>
      <c r="D1992" s="24"/>
    </row>
    <row r="1993" spans="3:4" x14ac:dyDescent="0.2">
      <c r="C1993" s="24"/>
      <c r="D1993" s="24"/>
    </row>
    <row r="1994" spans="3:4" x14ac:dyDescent="0.2">
      <c r="C1994" s="24"/>
      <c r="D1994" s="24"/>
    </row>
    <row r="1995" spans="3:4" x14ac:dyDescent="0.2">
      <c r="C1995" s="24"/>
      <c r="D1995" s="24"/>
    </row>
    <row r="1996" spans="3:4" x14ac:dyDescent="0.2">
      <c r="C1996" s="24"/>
      <c r="D1996" s="24"/>
    </row>
    <row r="1997" spans="3:4" x14ac:dyDescent="0.2">
      <c r="C1997" s="24"/>
      <c r="D1997" s="24"/>
    </row>
    <row r="1998" spans="3:4" x14ac:dyDescent="0.2">
      <c r="C1998" s="24"/>
      <c r="D1998" s="24"/>
    </row>
    <row r="1999" spans="3:4" x14ac:dyDescent="0.2">
      <c r="C1999" s="24"/>
      <c r="D1999" s="24"/>
    </row>
    <row r="2000" spans="3:4" x14ac:dyDescent="0.2">
      <c r="C2000" s="24"/>
      <c r="D2000" s="24"/>
    </row>
    <row r="2001" spans="3:4" x14ac:dyDescent="0.2">
      <c r="C2001" s="24"/>
      <c r="D2001" s="24"/>
    </row>
    <row r="2002" spans="3:4" x14ac:dyDescent="0.2">
      <c r="C2002" s="24"/>
      <c r="D2002" s="24"/>
    </row>
    <row r="2003" spans="3:4" x14ac:dyDescent="0.2">
      <c r="C2003" s="24"/>
      <c r="D2003" s="24"/>
    </row>
    <row r="2004" spans="3:4" x14ac:dyDescent="0.2">
      <c r="C2004" s="24"/>
      <c r="D2004" s="24"/>
    </row>
    <row r="2005" spans="3:4" x14ac:dyDescent="0.2">
      <c r="C2005" s="24"/>
      <c r="D2005" s="24"/>
    </row>
    <row r="2006" spans="3:4" x14ac:dyDescent="0.2">
      <c r="C2006" s="24"/>
      <c r="D2006" s="24"/>
    </row>
    <row r="2007" spans="3:4" x14ac:dyDescent="0.2">
      <c r="C2007" s="24"/>
      <c r="D2007" s="24"/>
    </row>
    <row r="2008" spans="3:4" x14ac:dyDescent="0.2">
      <c r="C2008" s="24"/>
      <c r="D2008" s="24"/>
    </row>
    <row r="2009" spans="3:4" x14ac:dyDescent="0.2">
      <c r="C2009" s="24"/>
      <c r="D2009" s="24"/>
    </row>
    <row r="2010" spans="3:4" x14ac:dyDescent="0.2">
      <c r="C2010" s="24"/>
      <c r="D2010" s="24"/>
    </row>
    <row r="2011" spans="3:4" x14ac:dyDescent="0.2">
      <c r="C2011" s="24"/>
      <c r="D2011" s="24"/>
    </row>
    <row r="2012" spans="3:4" x14ac:dyDescent="0.2">
      <c r="C2012" s="24"/>
      <c r="D2012" s="24"/>
    </row>
    <row r="2013" spans="3:4" x14ac:dyDescent="0.2">
      <c r="C2013" s="24"/>
      <c r="D2013" s="24"/>
    </row>
    <row r="2014" spans="3:4" x14ac:dyDescent="0.2">
      <c r="C2014" s="24"/>
      <c r="D2014" s="24"/>
    </row>
    <row r="2015" spans="3:4" x14ac:dyDescent="0.2">
      <c r="C2015" s="24"/>
      <c r="D2015" s="24"/>
    </row>
    <row r="2016" spans="3:4" x14ac:dyDescent="0.2">
      <c r="C2016" s="24"/>
      <c r="D2016" s="24"/>
    </row>
    <row r="2017" spans="3:4" x14ac:dyDescent="0.2">
      <c r="C2017" s="24"/>
      <c r="D2017" s="24"/>
    </row>
    <row r="2018" spans="3:4" x14ac:dyDescent="0.2">
      <c r="C2018" s="24"/>
      <c r="D2018" s="24"/>
    </row>
    <row r="2019" spans="3:4" x14ac:dyDescent="0.2">
      <c r="C2019" s="24"/>
      <c r="D2019" s="24"/>
    </row>
    <row r="2020" spans="3:4" x14ac:dyDescent="0.2">
      <c r="C2020" s="24"/>
      <c r="D2020" s="24"/>
    </row>
    <row r="2021" spans="3:4" x14ac:dyDescent="0.2">
      <c r="C2021" s="24"/>
      <c r="D2021" s="24"/>
    </row>
    <row r="2022" spans="3:4" x14ac:dyDescent="0.2">
      <c r="C2022" s="24"/>
      <c r="D2022" s="24"/>
    </row>
    <row r="2023" spans="3:4" x14ac:dyDescent="0.2">
      <c r="C2023" s="24"/>
      <c r="D2023" s="24"/>
    </row>
    <row r="2024" spans="3:4" x14ac:dyDescent="0.2">
      <c r="C2024" s="24"/>
      <c r="D2024" s="24"/>
    </row>
    <row r="2025" spans="3:4" x14ac:dyDescent="0.2">
      <c r="C2025" s="24"/>
      <c r="D2025" s="24"/>
    </row>
    <row r="2026" spans="3:4" x14ac:dyDescent="0.2">
      <c r="C2026" s="24"/>
      <c r="D2026" s="24"/>
    </row>
    <row r="2027" spans="3:4" x14ac:dyDescent="0.2">
      <c r="C2027" s="24"/>
      <c r="D2027" s="24"/>
    </row>
    <row r="2028" spans="3:4" x14ac:dyDescent="0.2">
      <c r="C2028" s="24"/>
      <c r="D2028" s="24"/>
    </row>
    <row r="2029" spans="3:4" x14ac:dyDescent="0.2">
      <c r="C2029" s="24"/>
      <c r="D2029" s="24"/>
    </row>
    <row r="2030" spans="3:4" x14ac:dyDescent="0.2">
      <c r="C2030" s="24"/>
      <c r="D2030" s="24"/>
    </row>
    <row r="2031" spans="3:4" x14ac:dyDescent="0.2">
      <c r="C2031" s="24"/>
      <c r="D2031" s="24"/>
    </row>
    <row r="2032" spans="3:4" x14ac:dyDescent="0.2">
      <c r="C2032" s="24"/>
      <c r="D2032" s="24"/>
    </row>
    <row r="2033" spans="3:4" x14ac:dyDescent="0.2">
      <c r="C2033" s="24"/>
      <c r="D2033" s="24"/>
    </row>
    <row r="2034" spans="3:4" x14ac:dyDescent="0.2">
      <c r="C2034" s="24"/>
      <c r="D2034" s="24"/>
    </row>
    <row r="2035" spans="3:4" x14ac:dyDescent="0.2">
      <c r="C2035" s="24"/>
      <c r="D2035" s="24"/>
    </row>
    <row r="2036" spans="3:4" x14ac:dyDescent="0.2">
      <c r="C2036" s="24"/>
      <c r="D2036" s="24"/>
    </row>
    <row r="2037" spans="3:4" x14ac:dyDescent="0.2">
      <c r="C2037" s="24"/>
      <c r="D2037" s="24"/>
    </row>
    <row r="2038" spans="3:4" x14ac:dyDescent="0.2">
      <c r="C2038" s="24"/>
      <c r="D2038" s="24"/>
    </row>
    <row r="2039" spans="3:4" x14ac:dyDescent="0.2">
      <c r="C2039" s="24"/>
      <c r="D2039" s="24"/>
    </row>
    <row r="2040" spans="3:4" x14ac:dyDescent="0.2">
      <c r="C2040" s="24"/>
      <c r="D2040" s="24"/>
    </row>
    <row r="2041" spans="3:4" x14ac:dyDescent="0.2">
      <c r="C2041" s="24"/>
      <c r="D2041" s="24"/>
    </row>
    <row r="2042" spans="3:4" x14ac:dyDescent="0.2">
      <c r="C2042" s="24"/>
      <c r="D2042" s="24"/>
    </row>
    <row r="2043" spans="3:4" x14ac:dyDescent="0.2">
      <c r="C2043" s="24"/>
      <c r="D2043" s="24"/>
    </row>
    <row r="2044" spans="3:4" x14ac:dyDescent="0.2">
      <c r="C2044" s="24"/>
      <c r="D2044" s="24"/>
    </row>
    <row r="2045" spans="3:4" x14ac:dyDescent="0.2">
      <c r="C2045" s="24"/>
      <c r="D2045" s="24"/>
    </row>
    <row r="2046" spans="3:4" x14ac:dyDescent="0.2">
      <c r="C2046" s="24"/>
      <c r="D2046" s="24"/>
    </row>
    <row r="2047" spans="3:4" x14ac:dyDescent="0.2">
      <c r="C2047" s="24"/>
      <c r="D2047" s="24"/>
    </row>
    <row r="2048" spans="3:4" x14ac:dyDescent="0.2">
      <c r="C2048" s="24"/>
      <c r="D2048" s="24"/>
    </row>
    <row r="2049" spans="3:4" x14ac:dyDescent="0.2">
      <c r="C2049" s="24"/>
      <c r="D2049" s="24"/>
    </row>
    <row r="2050" spans="3:4" x14ac:dyDescent="0.2">
      <c r="C2050" s="24"/>
      <c r="D2050" s="24"/>
    </row>
    <row r="2051" spans="3:4" x14ac:dyDescent="0.2">
      <c r="C2051" s="24"/>
      <c r="D2051" s="24"/>
    </row>
    <row r="2052" spans="3:4" x14ac:dyDescent="0.2">
      <c r="C2052" s="24"/>
      <c r="D2052" s="24"/>
    </row>
    <row r="2053" spans="3:4" x14ac:dyDescent="0.2">
      <c r="C2053" s="24"/>
      <c r="D2053" s="24"/>
    </row>
    <row r="2054" spans="3:4" x14ac:dyDescent="0.2">
      <c r="C2054" s="24"/>
      <c r="D2054" s="24"/>
    </row>
    <row r="2055" spans="3:4" x14ac:dyDescent="0.2">
      <c r="C2055" s="24"/>
      <c r="D2055" s="24"/>
    </row>
    <row r="2056" spans="3:4" x14ac:dyDescent="0.2">
      <c r="C2056" s="24"/>
      <c r="D2056" s="24"/>
    </row>
    <row r="2057" spans="3:4" x14ac:dyDescent="0.2">
      <c r="C2057" s="24"/>
      <c r="D2057" s="24"/>
    </row>
    <row r="2058" spans="3:4" x14ac:dyDescent="0.2">
      <c r="C2058" s="24"/>
      <c r="D2058" s="24"/>
    </row>
    <row r="2059" spans="3:4" x14ac:dyDescent="0.2">
      <c r="C2059" s="24"/>
      <c r="D2059" s="24"/>
    </row>
    <row r="2060" spans="3:4" x14ac:dyDescent="0.2">
      <c r="C2060" s="24"/>
      <c r="D2060" s="24"/>
    </row>
    <row r="2061" spans="3:4" x14ac:dyDescent="0.2">
      <c r="C2061" s="24"/>
      <c r="D2061" s="24"/>
    </row>
    <row r="2062" spans="3:4" x14ac:dyDescent="0.2">
      <c r="C2062" s="24"/>
      <c r="D2062" s="24"/>
    </row>
    <row r="2063" spans="3:4" x14ac:dyDescent="0.2">
      <c r="C2063" s="24"/>
      <c r="D2063" s="24"/>
    </row>
    <row r="2064" spans="3:4" x14ac:dyDescent="0.2">
      <c r="C2064" s="24"/>
      <c r="D2064" s="24"/>
    </row>
    <row r="2065" spans="3:4" x14ac:dyDescent="0.2">
      <c r="C2065" s="24"/>
      <c r="D2065" s="24"/>
    </row>
    <row r="2066" spans="3:4" x14ac:dyDescent="0.2">
      <c r="C2066" s="24"/>
      <c r="D2066" s="24"/>
    </row>
    <row r="2067" spans="3:4" x14ac:dyDescent="0.2">
      <c r="C2067" s="24"/>
      <c r="D2067" s="24"/>
    </row>
    <row r="2068" spans="3:4" x14ac:dyDescent="0.2">
      <c r="C2068" s="24"/>
      <c r="D2068" s="24"/>
    </row>
    <row r="2069" spans="3:4" x14ac:dyDescent="0.2">
      <c r="C2069" s="24"/>
      <c r="D2069" s="24"/>
    </row>
    <row r="2070" spans="3:4" x14ac:dyDescent="0.2">
      <c r="C2070" s="24"/>
      <c r="D2070" s="24"/>
    </row>
    <row r="2071" spans="3:4" x14ac:dyDescent="0.2">
      <c r="C2071" s="24"/>
      <c r="D2071" s="24"/>
    </row>
    <row r="2072" spans="3:4" x14ac:dyDescent="0.2">
      <c r="C2072" s="24"/>
      <c r="D2072" s="24"/>
    </row>
    <row r="2073" spans="3:4" x14ac:dyDescent="0.2">
      <c r="C2073" s="24"/>
      <c r="D2073" s="24"/>
    </row>
    <row r="2074" spans="3:4" x14ac:dyDescent="0.2">
      <c r="C2074" s="24"/>
      <c r="D2074" s="24"/>
    </row>
    <row r="2075" spans="3:4" x14ac:dyDescent="0.2">
      <c r="C2075" s="24"/>
      <c r="D2075" s="24"/>
    </row>
    <row r="2076" spans="3:4" x14ac:dyDescent="0.2">
      <c r="C2076" s="24"/>
      <c r="D2076" s="24"/>
    </row>
    <row r="2077" spans="3:4" x14ac:dyDescent="0.2">
      <c r="C2077" s="24"/>
      <c r="D2077" s="24"/>
    </row>
    <row r="2078" spans="3:4" x14ac:dyDescent="0.2">
      <c r="C2078" s="24"/>
      <c r="D2078" s="24"/>
    </row>
    <row r="2079" spans="3:4" x14ac:dyDescent="0.2">
      <c r="C2079" s="24"/>
      <c r="D2079" s="24"/>
    </row>
    <row r="2080" spans="3:4" x14ac:dyDescent="0.2">
      <c r="C2080" s="24"/>
      <c r="D2080" s="24"/>
    </row>
    <row r="2081" spans="3:4" x14ac:dyDescent="0.2">
      <c r="C2081" s="24"/>
      <c r="D2081" s="24"/>
    </row>
    <row r="2082" spans="3:4" x14ac:dyDescent="0.2">
      <c r="C2082" s="24"/>
      <c r="D2082" s="24"/>
    </row>
    <row r="2083" spans="3:4" x14ac:dyDescent="0.2">
      <c r="C2083" s="24"/>
      <c r="D2083" s="24"/>
    </row>
    <row r="2084" spans="3:4" x14ac:dyDescent="0.2">
      <c r="C2084" s="24"/>
      <c r="D2084" s="24"/>
    </row>
    <row r="2085" spans="3:4" x14ac:dyDescent="0.2">
      <c r="C2085" s="24"/>
      <c r="D2085" s="24"/>
    </row>
    <row r="2086" spans="3:4" x14ac:dyDescent="0.2">
      <c r="C2086" s="24"/>
      <c r="D2086" s="24"/>
    </row>
    <row r="2087" spans="3:4" x14ac:dyDescent="0.2">
      <c r="C2087" s="24"/>
      <c r="D2087" s="24"/>
    </row>
    <row r="2088" spans="3:4" x14ac:dyDescent="0.2">
      <c r="C2088" s="24"/>
      <c r="D2088" s="24"/>
    </row>
    <row r="2089" spans="3:4" x14ac:dyDescent="0.2">
      <c r="C2089" s="24"/>
      <c r="D2089" s="24"/>
    </row>
    <row r="2090" spans="3:4" x14ac:dyDescent="0.2">
      <c r="C2090" s="24"/>
      <c r="D2090" s="24"/>
    </row>
    <row r="2091" spans="3:4" x14ac:dyDescent="0.2">
      <c r="C2091" s="24"/>
      <c r="D2091" s="24"/>
    </row>
    <row r="2092" spans="3:4" x14ac:dyDescent="0.2">
      <c r="C2092" s="24"/>
      <c r="D2092" s="24"/>
    </row>
    <row r="2093" spans="3:4" x14ac:dyDescent="0.2">
      <c r="C2093" s="24"/>
      <c r="D2093" s="24"/>
    </row>
    <row r="2094" spans="3:4" x14ac:dyDescent="0.2">
      <c r="C2094" s="24"/>
      <c r="D2094" s="24"/>
    </row>
    <row r="2095" spans="3:4" x14ac:dyDescent="0.2">
      <c r="C2095" s="24"/>
      <c r="D2095" s="24"/>
    </row>
    <row r="2096" spans="3:4" x14ac:dyDescent="0.2">
      <c r="C2096" s="24"/>
      <c r="D2096" s="24"/>
    </row>
    <row r="2097" spans="3:4" x14ac:dyDescent="0.2">
      <c r="C2097" s="24"/>
      <c r="D2097" s="24"/>
    </row>
    <row r="2098" spans="3:4" x14ac:dyDescent="0.2">
      <c r="C2098" s="24"/>
      <c r="D2098" s="24"/>
    </row>
    <row r="2099" spans="3:4" x14ac:dyDescent="0.2">
      <c r="C2099" s="24"/>
      <c r="D2099" s="24"/>
    </row>
    <row r="2100" spans="3:4" x14ac:dyDescent="0.2">
      <c r="C2100" s="24"/>
      <c r="D2100" s="24"/>
    </row>
    <row r="2101" spans="3:4" x14ac:dyDescent="0.2">
      <c r="C2101" s="24"/>
      <c r="D2101" s="24"/>
    </row>
    <row r="2102" spans="3:4" x14ac:dyDescent="0.2">
      <c r="C2102" s="24"/>
      <c r="D2102" s="24"/>
    </row>
    <row r="2103" spans="3:4" x14ac:dyDescent="0.2">
      <c r="C2103" s="24"/>
      <c r="D2103" s="24"/>
    </row>
    <row r="2104" spans="3:4" x14ac:dyDescent="0.2">
      <c r="C2104" s="24"/>
      <c r="D2104" s="24"/>
    </row>
    <row r="2105" spans="3:4" x14ac:dyDescent="0.2">
      <c r="C2105" s="24"/>
      <c r="D2105" s="24"/>
    </row>
    <row r="2106" spans="3:4" x14ac:dyDescent="0.2">
      <c r="C2106" s="24"/>
      <c r="D2106" s="24"/>
    </row>
    <row r="2107" spans="3:4" x14ac:dyDescent="0.2">
      <c r="C2107" s="24"/>
      <c r="D2107" s="24"/>
    </row>
    <row r="2108" spans="3:4" x14ac:dyDescent="0.2">
      <c r="C2108" s="24"/>
      <c r="D2108" s="24"/>
    </row>
    <row r="2109" spans="3:4" x14ac:dyDescent="0.2">
      <c r="C2109" s="24"/>
      <c r="D2109" s="24"/>
    </row>
    <row r="2110" spans="3:4" x14ac:dyDescent="0.2">
      <c r="C2110" s="24"/>
      <c r="D2110" s="24"/>
    </row>
    <row r="2111" spans="3:4" x14ac:dyDescent="0.2">
      <c r="C2111" s="24"/>
      <c r="D2111" s="24"/>
    </row>
    <row r="2112" spans="3:4" x14ac:dyDescent="0.2">
      <c r="C2112" s="24"/>
      <c r="D2112" s="24"/>
    </row>
    <row r="2113" spans="3:4" x14ac:dyDescent="0.2">
      <c r="C2113" s="24"/>
      <c r="D2113" s="24"/>
    </row>
    <row r="2114" spans="3:4" x14ac:dyDescent="0.2">
      <c r="C2114" s="24"/>
      <c r="D2114" s="24"/>
    </row>
    <row r="2115" spans="3:4" x14ac:dyDescent="0.2">
      <c r="C2115" s="24"/>
      <c r="D2115" s="24"/>
    </row>
    <row r="2116" spans="3:4" x14ac:dyDescent="0.2">
      <c r="C2116" s="24"/>
      <c r="D2116" s="24"/>
    </row>
    <row r="2117" spans="3:4" x14ac:dyDescent="0.2">
      <c r="C2117" s="24"/>
      <c r="D2117" s="24"/>
    </row>
    <row r="2118" spans="3:4" x14ac:dyDescent="0.2">
      <c r="C2118" s="24"/>
      <c r="D2118" s="24"/>
    </row>
    <row r="2119" spans="3:4" x14ac:dyDescent="0.2">
      <c r="C2119" s="24"/>
      <c r="D2119" s="24"/>
    </row>
    <row r="2120" spans="3:4" x14ac:dyDescent="0.2">
      <c r="C2120" s="24"/>
      <c r="D2120" s="24"/>
    </row>
    <row r="2121" spans="3:4" x14ac:dyDescent="0.2">
      <c r="C2121" s="24"/>
      <c r="D2121" s="24"/>
    </row>
    <row r="2122" spans="3:4" x14ac:dyDescent="0.2">
      <c r="C2122" s="24"/>
      <c r="D2122" s="24"/>
    </row>
    <row r="2123" spans="3:4" x14ac:dyDescent="0.2">
      <c r="C2123" s="24"/>
      <c r="D2123" s="24"/>
    </row>
    <row r="2124" spans="3:4" x14ac:dyDescent="0.2">
      <c r="C2124" s="24"/>
      <c r="D2124" s="24"/>
    </row>
    <row r="2125" spans="3:4" x14ac:dyDescent="0.2">
      <c r="C2125" s="24"/>
      <c r="D2125" s="24"/>
    </row>
    <row r="2126" spans="3:4" x14ac:dyDescent="0.2">
      <c r="C2126" s="24"/>
      <c r="D2126" s="24"/>
    </row>
    <row r="2127" spans="3:4" x14ac:dyDescent="0.2">
      <c r="C2127" s="24"/>
      <c r="D2127" s="24"/>
    </row>
    <row r="2128" spans="3:4" x14ac:dyDescent="0.2">
      <c r="C2128" s="24"/>
      <c r="D2128" s="24"/>
    </row>
    <row r="2129" spans="3:4" x14ac:dyDescent="0.2">
      <c r="C2129" s="24"/>
      <c r="D2129" s="24"/>
    </row>
    <row r="2130" spans="3:4" x14ac:dyDescent="0.2">
      <c r="C2130" s="24"/>
      <c r="D2130" s="24"/>
    </row>
    <row r="2131" spans="3:4" x14ac:dyDescent="0.2">
      <c r="C2131" s="24"/>
      <c r="D2131" s="24"/>
    </row>
    <row r="2132" spans="3:4" x14ac:dyDescent="0.2">
      <c r="C2132" s="24"/>
      <c r="D2132" s="24"/>
    </row>
    <row r="2133" spans="3:4" x14ac:dyDescent="0.2">
      <c r="C2133" s="24"/>
      <c r="D2133" s="24"/>
    </row>
    <row r="2134" spans="3:4" x14ac:dyDescent="0.2">
      <c r="C2134" s="24"/>
      <c r="D2134" s="24"/>
    </row>
    <row r="2135" spans="3:4" x14ac:dyDescent="0.2">
      <c r="C2135" s="24"/>
      <c r="D2135" s="24"/>
    </row>
    <row r="2136" spans="3:4" x14ac:dyDescent="0.2">
      <c r="C2136" s="24"/>
      <c r="D2136" s="24"/>
    </row>
    <row r="2137" spans="3:4" x14ac:dyDescent="0.2">
      <c r="C2137" s="24"/>
      <c r="D2137" s="24"/>
    </row>
    <row r="2138" spans="3:4" x14ac:dyDescent="0.2">
      <c r="C2138" s="24"/>
      <c r="D2138" s="24"/>
    </row>
    <row r="2139" spans="3:4" x14ac:dyDescent="0.2">
      <c r="C2139" s="24"/>
      <c r="D2139" s="24"/>
    </row>
    <row r="2140" spans="3:4" x14ac:dyDescent="0.2">
      <c r="C2140" s="24"/>
      <c r="D2140" s="24"/>
    </row>
    <row r="2141" spans="3:4" x14ac:dyDescent="0.2">
      <c r="C2141" s="24"/>
      <c r="D2141" s="24"/>
    </row>
    <row r="2142" spans="3:4" x14ac:dyDescent="0.2">
      <c r="C2142" s="24"/>
      <c r="D2142" s="24"/>
    </row>
    <row r="2143" spans="3:4" x14ac:dyDescent="0.2">
      <c r="C2143" s="24"/>
      <c r="D2143" s="24"/>
    </row>
    <row r="2144" spans="3:4" x14ac:dyDescent="0.2">
      <c r="C2144" s="24"/>
      <c r="D2144" s="24"/>
    </row>
    <row r="2145" spans="3:4" x14ac:dyDescent="0.2">
      <c r="C2145" s="24"/>
      <c r="D2145" s="24"/>
    </row>
    <row r="2146" spans="3:4" x14ac:dyDescent="0.2">
      <c r="C2146" s="24"/>
      <c r="D2146" s="24"/>
    </row>
    <row r="2147" spans="3:4" x14ac:dyDescent="0.2">
      <c r="C2147" s="24"/>
      <c r="D2147" s="24"/>
    </row>
    <row r="2148" spans="3:4" x14ac:dyDescent="0.2">
      <c r="C2148" s="24"/>
      <c r="D2148" s="24"/>
    </row>
    <row r="2149" spans="3:4" x14ac:dyDescent="0.2">
      <c r="C2149" s="24"/>
      <c r="D2149" s="24"/>
    </row>
    <row r="2150" spans="3:4" x14ac:dyDescent="0.2">
      <c r="C2150" s="24"/>
      <c r="D2150" s="24"/>
    </row>
    <row r="2151" spans="3:4" x14ac:dyDescent="0.2">
      <c r="C2151" s="24"/>
      <c r="D2151" s="24"/>
    </row>
    <row r="2152" spans="3:4" x14ac:dyDescent="0.2">
      <c r="C2152" s="24"/>
      <c r="D2152" s="24"/>
    </row>
    <row r="2153" spans="3:4" x14ac:dyDescent="0.2">
      <c r="C2153" s="24"/>
      <c r="D2153" s="24"/>
    </row>
    <row r="2154" spans="3:4" x14ac:dyDescent="0.2">
      <c r="C2154" s="24"/>
      <c r="D2154" s="24"/>
    </row>
    <row r="2155" spans="3:4" x14ac:dyDescent="0.2">
      <c r="C2155" s="24"/>
      <c r="D2155" s="24"/>
    </row>
    <row r="2156" spans="3:4" x14ac:dyDescent="0.2">
      <c r="C2156" s="24"/>
      <c r="D2156" s="24"/>
    </row>
    <row r="2157" spans="3:4" x14ac:dyDescent="0.2">
      <c r="C2157" s="24"/>
      <c r="D2157" s="24"/>
    </row>
    <row r="2158" spans="3:4" x14ac:dyDescent="0.2">
      <c r="C2158" s="24"/>
      <c r="D2158" s="24"/>
    </row>
    <row r="2159" spans="3:4" x14ac:dyDescent="0.2">
      <c r="C2159" s="24"/>
      <c r="D2159" s="24"/>
    </row>
    <row r="2160" spans="3:4" x14ac:dyDescent="0.2">
      <c r="C2160" s="24"/>
      <c r="D2160" s="24"/>
    </row>
    <row r="2161" spans="3:4" x14ac:dyDescent="0.2">
      <c r="C2161" s="24"/>
      <c r="D2161" s="24"/>
    </row>
    <row r="2162" spans="3:4" x14ac:dyDescent="0.2">
      <c r="C2162" s="24"/>
      <c r="D2162" s="24"/>
    </row>
    <row r="2163" spans="3:4" x14ac:dyDescent="0.2">
      <c r="C2163" s="24"/>
      <c r="D2163" s="24"/>
    </row>
    <row r="2164" spans="3:4" x14ac:dyDescent="0.2">
      <c r="C2164" s="24"/>
      <c r="D2164" s="24"/>
    </row>
    <row r="2165" spans="3:4" x14ac:dyDescent="0.2">
      <c r="C2165" s="24"/>
      <c r="D2165" s="24"/>
    </row>
    <row r="2166" spans="3:4" x14ac:dyDescent="0.2">
      <c r="C2166" s="24"/>
      <c r="D2166" s="24"/>
    </row>
    <row r="2167" spans="3:4" x14ac:dyDescent="0.2">
      <c r="C2167" s="24"/>
      <c r="D2167" s="24"/>
    </row>
    <row r="2168" spans="3:4" x14ac:dyDescent="0.2">
      <c r="C2168" s="24"/>
      <c r="D2168" s="24"/>
    </row>
    <row r="2169" spans="3:4" x14ac:dyDescent="0.2">
      <c r="C2169" s="24"/>
      <c r="D2169" s="24"/>
    </row>
    <row r="2170" spans="3:4" x14ac:dyDescent="0.2">
      <c r="C2170" s="24"/>
      <c r="D2170" s="24"/>
    </row>
    <row r="2171" spans="3:4" x14ac:dyDescent="0.2">
      <c r="C2171" s="24"/>
      <c r="D2171" s="24"/>
    </row>
    <row r="2172" spans="3:4" x14ac:dyDescent="0.2">
      <c r="C2172" s="24"/>
      <c r="D2172" s="24"/>
    </row>
    <row r="2173" spans="3:4" x14ac:dyDescent="0.2">
      <c r="C2173" s="24"/>
      <c r="D2173" s="24"/>
    </row>
    <row r="2174" spans="3:4" x14ac:dyDescent="0.2">
      <c r="C2174" s="24"/>
      <c r="D2174" s="24"/>
    </row>
    <row r="2175" spans="3:4" x14ac:dyDescent="0.2">
      <c r="C2175" s="24"/>
      <c r="D2175" s="24"/>
    </row>
    <row r="2176" spans="3:4" x14ac:dyDescent="0.2">
      <c r="C2176" s="24"/>
      <c r="D2176" s="24"/>
    </row>
    <row r="2177" spans="3:4" x14ac:dyDescent="0.2">
      <c r="C2177" s="24"/>
      <c r="D2177" s="24"/>
    </row>
    <row r="2178" spans="3:4" x14ac:dyDescent="0.2">
      <c r="C2178" s="24"/>
      <c r="D2178" s="24"/>
    </row>
    <row r="2179" spans="3:4" x14ac:dyDescent="0.2">
      <c r="C2179" s="24"/>
      <c r="D2179" s="24"/>
    </row>
    <row r="2180" spans="3:4" x14ac:dyDescent="0.2">
      <c r="C2180" s="24"/>
      <c r="D2180" s="24"/>
    </row>
    <row r="2181" spans="3:4" x14ac:dyDescent="0.2">
      <c r="C2181" s="24"/>
      <c r="D2181" s="24"/>
    </row>
    <row r="2182" spans="3:4" x14ac:dyDescent="0.2">
      <c r="C2182" s="24"/>
      <c r="D2182" s="24"/>
    </row>
    <row r="2183" spans="3:4" x14ac:dyDescent="0.2">
      <c r="C2183" s="24"/>
      <c r="D2183" s="24"/>
    </row>
    <row r="2184" spans="3:4" x14ac:dyDescent="0.2">
      <c r="C2184" s="24"/>
      <c r="D2184" s="24"/>
    </row>
    <row r="2185" spans="3:4" x14ac:dyDescent="0.2">
      <c r="C2185" s="24"/>
      <c r="D2185" s="24"/>
    </row>
    <row r="2186" spans="3:4" x14ac:dyDescent="0.2">
      <c r="C2186" s="24"/>
      <c r="D2186" s="24"/>
    </row>
    <row r="2187" spans="3:4" x14ac:dyDescent="0.2">
      <c r="C2187" s="24"/>
      <c r="D2187" s="24"/>
    </row>
    <row r="2188" spans="3:4" x14ac:dyDescent="0.2">
      <c r="C2188" s="24"/>
      <c r="D2188" s="24"/>
    </row>
    <row r="2189" spans="3:4" x14ac:dyDescent="0.2">
      <c r="C2189" s="24"/>
      <c r="D2189" s="24"/>
    </row>
    <row r="2190" spans="3:4" x14ac:dyDescent="0.2">
      <c r="C2190" s="24"/>
      <c r="D2190" s="24"/>
    </row>
    <row r="2191" spans="3:4" x14ac:dyDescent="0.2">
      <c r="C2191" s="24"/>
      <c r="D2191" s="24"/>
    </row>
    <row r="2192" spans="3:4" x14ac:dyDescent="0.2">
      <c r="C2192" s="24"/>
      <c r="D2192" s="24"/>
    </row>
    <row r="2193" spans="3:4" x14ac:dyDescent="0.2">
      <c r="C2193" s="24"/>
      <c r="D2193" s="24"/>
    </row>
    <row r="2194" spans="3:4" x14ac:dyDescent="0.2">
      <c r="C2194" s="24"/>
      <c r="D2194" s="24"/>
    </row>
    <row r="2195" spans="3:4" x14ac:dyDescent="0.2">
      <c r="C2195" s="24"/>
      <c r="D2195" s="24"/>
    </row>
    <row r="2196" spans="3:4" x14ac:dyDescent="0.2">
      <c r="C2196" s="24"/>
      <c r="D2196" s="24"/>
    </row>
    <row r="2197" spans="3:4" x14ac:dyDescent="0.2">
      <c r="C2197" s="24"/>
      <c r="D2197" s="24"/>
    </row>
    <row r="2198" spans="3:4" x14ac:dyDescent="0.2">
      <c r="C2198" s="24"/>
      <c r="D2198" s="24"/>
    </row>
    <row r="2199" spans="3:4" x14ac:dyDescent="0.2">
      <c r="C2199" s="24"/>
      <c r="D2199" s="24"/>
    </row>
    <row r="2200" spans="3:4" x14ac:dyDescent="0.2">
      <c r="C2200" s="24"/>
      <c r="D2200" s="24"/>
    </row>
    <row r="2201" spans="3:4" x14ac:dyDescent="0.2">
      <c r="C2201" s="24"/>
      <c r="D2201" s="24"/>
    </row>
    <row r="2202" spans="3:4" x14ac:dyDescent="0.2">
      <c r="C2202" s="24"/>
      <c r="D2202" s="24"/>
    </row>
    <row r="2203" spans="3:4" x14ac:dyDescent="0.2">
      <c r="C2203" s="24"/>
      <c r="D2203" s="24"/>
    </row>
    <row r="2204" spans="3:4" x14ac:dyDescent="0.2">
      <c r="C2204" s="24"/>
      <c r="D2204" s="24"/>
    </row>
    <row r="2205" spans="3:4" x14ac:dyDescent="0.2">
      <c r="C2205" s="24"/>
      <c r="D2205" s="24"/>
    </row>
    <row r="2206" spans="3:4" x14ac:dyDescent="0.2">
      <c r="C2206" s="24"/>
      <c r="D2206" s="24"/>
    </row>
    <row r="2207" spans="3:4" x14ac:dyDescent="0.2">
      <c r="C2207" s="24"/>
      <c r="D2207" s="24"/>
    </row>
    <row r="2208" spans="3:4" x14ac:dyDescent="0.2">
      <c r="C2208" s="24"/>
      <c r="D2208" s="24"/>
    </row>
    <row r="2209" spans="3:4" x14ac:dyDescent="0.2">
      <c r="C2209" s="24"/>
      <c r="D2209" s="24"/>
    </row>
    <row r="2210" spans="3:4" x14ac:dyDescent="0.2">
      <c r="C2210" s="24"/>
      <c r="D2210" s="24"/>
    </row>
    <row r="2211" spans="3:4" x14ac:dyDescent="0.2">
      <c r="C2211" s="24"/>
      <c r="D2211" s="24"/>
    </row>
    <row r="2212" spans="3:4" x14ac:dyDescent="0.2">
      <c r="C2212" s="24"/>
      <c r="D2212" s="24"/>
    </row>
    <row r="2213" spans="3:4" x14ac:dyDescent="0.2">
      <c r="C2213" s="24"/>
      <c r="D2213" s="24"/>
    </row>
    <row r="2214" spans="3:4" x14ac:dyDescent="0.2">
      <c r="C2214" s="24"/>
      <c r="D2214" s="24"/>
    </row>
    <row r="2215" spans="3:4" x14ac:dyDescent="0.2">
      <c r="C2215" s="24"/>
      <c r="D2215" s="24"/>
    </row>
    <row r="2216" spans="3:4" x14ac:dyDescent="0.2">
      <c r="C2216" s="24"/>
      <c r="D2216" s="24"/>
    </row>
    <row r="2217" spans="3:4" x14ac:dyDescent="0.2">
      <c r="C2217" s="24"/>
      <c r="D2217" s="24"/>
    </row>
    <row r="2218" spans="3:4" x14ac:dyDescent="0.2">
      <c r="C2218" s="24"/>
      <c r="D2218" s="24"/>
    </row>
    <row r="2219" spans="3:4" x14ac:dyDescent="0.2">
      <c r="C2219" s="24"/>
      <c r="D2219" s="24"/>
    </row>
    <row r="2220" spans="3:4" x14ac:dyDescent="0.2">
      <c r="C2220" s="24"/>
      <c r="D2220" s="24"/>
    </row>
    <row r="2221" spans="3:4" x14ac:dyDescent="0.2">
      <c r="C2221" s="24"/>
      <c r="D2221" s="24"/>
    </row>
    <row r="2222" spans="3:4" x14ac:dyDescent="0.2">
      <c r="C2222" s="24"/>
      <c r="D2222" s="24"/>
    </row>
    <row r="2223" spans="3:4" x14ac:dyDescent="0.2">
      <c r="C2223" s="24"/>
      <c r="D2223" s="24"/>
    </row>
    <row r="2224" spans="3:4" x14ac:dyDescent="0.2">
      <c r="C2224" s="24"/>
      <c r="D2224" s="24"/>
    </row>
    <row r="2225" spans="3:4" x14ac:dyDescent="0.2">
      <c r="C2225" s="24"/>
      <c r="D2225" s="24"/>
    </row>
    <row r="2226" spans="3:4" x14ac:dyDescent="0.2">
      <c r="C2226" s="24"/>
      <c r="D2226" s="24"/>
    </row>
    <row r="2227" spans="3:4" x14ac:dyDescent="0.2">
      <c r="C2227" s="24"/>
      <c r="D2227" s="24"/>
    </row>
    <row r="2228" spans="3:4" x14ac:dyDescent="0.2">
      <c r="C2228" s="24"/>
      <c r="D2228" s="24"/>
    </row>
    <row r="2229" spans="3:4" x14ac:dyDescent="0.2">
      <c r="C2229" s="24"/>
      <c r="D2229" s="24"/>
    </row>
    <row r="2230" spans="3:4" x14ac:dyDescent="0.2">
      <c r="C2230" s="24"/>
      <c r="D2230" s="24"/>
    </row>
    <row r="2231" spans="3:4" x14ac:dyDescent="0.2">
      <c r="C2231" s="24"/>
      <c r="D2231" s="24"/>
    </row>
    <row r="2232" spans="3:4" x14ac:dyDescent="0.2">
      <c r="C2232" s="24"/>
      <c r="D2232" s="24"/>
    </row>
    <row r="2233" spans="3:4" x14ac:dyDescent="0.2">
      <c r="C2233" s="24"/>
      <c r="D2233" s="24"/>
    </row>
    <row r="2234" spans="3:4" x14ac:dyDescent="0.2">
      <c r="C2234" s="24"/>
      <c r="D2234" s="24"/>
    </row>
    <row r="2235" spans="3:4" x14ac:dyDescent="0.2">
      <c r="C2235" s="24"/>
      <c r="D2235" s="24"/>
    </row>
    <row r="2236" spans="3:4" x14ac:dyDescent="0.2">
      <c r="C2236" s="24"/>
      <c r="D2236" s="24"/>
    </row>
    <row r="2237" spans="3:4" x14ac:dyDescent="0.2">
      <c r="C2237" s="24"/>
      <c r="D2237" s="24"/>
    </row>
    <row r="2238" spans="3:4" x14ac:dyDescent="0.2">
      <c r="C2238" s="24"/>
      <c r="D2238" s="24"/>
    </row>
    <row r="2239" spans="3:4" x14ac:dyDescent="0.2">
      <c r="C2239" s="24"/>
      <c r="D2239" s="24"/>
    </row>
    <row r="2240" spans="3:4" x14ac:dyDescent="0.2">
      <c r="C2240" s="24"/>
      <c r="D2240" s="24"/>
    </row>
    <row r="2241" spans="3:4" x14ac:dyDescent="0.2">
      <c r="C2241" s="24"/>
      <c r="D2241" s="24"/>
    </row>
    <row r="2242" spans="3:4" x14ac:dyDescent="0.2">
      <c r="C2242" s="24"/>
      <c r="D2242" s="24"/>
    </row>
    <row r="2243" spans="3:4" x14ac:dyDescent="0.2">
      <c r="C2243" s="24"/>
      <c r="D2243" s="24"/>
    </row>
    <row r="2244" spans="3:4" x14ac:dyDescent="0.2">
      <c r="C2244" s="24"/>
      <c r="D2244" s="24"/>
    </row>
    <row r="2245" spans="3:4" x14ac:dyDescent="0.2">
      <c r="C2245" s="24"/>
      <c r="D2245" s="24"/>
    </row>
    <row r="2246" spans="3:4" x14ac:dyDescent="0.2">
      <c r="C2246" s="24"/>
      <c r="D2246" s="24"/>
    </row>
    <row r="2247" spans="3:4" x14ac:dyDescent="0.2">
      <c r="C2247" s="24"/>
      <c r="D2247" s="24"/>
    </row>
    <row r="2248" spans="3:4" x14ac:dyDescent="0.2">
      <c r="C2248" s="24"/>
      <c r="D2248" s="24"/>
    </row>
    <row r="2249" spans="3:4" x14ac:dyDescent="0.2">
      <c r="C2249" s="24"/>
      <c r="D2249" s="24"/>
    </row>
    <row r="2250" spans="3:4" x14ac:dyDescent="0.2">
      <c r="C2250" s="24"/>
      <c r="D2250" s="24"/>
    </row>
    <row r="2251" spans="3:4" x14ac:dyDescent="0.2">
      <c r="C2251" s="24"/>
      <c r="D2251" s="24"/>
    </row>
    <row r="2252" spans="3:4" x14ac:dyDescent="0.2">
      <c r="C2252" s="24"/>
      <c r="D2252" s="24"/>
    </row>
    <row r="2253" spans="3:4" x14ac:dyDescent="0.2">
      <c r="C2253" s="24"/>
      <c r="D2253" s="24"/>
    </row>
    <row r="2254" spans="3:4" x14ac:dyDescent="0.2">
      <c r="C2254" s="24"/>
      <c r="D2254" s="24"/>
    </row>
    <row r="2255" spans="3:4" x14ac:dyDescent="0.2">
      <c r="C2255" s="24"/>
      <c r="D2255" s="24"/>
    </row>
    <row r="2256" spans="3:4" x14ac:dyDescent="0.2">
      <c r="C2256" s="24"/>
      <c r="D2256" s="24"/>
    </row>
    <row r="2257" spans="3:4" x14ac:dyDescent="0.2">
      <c r="C2257" s="24"/>
      <c r="D2257" s="24"/>
    </row>
    <row r="2258" spans="3:4" x14ac:dyDescent="0.2">
      <c r="C2258" s="24"/>
      <c r="D2258" s="24"/>
    </row>
    <row r="2259" spans="3:4" x14ac:dyDescent="0.2">
      <c r="C2259" s="24"/>
      <c r="D2259" s="24"/>
    </row>
    <row r="2260" spans="3:4" x14ac:dyDescent="0.2">
      <c r="C2260" s="24"/>
      <c r="D2260" s="24"/>
    </row>
    <row r="2261" spans="3:4" x14ac:dyDescent="0.2">
      <c r="C2261" s="24"/>
      <c r="D2261" s="24"/>
    </row>
    <row r="2262" spans="3:4" x14ac:dyDescent="0.2">
      <c r="C2262" s="24"/>
      <c r="D2262" s="24"/>
    </row>
    <row r="2263" spans="3:4" x14ac:dyDescent="0.2">
      <c r="C2263" s="24"/>
      <c r="D2263" s="24"/>
    </row>
    <row r="2264" spans="3:4" x14ac:dyDescent="0.2">
      <c r="C2264" s="24"/>
      <c r="D2264" s="24"/>
    </row>
    <row r="2265" spans="3:4" x14ac:dyDescent="0.2">
      <c r="C2265" s="24"/>
      <c r="D2265" s="24"/>
    </row>
    <row r="2266" spans="3:4" x14ac:dyDescent="0.2">
      <c r="C2266" s="24"/>
      <c r="D2266" s="24"/>
    </row>
    <row r="2267" spans="3:4" x14ac:dyDescent="0.2">
      <c r="C2267" s="24"/>
      <c r="D2267" s="24"/>
    </row>
    <row r="2268" spans="3:4" x14ac:dyDescent="0.2">
      <c r="C2268" s="24"/>
      <c r="D2268" s="24"/>
    </row>
    <row r="2269" spans="3:4" x14ac:dyDescent="0.2">
      <c r="C2269" s="24"/>
      <c r="D2269" s="24"/>
    </row>
    <row r="2270" spans="3:4" x14ac:dyDescent="0.2">
      <c r="C2270" s="24"/>
      <c r="D2270" s="24"/>
    </row>
    <row r="2271" spans="3:4" x14ac:dyDescent="0.2">
      <c r="C2271" s="24"/>
      <c r="D2271" s="24"/>
    </row>
    <row r="2272" spans="3:4" x14ac:dyDescent="0.2">
      <c r="C2272" s="24"/>
      <c r="D2272" s="24"/>
    </row>
    <row r="2273" spans="3:4" x14ac:dyDescent="0.2">
      <c r="C2273" s="24"/>
      <c r="D2273" s="24"/>
    </row>
    <row r="2274" spans="3:4" x14ac:dyDescent="0.2">
      <c r="C2274" s="24"/>
      <c r="D2274" s="24"/>
    </row>
    <row r="2275" spans="3:4" x14ac:dyDescent="0.2">
      <c r="C2275" s="24"/>
      <c r="D2275" s="24"/>
    </row>
    <row r="2276" spans="3:4" x14ac:dyDescent="0.2">
      <c r="C2276" s="24"/>
      <c r="D2276" s="24"/>
    </row>
    <row r="2277" spans="3:4" x14ac:dyDescent="0.2">
      <c r="C2277" s="24"/>
      <c r="D2277" s="24"/>
    </row>
    <row r="2278" spans="3:4" x14ac:dyDescent="0.2">
      <c r="C2278" s="24"/>
      <c r="D2278" s="24"/>
    </row>
    <row r="2279" spans="3:4" x14ac:dyDescent="0.2">
      <c r="C2279" s="24"/>
      <c r="D2279" s="24"/>
    </row>
    <row r="2280" spans="3:4" x14ac:dyDescent="0.2">
      <c r="C2280" s="24"/>
      <c r="D2280" s="24"/>
    </row>
    <row r="2281" spans="3:4" x14ac:dyDescent="0.2">
      <c r="C2281" s="24"/>
      <c r="D2281" s="24"/>
    </row>
    <row r="2282" spans="3:4" x14ac:dyDescent="0.2">
      <c r="C2282" s="24"/>
      <c r="D2282" s="24"/>
    </row>
    <row r="2283" spans="3:4" x14ac:dyDescent="0.2">
      <c r="C2283" s="24"/>
      <c r="D2283" s="24"/>
    </row>
    <row r="2284" spans="3:4" x14ac:dyDescent="0.2">
      <c r="C2284" s="24"/>
      <c r="D2284" s="24"/>
    </row>
    <row r="2285" spans="3:4" x14ac:dyDescent="0.2">
      <c r="C2285" s="24"/>
      <c r="D2285" s="24"/>
    </row>
    <row r="2286" spans="3:4" x14ac:dyDescent="0.2">
      <c r="C2286" s="24"/>
      <c r="D2286" s="24"/>
    </row>
    <row r="2287" spans="3:4" x14ac:dyDescent="0.2">
      <c r="C2287" s="24"/>
      <c r="D2287" s="24"/>
    </row>
    <row r="2288" spans="3:4" x14ac:dyDescent="0.2">
      <c r="C2288" s="24"/>
      <c r="D2288" s="24"/>
    </row>
    <row r="2289" spans="3:4" x14ac:dyDescent="0.2">
      <c r="C2289" s="24"/>
      <c r="D2289" s="24"/>
    </row>
    <row r="2290" spans="3:4" x14ac:dyDescent="0.2">
      <c r="C2290" s="24"/>
      <c r="D2290" s="24"/>
    </row>
    <row r="2291" spans="3:4" x14ac:dyDescent="0.2">
      <c r="C2291" s="24"/>
      <c r="D2291" s="24"/>
    </row>
    <row r="2292" spans="3:4" x14ac:dyDescent="0.2">
      <c r="C2292" s="24"/>
      <c r="D2292" s="24"/>
    </row>
    <row r="2293" spans="3:4" x14ac:dyDescent="0.2">
      <c r="C2293" s="24"/>
      <c r="D2293" s="24"/>
    </row>
    <row r="2294" spans="3:4" x14ac:dyDescent="0.2">
      <c r="C2294" s="24"/>
      <c r="D2294" s="24"/>
    </row>
    <row r="2295" spans="3:4" x14ac:dyDescent="0.2">
      <c r="C2295" s="24"/>
      <c r="D2295" s="24"/>
    </row>
    <row r="2296" spans="3:4" x14ac:dyDescent="0.2">
      <c r="C2296" s="24"/>
      <c r="D2296" s="24"/>
    </row>
    <row r="2297" spans="3:4" x14ac:dyDescent="0.2">
      <c r="C2297" s="24"/>
      <c r="D2297" s="24"/>
    </row>
    <row r="2298" spans="3:4" x14ac:dyDescent="0.2">
      <c r="C2298" s="24"/>
      <c r="D2298" s="24"/>
    </row>
    <row r="2299" spans="3:4" x14ac:dyDescent="0.2">
      <c r="C2299" s="24"/>
      <c r="D2299" s="24"/>
    </row>
    <row r="2300" spans="3:4" x14ac:dyDescent="0.2">
      <c r="C2300" s="24"/>
      <c r="D2300" s="24"/>
    </row>
    <row r="2301" spans="3:4" x14ac:dyDescent="0.2">
      <c r="C2301" s="24"/>
      <c r="D2301" s="24"/>
    </row>
    <row r="2302" spans="3:4" x14ac:dyDescent="0.2">
      <c r="C2302" s="24"/>
      <c r="D2302" s="24"/>
    </row>
    <row r="2303" spans="3:4" x14ac:dyDescent="0.2">
      <c r="C2303" s="24"/>
      <c r="D2303" s="24"/>
    </row>
    <row r="2304" spans="3:4" x14ac:dyDescent="0.2">
      <c r="C2304" s="24"/>
      <c r="D2304" s="24"/>
    </row>
    <row r="2305" spans="3:4" x14ac:dyDescent="0.2">
      <c r="C2305" s="24"/>
      <c r="D2305" s="24"/>
    </row>
    <row r="2306" spans="3:4" x14ac:dyDescent="0.2">
      <c r="C2306" s="24"/>
      <c r="D2306" s="24"/>
    </row>
    <row r="2307" spans="3:4" x14ac:dyDescent="0.2">
      <c r="C2307" s="24"/>
      <c r="D2307" s="24"/>
    </row>
    <row r="2308" spans="3:4" x14ac:dyDescent="0.2">
      <c r="C2308" s="24"/>
      <c r="D2308" s="24"/>
    </row>
    <row r="2309" spans="3:4" x14ac:dyDescent="0.2">
      <c r="C2309" s="24"/>
      <c r="D2309" s="24"/>
    </row>
    <row r="2310" spans="3:4" x14ac:dyDescent="0.2">
      <c r="C2310" s="24"/>
      <c r="D2310" s="24"/>
    </row>
    <row r="2311" spans="3:4" x14ac:dyDescent="0.2">
      <c r="C2311" s="24"/>
      <c r="D2311" s="24"/>
    </row>
    <row r="2312" spans="3:4" x14ac:dyDescent="0.2">
      <c r="C2312" s="24"/>
      <c r="D2312" s="24"/>
    </row>
    <row r="2313" spans="3:4" x14ac:dyDescent="0.2">
      <c r="C2313" s="24"/>
      <c r="D2313" s="24"/>
    </row>
    <row r="2314" spans="3:4" x14ac:dyDescent="0.2">
      <c r="C2314" s="24"/>
      <c r="D2314" s="24"/>
    </row>
    <row r="2315" spans="3:4" x14ac:dyDescent="0.2">
      <c r="C2315" s="24"/>
      <c r="D2315" s="24"/>
    </row>
    <row r="2316" spans="3:4" x14ac:dyDescent="0.2">
      <c r="C2316" s="24"/>
      <c r="D2316" s="24"/>
    </row>
    <row r="2317" spans="3:4" x14ac:dyDescent="0.2">
      <c r="C2317" s="24"/>
      <c r="D2317" s="24"/>
    </row>
    <row r="2318" spans="3:4" x14ac:dyDescent="0.2">
      <c r="C2318" s="24"/>
      <c r="D2318" s="24"/>
    </row>
    <row r="2319" spans="3:4" x14ac:dyDescent="0.2">
      <c r="C2319" s="24"/>
      <c r="D2319" s="24"/>
    </row>
    <row r="2320" spans="3:4" x14ac:dyDescent="0.2">
      <c r="C2320" s="24"/>
      <c r="D2320" s="24"/>
    </row>
    <row r="2321" spans="3:4" x14ac:dyDescent="0.2">
      <c r="C2321" s="24"/>
      <c r="D2321" s="24"/>
    </row>
    <row r="2322" spans="3:4" x14ac:dyDescent="0.2">
      <c r="C2322" s="24"/>
      <c r="D2322" s="24"/>
    </row>
    <row r="2323" spans="3:4" x14ac:dyDescent="0.2">
      <c r="C2323" s="24"/>
      <c r="D2323" s="24"/>
    </row>
    <row r="2324" spans="3:4" x14ac:dyDescent="0.2">
      <c r="C2324" s="24"/>
      <c r="D2324" s="24"/>
    </row>
    <row r="2325" spans="3:4" x14ac:dyDescent="0.2">
      <c r="C2325" s="24"/>
      <c r="D2325" s="24"/>
    </row>
    <row r="2326" spans="3:4" x14ac:dyDescent="0.2">
      <c r="C2326" s="24"/>
      <c r="D2326" s="24"/>
    </row>
    <row r="2327" spans="3:4" x14ac:dyDescent="0.2">
      <c r="C2327" s="24"/>
      <c r="D2327" s="24"/>
    </row>
    <row r="2328" spans="3:4" x14ac:dyDescent="0.2">
      <c r="C2328" s="24"/>
      <c r="D2328" s="24"/>
    </row>
    <row r="2329" spans="3:4" x14ac:dyDescent="0.2">
      <c r="C2329" s="24"/>
      <c r="D2329" s="24"/>
    </row>
    <row r="2330" spans="3:4" x14ac:dyDescent="0.2">
      <c r="C2330" s="24"/>
      <c r="D2330" s="24"/>
    </row>
    <row r="2331" spans="3:4" x14ac:dyDescent="0.2">
      <c r="C2331" s="24"/>
      <c r="D2331" s="24"/>
    </row>
    <row r="2332" spans="3:4" x14ac:dyDescent="0.2">
      <c r="C2332" s="24"/>
      <c r="D2332" s="24"/>
    </row>
    <row r="2333" spans="3:4" x14ac:dyDescent="0.2">
      <c r="C2333" s="24"/>
      <c r="D2333" s="24"/>
    </row>
    <row r="2334" spans="3:4" x14ac:dyDescent="0.2">
      <c r="C2334" s="24"/>
      <c r="D2334" s="24"/>
    </row>
    <row r="2335" spans="3:4" x14ac:dyDescent="0.2">
      <c r="C2335" s="24"/>
      <c r="D2335" s="24"/>
    </row>
    <row r="2336" spans="3:4" x14ac:dyDescent="0.2">
      <c r="C2336" s="24"/>
      <c r="D2336" s="24"/>
    </row>
    <row r="2337" spans="3:4" x14ac:dyDescent="0.2">
      <c r="C2337" s="24"/>
      <c r="D2337" s="24"/>
    </row>
    <row r="2338" spans="3:4" x14ac:dyDescent="0.2">
      <c r="C2338" s="24"/>
      <c r="D2338" s="24"/>
    </row>
    <row r="2339" spans="3:4" x14ac:dyDescent="0.2">
      <c r="C2339" s="24"/>
      <c r="D2339" s="24"/>
    </row>
    <row r="2340" spans="3:4" x14ac:dyDescent="0.2">
      <c r="C2340" s="24"/>
      <c r="D2340" s="24"/>
    </row>
    <row r="2341" spans="3:4" x14ac:dyDescent="0.2">
      <c r="C2341" s="24"/>
      <c r="D2341" s="24"/>
    </row>
    <row r="2342" spans="3:4" x14ac:dyDescent="0.2">
      <c r="C2342" s="24"/>
      <c r="D2342" s="24"/>
    </row>
    <row r="2343" spans="3:4" x14ac:dyDescent="0.2">
      <c r="C2343" s="24"/>
      <c r="D2343" s="24"/>
    </row>
    <row r="2344" spans="3:4" x14ac:dyDescent="0.2">
      <c r="C2344" s="24"/>
      <c r="D2344" s="24"/>
    </row>
    <row r="2345" spans="3:4" x14ac:dyDescent="0.2">
      <c r="C2345" s="24"/>
      <c r="D2345" s="24"/>
    </row>
    <row r="2346" spans="3:4" x14ac:dyDescent="0.2">
      <c r="C2346" s="24"/>
      <c r="D2346" s="24"/>
    </row>
    <row r="2347" spans="3:4" x14ac:dyDescent="0.2">
      <c r="C2347" s="24"/>
      <c r="D2347" s="24"/>
    </row>
    <row r="2348" spans="3:4" x14ac:dyDescent="0.2">
      <c r="C2348" s="24"/>
      <c r="D2348" s="24"/>
    </row>
    <row r="2349" spans="3:4" x14ac:dyDescent="0.2">
      <c r="C2349" s="24"/>
      <c r="D2349" s="24"/>
    </row>
    <row r="2350" spans="3:4" x14ac:dyDescent="0.2">
      <c r="C2350" s="24"/>
      <c r="D2350" s="24"/>
    </row>
    <row r="2351" spans="3:4" x14ac:dyDescent="0.2">
      <c r="C2351" s="24"/>
      <c r="D2351" s="24"/>
    </row>
    <row r="2352" spans="3:4" x14ac:dyDescent="0.2">
      <c r="C2352" s="24"/>
      <c r="D2352" s="24"/>
    </row>
    <row r="2353" spans="3:4" x14ac:dyDescent="0.2">
      <c r="C2353" s="24"/>
      <c r="D2353" s="24"/>
    </row>
    <row r="2354" spans="3:4" x14ac:dyDescent="0.2">
      <c r="C2354" s="24"/>
      <c r="D2354" s="24"/>
    </row>
    <row r="2355" spans="3:4" x14ac:dyDescent="0.2">
      <c r="C2355" s="24"/>
      <c r="D2355" s="24"/>
    </row>
    <row r="2356" spans="3:4" x14ac:dyDescent="0.2">
      <c r="C2356" s="24"/>
      <c r="D2356" s="24"/>
    </row>
    <row r="2357" spans="3:4" x14ac:dyDescent="0.2">
      <c r="C2357" s="24"/>
      <c r="D2357" s="24"/>
    </row>
    <row r="2358" spans="3:4" x14ac:dyDescent="0.2">
      <c r="C2358" s="24"/>
      <c r="D2358" s="24"/>
    </row>
    <row r="2359" spans="3:4" x14ac:dyDescent="0.2">
      <c r="C2359" s="24"/>
      <c r="D2359" s="24"/>
    </row>
    <row r="2360" spans="3:4" x14ac:dyDescent="0.2">
      <c r="C2360" s="24"/>
      <c r="D2360" s="24"/>
    </row>
    <row r="2361" spans="3:4" x14ac:dyDescent="0.2">
      <c r="C2361" s="24"/>
      <c r="D2361" s="24"/>
    </row>
    <row r="2362" spans="3:4" x14ac:dyDescent="0.2">
      <c r="C2362" s="24"/>
      <c r="D2362" s="24"/>
    </row>
    <row r="2363" spans="3:4" x14ac:dyDescent="0.2">
      <c r="C2363" s="24"/>
      <c r="D2363" s="24"/>
    </row>
    <row r="2364" spans="3:4" x14ac:dyDescent="0.2">
      <c r="C2364" s="24"/>
      <c r="D2364" s="24"/>
    </row>
    <row r="2365" spans="3:4" x14ac:dyDescent="0.2">
      <c r="C2365" s="24"/>
      <c r="D2365" s="24"/>
    </row>
    <row r="2366" spans="3:4" x14ac:dyDescent="0.2">
      <c r="C2366" s="24"/>
      <c r="D2366" s="24"/>
    </row>
    <row r="2367" spans="3:4" x14ac:dyDescent="0.2">
      <c r="C2367" s="24"/>
      <c r="D2367" s="24"/>
    </row>
    <row r="2368" spans="3:4" x14ac:dyDescent="0.2">
      <c r="C2368" s="24"/>
      <c r="D2368" s="24"/>
    </row>
    <row r="2369" spans="3:4" x14ac:dyDescent="0.2">
      <c r="C2369" s="24"/>
      <c r="D2369" s="24"/>
    </row>
    <row r="2370" spans="3:4" x14ac:dyDescent="0.2">
      <c r="C2370" s="24"/>
      <c r="D2370" s="24"/>
    </row>
    <row r="2371" spans="3:4" x14ac:dyDescent="0.2">
      <c r="C2371" s="24"/>
      <c r="D2371" s="24"/>
    </row>
    <row r="2372" spans="3:4" x14ac:dyDescent="0.2">
      <c r="C2372" s="24"/>
      <c r="D2372" s="24"/>
    </row>
    <row r="2373" spans="3:4" x14ac:dyDescent="0.2">
      <c r="C2373" s="24"/>
      <c r="D2373" s="24"/>
    </row>
    <row r="2374" spans="3:4" x14ac:dyDescent="0.2">
      <c r="C2374" s="24"/>
      <c r="D2374" s="24"/>
    </row>
    <row r="2375" spans="3:4" x14ac:dyDescent="0.2">
      <c r="C2375" s="24"/>
      <c r="D2375" s="24"/>
    </row>
    <row r="2376" spans="3:4" x14ac:dyDescent="0.2">
      <c r="C2376" s="24"/>
      <c r="D2376" s="24"/>
    </row>
    <row r="2377" spans="3:4" x14ac:dyDescent="0.2">
      <c r="C2377" s="24"/>
      <c r="D2377" s="24"/>
    </row>
    <row r="2378" spans="3:4" x14ac:dyDescent="0.2">
      <c r="C2378" s="24"/>
      <c r="D2378" s="24"/>
    </row>
    <row r="2379" spans="3:4" x14ac:dyDescent="0.2">
      <c r="C2379" s="24"/>
      <c r="D2379" s="24"/>
    </row>
    <row r="2380" spans="3:4" x14ac:dyDescent="0.2">
      <c r="C2380" s="24"/>
      <c r="D2380" s="24"/>
    </row>
    <row r="2381" spans="3:4" x14ac:dyDescent="0.2">
      <c r="C2381" s="24"/>
      <c r="D2381" s="24"/>
    </row>
    <row r="2382" spans="3:4" x14ac:dyDescent="0.2">
      <c r="C2382" s="24"/>
      <c r="D2382" s="24"/>
    </row>
    <row r="2383" spans="3:4" x14ac:dyDescent="0.2">
      <c r="C2383" s="24"/>
      <c r="D2383" s="24"/>
    </row>
    <row r="2384" spans="3:4" x14ac:dyDescent="0.2">
      <c r="C2384" s="24"/>
      <c r="D2384" s="24"/>
    </row>
    <row r="2385" spans="3:4" x14ac:dyDescent="0.2">
      <c r="C2385" s="24"/>
      <c r="D2385" s="24"/>
    </row>
    <row r="2386" spans="3:4" x14ac:dyDescent="0.2">
      <c r="C2386" s="24"/>
      <c r="D2386" s="24"/>
    </row>
    <row r="2387" spans="3:4" x14ac:dyDescent="0.2">
      <c r="C2387" s="24"/>
      <c r="D2387" s="24"/>
    </row>
    <row r="2388" spans="3:4" x14ac:dyDescent="0.2">
      <c r="C2388" s="24"/>
      <c r="D2388" s="24"/>
    </row>
    <row r="2389" spans="3:4" x14ac:dyDescent="0.2">
      <c r="C2389" s="24"/>
      <c r="D2389" s="24"/>
    </row>
    <row r="2390" spans="3:4" x14ac:dyDescent="0.2">
      <c r="C2390" s="24"/>
      <c r="D2390" s="24"/>
    </row>
    <row r="2391" spans="3:4" x14ac:dyDescent="0.2">
      <c r="C2391" s="24"/>
      <c r="D2391" s="24"/>
    </row>
    <row r="2392" spans="3:4" x14ac:dyDescent="0.2">
      <c r="C2392" s="24"/>
      <c r="D2392" s="24"/>
    </row>
    <row r="2393" spans="3:4" x14ac:dyDescent="0.2">
      <c r="C2393" s="24"/>
      <c r="D2393" s="24"/>
    </row>
    <row r="2394" spans="3:4" x14ac:dyDescent="0.2">
      <c r="C2394" s="24"/>
      <c r="D2394" s="24"/>
    </row>
    <row r="2395" spans="3:4" x14ac:dyDescent="0.2">
      <c r="C2395" s="24"/>
      <c r="D2395" s="24"/>
    </row>
    <row r="2396" spans="3:4" x14ac:dyDescent="0.2">
      <c r="C2396" s="24"/>
      <c r="D2396" s="24"/>
    </row>
    <row r="2397" spans="3:4" x14ac:dyDescent="0.2">
      <c r="C2397" s="24"/>
      <c r="D2397" s="24"/>
    </row>
    <row r="2398" spans="3:4" x14ac:dyDescent="0.2">
      <c r="C2398" s="24"/>
      <c r="D2398" s="24"/>
    </row>
    <row r="2399" spans="3:4" x14ac:dyDescent="0.2">
      <c r="C2399" s="24"/>
      <c r="D2399" s="24"/>
    </row>
    <row r="2400" spans="3:4" x14ac:dyDescent="0.2">
      <c r="C2400" s="24"/>
      <c r="D2400" s="24"/>
    </row>
    <row r="2401" spans="3:4" x14ac:dyDescent="0.2">
      <c r="C2401" s="24"/>
      <c r="D2401" s="24"/>
    </row>
    <row r="2402" spans="3:4" x14ac:dyDescent="0.2">
      <c r="C2402" s="24"/>
      <c r="D2402" s="24"/>
    </row>
    <row r="2403" spans="3:4" x14ac:dyDescent="0.2">
      <c r="C2403" s="24"/>
      <c r="D2403" s="24"/>
    </row>
    <row r="2404" spans="3:4" x14ac:dyDescent="0.2">
      <c r="C2404" s="24"/>
      <c r="D2404" s="24"/>
    </row>
    <row r="2405" spans="3:4" x14ac:dyDescent="0.2">
      <c r="C2405" s="24"/>
      <c r="D2405" s="24"/>
    </row>
    <row r="2406" spans="3:4" x14ac:dyDescent="0.2">
      <c r="C2406" s="24"/>
      <c r="D2406" s="24"/>
    </row>
    <row r="2407" spans="3:4" x14ac:dyDescent="0.2">
      <c r="C2407" s="24"/>
      <c r="D2407" s="24"/>
    </row>
    <row r="2408" spans="3:4" x14ac:dyDescent="0.2">
      <c r="C2408" s="24"/>
      <c r="D2408" s="24"/>
    </row>
    <row r="2409" spans="3:4" x14ac:dyDescent="0.2">
      <c r="C2409" s="24"/>
      <c r="D2409" s="24"/>
    </row>
    <row r="2410" spans="3:4" x14ac:dyDescent="0.2">
      <c r="C2410" s="24"/>
      <c r="D2410" s="24"/>
    </row>
    <row r="2411" spans="3:4" x14ac:dyDescent="0.2">
      <c r="C2411" s="24"/>
      <c r="D2411" s="24"/>
    </row>
    <row r="2412" spans="3:4" x14ac:dyDescent="0.2">
      <c r="C2412" s="24"/>
      <c r="D2412" s="24"/>
    </row>
    <row r="2413" spans="3:4" x14ac:dyDescent="0.2">
      <c r="C2413" s="24"/>
      <c r="D2413" s="24"/>
    </row>
    <row r="2414" spans="3:4" x14ac:dyDescent="0.2">
      <c r="C2414" s="24"/>
      <c r="D2414" s="24"/>
    </row>
    <row r="2415" spans="3:4" x14ac:dyDescent="0.2">
      <c r="C2415" s="24"/>
      <c r="D2415" s="24"/>
    </row>
    <row r="2416" spans="3:4" x14ac:dyDescent="0.2">
      <c r="C2416" s="24"/>
      <c r="D2416" s="24"/>
    </row>
    <row r="2417" spans="3:4" x14ac:dyDescent="0.2">
      <c r="C2417" s="24"/>
      <c r="D2417" s="24"/>
    </row>
    <row r="2418" spans="3:4" x14ac:dyDescent="0.2">
      <c r="C2418" s="24"/>
      <c r="D2418" s="24"/>
    </row>
    <row r="2419" spans="3:4" x14ac:dyDescent="0.2">
      <c r="C2419" s="24"/>
      <c r="D2419" s="24"/>
    </row>
    <row r="2420" spans="3:4" x14ac:dyDescent="0.2">
      <c r="C2420" s="24"/>
      <c r="D2420" s="24"/>
    </row>
    <row r="2421" spans="3:4" x14ac:dyDescent="0.2">
      <c r="C2421" s="24"/>
      <c r="D2421" s="24"/>
    </row>
    <row r="2422" spans="3:4" x14ac:dyDescent="0.2">
      <c r="C2422" s="24"/>
      <c r="D2422" s="24"/>
    </row>
    <row r="2423" spans="3:4" x14ac:dyDescent="0.2">
      <c r="C2423" s="24"/>
      <c r="D2423" s="24"/>
    </row>
    <row r="2424" spans="3:4" x14ac:dyDescent="0.2">
      <c r="C2424" s="24"/>
      <c r="D2424" s="24"/>
    </row>
    <row r="2425" spans="3:4" x14ac:dyDescent="0.2">
      <c r="C2425" s="24"/>
      <c r="D2425" s="24"/>
    </row>
    <row r="2426" spans="3:4" x14ac:dyDescent="0.2">
      <c r="C2426" s="24"/>
      <c r="D2426" s="24"/>
    </row>
    <row r="2427" spans="3:4" x14ac:dyDescent="0.2">
      <c r="C2427" s="24"/>
      <c r="D2427" s="24"/>
    </row>
    <row r="2428" spans="3:4" x14ac:dyDescent="0.2">
      <c r="C2428" s="24"/>
      <c r="D2428" s="24"/>
    </row>
    <row r="2429" spans="3:4" x14ac:dyDescent="0.2">
      <c r="C2429" s="24"/>
      <c r="D2429" s="24"/>
    </row>
    <row r="2430" spans="3:4" x14ac:dyDescent="0.2">
      <c r="C2430" s="24"/>
      <c r="D2430" s="24"/>
    </row>
    <row r="2431" spans="3:4" x14ac:dyDescent="0.2">
      <c r="C2431" s="24"/>
      <c r="D2431" s="24"/>
    </row>
    <row r="2432" spans="3:4" x14ac:dyDescent="0.2">
      <c r="C2432" s="24"/>
      <c r="D2432" s="24"/>
    </row>
    <row r="2433" spans="3:4" x14ac:dyDescent="0.2">
      <c r="C2433" s="24"/>
      <c r="D2433" s="24"/>
    </row>
    <row r="2434" spans="3:4" x14ac:dyDescent="0.2">
      <c r="C2434" s="24"/>
      <c r="D2434" s="24"/>
    </row>
    <row r="2435" spans="3:4" x14ac:dyDescent="0.2">
      <c r="C2435" s="24"/>
      <c r="D2435" s="24"/>
    </row>
    <row r="2436" spans="3:4" x14ac:dyDescent="0.2">
      <c r="C2436" s="24"/>
      <c r="D2436" s="24"/>
    </row>
    <row r="2437" spans="3:4" x14ac:dyDescent="0.2">
      <c r="C2437" s="24"/>
      <c r="D2437" s="24"/>
    </row>
    <row r="2438" spans="3:4" x14ac:dyDescent="0.2">
      <c r="C2438" s="24"/>
      <c r="D2438" s="24"/>
    </row>
    <row r="2439" spans="3:4" x14ac:dyDescent="0.2">
      <c r="C2439" s="24"/>
      <c r="D2439" s="24"/>
    </row>
    <row r="2440" spans="3:4" x14ac:dyDescent="0.2">
      <c r="C2440" s="24"/>
      <c r="D2440" s="24"/>
    </row>
    <row r="2441" spans="3:4" x14ac:dyDescent="0.2">
      <c r="C2441" s="24"/>
      <c r="D2441" s="24"/>
    </row>
    <row r="2442" spans="3:4" x14ac:dyDescent="0.2">
      <c r="C2442" s="24"/>
      <c r="D2442" s="24"/>
    </row>
    <row r="2443" spans="3:4" x14ac:dyDescent="0.2">
      <c r="C2443" s="24"/>
      <c r="D2443" s="24"/>
    </row>
    <row r="2444" spans="3:4" x14ac:dyDescent="0.2">
      <c r="C2444" s="24"/>
      <c r="D2444" s="24"/>
    </row>
    <row r="2445" spans="3:4" x14ac:dyDescent="0.2">
      <c r="C2445" s="24"/>
      <c r="D2445" s="24"/>
    </row>
    <row r="2446" spans="3:4" x14ac:dyDescent="0.2">
      <c r="C2446" s="24"/>
      <c r="D2446" s="24"/>
    </row>
    <row r="2447" spans="3:4" x14ac:dyDescent="0.2">
      <c r="C2447" s="24"/>
      <c r="D2447" s="24"/>
    </row>
    <row r="2448" spans="3:4" x14ac:dyDescent="0.2">
      <c r="C2448" s="24"/>
      <c r="D2448" s="24"/>
    </row>
    <row r="2449" spans="3:4" x14ac:dyDescent="0.2">
      <c r="C2449" s="24"/>
      <c r="D2449" s="24"/>
    </row>
    <row r="2450" spans="3:4" x14ac:dyDescent="0.2">
      <c r="C2450" s="24"/>
      <c r="D2450" s="24"/>
    </row>
    <row r="2451" spans="3:4" x14ac:dyDescent="0.2">
      <c r="C2451" s="24"/>
      <c r="D2451" s="24"/>
    </row>
    <row r="2452" spans="3:4" x14ac:dyDescent="0.2">
      <c r="C2452" s="24"/>
      <c r="D2452" s="24"/>
    </row>
    <row r="2453" spans="3:4" x14ac:dyDescent="0.2">
      <c r="C2453" s="24"/>
      <c r="D2453" s="24"/>
    </row>
    <row r="2454" spans="3:4" x14ac:dyDescent="0.2">
      <c r="C2454" s="24"/>
      <c r="D2454" s="24"/>
    </row>
    <row r="2455" spans="3:4" x14ac:dyDescent="0.2">
      <c r="C2455" s="24"/>
      <c r="D2455" s="24"/>
    </row>
    <row r="2456" spans="3:4" x14ac:dyDescent="0.2">
      <c r="C2456" s="24"/>
      <c r="D2456" s="24"/>
    </row>
    <row r="2457" spans="3:4" x14ac:dyDescent="0.2">
      <c r="C2457" s="24"/>
      <c r="D2457" s="24"/>
    </row>
    <row r="2458" spans="3:4" x14ac:dyDescent="0.2">
      <c r="C2458" s="24"/>
      <c r="D2458" s="24"/>
    </row>
    <row r="2459" spans="3:4" x14ac:dyDescent="0.2">
      <c r="C2459" s="24"/>
      <c r="D2459" s="24"/>
    </row>
    <row r="2460" spans="3:4" x14ac:dyDescent="0.2">
      <c r="C2460" s="24"/>
      <c r="D2460" s="24"/>
    </row>
    <row r="2461" spans="3:4" x14ac:dyDescent="0.2">
      <c r="C2461" s="24"/>
      <c r="D2461" s="24"/>
    </row>
    <row r="2462" spans="3:4" x14ac:dyDescent="0.2">
      <c r="C2462" s="24"/>
      <c r="D2462" s="24"/>
    </row>
    <row r="2463" spans="3:4" x14ac:dyDescent="0.2">
      <c r="C2463" s="24"/>
      <c r="D2463" s="24"/>
    </row>
    <row r="2464" spans="3:4" x14ac:dyDescent="0.2">
      <c r="C2464" s="24"/>
      <c r="D2464" s="24"/>
    </row>
    <row r="2465" spans="3:4" x14ac:dyDescent="0.2">
      <c r="C2465" s="24"/>
      <c r="D2465" s="24"/>
    </row>
    <row r="2466" spans="3:4" x14ac:dyDescent="0.2">
      <c r="C2466" s="24"/>
      <c r="D2466" s="24"/>
    </row>
    <row r="2467" spans="3:4" x14ac:dyDescent="0.2">
      <c r="C2467" s="24"/>
      <c r="D2467" s="24"/>
    </row>
    <row r="2468" spans="3:4" x14ac:dyDescent="0.2">
      <c r="C2468" s="24"/>
      <c r="D2468" s="24"/>
    </row>
    <row r="2469" spans="3:4" x14ac:dyDescent="0.2">
      <c r="C2469" s="24"/>
      <c r="D2469" s="24"/>
    </row>
    <row r="2470" spans="3:4" x14ac:dyDescent="0.2">
      <c r="C2470" s="24"/>
      <c r="D2470" s="24"/>
    </row>
    <row r="2471" spans="3:4" x14ac:dyDescent="0.2">
      <c r="C2471" s="24"/>
      <c r="D2471" s="24"/>
    </row>
    <row r="2472" spans="3:4" x14ac:dyDescent="0.2">
      <c r="C2472" s="24"/>
      <c r="D2472" s="24"/>
    </row>
    <row r="2473" spans="3:4" x14ac:dyDescent="0.2">
      <c r="C2473" s="24"/>
      <c r="D2473" s="24"/>
    </row>
    <row r="2474" spans="3:4" x14ac:dyDescent="0.2">
      <c r="C2474" s="24"/>
      <c r="D2474" s="24"/>
    </row>
    <row r="2475" spans="3:4" x14ac:dyDescent="0.2">
      <c r="C2475" s="24"/>
      <c r="D2475" s="24"/>
    </row>
    <row r="2476" spans="3:4" x14ac:dyDescent="0.2">
      <c r="C2476" s="24"/>
      <c r="D2476" s="24"/>
    </row>
    <row r="2477" spans="3:4" x14ac:dyDescent="0.2">
      <c r="C2477" s="24"/>
      <c r="D2477" s="24"/>
    </row>
    <row r="2478" spans="3:4" x14ac:dyDescent="0.2">
      <c r="C2478" s="24"/>
      <c r="D2478" s="24"/>
    </row>
    <row r="2479" spans="3:4" x14ac:dyDescent="0.2">
      <c r="C2479" s="24"/>
      <c r="D2479" s="24"/>
    </row>
    <row r="2480" spans="3:4" x14ac:dyDescent="0.2">
      <c r="C2480" s="24"/>
      <c r="D2480" s="24"/>
    </row>
    <row r="2481" spans="3:4" x14ac:dyDescent="0.2">
      <c r="C2481" s="24"/>
      <c r="D2481" s="24"/>
    </row>
    <row r="2482" spans="3:4" x14ac:dyDescent="0.2">
      <c r="C2482" s="24"/>
      <c r="D2482" s="24"/>
    </row>
    <row r="2483" spans="3:4" x14ac:dyDescent="0.2">
      <c r="C2483" s="24"/>
      <c r="D2483" s="24"/>
    </row>
    <row r="2484" spans="3:4" x14ac:dyDescent="0.2">
      <c r="C2484" s="24"/>
      <c r="D2484" s="24"/>
    </row>
    <row r="2485" spans="3:4" x14ac:dyDescent="0.2">
      <c r="C2485" s="24"/>
      <c r="D2485" s="24"/>
    </row>
    <row r="2486" spans="3:4" x14ac:dyDescent="0.2">
      <c r="C2486" s="24"/>
      <c r="D2486" s="24"/>
    </row>
    <row r="2487" spans="3:4" x14ac:dyDescent="0.2">
      <c r="C2487" s="24"/>
      <c r="D2487" s="24"/>
    </row>
    <row r="2488" spans="3:4" x14ac:dyDescent="0.2">
      <c r="C2488" s="24"/>
      <c r="D2488" s="24"/>
    </row>
    <row r="2489" spans="3:4" x14ac:dyDescent="0.2">
      <c r="C2489" s="24"/>
      <c r="D2489" s="24"/>
    </row>
    <row r="2490" spans="3:4" x14ac:dyDescent="0.2">
      <c r="C2490" s="24"/>
      <c r="D2490" s="24"/>
    </row>
    <row r="2491" spans="3:4" x14ac:dyDescent="0.2">
      <c r="C2491" s="24"/>
      <c r="D2491" s="24"/>
    </row>
    <row r="2492" spans="3:4" x14ac:dyDescent="0.2">
      <c r="C2492" s="24"/>
      <c r="D2492" s="24"/>
    </row>
    <row r="2493" spans="3:4" x14ac:dyDescent="0.2">
      <c r="C2493" s="24"/>
      <c r="D2493" s="24"/>
    </row>
    <row r="2494" spans="3:4" x14ac:dyDescent="0.2">
      <c r="C2494" s="24"/>
      <c r="D2494" s="24"/>
    </row>
    <row r="2495" spans="3:4" x14ac:dyDescent="0.2">
      <c r="C2495" s="24"/>
      <c r="D2495" s="24"/>
    </row>
    <row r="2496" spans="3:4" x14ac:dyDescent="0.2">
      <c r="C2496" s="24"/>
      <c r="D2496" s="24"/>
    </row>
    <row r="2497" spans="3:4" x14ac:dyDescent="0.2">
      <c r="C2497" s="24"/>
      <c r="D2497" s="24"/>
    </row>
    <row r="2498" spans="3:4" x14ac:dyDescent="0.2">
      <c r="C2498" s="24"/>
      <c r="D2498" s="24"/>
    </row>
    <row r="2499" spans="3:4" x14ac:dyDescent="0.2">
      <c r="C2499" s="24"/>
      <c r="D2499" s="24"/>
    </row>
    <row r="2500" spans="3:4" x14ac:dyDescent="0.2">
      <c r="C2500" s="24"/>
      <c r="D2500" s="24"/>
    </row>
    <row r="2501" spans="3:4" x14ac:dyDescent="0.2">
      <c r="C2501" s="24"/>
      <c r="D2501" s="24"/>
    </row>
    <row r="2502" spans="3:4" x14ac:dyDescent="0.2">
      <c r="C2502" s="24"/>
      <c r="D2502" s="24"/>
    </row>
    <row r="2503" spans="3:4" x14ac:dyDescent="0.2">
      <c r="C2503" s="24"/>
      <c r="D2503" s="24"/>
    </row>
    <row r="2504" spans="3:4" x14ac:dyDescent="0.2">
      <c r="C2504" s="24"/>
      <c r="D2504" s="24"/>
    </row>
    <row r="2505" spans="3:4" x14ac:dyDescent="0.2">
      <c r="C2505" s="24"/>
      <c r="D2505" s="24"/>
    </row>
    <row r="2506" spans="3:4" x14ac:dyDescent="0.2">
      <c r="C2506" s="24"/>
      <c r="D2506" s="24"/>
    </row>
    <row r="2507" spans="3:4" x14ac:dyDescent="0.2">
      <c r="C2507" s="24"/>
      <c r="D2507" s="24"/>
    </row>
    <row r="2508" spans="3:4" x14ac:dyDescent="0.2">
      <c r="C2508" s="24"/>
      <c r="D2508" s="24"/>
    </row>
    <row r="2509" spans="3:4" x14ac:dyDescent="0.2">
      <c r="C2509" s="24"/>
      <c r="D2509" s="24"/>
    </row>
    <row r="2510" spans="3:4" x14ac:dyDescent="0.2">
      <c r="C2510" s="24"/>
      <c r="D2510" s="24"/>
    </row>
    <row r="2511" spans="3:4" x14ac:dyDescent="0.2">
      <c r="C2511" s="24"/>
      <c r="D2511" s="24"/>
    </row>
    <row r="2512" spans="3:4" x14ac:dyDescent="0.2">
      <c r="C2512" s="24"/>
      <c r="D2512" s="24"/>
    </row>
    <row r="2513" spans="3:4" x14ac:dyDescent="0.2">
      <c r="C2513" s="24"/>
      <c r="D2513" s="24"/>
    </row>
    <row r="2514" spans="3:4" x14ac:dyDescent="0.2">
      <c r="C2514" s="24"/>
      <c r="D2514" s="24"/>
    </row>
    <row r="2515" spans="3:4" x14ac:dyDescent="0.2">
      <c r="C2515" s="24"/>
      <c r="D2515" s="24"/>
    </row>
    <row r="2516" spans="3:4" x14ac:dyDescent="0.2">
      <c r="C2516" s="24"/>
      <c r="D2516" s="24"/>
    </row>
    <row r="2517" spans="3:4" x14ac:dyDescent="0.2">
      <c r="C2517" s="24"/>
      <c r="D2517" s="24"/>
    </row>
    <row r="2518" spans="3:4" x14ac:dyDescent="0.2">
      <c r="C2518" s="24"/>
      <c r="D2518" s="24"/>
    </row>
    <row r="2519" spans="3:4" x14ac:dyDescent="0.2">
      <c r="C2519" s="24"/>
      <c r="D2519" s="24"/>
    </row>
    <row r="2520" spans="3:4" x14ac:dyDescent="0.2">
      <c r="C2520" s="24"/>
      <c r="D2520" s="24"/>
    </row>
    <row r="2521" spans="3:4" x14ac:dyDescent="0.2">
      <c r="C2521" s="24"/>
      <c r="D2521" s="24"/>
    </row>
    <row r="2522" spans="3:4" x14ac:dyDescent="0.2">
      <c r="C2522" s="24"/>
      <c r="D2522" s="24"/>
    </row>
    <row r="2523" spans="3:4" x14ac:dyDescent="0.2">
      <c r="C2523" s="24"/>
      <c r="D2523" s="24"/>
    </row>
    <row r="2524" spans="3:4" x14ac:dyDescent="0.2">
      <c r="C2524" s="24"/>
      <c r="D2524" s="24"/>
    </row>
    <row r="2525" spans="3:4" x14ac:dyDescent="0.2">
      <c r="C2525" s="24"/>
      <c r="D2525" s="24"/>
    </row>
    <row r="2526" spans="3:4" x14ac:dyDescent="0.2">
      <c r="C2526" s="24"/>
      <c r="D2526" s="24"/>
    </row>
    <row r="2527" spans="3:4" x14ac:dyDescent="0.2">
      <c r="C2527" s="24"/>
      <c r="D2527" s="24"/>
    </row>
    <row r="2528" spans="3:4" x14ac:dyDescent="0.2">
      <c r="C2528" s="24"/>
      <c r="D2528" s="24"/>
    </row>
    <row r="2529" spans="3:4" x14ac:dyDescent="0.2">
      <c r="C2529" s="24"/>
      <c r="D2529" s="24"/>
    </row>
    <row r="2530" spans="3:4" x14ac:dyDescent="0.2">
      <c r="C2530" s="24"/>
      <c r="D2530" s="24"/>
    </row>
    <row r="2531" spans="3:4" x14ac:dyDescent="0.2">
      <c r="C2531" s="24"/>
      <c r="D2531" s="24"/>
    </row>
    <row r="2532" spans="3:4" x14ac:dyDescent="0.2">
      <c r="C2532" s="24"/>
      <c r="D2532" s="24"/>
    </row>
    <row r="2533" spans="3:4" x14ac:dyDescent="0.2">
      <c r="C2533" s="24"/>
      <c r="D2533" s="24"/>
    </row>
    <row r="2534" spans="3:4" x14ac:dyDescent="0.2">
      <c r="C2534" s="24"/>
      <c r="D2534" s="24"/>
    </row>
    <row r="2535" spans="3:4" x14ac:dyDescent="0.2">
      <c r="C2535" s="24"/>
      <c r="D2535" s="24"/>
    </row>
    <row r="2536" spans="3:4" x14ac:dyDescent="0.2">
      <c r="C2536" s="24"/>
      <c r="D2536" s="24"/>
    </row>
    <row r="2537" spans="3:4" x14ac:dyDescent="0.2">
      <c r="C2537" s="24"/>
      <c r="D2537" s="24"/>
    </row>
    <row r="2538" spans="3:4" x14ac:dyDescent="0.2">
      <c r="C2538" s="24"/>
      <c r="D2538" s="24"/>
    </row>
    <row r="2539" spans="3:4" x14ac:dyDescent="0.2">
      <c r="C2539" s="24"/>
      <c r="D2539" s="24"/>
    </row>
    <row r="2540" spans="3:4" x14ac:dyDescent="0.2">
      <c r="C2540" s="24"/>
      <c r="D2540" s="24"/>
    </row>
    <row r="2541" spans="3:4" x14ac:dyDescent="0.2">
      <c r="C2541" s="24"/>
      <c r="D2541" s="24"/>
    </row>
    <row r="2542" spans="3:4" x14ac:dyDescent="0.2">
      <c r="C2542" s="24"/>
      <c r="D2542" s="24"/>
    </row>
    <row r="2543" spans="3:4" x14ac:dyDescent="0.2">
      <c r="C2543" s="24"/>
      <c r="D2543" s="24"/>
    </row>
    <row r="2544" spans="3:4" x14ac:dyDescent="0.2">
      <c r="C2544" s="24"/>
      <c r="D2544" s="24"/>
    </row>
    <row r="2545" spans="3:4" x14ac:dyDescent="0.2">
      <c r="C2545" s="24"/>
      <c r="D2545" s="24"/>
    </row>
    <row r="2546" spans="3:4" x14ac:dyDescent="0.2">
      <c r="C2546" s="24"/>
      <c r="D2546" s="24"/>
    </row>
    <row r="2547" spans="3:4" x14ac:dyDescent="0.2">
      <c r="C2547" s="24"/>
      <c r="D2547" s="24"/>
    </row>
    <row r="2548" spans="3:4" x14ac:dyDescent="0.2">
      <c r="C2548" s="24"/>
      <c r="D2548" s="24"/>
    </row>
    <row r="2549" spans="3:4" x14ac:dyDescent="0.2">
      <c r="C2549" s="24"/>
      <c r="D2549" s="24"/>
    </row>
    <row r="2550" spans="3:4" x14ac:dyDescent="0.2">
      <c r="C2550" s="24"/>
      <c r="D2550" s="24"/>
    </row>
    <row r="2551" spans="3:4" x14ac:dyDescent="0.2">
      <c r="C2551" s="24"/>
      <c r="D2551" s="24"/>
    </row>
    <row r="2552" spans="3:4" x14ac:dyDescent="0.2">
      <c r="C2552" s="24"/>
      <c r="D2552" s="24"/>
    </row>
    <row r="2553" spans="3:4" x14ac:dyDescent="0.2">
      <c r="C2553" s="24"/>
      <c r="D2553" s="24"/>
    </row>
    <row r="2554" spans="3:4" x14ac:dyDescent="0.2">
      <c r="C2554" s="24"/>
      <c r="D2554" s="24"/>
    </row>
    <row r="2555" spans="3:4" x14ac:dyDescent="0.2">
      <c r="C2555" s="24"/>
      <c r="D2555" s="24"/>
    </row>
    <row r="2556" spans="3:4" x14ac:dyDescent="0.2">
      <c r="C2556" s="24"/>
      <c r="D2556" s="24"/>
    </row>
    <row r="2557" spans="3:4" x14ac:dyDescent="0.2">
      <c r="C2557" s="24"/>
      <c r="D2557" s="24"/>
    </row>
    <row r="2558" spans="3:4" x14ac:dyDescent="0.2">
      <c r="C2558" s="24"/>
      <c r="D2558" s="24"/>
    </row>
    <row r="2559" spans="3:4" x14ac:dyDescent="0.2">
      <c r="C2559" s="24"/>
      <c r="D2559" s="24"/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BAV</vt:lpstr>
      <vt:lpstr>B</vt:lpstr>
      <vt:lpstr>A (old)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2024-01-17T04:30:43Z</dcterms:modified>
</cp:coreProperties>
</file>