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2C86929-06B8-4E84-A439-05F8793C1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Q52" i="1" l="1"/>
  <c r="Q53" i="1"/>
  <c r="Q54" i="1"/>
  <c r="D9" i="1"/>
  <c r="C9" i="1"/>
  <c r="D11" i="1"/>
  <c r="V19" i="1" s="1"/>
  <c r="D12" i="1"/>
  <c r="Q51" i="1"/>
  <c r="D13" i="1"/>
  <c r="V14" i="1" s="1"/>
  <c r="Q46" i="1"/>
  <c r="Q47" i="1"/>
  <c r="Q48" i="1"/>
  <c r="Q49" i="1"/>
  <c r="V24" i="1"/>
  <c r="V21" i="1"/>
  <c r="Q50" i="1"/>
  <c r="C7" i="1"/>
  <c r="E39" i="1" s="1"/>
  <c r="C8" i="1"/>
  <c r="E52" i="1" s="1"/>
  <c r="F52" i="1" s="1"/>
  <c r="Q43" i="1"/>
  <c r="Q45" i="1"/>
  <c r="Q44" i="1"/>
  <c r="Q39" i="1"/>
  <c r="Q40" i="1"/>
  <c r="Q41" i="1"/>
  <c r="Q42" i="1"/>
  <c r="G20" i="2"/>
  <c r="C20" i="2"/>
  <c r="C21" i="1"/>
  <c r="G19" i="2"/>
  <c r="C19" i="2"/>
  <c r="G18" i="2"/>
  <c r="C18" i="2"/>
  <c r="G17" i="2"/>
  <c r="C17" i="2"/>
  <c r="G15" i="2"/>
  <c r="C15" i="2"/>
  <c r="G16" i="2"/>
  <c r="C16" i="2"/>
  <c r="G14" i="2"/>
  <c r="C14" i="2"/>
  <c r="G13" i="2"/>
  <c r="C13" i="2"/>
  <c r="G12" i="2"/>
  <c r="C12" i="2"/>
  <c r="G11" i="2"/>
  <c r="C11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5" i="2"/>
  <c r="D15" i="2"/>
  <c r="B15" i="2"/>
  <c r="A15" i="2"/>
  <c r="H16" i="2"/>
  <c r="D16" i="2"/>
  <c r="B16" i="2"/>
  <c r="A16" i="2"/>
  <c r="H14" i="2"/>
  <c r="D14" i="2"/>
  <c r="B14" i="2"/>
  <c r="A14" i="2"/>
  <c r="H13" i="2"/>
  <c r="D13" i="2"/>
  <c r="B13" i="2"/>
  <c r="A13" i="2"/>
  <c r="H12" i="2"/>
  <c r="D12" i="2"/>
  <c r="B12" i="2"/>
  <c r="A12" i="2"/>
  <c r="H11" i="2"/>
  <c r="D11" i="2"/>
  <c r="B11" i="2"/>
  <c r="A11" i="2"/>
  <c r="Q38" i="1"/>
  <c r="E22" i="1"/>
  <c r="F22" i="1" s="1"/>
  <c r="Q36" i="1"/>
  <c r="Q34" i="1"/>
  <c r="Q35" i="1"/>
  <c r="V4" i="1"/>
  <c r="V6" i="1"/>
  <c r="V7" i="1"/>
  <c r="V8" i="1"/>
  <c r="V9" i="1"/>
  <c r="V12" i="1"/>
  <c r="F16" i="1"/>
  <c r="V15" i="1"/>
  <c r="V16" i="1"/>
  <c r="V17" i="1"/>
  <c r="A21" i="1"/>
  <c r="Q22" i="1"/>
  <c r="Q23" i="1"/>
  <c r="Q24" i="1"/>
  <c r="Q25" i="1"/>
  <c r="Q26" i="1"/>
  <c r="Q27" i="1"/>
  <c r="Q28" i="1"/>
  <c r="Q29" i="1"/>
  <c r="Q30" i="1"/>
  <c r="Q31" i="1"/>
  <c r="Q32" i="1"/>
  <c r="Q33" i="1"/>
  <c r="Q37" i="1"/>
  <c r="V22" i="1"/>
  <c r="V20" i="1"/>
  <c r="E41" i="1"/>
  <c r="F41" i="1" s="1"/>
  <c r="E17" i="2" l="1"/>
  <c r="F39" i="1"/>
  <c r="P39" i="1" s="1"/>
  <c r="E38" i="1"/>
  <c r="F38" i="1" s="1"/>
  <c r="E44" i="1"/>
  <c r="F44" i="1" s="1"/>
  <c r="E21" i="1"/>
  <c r="F21" i="1" s="1"/>
  <c r="P21" i="1" s="1"/>
  <c r="E27" i="1"/>
  <c r="F27" i="1" s="1"/>
  <c r="P27" i="1" s="1"/>
  <c r="E50" i="1"/>
  <c r="F50" i="1" s="1"/>
  <c r="E47" i="1"/>
  <c r="F47" i="1" s="1"/>
  <c r="E34" i="1"/>
  <c r="E31" i="1"/>
  <c r="F31" i="1" s="1"/>
  <c r="D16" i="1"/>
  <c r="D19" i="1" s="1"/>
  <c r="V13" i="1"/>
  <c r="V5" i="1"/>
  <c r="E32" i="1"/>
  <c r="F32" i="1" s="1"/>
  <c r="G32" i="1" s="1"/>
  <c r="I32" i="1" s="1"/>
  <c r="V23" i="1"/>
  <c r="E45" i="1"/>
  <c r="F45" i="1" s="1"/>
  <c r="E37" i="1"/>
  <c r="F37" i="1" s="1"/>
  <c r="E26" i="1"/>
  <c r="F26" i="1" s="1"/>
  <c r="P26" i="1" s="1"/>
  <c r="E16" i="2"/>
  <c r="E51" i="1"/>
  <c r="F51" i="1" s="1"/>
  <c r="E43" i="1"/>
  <c r="F43" i="1" s="1"/>
  <c r="P43" i="1" s="1"/>
  <c r="E46" i="1"/>
  <c r="F46" i="1" s="1"/>
  <c r="P46" i="1" s="1"/>
  <c r="E54" i="1"/>
  <c r="F54" i="1" s="1"/>
  <c r="F17" i="1"/>
  <c r="V11" i="1"/>
  <c r="V3" i="1"/>
  <c r="E25" i="1"/>
  <c r="F25" i="1" s="1"/>
  <c r="E29" i="1"/>
  <c r="F29" i="1" s="1"/>
  <c r="E40" i="1"/>
  <c r="F40" i="1" s="1"/>
  <c r="P40" i="1" s="1"/>
  <c r="S40" i="1" s="1"/>
  <c r="Q21" i="1"/>
  <c r="E11" i="2"/>
  <c r="E49" i="1"/>
  <c r="F49" i="1" s="1"/>
  <c r="P49" i="1" s="1"/>
  <c r="E33" i="1"/>
  <c r="F33" i="1" s="1"/>
  <c r="V18" i="1"/>
  <c r="V10" i="1"/>
  <c r="V2" i="1"/>
  <c r="E48" i="1"/>
  <c r="F48" i="1" s="1"/>
  <c r="E53" i="1"/>
  <c r="F53" i="1" s="1"/>
  <c r="E24" i="1"/>
  <c r="F24" i="1" s="1"/>
  <c r="E15" i="2"/>
  <c r="E28" i="1"/>
  <c r="F28" i="1" s="1"/>
  <c r="E35" i="1"/>
  <c r="F35" i="1" s="1"/>
  <c r="P35" i="1" s="1"/>
  <c r="S35" i="1" s="1"/>
  <c r="E36" i="1"/>
  <c r="E42" i="1"/>
  <c r="E19" i="2"/>
  <c r="C17" i="1"/>
  <c r="E23" i="1"/>
  <c r="F23" i="1" s="1"/>
  <c r="E30" i="1"/>
  <c r="F30" i="1" s="1"/>
  <c r="G23" i="1"/>
  <c r="I23" i="1" s="1"/>
  <c r="P23" i="1"/>
  <c r="S23" i="1" s="1"/>
  <c r="G22" i="1"/>
  <c r="I22" i="1" s="1"/>
  <c r="P22" i="1"/>
  <c r="P44" i="1"/>
  <c r="G44" i="1"/>
  <c r="K44" i="1" s="1"/>
  <c r="P31" i="1"/>
  <c r="G31" i="1"/>
  <c r="J31" i="1" s="1"/>
  <c r="P32" i="1"/>
  <c r="G45" i="1"/>
  <c r="K45" i="1" s="1"/>
  <c r="P45" i="1"/>
  <c r="P25" i="1"/>
  <c r="G25" i="1"/>
  <c r="I25" i="1" s="1"/>
  <c r="G40" i="1"/>
  <c r="J40" i="1" s="1"/>
  <c r="P30" i="1"/>
  <c r="G30" i="1"/>
  <c r="I30" i="1" s="1"/>
  <c r="G41" i="1"/>
  <c r="J41" i="1" s="1"/>
  <c r="P41" i="1"/>
  <c r="G26" i="1"/>
  <c r="I26" i="1" s="1"/>
  <c r="G49" i="1"/>
  <c r="K49" i="1" s="1"/>
  <c r="G35" i="1"/>
  <c r="J35" i="1" s="1"/>
  <c r="G39" i="1"/>
  <c r="J39" i="1" s="1"/>
  <c r="G54" i="1"/>
  <c r="K54" i="1" s="1"/>
  <c r="P54" i="1"/>
  <c r="S54" i="1" s="1"/>
  <c r="G52" i="1"/>
  <c r="K52" i="1" s="1"/>
  <c r="P52" i="1"/>
  <c r="S52" i="1" s="1"/>
  <c r="G53" i="1"/>
  <c r="K53" i="1" s="1"/>
  <c r="P53" i="1"/>
  <c r="S41" i="1" l="1"/>
  <c r="G50" i="1"/>
  <c r="K50" i="1" s="1"/>
  <c r="P50" i="1"/>
  <c r="S50" i="1" s="1"/>
  <c r="E20" i="2"/>
  <c r="F42" i="1"/>
  <c r="G43" i="1"/>
  <c r="K43" i="1" s="1"/>
  <c r="G29" i="1"/>
  <c r="I29" i="1" s="1"/>
  <c r="P29" i="1"/>
  <c r="S29" i="1" s="1"/>
  <c r="G27" i="1"/>
  <c r="I27" i="1" s="1"/>
  <c r="E18" i="2"/>
  <c r="P38" i="1"/>
  <c r="G38" i="1"/>
  <c r="J38" i="1" s="1"/>
  <c r="S32" i="1"/>
  <c r="S31" i="1"/>
  <c r="S39" i="1"/>
  <c r="S45" i="1"/>
  <c r="P33" i="1"/>
  <c r="S33" i="1" s="1"/>
  <c r="G33" i="1"/>
  <c r="J33" i="1" s="1"/>
  <c r="P48" i="1"/>
  <c r="S48" i="1" s="1"/>
  <c r="G48" i="1"/>
  <c r="K48" i="1" s="1"/>
  <c r="F36" i="1"/>
  <c r="E14" i="2"/>
  <c r="P51" i="1"/>
  <c r="S51" i="1" s="1"/>
  <c r="G51" i="1"/>
  <c r="K51" i="1" s="1"/>
  <c r="P28" i="1"/>
  <c r="S28" i="1" s="1"/>
  <c r="G28" i="1"/>
  <c r="I28" i="1" s="1"/>
  <c r="G46" i="1"/>
  <c r="E13" i="2"/>
  <c r="P37" i="1"/>
  <c r="G37" i="1"/>
  <c r="K37" i="1" s="1"/>
  <c r="F34" i="1"/>
  <c r="E12" i="2"/>
  <c r="G24" i="1"/>
  <c r="I24" i="1" s="1"/>
  <c r="P24" i="1"/>
  <c r="G47" i="1"/>
  <c r="K47" i="1" s="1"/>
  <c r="P47" i="1"/>
  <c r="G21" i="1"/>
  <c r="I21" i="1" s="1"/>
  <c r="S27" i="1"/>
  <c r="S49" i="1"/>
  <c r="S25" i="1"/>
  <c r="S30" i="1"/>
  <c r="S26" i="1"/>
  <c r="S44" i="1"/>
  <c r="S43" i="1"/>
  <c r="S22" i="1"/>
  <c r="S53" i="1"/>
  <c r="S21" i="1" l="1"/>
  <c r="S37" i="1"/>
  <c r="P36" i="1"/>
  <c r="G36" i="1"/>
  <c r="S47" i="1"/>
  <c r="P42" i="1"/>
  <c r="G42" i="1"/>
  <c r="K46" i="1"/>
  <c r="S46" i="1"/>
  <c r="S24" i="1"/>
  <c r="S38" i="1"/>
  <c r="P34" i="1"/>
  <c r="G34" i="1"/>
  <c r="J34" i="1" s="1"/>
  <c r="D15" i="1"/>
  <c r="C19" i="1" s="1"/>
  <c r="C12" i="1"/>
  <c r="C11" i="1"/>
  <c r="O48" i="1" l="1"/>
  <c r="O47" i="1"/>
  <c r="O38" i="1"/>
  <c r="O43" i="1"/>
  <c r="O46" i="1"/>
  <c r="O36" i="1"/>
  <c r="O33" i="1"/>
  <c r="O39" i="1"/>
  <c r="O41" i="1"/>
  <c r="O45" i="1"/>
  <c r="O52" i="1"/>
  <c r="O32" i="1"/>
  <c r="O31" i="1"/>
  <c r="O37" i="1"/>
  <c r="O54" i="1"/>
  <c r="O51" i="1"/>
  <c r="O50" i="1"/>
  <c r="O42" i="1"/>
  <c r="O53" i="1"/>
  <c r="O34" i="1"/>
  <c r="O35" i="1"/>
  <c r="C15" i="1"/>
  <c r="O49" i="1"/>
  <c r="O40" i="1"/>
  <c r="O44" i="1"/>
  <c r="C16" i="1"/>
  <c r="D18" i="1" s="1"/>
  <c r="S42" i="1"/>
  <c r="J42" i="1"/>
  <c r="S34" i="1"/>
  <c r="E14" i="1" s="1"/>
  <c r="N36" i="1"/>
  <c r="K36" i="1"/>
  <c r="S36" i="1"/>
  <c r="C18" i="1" l="1"/>
  <c r="F18" i="1"/>
  <c r="F19" i="1" s="1"/>
</calcChain>
</file>

<file path=xl/sharedStrings.xml><?xml version="1.0" encoding="utf-8"?>
<sst xmlns="http://schemas.openxmlformats.org/spreadsheetml/2006/main" count="209" uniqueCount="123">
  <si>
    <t>IBVS 6244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</si>
  <si>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</si>
  <si>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</si>
  <si>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</si>
  <si>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</si>
  <si>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</si>
  <si>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</si>
  <si>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</si>
  <si>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</si>
  <si>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</si>
  <si>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</si>
  <si>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</si>
  <si>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</si>
  <si>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</si>
  <si>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</si>
  <si>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</si>
  <si>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</si>
  <si>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</si>
  <si>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</si>
  <si>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</si>
  <si>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</si>
  <si>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</si>
  <si>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</si>
  <si>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</si>
  <si>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</si>
  <si>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</si>
  <si>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</si>
  <si>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</si>
  <si>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</si>
  <si>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</si>
  <si>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</si>
  <si>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</si>
  <si>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</si>
  <si>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EW</t>
  </si>
  <si>
    <t>IBVS 5557 Eph.</t>
  </si>
  <si>
    <t>IBVS 5557</t>
  </si>
  <si>
    <t>UMi</t>
  </si>
  <si>
    <t>IBVS 5802</t>
  </si>
  <si>
    <t>IBVS 5731</t>
  </si>
  <si>
    <t>Locher 2005</t>
  </si>
  <si>
    <t>II</t>
  </si>
  <si>
    <t>I</t>
  </si>
  <si>
    <t>VY UMi / GSC 4568-0313 / NSV 08499</t>
  </si>
  <si>
    <t>Add cycle</t>
  </si>
  <si>
    <t>Old Cycle</t>
  </si>
  <si>
    <t>Quad. Ephemeris =</t>
  </si>
  <si>
    <t>Lin. Ephemeris =</t>
  </si>
  <si>
    <t>IBVS 5959</t>
  </si>
  <si>
    <t>IBVS 6010</t>
  </si>
  <si>
    <t>IBVS 6018</t>
  </si>
  <si>
    <t>JAVSO..39..177</t>
  </si>
  <si>
    <t>IBVS 6118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</si>
  <si>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</si>
  <si>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</si>
  <si>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</si>
  <si>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</si>
  <si>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</si>
  <si>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</si>
  <si>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</si>
  <si>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</si>
  <si>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</si>
  <si>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</si>
  <si>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</si>
  <si>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2453863.4756 </t>
  </si>
  <si>
    <t> 07.05.2006 23:24 </t>
  </si>
  <si>
    <t> 0.0056 </t>
  </si>
  <si>
    <t>C </t>
  </si>
  <si>
    <t>-I</t>
  </si>
  <si>
    <t> K. &amp; M.Rätz </t>
  </si>
  <si>
    <t>BAVM 186 </t>
  </si>
  <si>
    <t>2454921.5234 </t>
  </si>
  <si>
    <t> 31.03.2009 00:33 </t>
  </si>
  <si>
    <t>11206.5</t>
  </si>
  <si>
    <t> 0.0153 </t>
  </si>
  <si>
    <t>BAVM 214 </t>
  </si>
  <si>
    <t>2455309.5649 </t>
  </si>
  <si>
    <t> 23.04.2010 01:33 </t>
  </si>
  <si>
    <t>12399</t>
  </si>
  <si>
    <t> 0.0173 </t>
  </si>
  <si>
    <t>BAVM 220 </t>
  </si>
  <si>
    <t>2455639.5253 </t>
  </si>
  <si>
    <t> 19.03.2011 00:36 </t>
  </si>
  <si>
    <t>13413</t>
  </si>
  <si>
    <t> 0.0221 </t>
  </si>
  <si>
    <t> C.Rivero </t>
  </si>
  <si>
    <t> JAAVSO 39;177 </t>
  </si>
  <si>
    <t>2455682.8051 </t>
  </si>
  <si>
    <t> 01.05.2011 07:19 </t>
  </si>
  <si>
    <t>13546</t>
  </si>
  <si>
    <t> 0.0237 </t>
  </si>
  <si>
    <t>R</t>
  </si>
  <si>
    <t> R.Nelson </t>
  </si>
  <si>
    <t>IBVS 6018 </t>
  </si>
  <si>
    <t>2456390.5549 </t>
  </si>
  <si>
    <t> 08.04.2013 01:19 </t>
  </si>
  <si>
    <t>15721</t>
  </si>
  <si>
    <t> 0.0285 </t>
  </si>
  <si>
    <t> M.&amp; K.Rätz </t>
  </si>
  <si>
    <t>BAVM 234 </t>
  </si>
  <si>
    <t>2456712.5388 </t>
  </si>
  <si>
    <t> 24.02.2014 00:55 </t>
  </si>
  <si>
    <t>16710.5</t>
  </si>
  <si>
    <t> 0.0291 </t>
  </si>
  <si>
    <t>BAVM 241 (=IBVS 6157) </t>
  </si>
  <si>
    <t>2456712.7014 </t>
  </si>
  <si>
    <t> 24.02.2014 04:50 </t>
  </si>
  <si>
    <t>16711</t>
  </si>
  <si>
    <t> 0.0290 </t>
  </si>
  <si>
    <t>2456772.4138 </t>
  </si>
  <si>
    <t> 24.04.2014 21:55 </t>
  </si>
  <si>
    <t>16894.5</t>
  </si>
  <si>
    <t> 0.0305 </t>
  </si>
  <si>
    <t>2456772.5763 </t>
  </si>
  <si>
    <t> 25.04.2014 01:49 </t>
  </si>
  <si>
    <t>16895</t>
  </si>
  <si>
    <t> 0.0303 </t>
  </si>
  <si>
    <t>IBVS 6157</t>
  </si>
  <si>
    <t>IBVS 6196</t>
  </si>
  <si>
    <t>OEJV 0179</t>
  </si>
  <si>
    <t>RHN 2020</t>
  </si>
  <si>
    <t>IBVS 6262</t>
  </si>
  <si>
    <t>JBAV, 60</t>
  </si>
  <si>
    <t>JAAVSO, 50,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</si>
</sst>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18" fillId="0" borderId="0"/>
    <xf numFmtId="0" fontId="29" fillId="0" borderId="0"/>
    <xf numFmtId="0" fontId="29" fillId="0" borderId="0"/>
    <xf numFmtId="0" fontId="18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7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1" fontId="0" fillId="0" borderId="0" xfId="0" applyNumberFormat="1" applyAlignment="1"/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0" fillId="0" borderId="13" xfId="0" applyBorder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>
      <alignment vertical="top"/>
    </xf>
    <xf numFmtId="0" fontId="0" fillId="0" borderId="0" xfId="0" quotePrefix="1">
      <alignment vertical="top"/>
    </xf>
    <xf numFmtId="0" fontId="5" fillId="24" borderId="20" xfId="0" applyFont="1" applyFill="1" applyBorder="1" applyAlignment="1">
      <alignment horizontal="left" vertical="top" wrapText="1" indent="1"/>
    </xf>
    <xf numFmtId="0" fontId="5" fillId="24" borderId="20" xfId="0" applyFont="1" applyFill="1" applyBorder="1" applyAlignment="1">
      <alignment horizontal="center" vertical="top" wrapText="1"/>
    </xf>
    <xf numFmtId="0" fontId="5" fillId="24" borderId="20" xfId="0" applyFont="1" applyFill="1" applyBorder="1" applyAlignment="1">
      <alignment horizontal="right" vertical="top" wrapText="1"/>
    </xf>
    <xf numFmtId="0" fontId="17" fillId="24" borderId="20" xfId="38" applyFill="1" applyBorder="1" applyAlignment="1" applyProtection="1">
      <alignment horizontal="right" vertical="top" wrapText="1"/>
    </xf>
    <xf numFmtId="0" fontId="7" fillId="0" borderId="9" xfId="0" applyFont="1" applyBorder="1">
      <alignment vertical="top"/>
    </xf>
    <xf numFmtId="0" fontId="7" fillId="0" borderId="10" xfId="0" applyFont="1" applyBorder="1">
      <alignment vertical="top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34" fillId="0" borderId="0" xfId="0" applyFont="1" applyAlignment="1"/>
    <xf numFmtId="0" fontId="5" fillId="0" borderId="0" xfId="0" applyFont="1" applyAlignment="1"/>
    <xf numFmtId="0" fontId="34" fillId="0" borderId="0" xfId="0" applyFont="1" applyAlignment="1">
      <alignment horizontal="left"/>
    </xf>
    <xf numFmtId="0" fontId="33" fillId="0" borderId="0" xfId="44" applyFont="1" applyAlignment="1">
      <alignment horizontal="left"/>
    </xf>
    <xf numFmtId="0" fontId="33" fillId="0" borderId="0" xfId="44" applyFont="1" applyAlignment="1">
      <alignment horizontal="center" wrapText="1"/>
    </xf>
    <xf numFmtId="0" fontId="33" fillId="0" borderId="0" xfId="44" applyFont="1" applyAlignment="1">
      <alignment horizontal="left" wrapText="1"/>
    </xf>
    <xf numFmtId="0" fontId="6" fillId="0" borderId="21" xfId="0" applyFont="1" applyBorder="1" applyAlignment="1"/>
    <xf numFmtId="0" fontId="6" fillId="0" borderId="22" xfId="0" applyFont="1" applyBorder="1" applyAlignment="1"/>
    <xf numFmtId="0" fontId="34" fillId="0" borderId="0" xfId="44" applyFont="1" applyAlignment="1">
      <alignment horizontal="left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5" fontId="36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VY UMi - O-C Diagr.</a:t>
            </a:r>
          </a:p>
        </c:rich>
      </c:tx>
      <c:layout>
        <c:manualLayout>
          <c:xMode val="edge"/>
          <c:yMode val="edge"/>
          <c:x val="0.3403617620086645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3624314365112"/>
          <c:y val="0.14202938753789499"/>
          <c:w val="0.81927771090051926"/>
          <c:h val="0.64637864124388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6006.5</c:v>
                </c:pt>
                <c:pt idx="2">
                  <c:v>6016</c:v>
                </c:pt>
                <c:pt idx="3">
                  <c:v>6028</c:v>
                </c:pt>
                <c:pt idx="4">
                  <c:v>6068.5</c:v>
                </c:pt>
                <c:pt idx="5">
                  <c:v>6083</c:v>
                </c:pt>
                <c:pt idx="6">
                  <c:v>6104.5</c:v>
                </c:pt>
                <c:pt idx="7">
                  <c:v>6105</c:v>
                </c:pt>
                <c:pt idx="8">
                  <c:v>6233.5</c:v>
                </c:pt>
                <c:pt idx="9">
                  <c:v>6465</c:v>
                </c:pt>
                <c:pt idx="10">
                  <c:v>6722.5</c:v>
                </c:pt>
                <c:pt idx="11">
                  <c:v>6729</c:v>
                </c:pt>
                <c:pt idx="12">
                  <c:v>7955</c:v>
                </c:pt>
                <c:pt idx="13">
                  <c:v>11206.5</c:v>
                </c:pt>
                <c:pt idx="14">
                  <c:v>12399</c:v>
                </c:pt>
                <c:pt idx="15">
                  <c:v>13413</c:v>
                </c:pt>
                <c:pt idx="16">
                  <c:v>13546</c:v>
                </c:pt>
                <c:pt idx="17">
                  <c:v>15721</c:v>
                </c:pt>
                <c:pt idx="18">
                  <c:v>16710.5</c:v>
                </c:pt>
                <c:pt idx="19">
                  <c:v>16711</c:v>
                </c:pt>
                <c:pt idx="20">
                  <c:v>16894.5</c:v>
                </c:pt>
                <c:pt idx="21">
                  <c:v>16895</c:v>
                </c:pt>
                <c:pt idx="22">
                  <c:v>17838.5</c:v>
                </c:pt>
                <c:pt idx="23">
                  <c:v>17905.5</c:v>
                </c:pt>
                <c:pt idx="24">
                  <c:v>17964</c:v>
                </c:pt>
                <c:pt idx="25">
                  <c:v>19098</c:v>
                </c:pt>
                <c:pt idx="26">
                  <c:v>19098.5</c:v>
                </c:pt>
                <c:pt idx="27">
                  <c:v>20189</c:v>
                </c:pt>
                <c:pt idx="28">
                  <c:v>20189.5</c:v>
                </c:pt>
                <c:pt idx="29">
                  <c:v>21247.5</c:v>
                </c:pt>
                <c:pt idx="30">
                  <c:v>23524.5</c:v>
                </c:pt>
                <c:pt idx="31">
                  <c:v>24678.5</c:v>
                </c:pt>
                <c:pt idx="32">
                  <c:v>24679</c:v>
                </c:pt>
                <c:pt idx="33">
                  <c:v>25675.5</c:v>
                </c:pt>
              </c:numCache>
            </c:numRef>
          </c:xVal>
          <c:yVal>
            <c:numRef>
              <c:f>Active!$H$21:$H$996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3B-4A2F-9497-811FF59E0CF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6006.5</c:v>
                </c:pt>
                <c:pt idx="2">
                  <c:v>6016</c:v>
                </c:pt>
                <c:pt idx="3">
                  <c:v>6028</c:v>
                </c:pt>
                <c:pt idx="4">
                  <c:v>6068.5</c:v>
                </c:pt>
                <c:pt idx="5">
                  <c:v>6083</c:v>
                </c:pt>
                <c:pt idx="6">
                  <c:v>6104.5</c:v>
                </c:pt>
                <c:pt idx="7">
                  <c:v>6105</c:v>
                </c:pt>
                <c:pt idx="8">
                  <c:v>6233.5</c:v>
                </c:pt>
                <c:pt idx="9">
                  <c:v>6465</c:v>
                </c:pt>
                <c:pt idx="10">
                  <c:v>6722.5</c:v>
                </c:pt>
                <c:pt idx="11">
                  <c:v>6729</c:v>
                </c:pt>
                <c:pt idx="12">
                  <c:v>7955</c:v>
                </c:pt>
                <c:pt idx="13">
                  <c:v>11206.5</c:v>
                </c:pt>
                <c:pt idx="14">
                  <c:v>12399</c:v>
                </c:pt>
                <c:pt idx="15">
                  <c:v>13413</c:v>
                </c:pt>
                <c:pt idx="16">
                  <c:v>13546</c:v>
                </c:pt>
                <c:pt idx="17">
                  <c:v>15721</c:v>
                </c:pt>
                <c:pt idx="18">
                  <c:v>16710.5</c:v>
                </c:pt>
                <c:pt idx="19">
                  <c:v>16711</c:v>
                </c:pt>
                <c:pt idx="20">
                  <c:v>16894.5</c:v>
                </c:pt>
                <c:pt idx="21">
                  <c:v>16895</c:v>
                </c:pt>
                <c:pt idx="22">
                  <c:v>17838.5</c:v>
                </c:pt>
                <c:pt idx="23">
                  <c:v>17905.5</c:v>
                </c:pt>
                <c:pt idx="24">
                  <c:v>17964</c:v>
                </c:pt>
                <c:pt idx="25">
                  <c:v>19098</c:v>
                </c:pt>
                <c:pt idx="26">
                  <c:v>19098.5</c:v>
                </c:pt>
                <c:pt idx="27">
                  <c:v>20189</c:v>
                </c:pt>
                <c:pt idx="28">
                  <c:v>20189.5</c:v>
                </c:pt>
                <c:pt idx="29">
                  <c:v>21247.5</c:v>
                </c:pt>
                <c:pt idx="30">
                  <c:v>23524.5</c:v>
                </c:pt>
                <c:pt idx="31">
                  <c:v>24678.5</c:v>
                </c:pt>
                <c:pt idx="32">
                  <c:v>24679</c:v>
                </c:pt>
                <c:pt idx="33">
                  <c:v>25675.5</c:v>
                </c:pt>
              </c:numCache>
            </c:numRef>
          </c:xVal>
          <c:yVal>
            <c:numRef>
              <c:f>Active!$I$21:$I$996</c:f>
              <c:numCache>
                <c:formatCode>General</c:formatCode>
                <c:ptCount val="976"/>
                <c:pt idx="0">
                  <c:v>0</c:v>
                </c:pt>
                <c:pt idx="1">
                  <c:v>1.0900000001129229E-2</c:v>
                </c:pt>
                <c:pt idx="2">
                  <c:v>1.6000000032363459E-3</c:v>
                </c:pt>
                <c:pt idx="3">
                  <c:v>4.7999999951571226E-3</c:v>
                </c:pt>
                <c:pt idx="4">
                  <c:v>3.1000000017229468E-3</c:v>
                </c:pt>
                <c:pt idx="5">
                  <c:v>5.7999999989988282E-3</c:v>
                </c:pt>
                <c:pt idx="6">
                  <c:v>4.6999999976833351E-3</c:v>
                </c:pt>
                <c:pt idx="7">
                  <c:v>7.9999999943538569E-3</c:v>
                </c:pt>
                <c:pt idx="8">
                  <c:v>4.0999999982886948E-3</c:v>
                </c:pt>
                <c:pt idx="9">
                  <c:v>2.9999999969732016E-3</c:v>
                </c:pt>
                <c:pt idx="11">
                  <c:v>2.3999999975785613E-3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3B-4A2F-9497-811FF59E0CF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6006.5</c:v>
                </c:pt>
                <c:pt idx="2">
                  <c:v>6016</c:v>
                </c:pt>
                <c:pt idx="3">
                  <c:v>6028</c:v>
                </c:pt>
                <c:pt idx="4">
                  <c:v>6068.5</c:v>
                </c:pt>
                <c:pt idx="5">
                  <c:v>6083</c:v>
                </c:pt>
                <c:pt idx="6">
                  <c:v>6104.5</c:v>
                </c:pt>
                <c:pt idx="7">
                  <c:v>6105</c:v>
                </c:pt>
                <c:pt idx="8">
                  <c:v>6233.5</c:v>
                </c:pt>
                <c:pt idx="9">
                  <c:v>6465</c:v>
                </c:pt>
                <c:pt idx="10">
                  <c:v>6722.5</c:v>
                </c:pt>
                <c:pt idx="11">
                  <c:v>6729</c:v>
                </c:pt>
                <c:pt idx="12">
                  <c:v>7955</c:v>
                </c:pt>
                <c:pt idx="13">
                  <c:v>11206.5</c:v>
                </c:pt>
                <c:pt idx="14">
                  <c:v>12399</c:v>
                </c:pt>
                <c:pt idx="15">
                  <c:v>13413</c:v>
                </c:pt>
                <c:pt idx="16">
                  <c:v>13546</c:v>
                </c:pt>
                <c:pt idx="17">
                  <c:v>15721</c:v>
                </c:pt>
                <c:pt idx="18">
                  <c:v>16710.5</c:v>
                </c:pt>
                <c:pt idx="19">
                  <c:v>16711</c:v>
                </c:pt>
                <c:pt idx="20">
                  <c:v>16894.5</c:v>
                </c:pt>
                <c:pt idx="21">
                  <c:v>16895</c:v>
                </c:pt>
                <c:pt idx="22">
                  <c:v>17838.5</c:v>
                </c:pt>
                <c:pt idx="23">
                  <c:v>17905.5</c:v>
                </c:pt>
                <c:pt idx="24">
                  <c:v>17964</c:v>
                </c:pt>
                <c:pt idx="25">
                  <c:v>19098</c:v>
                </c:pt>
                <c:pt idx="26">
                  <c:v>19098.5</c:v>
                </c:pt>
                <c:pt idx="27">
                  <c:v>20189</c:v>
                </c:pt>
                <c:pt idx="28">
                  <c:v>20189.5</c:v>
                </c:pt>
                <c:pt idx="29">
                  <c:v>21247.5</c:v>
                </c:pt>
                <c:pt idx="30">
                  <c:v>23524.5</c:v>
                </c:pt>
                <c:pt idx="31">
                  <c:v>24678.5</c:v>
                </c:pt>
                <c:pt idx="32">
                  <c:v>24679</c:v>
                </c:pt>
                <c:pt idx="33">
                  <c:v>25675.5</c:v>
                </c:pt>
              </c:numCache>
            </c:numRef>
          </c:xVal>
          <c:yVal>
            <c:numRef>
              <c:f>Active!$J$21:$J$996</c:f>
              <c:numCache>
                <c:formatCode>General</c:formatCode>
                <c:ptCount val="976"/>
                <c:pt idx="10">
                  <c:v>2.3000000001047738E-3</c:v>
                </c:pt>
                <c:pt idx="12">
                  <c:v>5.5999999967752956E-3</c:v>
                </c:pt>
                <c:pt idx="13">
                  <c:v>1.5299999999115244E-2</c:v>
                </c:pt>
                <c:pt idx="14">
                  <c:v>1.7299999999522697E-2</c:v>
                </c:pt>
                <c:pt idx="17">
                  <c:v>2.8500000000349246E-2</c:v>
                </c:pt>
                <c:pt idx="18">
                  <c:v>2.9099999999743886E-2</c:v>
                </c:pt>
                <c:pt idx="19">
                  <c:v>2.8999999994994141E-2</c:v>
                </c:pt>
                <c:pt idx="20">
                  <c:v>3.05000000007567E-2</c:v>
                </c:pt>
                <c:pt idx="21">
                  <c:v>3.0299999998533167E-2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3B-4A2F-9497-811FF59E0CF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6006.5</c:v>
                </c:pt>
                <c:pt idx="2">
                  <c:v>6016</c:v>
                </c:pt>
                <c:pt idx="3">
                  <c:v>6028</c:v>
                </c:pt>
                <c:pt idx="4">
                  <c:v>6068.5</c:v>
                </c:pt>
                <c:pt idx="5">
                  <c:v>6083</c:v>
                </c:pt>
                <c:pt idx="6">
                  <c:v>6104.5</c:v>
                </c:pt>
                <c:pt idx="7">
                  <c:v>6105</c:v>
                </c:pt>
                <c:pt idx="8">
                  <c:v>6233.5</c:v>
                </c:pt>
                <c:pt idx="9">
                  <c:v>6465</c:v>
                </c:pt>
                <c:pt idx="10">
                  <c:v>6722.5</c:v>
                </c:pt>
                <c:pt idx="11">
                  <c:v>6729</c:v>
                </c:pt>
                <c:pt idx="12">
                  <c:v>7955</c:v>
                </c:pt>
                <c:pt idx="13">
                  <c:v>11206.5</c:v>
                </c:pt>
                <c:pt idx="14">
                  <c:v>12399</c:v>
                </c:pt>
                <c:pt idx="15">
                  <c:v>13413</c:v>
                </c:pt>
                <c:pt idx="16">
                  <c:v>13546</c:v>
                </c:pt>
                <c:pt idx="17">
                  <c:v>15721</c:v>
                </c:pt>
                <c:pt idx="18">
                  <c:v>16710.5</c:v>
                </c:pt>
                <c:pt idx="19">
                  <c:v>16711</c:v>
                </c:pt>
                <c:pt idx="20">
                  <c:v>16894.5</c:v>
                </c:pt>
                <c:pt idx="21">
                  <c:v>16895</c:v>
                </c:pt>
                <c:pt idx="22">
                  <c:v>17838.5</c:v>
                </c:pt>
                <c:pt idx="23">
                  <c:v>17905.5</c:v>
                </c:pt>
                <c:pt idx="24">
                  <c:v>17964</c:v>
                </c:pt>
                <c:pt idx="25">
                  <c:v>19098</c:v>
                </c:pt>
                <c:pt idx="26">
                  <c:v>19098.5</c:v>
                </c:pt>
                <c:pt idx="27">
                  <c:v>20189</c:v>
                </c:pt>
                <c:pt idx="28">
                  <c:v>20189.5</c:v>
                </c:pt>
                <c:pt idx="29">
                  <c:v>21247.5</c:v>
                </c:pt>
                <c:pt idx="30">
                  <c:v>23524.5</c:v>
                </c:pt>
                <c:pt idx="31">
                  <c:v>24678.5</c:v>
                </c:pt>
                <c:pt idx="32">
                  <c:v>24679</c:v>
                </c:pt>
                <c:pt idx="33">
                  <c:v>25675.5</c:v>
                </c:pt>
              </c:numCache>
            </c:numRef>
          </c:xVal>
          <c:yVal>
            <c:numRef>
              <c:f>Active!$K$21:$K$996</c:f>
              <c:numCache>
                <c:formatCode>General</c:formatCode>
                <c:ptCount val="976"/>
                <c:pt idx="15">
                  <c:v>2.2100000001955777E-2</c:v>
                </c:pt>
                <c:pt idx="16">
                  <c:v>2.3747796258248854E-2</c:v>
                </c:pt>
                <c:pt idx="22">
                  <c:v>3.2499999993888196E-2</c:v>
                </c:pt>
                <c:pt idx="23">
                  <c:v>3.2770000005257316E-2</c:v>
                </c:pt>
                <c:pt idx="24">
                  <c:v>3.3300000002782326E-2</c:v>
                </c:pt>
                <c:pt idx="25">
                  <c:v>3.6900000006426126E-2</c:v>
                </c:pt>
                <c:pt idx="26">
                  <c:v>3.650000000197906E-2</c:v>
                </c:pt>
                <c:pt idx="27">
                  <c:v>4.3700000001990702E-2</c:v>
                </c:pt>
                <c:pt idx="28">
                  <c:v>4.3899999996938277E-2</c:v>
                </c:pt>
                <c:pt idx="29">
                  <c:v>4.8499999997147825E-2</c:v>
                </c:pt>
                <c:pt idx="30">
                  <c:v>5.6099999994330574E-2</c:v>
                </c:pt>
                <c:pt idx="31">
                  <c:v>5.9900000000197906E-2</c:v>
                </c:pt>
                <c:pt idx="32">
                  <c:v>6.2399999995250255E-2</c:v>
                </c:pt>
                <c:pt idx="33">
                  <c:v>6.7199999997683335E-2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3B-4A2F-9497-811FF59E0CF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6006.5</c:v>
                </c:pt>
                <c:pt idx="2">
                  <c:v>6016</c:v>
                </c:pt>
                <c:pt idx="3">
                  <c:v>6028</c:v>
                </c:pt>
                <c:pt idx="4">
                  <c:v>6068.5</c:v>
                </c:pt>
                <c:pt idx="5">
                  <c:v>6083</c:v>
                </c:pt>
                <c:pt idx="6">
                  <c:v>6104.5</c:v>
                </c:pt>
                <c:pt idx="7">
                  <c:v>6105</c:v>
                </c:pt>
                <c:pt idx="8">
                  <c:v>6233.5</c:v>
                </c:pt>
                <c:pt idx="9">
                  <c:v>6465</c:v>
                </c:pt>
                <c:pt idx="10">
                  <c:v>6722.5</c:v>
                </c:pt>
                <c:pt idx="11">
                  <c:v>6729</c:v>
                </c:pt>
                <c:pt idx="12">
                  <c:v>7955</c:v>
                </c:pt>
                <c:pt idx="13">
                  <c:v>11206.5</c:v>
                </c:pt>
                <c:pt idx="14">
                  <c:v>12399</c:v>
                </c:pt>
                <c:pt idx="15">
                  <c:v>13413</c:v>
                </c:pt>
                <c:pt idx="16">
                  <c:v>13546</c:v>
                </c:pt>
                <c:pt idx="17">
                  <c:v>15721</c:v>
                </c:pt>
                <c:pt idx="18">
                  <c:v>16710.5</c:v>
                </c:pt>
                <c:pt idx="19">
                  <c:v>16711</c:v>
                </c:pt>
                <c:pt idx="20">
                  <c:v>16894.5</c:v>
                </c:pt>
                <c:pt idx="21">
                  <c:v>16895</c:v>
                </c:pt>
                <c:pt idx="22">
                  <c:v>17838.5</c:v>
                </c:pt>
                <c:pt idx="23">
                  <c:v>17905.5</c:v>
                </c:pt>
                <c:pt idx="24">
                  <c:v>17964</c:v>
                </c:pt>
                <c:pt idx="25">
                  <c:v>19098</c:v>
                </c:pt>
                <c:pt idx="26">
                  <c:v>19098.5</c:v>
                </c:pt>
                <c:pt idx="27">
                  <c:v>20189</c:v>
                </c:pt>
                <c:pt idx="28">
                  <c:v>20189.5</c:v>
                </c:pt>
                <c:pt idx="29">
                  <c:v>21247.5</c:v>
                </c:pt>
                <c:pt idx="30">
                  <c:v>23524.5</c:v>
                </c:pt>
                <c:pt idx="31">
                  <c:v>24678.5</c:v>
                </c:pt>
                <c:pt idx="32">
                  <c:v>24679</c:v>
                </c:pt>
                <c:pt idx="33">
                  <c:v>25675.5</c:v>
                </c:pt>
              </c:numCache>
            </c:numRef>
          </c:xVal>
          <c:yVal>
            <c:numRef>
              <c:f>Active!$L$21:$L$996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3B-4A2F-9497-811FF59E0CF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6006.5</c:v>
                </c:pt>
                <c:pt idx="2">
                  <c:v>6016</c:v>
                </c:pt>
                <c:pt idx="3">
                  <c:v>6028</c:v>
                </c:pt>
                <c:pt idx="4">
                  <c:v>6068.5</c:v>
                </c:pt>
                <c:pt idx="5">
                  <c:v>6083</c:v>
                </c:pt>
                <c:pt idx="6">
                  <c:v>6104.5</c:v>
                </c:pt>
                <c:pt idx="7">
                  <c:v>6105</c:v>
                </c:pt>
                <c:pt idx="8">
                  <c:v>6233.5</c:v>
                </c:pt>
                <c:pt idx="9">
                  <c:v>6465</c:v>
                </c:pt>
                <c:pt idx="10">
                  <c:v>6722.5</c:v>
                </c:pt>
                <c:pt idx="11">
                  <c:v>6729</c:v>
                </c:pt>
                <c:pt idx="12">
                  <c:v>7955</c:v>
                </c:pt>
                <c:pt idx="13">
                  <c:v>11206.5</c:v>
                </c:pt>
                <c:pt idx="14">
                  <c:v>12399</c:v>
                </c:pt>
                <c:pt idx="15">
                  <c:v>13413</c:v>
                </c:pt>
                <c:pt idx="16">
                  <c:v>13546</c:v>
                </c:pt>
                <c:pt idx="17">
                  <c:v>15721</c:v>
                </c:pt>
                <c:pt idx="18">
                  <c:v>16710.5</c:v>
                </c:pt>
                <c:pt idx="19">
                  <c:v>16711</c:v>
                </c:pt>
                <c:pt idx="20">
                  <c:v>16894.5</c:v>
                </c:pt>
                <c:pt idx="21">
                  <c:v>16895</c:v>
                </c:pt>
                <c:pt idx="22">
                  <c:v>17838.5</c:v>
                </c:pt>
                <c:pt idx="23">
                  <c:v>17905.5</c:v>
                </c:pt>
                <c:pt idx="24">
                  <c:v>17964</c:v>
                </c:pt>
                <c:pt idx="25">
                  <c:v>19098</c:v>
                </c:pt>
                <c:pt idx="26">
                  <c:v>19098.5</c:v>
                </c:pt>
                <c:pt idx="27">
                  <c:v>20189</c:v>
                </c:pt>
                <c:pt idx="28">
                  <c:v>20189.5</c:v>
                </c:pt>
                <c:pt idx="29">
                  <c:v>21247.5</c:v>
                </c:pt>
                <c:pt idx="30">
                  <c:v>23524.5</c:v>
                </c:pt>
                <c:pt idx="31">
                  <c:v>24678.5</c:v>
                </c:pt>
                <c:pt idx="32">
                  <c:v>24679</c:v>
                </c:pt>
                <c:pt idx="33">
                  <c:v>25675.5</c:v>
                </c:pt>
              </c:numCache>
            </c:numRef>
          </c:xVal>
          <c:yVal>
            <c:numRef>
              <c:f>Active!$M$21:$M$996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3B-4A2F-9497-811FF59E0CF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4.0000000000000001E-3</c:v>
                  </c:pt>
                  <c:pt idx="3">
                    <c:v>2E-3</c:v>
                  </c:pt>
                  <c:pt idx="4">
                    <c:v>3.0000000000000001E-3</c:v>
                  </c:pt>
                  <c:pt idx="5">
                    <c:v>5.0000000000000001E-3</c:v>
                  </c:pt>
                  <c:pt idx="6">
                    <c:v>3.0000000000000001E-3</c:v>
                  </c:pt>
                  <c:pt idx="7">
                    <c:v>2E-3</c:v>
                  </c:pt>
                  <c:pt idx="8">
                    <c:v>5.0000000000000001E-3</c:v>
                  </c:pt>
                  <c:pt idx="9">
                    <c:v>5.0000000000000001E-3</c:v>
                  </c:pt>
                  <c:pt idx="10">
                    <c:v>4.0000000000000002E-4</c:v>
                  </c:pt>
                  <c:pt idx="11">
                    <c:v>4.0000000000000001E-3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1E-4</c:v>
                  </c:pt>
                  <c:pt idx="15">
                    <c:v>1.8E-3</c:v>
                  </c:pt>
                  <c:pt idx="16">
                    <c:v>2.0000000000000001E-4</c:v>
                  </c:pt>
                  <c:pt idx="17">
                    <c:v>1E-4</c:v>
                  </c:pt>
                  <c:pt idx="18">
                    <c:v>1E-4</c:v>
                  </c:pt>
                  <c:pt idx="19">
                    <c:v>1E-4</c:v>
                  </c:pt>
                  <c:pt idx="20">
                    <c:v>1E-4</c:v>
                  </c:pt>
                  <c:pt idx="21">
                    <c:v>1E-4</c:v>
                  </c:pt>
                  <c:pt idx="22">
                    <c:v>2.0000000000000001E-4</c:v>
                  </c:pt>
                  <c:pt idx="23">
                    <c:v>1E-4</c:v>
                  </c:pt>
                  <c:pt idx="24">
                    <c:v>5.0000000000000001E-4</c:v>
                  </c:pt>
                  <c:pt idx="25">
                    <c:v>1E-4</c:v>
                  </c:pt>
                  <c:pt idx="26">
                    <c:v>2.0000000000000001E-4</c:v>
                  </c:pt>
                  <c:pt idx="27">
                    <c:v>5.0000000000000001E-4</c:v>
                  </c:pt>
                  <c:pt idx="28">
                    <c:v>1.1000000000000001E-3</c:v>
                  </c:pt>
                  <c:pt idx="29">
                    <c:v>2.0000000000000001E-4</c:v>
                  </c:pt>
                  <c:pt idx="30">
                    <c:v>1E-4</c:v>
                  </c:pt>
                  <c:pt idx="31">
                    <c:v>1.1999999999999999E-3</c:v>
                  </c:pt>
                  <c:pt idx="32">
                    <c:v>4.4000000000000003E-3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6006.5</c:v>
                </c:pt>
                <c:pt idx="2">
                  <c:v>6016</c:v>
                </c:pt>
                <c:pt idx="3">
                  <c:v>6028</c:v>
                </c:pt>
                <c:pt idx="4">
                  <c:v>6068.5</c:v>
                </c:pt>
                <c:pt idx="5">
                  <c:v>6083</c:v>
                </c:pt>
                <c:pt idx="6">
                  <c:v>6104.5</c:v>
                </c:pt>
                <c:pt idx="7">
                  <c:v>6105</c:v>
                </c:pt>
                <c:pt idx="8">
                  <c:v>6233.5</c:v>
                </c:pt>
                <c:pt idx="9">
                  <c:v>6465</c:v>
                </c:pt>
                <c:pt idx="10">
                  <c:v>6722.5</c:v>
                </c:pt>
                <c:pt idx="11">
                  <c:v>6729</c:v>
                </c:pt>
                <c:pt idx="12">
                  <c:v>7955</c:v>
                </c:pt>
                <c:pt idx="13">
                  <c:v>11206.5</c:v>
                </c:pt>
                <c:pt idx="14">
                  <c:v>12399</c:v>
                </c:pt>
                <c:pt idx="15">
                  <c:v>13413</c:v>
                </c:pt>
                <c:pt idx="16">
                  <c:v>13546</c:v>
                </c:pt>
                <c:pt idx="17">
                  <c:v>15721</c:v>
                </c:pt>
                <c:pt idx="18">
                  <c:v>16710.5</c:v>
                </c:pt>
                <c:pt idx="19">
                  <c:v>16711</c:v>
                </c:pt>
                <c:pt idx="20">
                  <c:v>16894.5</c:v>
                </c:pt>
                <c:pt idx="21">
                  <c:v>16895</c:v>
                </c:pt>
                <c:pt idx="22">
                  <c:v>17838.5</c:v>
                </c:pt>
                <c:pt idx="23">
                  <c:v>17905.5</c:v>
                </c:pt>
                <c:pt idx="24">
                  <c:v>17964</c:v>
                </c:pt>
                <c:pt idx="25">
                  <c:v>19098</c:v>
                </c:pt>
                <c:pt idx="26">
                  <c:v>19098.5</c:v>
                </c:pt>
                <c:pt idx="27">
                  <c:v>20189</c:v>
                </c:pt>
                <c:pt idx="28">
                  <c:v>20189.5</c:v>
                </c:pt>
                <c:pt idx="29">
                  <c:v>21247.5</c:v>
                </c:pt>
                <c:pt idx="30">
                  <c:v>23524.5</c:v>
                </c:pt>
                <c:pt idx="31">
                  <c:v>24678.5</c:v>
                </c:pt>
                <c:pt idx="32">
                  <c:v>24679</c:v>
                </c:pt>
                <c:pt idx="33">
                  <c:v>25675.5</c:v>
                </c:pt>
              </c:numCache>
            </c:numRef>
          </c:xVal>
          <c:yVal>
            <c:numRef>
              <c:f>Active!$N$21:$N$996</c:f>
              <c:numCache>
                <c:formatCode>General</c:formatCode>
                <c:ptCount val="976"/>
                <c:pt idx="15">
                  <c:v>2.2100000001955777E-2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E3B-4A2F-9497-811FF59E0CF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6006.5</c:v>
                </c:pt>
                <c:pt idx="2">
                  <c:v>6016</c:v>
                </c:pt>
                <c:pt idx="3">
                  <c:v>6028</c:v>
                </c:pt>
                <c:pt idx="4">
                  <c:v>6068.5</c:v>
                </c:pt>
                <c:pt idx="5">
                  <c:v>6083</c:v>
                </c:pt>
                <c:pt idx="6">
                  <c:v>6104.5</c:v>
                </c:pt>
                <c:pt idx="7">
                  <c:v>6105</c:v>
                </c:pt>
                <c:pt idx="8">
                  <c:v>6233.5</c:v>
                </c:pt>
                <c:pt idx="9">
                  <c:v>6465</c:v>
                </c:pt>
                <c:pt idx="10">
                  <c:v>6722.5</c:v>
                </c:pt>
                <c:pt idx="11">
                  <c:v>6729</c:v>
                </c:pt>
                <c:pt idx="12">
                  <c:v>7955</c:v>
                </c:pt>
                <c:pt idx="13">
                  <c:v>11206.5</c:v>
                </c:pt>
                <c:pt idx="14">
                  <c:v>12399</c:v>
                </c:pt>
                <c:pt idx="15">
                  <c:v>13413</c:v>
                </c:pt>
                <c:pt idx="16">
                  <c:v>13546</c:v>
                </c:pt>
                <c:pt idx="17">
                  <c:v>15721</c:v>
                </c:pt>
                <c:pt idx="18">
                  <c:v>16710.5</c:v>
                </c:pt>
                <c:pt idx="19">
                  <c:v>16711</c:v>
                </c:pt>
                <c:pt idx="20">
                  <c:v>16894.5</c:v>
                </c:pt>
                <c:pt idx="21">
                  <c:v>16895</c:v>
                </c:pt>
                <c:pt idx="22">
                  <c:v>17838.5</c:v>
                </c:pt>
                <c:pt idx="23">
                  <c:v>17905.5</c:v>
                </c:pt>
                <c:pt idx="24">
                  <c:v>17964</c:v>
                </c:pt>
                <c:pt idx="25">
                  <c:v>19098</c:v>
                </c:pt>
                <c:pt idx="26">
                  <c:v>19098.5</c:v>
                </c:pt>
                <c:pt idx="27">
                  <c:v>20189</c:v>
                </c:pt>
                <c:pt idx="28">
                  <c:v>20189.5</c:v>
                </c:pt>
                <c:pt idx="29">
                  <c:v>21247.5</c:v>
                </c:pt>
                <c:pt idx="30">
                  <c:v>23524.5</c:v>
                </c:pt>
                <c:pt idx="31">
                  <c:v>24678.5</c:v>
                </c:pt>
                <c:pt idx="32">
                  <c:v>24679</c:v>
                </c:pt>
                <c:pt idx="33">
                  <c:v>25675.5</c:v>
                </c:pt>
              </c:numCache>
            </c:numRef>
          </c:xVal>
          <c:yVal>
            <c:numRef>
              <c:f>Active!$O$21:$O$996</c:f>
              <c:numCache>
                <c:formatCode>General</c:formatCode>
                <c:ptCount val="976"/>
                <c:pt idx="10">
                  <c:v>-1.3121808087936612E-2</c:v>
                </c:pt>
                <c:pt idx="11">
                  <c:v>-1.3094735452418092E-2</c:v>
                </c:pt>
                <c:pt idx="12">
                  <c:v>-7.9884198915404075E-3</c:v>
                </c:pt>
                <c:pt idx="13">
                  <c:v>5.554145398992863E-3</c:v>
                </c:pt>
                <c:pt idx="14">
                  <c:v>1.0520932761428944E-2</c:v>
                </c:pt>
                <c:pt idx="15">
                  <c:v>1.4744263902317992E-2</c:v>
                </c:pt>
                <c:pt idx="16">
                  <c:v>1.5298211675235394E-2</c:v>
                </c:pt>
                <c:pt idx="17">
                  <c:v>2.4357132021816934E-2</c:v>
                </c:pt>
                <c:pt idx="18">
                  <c:v>2.8478420151905402E-2</c:v>
                </c:pt>
                <c:pt idx="19">
                  <c:v>2.8480502662329897E-2</c:v>
                </c:pt>
                <c:pt idx="20">
                  <c:v>2.9244783988121949E-2</c:v>
                </c:pt>
                <c:pt idx="21">
                  <c:v>2.9246866498546457E-2</c:v>
                </c:pt>
                <c:pt idx="22">
                  <c:v>3.3176563669580793E-2</c:v>
                </c:pt>
                <c:pt idx="23">
                  <c:v>3.3455620066463986E-2</c:v>
                </c:pt>
                <c:pt idx="24">
                  <c:v>3.3699273786130669E-2</c:v>
                </c:pt>
                <c:pt idx="25">
                  <c:v>3.8422407428900081E-2</c:v>
                </c:pt>
                <c:pt idx="26">
                  <c:v>3.8424489939324576E-2</c:v>
                </c:pt>
                <c:pt idx="27">
                  <c:v>4.2966445175162356E-2</c:v>
                </c:pt>
                <c:pt idx="28">
                  <c:v>4.2968527685586851E-2</c:v>
                </c:pt>
                <c:pt idx="29">
                  <c:v>4.7375119743832038E-2</c:v>
                </c:pt>
                <c:pt idx="30">
                  <c:v>5.6858872217011878E-2</c:v>
                </c:pt>
                <c:pt idx="31">
                  <c:v>6.1665306276761346E-2</c:v>
                </c:pt>
                <c:pt idx="32">
                  <c:v>6.1667388787185841E-2</c:v>
                </c:pt>
                <c:pt idx="33">
                  <c:v>6.5817832063217341E-2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E3B-4A2F-9497-811FF59E0CFF}"/>
            </c:ext>
          </c:extLst>
        </c:ser>
        <c:ser>
          <c:idx val="8"/>
          <c:order val="8"/>
          <c:tx>
            <c:strRef>
              <c:f>Active!$V$1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Active!$U$2:$U$24</c:f>
              <c:numCache>
                <c:formatCode>General</c:formatCode>
                <c:ptCount val="23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</c:numCache>
            </c:numRef>
          </c:xVal>
          <c:yVal>
            <c:numRef>
              <c:f>Active!$V$2:$V$24</c:f>
              <c:numCache>
                <c:formatCode>General</c:formatCode>
                <c:ptCount val="23"/>
                <c:pt idx="0">
                  <c:v>1.0033492622237919E-5</c:v>
                </c:pt>
                <c:pt idx="1">
                  <c:v>1.434704315530513E-4</c:v>
                </c:pt>
                <c:pt idx="2">
                  <c:v>5.0099846260009137E-4</c:v>
                </c:pt>
                <c:pt idx="3">
                  <c:v>1.0826175857633581E-3</c:v>
                </c:pt>
                <c:pt idx="4">
                  <c:v>1.8883278010428516E-3</c:v>
                </c:pt>
                <c:pt idx="5">
                  <c:v>2.9181291084385721E-3</c:v>
                </c:pt>
                <c:pt idx="6">
                  <c:v>4.1720215079505182E-3</c:v>
                </c:pt>
                <c:pt idx="7">
                  <c:v>5.6500049995786925E-3</c:v>
                </c:pt>
                <c:pt idx="8">
                  <c:v>7.3520795833230922E-3</c:v>
                </c:pt>
                <c:pt idx="9">
                  <c:v>9.2782452591837188E-3</c:v>
                </c:pt>
                <c:pt idx="10">
                  <c:v>1.1428502027160574E-2</c:v>
                </c:pt>
                <c:pt idx="11">
                  <c:v>1.3802849887253653E-2</c:v>
                </c:pt>
                <c:pt idx="12">
                  <c:v>1.6401288839462961E-2</c:v>
                </c:pt>
                <c:pt idx="13">
                  <c:v>1.9223818883788494E-2</c:v>
                </c:pt>
                <c:pt idx="14">
                  <c:v>2.2270440020230254E-2</c:v>
                </c:pt>
                <c:pt idx="15">
                  <c:v>2.5541152248788241E-2</c:v>
                </c:pt>
                <c:pt idx="16">
                  <c:v>2.9035955569462455E-2</c:v>
                </c:pt>
                <c:pt idx="17">
                  <c:v>3.2754849982252893E-2</c:v>
                </c:pt>
                <c:pt idx="18">
                  <c:v>3.6697835487159561E-2</c:v>
                </c:pt>
                <c:pt idx="19">
                  <c:v>4.0864912084182456E-2</c:v>
                </c:pt>
                <c:pt idx="20">
                  <c:v>4.5256079773321578E-2</c:v>
                </c:pt>
                <c:pt idx="21">
                  <c:v>4.9871338554576927E-2</c:v>
                </c:pt>
                <c:pt idx="22">
                  <c:v>5.4710688427948503E-2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E3B-4A2F-9497-811FF59E0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34608"/>
        <c:axId val="1"/>
      </c:scatterChart>
      <c:valAx>
        <c:axId val="1026134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9670176770073"/>
              <c:y val="0.84348069534786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98795180722892E-2"/>
              <c:y val="0.37681281144204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6134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632545931758531"/>
          <c:y val="0.92464041994750656"/>
          <c:w val="0.71987999241058731"/>
          <c:h val="5.79713188025410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0</xdr:row>
      <xdr:rowOff>0</xdr:rowOff>
    </xdr:from>
    <xdr:to>
      <xdr:col>17</xdr:col>
      <xdr:colOff>76200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500EB6A8-38A9-0689-454C-DC868342D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41" TargetMode="External"/><Relationship Id="rId3" Type="http://schemas.openxmlformats.org/officeDocument/2006/relationships/hyperlink" Target="http://www.bav-astro.de/sfs/BAVM_link.php?BAVMnr=220" TargetMode="External"/><Relationship Id="rId7" Type="http://schemas.openxmlformats.org/officeDocument/2006/relationships/hyperlink" Target="http://www.bav-astro.de/sfs/BAVM_link.php?BAVMnr=241" TargetMode="External"/><Relationship Id="rId2" Type="http://schemas.openxmlformats.org/officeDocument/2006/relationships/hyperlink" Target="http://www.bav-astro.de/sfs/BAVM_link.php?BAVMnr=214" TargetMode="External"/><Relationship Id="rId1" Type="http://schemas.openxmlformats.org/officeDocument/2006/relationships/hyperlink" Target="http://www.bav-astro.de/sfs/BAVM_link.php?BAVMnr=186" TargetMode="External"/><Relationship Id="rId6" Type="http://schemas.openxmlformats.org/officeDocument/2006/relationships/hyperlink" Target="http://www.bav-astro.de/sfs/BAVM_link.php?BAVMnr=241" TargetMode="External"/><Relationship Id="rId5" Type="http://schemas.openxmlformats.org/officeDocument/2006/relationships/hyperlink" Target="http://www.bav-astro.de/sfs/BAVM_link.php?BAVMnr=234" TargetMode="External"/><Relationship Id="rId4" Type="http://schemas.openxmlformats.org/officeDocument/2006/relationships/hyperlink" Target="http://www.konkoly.hu/cgi-bin/IBVS?6018" TargetMode="External"/><Relationship Id="rId9" Type="http://schemas.openxmlformats.org/officeDocument/2006/relationships/hyperlink" Target="http://www.bav-astro.de/sfs/BAVM_link.php?BAVMnr=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37"/>
  <sheetViews>
    <sheetView tabSelected="1" workbookViewId="0">
      <pane xSplit="13" ySplit="21" topLeftCell="N38" activePane="bottomRight" state="frozen"/>
      <selection pane="topRight" activeCell="N1" sqref="N1"/>
      <selection pane="bottomLeft" activeCell="A22" sqref="A22"/>
      <selection pane="bottomRight" activeCell="A38" sqref="A38"/>
    </sheetView>
  </sheetViews>
  <sheetFormatPr defaultColWidth="10.28515625" defaultRowHeight="12.75" x14ac:dyDescent="0.2"/>
  <cols>
    <col min="1" max="1" width="18" customWidth="1"/>
    <col min="2" max="2" width="3.85546875" customWidth="1"/>
    <col min="3" max="3" width="11.85546875" customWidth="1"/>
    <col min="4" max="4" width="9.42578125" customWidth="1"/>
    <col min="5" max="5" width="12.85546875" customWidth="1"/>
    <col min="6" max="6" width="1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22" ht="21" thickBot="1" x14ac:dyDescent="0.35">
      <c r="A1" s="1" t="s">
        <v>42</v>
      </c>
      <c r="E1" s="26"/>
      <c r="F1" s="26"/>
      <c r="G1" s="27" t="s">
        <v>33</v>
      </c>
      <c r="H1" s="26" t="s">
        <v>34</v>
      </c>
      <c r="I1" s="27">
        <v>51274.913</v>
      </c>
      <c r="J1" s="27">
        <v>0.32540000000000002</v>
      </c>
      <c r="K1" s="27" t="s">
        <v>35</v>
      </c>
      <c r="L1" s="27" t="s">
        <v>36</v>
      </c>
      <c r="U1" s="3" t="s">
        <v>9</v>
      </c>
      <c r="V1" s="5" t="s">
        <v>20</v>
      </c>
    </row>
    <row r="2" spans="1:22" x14ac:dyDescent="0.2">
      <c r="A2" t="s">
        <v>22</v>
      </c>
      <c r="B2" t="s">
        <v>33</v>
      </c>
      <c r="C2" s="9"/>
      <c r="U2">
        <v>0</v>
      </c>
      <c r="V2">
        <f>+D$11+D$12*U2+D$13*U2^2</f>
        <v>1.0033492622237919E-5</v>
      </c>
    </row>
    <row r="3" spans="1:22" ht="13.5" thickBot="1" x14ac:dyDescent="0.25">
      <c r="U3">
        <v>1000</v>
      </c>
      <c r="V3">
        <f t="shared" ref="V3:V18" si="0">+D$11+D$12*U3+D$13*U3^2</f>
        <v>1.434704315530513E-4</v>
      </c>
    </row>
    <row r="4" spans="1:22" ht="14.25" thickTop="1" thickBot="1" x14ac:dyDescent="0.25">
      <c r="A4" s="25" t="s">
        <v>34</v>
      </c>
      <c r="C4" s="7">
        <v>51274.913</v>
      </c>
      <c r="D4" s="8">
        <v>0.32540000000000002</v>
      </c>
      <c r="U4">
        <v>2000</v>
      </c>
      <c r="V4">
        <f t="shared" si="0"/>
        <v>5.0099846260009137E-4</v>
      </c>
    </row>
    <row r="5" spans="1:22" ht="13.5" thickTop="1" x14ac:dyDescent="0.2">
      <c r="A5" s="10" t="s">
        <v>27</v>
      </c>
      <c r="B5" s="11"/>
      <c r="C5" s="12">
        <v>-9.5</v>
      </c>
      <c r="D5" s="11" t="s">
        <v>28</v>
      </c>
      <c r="U5">
        <v>3000</v>
      </c>
      <c r="V5">
        <f t="shared" si="0"/>
        <v>1.0826175857633581E-3</v>
      </c>
    </row>
    <row r="6" spans="1:22" x14ac:dyDescent="0.2">
      <c r="A6" s="4" t="s">
        <v>1</v>
      </c>
      <c r="U6">
        <v>4000</v>
      </c>
      <c r="V6">
        <f t="shared" si="0"/>
        <v>1.8883278010428516E-3</v>
      </c>
    </row>
    <row r="7" spans="1:22" x14ac:dyDescent="0.2">
      <c r="A7" t="s">
        <v>2</v>
      </c>
      <c r="C7">
        <f>+C4</f>
        <v>51274.913</v>
      </c>
      <c r="U7">
        <v>5000</v>
      </c>
      <c r="V7">
        <f t="shared" si="0"/>
        <v>2.9181291084385721E-3</v>
      </c>
    </row>
    <row r="8" spans="1:22" x14ac:dyDescent="0.2">
      <c r="A8" t="s">
        <v>3</v>
      </c>
      <c r="C8">
        <f>+D4</f>
        <v>0.32540000000000002</v>
      </c>
      <c r="U8">
        <v>6000</v>
      </c>
      <c r="V8">
        <f t="shared" si="0"/>
        <v>4.1720215079505182E-3</v>
      </c>
    </row>
    <row r="9" spans="1:22" x14ac:dyDescent="0.2">
      <c r="A9" s="23" t="s">
        <v>32</v>
      </c>
      <c r="B9" s="24">
        <v>40</v>
      </c>
      <c r="C9" s="21" t="str">
        <f>"F"&amp;B9</f>
        <v>F40</v>
      </c>
      <c r="D9" s="22" t="str">
        <f>"G"&amp;B9</f>
        <v>G40</v>
      </c>
      <c r="U9">
        <v>7000</v>
      </c>
      <c r="V9">
        <f t="shared" si="0"/>
        <v>5.6500049995786925E-3</v>
      </c>
    </row>
    <row r="10" spans="1:22" ht="13.5" thickBot="1" x14ac:dyDescent="0.25">
      <c r="A10" s="11"/>
      <c r="B10" s="11"/>
      <c r="C10" s="3" t="s">
        <v>18</v>
      </c>
      <c r="D10" s="3" t="s">
        <v>19</v>
      </c>
      <c r="E10" s="11"/>
      <c r="U10">
        <v>8000</v>
      </c>
      <c r="V10">
        <f t="shared" si="0"/>
        <v>7.3520795833230922E-3</v>
      </c>
    </row>
    <row r="11" spans="1:22" x14ac:dyDescent="0.2">
      <c r="A11" s="11" t="s">
        <v>14</v>
      </c>
      <c r="B11" s="11"/>
      <c r="C11" s="34">
        <f ca="1">INTERCEPT(INDIRECT(D9):G1003,INDIRECT(C9):$F1003)</f>
        <v>-4.1121160745359313E-2</v>
      </c>
      <c r="D11" s="13">
        <f>+E11*F11</f>
        <v>1.0033492622237919E-5</v>
      </c>
      <c r="E11" s="29">
        <v>1.0033492622237918</v>
      </c>
      <c r="F11">
        <v>1.0000000000000001E-5</v>
      </c>
      <c r="U11">
        <v>9000</v>
      </c>
      <c r="V11">
        <f t="shared" si="0"/>
        <v>9.2782452591837188E-3</v>
      </c>
    </row>
    <row r="12" spans="1:22" x14ac:dyDescent="0.2">
      <c r="A12" s="11" t="s">
        <v>15</v>
      </c>
      <c r="B12" s="11"/>
      <c r="C12" s="34">
        <f ca="1">SLOPE(INDIRECT(D9):G1003,INDIRECT(C9):$F1003)</f>
        <v>4.1650208490030049E-6</v>
      </c>
      <c r="D12" s="13">
        <f>+E12*F12</f>
        <v>2.1391392872700043E-8</v>
      </c>
      <c r="E12" s="30">
        <v>0.21391392872700044</v>
      </c>
      <c r="F12">
        <v>9.9999999999999995E-8</v>
      </c>
      <c r="U12">
        <v>10000</v>
      </c>
      <c r="V12">
        <f t="shared" si="0"/>
        <v>1.1428502027160574E-2</v>
      </c>
    </row>
    <row r="13" spans="1:22" ht="13.5" thickBot="1" x14ac:dyDescent="0.25">
      <c r="A13" s="11" t="s">
        <v>17</v>
      </c>
      <c r="B13" s="11"/>
      <c r="C13" s="13" t="s">
        <v>12</v>
      </c>
      <c r="D13" s="13">
        <f>+E13*F13</f>
        <v>1.1204554605811335E-10</v>
      </c>
      <c r="E13" s="31">
        <v>1.1204554605811334</v>
      </c>
      <c r="F13" s="28">
        <v>1E-10</v>
      </c>
      <c r="U13">
        <v>11000</v>
      </c>
      <c r="V13">
        <f t="shared" si="0"/>
        <v>1.3802849887253653E-2</v>
      </c>
    </row>
    <row r="14" spans="1:22" x14ac:dyDescent="0.2">
      <c r="A14" s="11"/>
      <c r="B14" s="11"/>
      <c r="C14" s="11"/>
      <c r="E14">
        <f>SUM(S21:S34)</f>
        <v>9.3354423814727874E-5</v>
      </c>
      <c r="U14">
        <v>12000</v>
      </c>
      <c r="V14">
        <f t="shared" si="0"/>
        <v>1.6401288839462961E-2</v>
      </c>
    </row>
    <row r="15" spans="1:22" x14ac:dyDescent="0.2">
      <c r="A15" s="14" t="s">
        <v>16</v>
      </c>
      <c r="B15" s="11"/>
      <c r="C15" s="15">
        <f ca="1">(C7+C11)+(C8+C12)*INT(MAX(F21:F3530))</f>
        <v>59629.623815749554</v>
      </c>
      <c r="D15" s="22">
        <f>+C7+INT(MAX(F21:F1585))*C8+D11+D12*INT(MAX(F21:F4020))+D13*INT(MAX(F21:F4047)^2)</f>
        <v>59629.632423188494</v>
      </c>
      <c r="E15" s="16" t="s">
        <v>43</v>
      </c>
      <c r="F15" s="12">
        <v>1</v>
      </c>
      <c r="U15">
        <v>13000</v>
      </c>
      <c r="V15">
        <f t="shared" si="0"/>
        <v>1.9223818883788494E-2</v>
      </c>
    </row>
    <row r="16" spans="1:22" x14ac:dyDescent="0.2">
      <c r="A16" s="18" t="s">
        <v>4</v>
      </c>
      <c r="B16" s="11"/>
      <c r="C16" s="19">
        <f ca="1">+C8+C12</f>
        <v>0.32540416502084901</v>
      </c>
      <c r="D16" s="22">
        <f>+C8+D12+2*D13*F87</f>
        <v>0.3254000213913929</v>
      </c>
      <c r="E16" s="16" t="s">
        <v>29</v>
      </c>
      <c r="F16" s="17">
        <f ca="1">NOW()+15018.5+$C$5/24</f>
        <v>60326.733798379624</v>
      </c>
      <c r="U16">
        <v>14000</v>
      </c>
      <c r="V16">
        <f t="shared" si="0"/>
        <v>2.2270440020230254E-2</v>
      </c>
    </row>
    <row r="17" spans="1:22" ht="13.5" thickBot="1" x14ac:dyDescent="0.25">
      <c r="A17" s="16" t="s">
        <v>26</v>
      </c>
      <c r="B17" s="11"/>
      <c r="C17" s="11">
        <f>COUNT(C21:C2188)</f>
        <v>34</v>
      </c>
      <c r="E17" s="16" t="s">
        <v>44</v>
      </c>
      <c r="F17" s="17">
        <f ca="1">ROUND(2*(F16-$C$7)/$C$8,0)/2+F15</f>
        <v>27818.5</v>
      </c>
      <c r="U17">
        <v>15000</v>
      </c>
      <c r="V17">
        <f t="shared" si="0"/>
        <v>2.5541152248788241E-2</v>
      </c>
    </row>
    <row r="18" spans="1:22" ht="14.25" thickTop="1" thickBot="1" x14ac:dyDescent="0.25">
      <c r="A18" s="18" t="s">
        <v>46</v>
      </c>
      <c r="B18" s="11"/>
      <c r="C18" s="50">
        <f ca="1">+C15</f>
        <v>59629.623815749554</v>
      </c>
      <c r="D18" s="51">
        <f ca="1">+C16</f>
        <v>0.32540416502084901</v>
      </c>
      <c r="E18" s="16" t="s">
        <v>30</v>
      </c>
      <c r="F18" s="22">
        <f ca="1">ROUND(2*(F16-$C$15)/$C$16,0)/2+F15</f>
        <v>2143.5</v>
      </c>
      <c r="U18">
        <v>16000</v>
      </c>
      <c r="V18">
        <f t="shared" si="0"/>
        <v>2.9035955569462455E-2</v>
      </c>
    </row>
    <row r="19" spans="1:22" ht="14.25" thickTop="1" thickBot="1" x14ac:dyDescent="0.25">
      <c r="A19" s="18" t="s">
        <v>45</v>
      </c>
      <c r="C19" s="67">
        <f>+D15</f>
        <v>59629.632423188494</v>
      </c>
      <c r="D19" s="68">
        <f>+D16</f>
        <v>0.3254000213913929</v>
      </c>
      <c r="E19" s="16" t="s">
        <v>31</v>
      </c>
      <c r="F19" s="20">
        <f ca="1">+$C$15+$C$16*F18-15018.5-$C$5/24</f>
        <v>45309.02347680508</v>
      </c>
      <c r="U19">
        <v>17000</v>
      </c>
      <c r="V19">
        <f t="shared" ref="V19:V24" si="1">+D$11+D$12*U19+D$13*U19^2</f>
        <v>3.2754849982252893E-2</v>
      </c>
    </row>
    <row r="20" spans="1:22" ht="13.5" thickBot="1" x14ac:dyDescent="0.25">
      <c r="A20" s="3" t="s">
        <v>5</v>
      </c>
      <c r="B20" s="3" t="s">
        <v>6</v>
      </c>
      <c r="C20" s="3" t="s">
        <v>7</v>
      </c>
      <c r="D20" s="3" t="s">
        <v>11</v>
      </c>
      <c r="E20" s="3" t="s">
        <v>8</v>
      </c>
      <c r="F20" s="3" t="s">
        <v>9</v>
      </c>
      <c r="G20" s="3" t="s">
        <v>10</v>
      </c>
      <c r="H20" s="6" t="s">
        <v>59</v>
      </c>
      <c r="I20" s="6" t="s">
        <v>62</v>
      </c>
      <c r="J20" s="6" t="s">
        <v>56</v>
      </c>
      <c r="K20" s="6" t="s">
        <v>54</v>
      </c>
      <c r="L20" s="6" t="s">
        <v>23</v>
      </c>
      <c r="M20" s="6" t="s">
        <v>24</v>
      </c>
      <c r="N20" s="6" t="s">
        <v>25</v>
      </c>
      <c r="O20" s="6" t="s">
        <v>21</v>
      </c>
      <c r="P20" s="5" t="s">
        <v>20</v>
      </c>
      <c r="Q20" s="3" t="s">
        <v>13</v>
      </c>
      <c r="U20">
        <v>18000</v>
      </c>
      <c r="V20">
        <f t="shared" si="1"/>
        <v>3.6697835487159561E-2</v>
      </c>
    </row>
    <row r="21" spans="1:22" x14ac:dyDescent="0.2">
      <c r="A21" t="str">
        <f>$K$1</f>
        <v>IBVS 5557</v>
      </c>
      <c r="C21" s="9">
        <f>+$C$4</f>
        <v>51274.913</v>
      </c>
      <c r="D21" s="9" t="s">
        <v>12</v>
      </c>
      <c r="E21">
        <f t="shared" ref="E21:E54" si="2">+(C21-C$7)/C$8</f>
        <v>0</v>
      </c>
      <c r="F21">
        <f t="shared" ref="F21:F54" si="3">ROUND(2*E21,0)/2</f>
        <v>0</v>
      </c>
      <c r="G21">
        <f t="shared" ref="G21:G54" si="4">+C21-(C$7+F21*C$8)</f>
        <v>0</v>
      </c>
      <c r="I21">
        <f t="shared" ref="I21:I30" si="5">+G21</f>
        <v>0</v>
      </c>
      <c r="P21">
        <f t="shared" ref="P21:P54" si="6">+D$11+D$12*F21+D$13*F21^2</f>
        <v>1.0033492622237919E-5</v>
      </c>
      <c r="Q21" s="2">
        <f t="shared" ref="Q21:Q54" si="7">+C21-15018.5</f>
        <v>36256.413</v>
      </c>
      <c r="S21">
        <f t="shared" ref="S21:S54" si="8">+(P21-G21)^2</f>
        <v>1.0067097420050276E-10</v>
      </c>
      <c r="U21">
        <v>19000</v>
      </c>
      <c r="V21">
        <f t="shared" si="1"/>
        <v>4.0864912084182456E-2</v>
      </c>
    </row>
    <row r="22" spans="1:22" x14ac:dyDescent="0.2">
      <c r="A22" t="s">
        <v>39</v>
      </c>
      <c r="B22" s="13" t="s">
        <v>40</v>
      </c>
      <c r="C22" s="9">
        <v>53229.438999999998</v>
      </c>
      <c r="D22" s="9">
        <v>4.0000000000000001E-3</v>
      </c>
      <c r="E22">
        <f t="shared" si="2"/>
        <v>6006.533497234167</v>
      </c>
      <c r="F22">
        <f t="shared" si="3"/>
        <v>6006.5</v>
      </c>
      <c r="G22">
        <f t="shared" si="4"/>
        <v>1.0900000001129229E-2</v>
      </c>
      <c r="I22">
        <f t="shared" si="5"/>
        <v>1.0900000001129229E-2</v>
      </c>
      <c r="P22">
        <f t="shared" si="6"/>
        <v>4.1809048385210452E-3</v>
      </c>
      <c r="Q22" s="2">
        <f t="shared" si="7"/>
        <v>38210.938999999998</v>
      </c>
      <c r="S22">
        <f t="shared" si="8"/>
        <v>4.5146239804184693E-5</v>
      </c>
      <c r="U22">
        <v>20000</v>
      </c>
      <c r="V22">
        <f t="shared" si="1"/>
        <v>4.5256079773321578E-2</v>
      </c>
    </row>
    <row r="23" spans="1:22" x14ac:dyDescent="0.2">
      <c r="A23" t="s">
        <v>39</v>
      </c>
      <c r="B23" s="13" t="s">
        <v>41</v>
      </c>
      <c r="C23" s="9">
        <v>53232.521000000001</v>
      </c>
      <c r="D23" s="9">
        <v>4.0000000000000001E-3</v>
      </c>
      <c r="E23">
        <f t="shared" si="2"/>
        <v>6016.0049170251996</v>
      </c>
      <c r="F23">
        <f t="shared" si="3"/>
        <v>6016</v>
      </c>
      <c r="G23">
        <f t="shared" si="4"/>
        <v>1.6000000032363459E-3</v>
      </c>
      <c r="I23">
        <f t="shared" si="5"/>
        <v>1.6000000032363459E-3</v>
      </c>
      <c r="P23">
        <f t="shared" si="6"/>
        <v>4.1939051987394307E-3</v>
      </c>
      <c r="Q23" s="2">
        <f t="shared" si="7"/>
        <v>38214.021000000001</v>
      </c>
      <c r="S23">
        <f t="shared" si="8"/>
        <v>6.7283441632578959E-6</v>
      </c>
      <c r="U23">
        <v>21000</v>
      </c>
      <c r="V23">
        <f t="shared" si="1"/>
        <v>4.9871338554576927E-2</v>
      </c>
    </row>
    <row r="24" spans="1:22" x14ac:dyDescent="0.2">
      <c r="A24" t="s">
        <v>39</v>
      </c>
      <c r="B24" s="13" t="s">
        <v>41</v>
      </c>
      <c r="C24" s="9">
        <v>53236.428999999996</v>
      </c>
      <c r="D24" s="9">
        <v>2E-3</v>
      </c>
      <c r="E24">
        <f t="shared" si="2"/>
        <v>6028.0147510755869</v>
      </c>
      <c r="F24">
        <f t="shared" si="3"/>
        <v>6028</v>
      </c>
      <c r="G24">
        <f t="shared" si="4"/>
        <v>4.7999999951571226E-3</v>
      </c>
      <c r="I24">
        <f t="shared" si="5"/>
        <v>4.7999999951571226E-3</v>
      </c>
      <c r="P24">
        <f t="shared" si="6"/>
        <v>4.2103556141345894E-3</v>
      </c>
      <c r="Q24" s="2">
        <f t="shared" si="7"/>
        <v>38217.928999999996</v>
      </c>
      <c r="S24">
        <f t="shared" si="8"/>
        <v>3.4768049607144638E-7</v>
      </c>
      <c r="U24">
        <v>22000</v>
      </c>
      <c r="V24">
        <f t="shared" si="1"/>
        <v>5.4710688427948503E-2</v>
      </c>
    </row>
    <row r="25" spans="1:22" x14ac:dyDescent="0.2">
      <c r="A25" t="s">
        <v>39</v>
      </c>
      <c r="B25" s="13" t="s">
        <v>40</v>
      </c>
      <c r="C25" s="9">
        <v>53249.606</v>
      </c>
      <c r="D25" s="9">
        <v>3.0000000000000001E-3</v>
      </c>
      <c r="E25">
        <f t="shared" si="2"/>
        <v>6068.5095267363222</v>
      </c>
      <c r="F25">
        <f t="shared" si="3"/>
        <v>6068.5</v>
      </c>
      <c r="G25">
        <f t="shared" si="4"/>
        <v>3.1000000017229468E-3</v>
      </c>
      <c r="I25">
        <f t="shared" si="5"/>
        <v>3.1000000017229468E-3</v>
      </c>
      <c r="P25">
        <f t="shared" si="6"/>
        <v>4.2661140029355595E-3</v>
      </c>
      <c r="Q25" s="2">
        <f t="shared" si="7"/>
        <v>38231.106</v>
      </c>
      <c r="S25">
        <f t="shared" si="8"/>
        <v>1.3598218638240893E-6</v>
      </c>
    </row>
    <row r="26" spans="1:22" x14ac:dyDescent="0.2">
      <c r="A26" t="s">
        <v>39</v>
      </c>
      <c r="B26" s="13" t="s">
        <v>41</v>
      </c>
      <c r="C26" s="9">
        <v>53254.326999999997</v>
      </c>
      <c r="D26" s="9">
        <v>5.0000000000000001E-3</v>
      </c>
      <c r="E26">
        <f t="shared" si="2"/>
        <v>6083.0178242163392</v>
      </c>
      <c r="F26">
        <f t="shared" si="3"/>
        <v>6083</v>
      </c>
      <c r="G26">
        <f t="shared" si="4"/>
        <v>5.7999999989988282E-3</v>
      </c>
      <c r="I26">
        <f t="shared" si="5"/>
        <v>5.7999999989988282E-3</v>
      </c>
      <c r="P26">
        <f t="shared" si="6"/>
        <v>4.2861662391996281E-3</v>
      </c>
      <c r="Q26" s="2">
        <f t="shared" si="7"/>
        <v>38235.826999999997</v>
      </c>
      <c r="S26">
        <f t="shared" si="8"/>
        <v>2.2916926523077826E-6</v>
      </c>
    </row>
    <row r="27" spans="1:22" x14ac:dyDescent="0.2">
      <c r="A27" t="s">
        <v>39</v>
      </c>
      <c r="B27" s="13" t="s">
        <v>40</v>
      </c>
      <c r="C27" s="9">
        <v>53261.322</v>
      </c>
      <c r="D27" s="9">
        <v>3.0000000000000001E-3</v>
      </c>
      <c r="E27">
        <f t="shared" si="2"/>
        <v>6104.5144437615227</v>
      </c>
      <c r="F27">
        <f t="shared" si="3"/>
        <v>6104.5</v>
      </c>
      <c r="G27">
        <f t="shared" si="4"/>
        <v>4.6999999976833351E-3</v>
      </c>
      <c r="I27">
        <f t="shared" si="5"/>
        <v>4.6999999976833351E-3</v>
      </c>
      <c r="P27">
        <f t="shared" si="6"/>
        <v>4.3159855886369305E-3</v>
      </c>
      <c r="Q27" s="2">
        <f t="shared" si="7"/>
        <v>38242.822</v>
      </c>
      <c r="S27">
        <f t="shared" si="8"/>
        <v>1.4746706635525936E-7</v>
      </c>
    </row>
    <row r="28" spans="1:22" x14ac:dyDescent="0.2">
      <c r="A28" t="s">
        <v>39</v>
      </c>
      <c r="B28" s="13" t="s">
        <v>41</v>
      </c>
      <c r="C28" s="9">
        <v>53261.487999999998</v>
      </c>
      <c r="D28" s="9">
        <v>2E-3</v>
      </c>
      <c r="E28">
        <f t="shared" si="2"/>
        <v>6105.0245851259897</v>
      </c>
      <c r="F28">
        <f t="shared" si="3"/>
        <v>6105</v>
      </c>
      <c r="G28">
        <f t="shared" si="4"/>
        <v>7.9999999943538569E-3</v>
      </c>
      <c r="I28">
        <f t="shared" si="5"/>
        <v>7.9999999943538569E-3</v>
      </c>
      <c r="P28">
        <f t="shared" si="6"/>
        <v>4.3166802943806655E-3</v>
      </c>
      <c r="Q28" s="2">
        <f t="shared" si="7"/>
        <v>38242.987999999998</v>
      </c>
      <c r="S28">
        <f t="shared" si="8"/>
        <v>1.3566844012210601E-5</v>
      </c>
    </row>
    <row r="29" spans="1:22" x14ac:dyDescent="0.2">
      <c r="A29" t="s">
        <v>39</v>
      </c>
      <c r="B29" s="13" t="s">
        <v>40</v>
      </c>
      <c r="C29" s="9">
        <v>53303.298000000003</v>
      </c>
      <c r="D29" s="9">
        <v>5.0000000000000001E-3</v>
      </c>
      <c r="E29">
        <f t="shared" si="2"/>
        <v>6233.51259987708</v>
      </c>
      <c r="F29">
        <f t="shared" si="3"/>
        <v>6233.5</v>
      </c>
      <c r="G29">
        <f t="shared" si="4"/>
        <v>4.0999999982886948E-3</v>
      </c>
      <c r="I29">
        <f t="shared" si="5"/>
        <v>4.0999999982886948E-3</v>
      </c>
      <c r="P29">
        <f t="shared" si="6"/>
        <v>4.497076993514695E-3</v>
      </c>
      <c r="Q29" s="2">
        <f t="shared" si="7"/>
        <v>38284.798000000003</v>
      </c>
      <c r="S29">
        <f t="shared" si="8"/>
        <v>1.5767014013770902E-7</v>
      </c>
    </row>
    <row r="30" spans="1:22" x14ac:dyDescent="0.2">
      <c r="A30" t="s">
        <v>39</v>
      </c>
      <c r="B30" s="13" t="s">
        <v>41</v>
      </c>
      <c r="C30" s="9">
        <v>53378.627</v>
      </c>
      <c r="D30" s="9">
        <v>5.0000000000000001E-3</v>
      </c>
      <c r="E30">
        <f t="shared" si="2"/>
        <v>6465.0092194222489</v>
      </c>
      <c r="F30">
        <f t="shared" si="3"/>
        <v>6465</v>
      </c>
      <c r="G30">
        <f t="shared" si="4"/>
        <v>2.9999999969732016E-3</v>
      </c>
      <c r="I30">
        <f t="shared" si="5"/>
        <v>2.9999999969732016E-3</v>
      </c>
      <c r="P30">
        <f t="shared" si="6"/>
        <v>4.8314097008370117E-3</v>
      </c>
      <c r="Q30" s="2">
        <f t="shared" si="7"/>
        <v>38360.127</v>
      </c>
      <c r="S30">
        <f t="shared" si="8"/>
        <v>3.3540615034065288E-6</v>
      </c>
    </row>
    <row r="31" spans="1:22" x14ac:dyDescent="0.2">
      <c r="A31" t="s">
        <v>38</v>
      </c>
      <c r="C31" s="9">
        <v>53462.416799999999</v>
      </c>
      <c r="D31" s="9">
        <v>4.0000000000000002E-4</v>
      </c>
      <c r="E31">
        <f t="shared" si="2"/>
        <v>6722.5070682237201</v>
      </c>
      <c r="F31">
        <f t="shared" si="3"/>
        <v>6722.5</v>
      </c>
      <c r="G31">
        <f t="shared" si="4"/>
        <v>2.3000000001047738E-3</v>
      </c>
      <c r="J31">
        <f>+G31</f>
        <v>2.3000000001047738E-3</v>
      </c>
      <c r="O31">
        <f t="shared" ref="O31:O54" ca="1" si="9">+C$11+C$12*$F31</f>
        <v>-1.3121808087936612E-2</v>
      </c>
      <c r="P31">
        <f t="shared" si="6"/>
        <v>5.2174001489518852E-3</v>
      </c>
      <c r="Q31" s="2">
        <f t="shared" si="7"/>
        <v>38443.916799999999</v>
      </c>
      <c r="S31">
        <f t="shared" si="8"/>
        <v>8.5112236284931482E-6</v>
      </c>
    </row>
    <row r="32" spans="1:22" x14ac:dyDescent="0.2">
      <c r="A32" t="s">
        <v>39</v>
      </c>
      <c r="B32" s="13" t="s">
        <v>41</v>
      </c>
      <c r="C32" s="9">
        <v>53464.531999999999</v>
      </c>
      <c r="D32" s="9">
        <v>4.0000000000000001E-3</v>
      </c>
      <c r="E32">
        <f t="shared" si="2"/>
        <v>6729.0073755377953</v>
      </c>
      <c r="F32">
        <f t="shared" si="3"/>
        <v>6729</v>
      </c>
      <c r="G32">
        <f t="shared" si="4"/>
        <v>2.3999999975785613E-3</v>
      </c>
      <c r="I32">
        <f>+G32</f>
        <v>2.3999999975785613E-3</v>
      </c>
      <c r="O32">
        <f t="shared" ca="1" si="9"/>
        <v>-1.3094735452418092E-2</v>
      </c>
      <c r="P32">
        <f t="shared" si="6"/>
        <v>5.2273358673137621E-3</v>
      </c>
      <c r="Q32" s="2">
        <f t="shared" si="7"/>
        <v>38446.031999999999</v>
      </c>
      <c r="S32">
        <f t="shared" si="8"/>
        <v>7.9938281202913039E-6</v>
      </c>
    </row>
    <row r="33" spans="1:19" x14ac:dyDescent="0.2">
      <c r="A33" t="s">
        <v>37</v>
      </c>
      <c r="C33" s="9">
        <v>53863.475599999998</v>
      </c>
      <c r="D33" s="9">
        <v>1E-4</v>
      </c>
      <c r="E33">
        <f t="shared" si="2"/>
        <v>7955.0172095881908</v>
      </c>
      <c r="F33">
        <f t="shared" si="3"/>
        <v>7955</v>
      </c>
      <c r="G33">
        <f t="shared" si="4"/>
        <v>5.5999999967752956E-3</v>
      </c>
      <c r="J33">
        <f>+G33</f>
        <v>5.5999999967752956E-3</v>
      </c>
      <c r="O33">
        <f t="shared" ca="1" si="9"/>
        <v>-7.9884198915404075E-3</v>
      </c>
      <c r="P33">
        <f t="shared" si="6"/>
        <v>7.2706710697127471E-3</v>
      </c>
      <c r="Q33" s="2">
        <f t="shared" si="7"/>
        <v>38844.975599999998</v>
      </c>
      <c r="S33">
        <f t="shared" si="8"/>
        <v>2.7911418339499753E-6</v>
      </c>
    </row>
    <row r="34" spans="1:19" x14ac:dyDescent="0.2">
      <c r="A34" s="32" t="s">
        <v>47</v>
      </c>
      <c r="B34" s="33" t="s">
        <v>41</v>
      </c>
      <c r="C34" s="32">
        <v>54921.523399999998</v>
      </c>
      <c r="D34" s="32">
        <v>1E-4</v>
      </c>
      <c r="E34">
        <f t="shared" si="2"/>
        <v>11206.547019053465</v>
      </c>
      <c r="F34">
        <f t="shared" si="3"/>
        <v>11206.5</v>
      </c>
      <c r="G34">
        <f t="shared" si="4"/>
        <v>1.5299999999115244E-2</v>
      </c>
      <c r="J34">
        <f>+G34</f>
        <v>1.5299999999115244E-2</v>
      </c>
      <c r="O34">
        <f t="shared" ca="1" si="9"/>
        <v>5.554145398992863E-3</v>
      </c>
      <c r="P34">
        <f t="shared" si="6"/>
        <v>1.4321067999810271E-2</v>
      </c>
      <c r="Q34" s="2">
        <f t="shared" si="7"/>
        <v>39903.023399999998</v>
      </c>
      <c r="S34">
        <f t="shared" si="8"/>
        <v>9.5830785926323097E-7</v>
      </c>
    </row>
    <row r="35" spans="1:19" x14ac:dyDescent="0.2">
      <c r="A35" s="32" t="s">
        <v>48</v>
      </c>
      <c r="B35" s="33" t="s">
        <v>41</v>
      </c>
      <c r="C35" s="32">
        <v>55309.564899999998</v>
      </c>
      <c r="D35" s="32">
        <v>1E-4</v>
      </c>
      <c r="E35">
        <f t="shared" si="2"/>
        <v>12399.053165334963</v>
      </c>
      <c r="F35">
        <f t="shared" si="3"/>
        <v>12399</v>
      </c>
      <c r="G35">
        <f t="shared" si="4"/>
        <v>1.7299999999522697E-2</v>
      </c>
      <c r="J35">
        <f>+G35</f>
        <v>1.7299999999522697E-2</v>
      </c>
      <c r="O35">
        <f t="shared" ca="1" si="9"/>
        <v>1.0520932761428944E-2</v>
      </c>
      <c r="P35">
        <f t="shared" si="6"/>
        <v>1.7500609917249658E-2</v>
      </c>
      <c r="Q35" s="2">
        <f t="shared" si="7"/>
        <v>40291.064899999998</v>
      </c>
      <c r="S35">
        <f t="shared" si="8"/>
        <v>4.0244339090418178E-8</v>
      </c>
    </row>
    <row r="36" spans="1:19" x14ac:dyDescent="0.2">
      <c r="A36" s="35" t="s">
        <v>50</v>
      </c>
      <c r="B36" s="36" t="s">
        <v>40</v>
      </c>
      <c r="C36" s="35">
        <v>55639.525300000001</v>
      </c>
      <c r="D36" s="35">
        <v>1.8E-3</v>
      </c>
      <c r="E36">
        <f t="shared" si="2"/>
        <v>13413.067916410573</v>
      </c>
      <c r="F36">
        <f t="shared" si="3"/>
        <v>13413</v>
      </c>
      <c r="G36">
        <f t="shared" si="4"/>
        <v>2.2100000001955777E-2</v>
      </c>
      <c r="K36">
        <f>+G36</f>
        <v>2.2100000001955777E-2</v>
      </c>
      <c r="N36">
        <f>+G36</f>
        <v>2.2100000001955777E-2</v>
      </c>
      <c r="O36">
        <f t="shared" ca="1" si="9"/>
        <v>1.4744263902317992E-2</v>
      </c>
      <c r="P36">
        <f t="shared" si="6"/>
        <v>2.0454910099362525E-2</v>
      </c>
      <c r="Q36" s="2">
        <f t="shared" si="7"/>
        <v>40621.025300000001</v>
      </c>
      <c r="S36">
        <f t="shared" si="8"/>
        <v>2.7063207876142771E-6</v>
      </c>
    </row>
    <row r="37" spans="1:19" x14ac:dyDescent="0.2">
      <c r="A37" s="4" t="s">
        <v>49</v>
      </c>
      <c r="C37" s="9">
        <v>55682.805147796258</v>
      </c>
      <c r="D37" s="9">
        <v>2.0000000000000001E-4</v>
      </c>
      <c r="E37">
        <f t="shared" si="2"/>
        <v>13546.072980320398</v>
      </c>
      <c r="F37">
        <f t="shared" si="3"/>
        <v>13546</v>
      </c>
      <c r="G37">
        <f t="shared" si="4"/>
        <v>2.3747796258248854E-2</v>
      </c>
      <c r="K37">
        <f>+G37</f>
        <v>2.3747796258248854E-2</v>
      </c>
      <c r="O37">
        <f t="shared" ca="1" si="9"/>
        <v>1.5298211675235394E-2</v>
      </c>
      <c r="P37">
        <f t="shared" si="6"/>
        <v>2.0859499726146626E-2</v>
      </c>
      <c r="Q37" s="2">
        <f t="shared" si="7"/>
        <v>40664.305147796258</v>
      </c>
      <c r="S37">
        <f t="shared" si="8"/>
        <v>8.3422568573537619E-6</v>
      </c>
    </row>
    <row r="38" spans="1:19" x14ac:dyDescent="0.2">
      <c r="A38" s="52" t="s">
        <v>51</v>
      </c>
      <c r="B38" s="53" t="s">
        <v>41</v>
      </c>
      <c r="C38" s="35">
        <v>56390.554900000003</v>
      </c>
      <c r="D38" s="54">
        <v>1E-4</v>
      </c>
      <c r="E38">
        <f t="shared" si="2"/>
        <v>15721.087584511377</v>
      </c>
      <c r="F38">
        <f t="shared" si="3"/>
        <v>15721</v>
      </c>
      <c r="G38">
        <f t="shared" si="4"/>
        <v>2.8500000000349246E-2</v>
      </c>
      <c r="J38">
        <f>+G38</f>
        <v>2.8500000000349246E-2</v>
      </c>
      <c r="O38">
        <f t="shared" ca="1" si="9"/>
        <v>2.4357132021816934E-2</v>
      </c>
      <c r="P38">
        <f t="shared" si="6"/>
        <v>2.8038366472994843E-2</v>
      </c>
      <c r="Q38" s="2">
        <f t="shared" si="7"/>
        <v>41372.054900000003</v>
      </c>
      <c r="S38">
        <f t="shared" si="8"/>
        <v>2.1310551357766806E-7</v>
      </c>
    </row>
    <row r="39" spans="1:19" x14ac:dyDescent="0.2">
      <c r="A39" s="35" t="s">
        <v>116</v>
      </c>
      <c r="B39" s="36"/>
      <c r="C39" s="35">
        <v>56712.538800000002</v>
      </c>
      <c r="D39" s="35">
        <v>1E-4</v>
      </c>
      <c r="E39">
        <f t="shared" si="2"/>
        <v>16710.589428395826</v>
      </c>
      <c r="F39">
        <f t="shared" si="3"/>
        <v>16710.5</v>
      </c>
      <c r="G39">
        <f t="shared" si="4"/>
        <v>2.9099999999743886E-2</v>
      </c>
      <c r="J39">
        <f>+G39</f>
        <v>2.9099999999743886E-2</v>
      </c>
      <c r="O39">
        <f t="shared" ca="1" si="9"/>
        <v>2.8478420151905402E-2</v>
      </c>
      <c r="P39">
        <f t="shared" si="6"/>
        <v>3.1655183429392754E-2</v>
      </c>
      <c r="Q39" s="2">
        <f t="shared" si="7"/>
        <v>41694.038800000002</v>
      </c>
      <c r="S39">
        <f t="shared" si="8"/>
        <v>6.52896235915215E-6</v>
      </c>
    </row>
    <row r="40" spans="1:19" x14ac:dyDescent="0.2">
      <c r="A40" s="35" t="s">
        <v>116</v>
      </c>
      <c r="B40" s="36"/>
      <c r="C40" s="35">
        <v>56712.701399999998</v>
      </c>
      <c r="D40" s="35">
        <v>1E-4</v>
      </c>
      <c r="E40">
        <f t="shared" si="2"/>
        <v>16711.089121081735</v>
      </c>
      <c r="F40">
        <f t="shared" si="3"/>
        <v>16711</v>
      </c>
      <c r="G40">
        <f t="shared" si="4"/>
        <v>2.8999999994994141E-2</v>
      </c>
      <c r="J40">
        <f>+G40</f>
        <v>2.8999999994994141E-2</v>
      </c>
      <c r="O40">
        <f t="shared" ca="1" si="9"/>
        <v>2.8480502662329897E-2</v>
      </c>
      <c r="P40">
        <f t="shared" si="6"/>
        <v>3.1657066490197984E-2</v>
      </c>
      <c r="Q40" s="2">
        <f t="shared" si="7"/>
        <v>41694.201399999998</v>
      </c>
      <c r="S40">
        <f t="shared" si="8"/>
        <v>7.0600023599348329E-6</v>
      </c>
    </row>
    <row r="41" spans="1:19" x14ac:dyDescent="0.2">
      <c r="A41" s="35" t="s">
        <v>116</v>
      </c>
      <c r="B41" s="36"/>
      <c r="C41" s="35">
        <v>56772.413800000002</v>
      </c>
      <c r="D41" s="35">
        <v>1E-4</v>
      </c>
      <c r="E41">
        <f t="shared" si="2"/>
        <v>16894.593730792873</v>
      </c>
      <c r="F41">
        <f t="shared" si="3"/>
        <v>16894.5</v>
      </c>
      <c r="G41">
        <f t="shared" si="4"/>
        <v>3.05000000007567E-2</v>
      </c>
      <c r="J41">
        <f>+G41</f>
        <v>3.05000000007567E-2</v>
      </c>
      <c r="O41">
        <f t="shared" ca="1" si="9"/>
        <v>2.9244783988121949E-2</v>
      </c>
      <c r="P41">
        <f t="shared" si="6"/>
        <v>3.2351932911533383E-2</v>
      </c>
      <c r="Q41" s="2">
        <f t="shared" si="7"/>
        <v>41753.913800000002</v>
      </c>
      <c r="S41">
        <f t="shared" si="8"/>
        <v>3.429655506017801E-6</v>
      </c>
    </row>
    <row r="42" spans="1:19" x14ac:dyDescent="0.2">
      <c r="A42" s="35" t="s">
        <v>116</v>
      </c>
      <c r="B42" s="36"/>
      <c r="C42" s="35">
        <v>56772.576300000001</v>
      </c>
      <c r="D42" s="35">
        <v>1E-4</v>
      </c>
      <c r="E42">
        <f t="shared" si="2"/>
        <v>16895.09311616472</v>
      </c>
      <c r="F42">
        <f t="shared" si="3"/>
        <v>16895</v>
      </c>
      <c r="G42">
        <f t="shared" si="4"/>
        <v>3.0299999998533167E-2</v>
      </c>
      <c r="J42">
        <f>+G42</f>
        <v>3.0299999998533167E-2</v>
      </c>
      <c r="O42">
        <f t="shared" ca="1" si="9"/>
        <v>2.9246866498546457E-2</v>
      </c>
      <c r="P42">
        <f t="shared" si="6"/>
        <v>3.2353836588719091E-2</v>
      </c>
      <c r="Q42" s="2">
        <f t="shared" si="7"/>
        <v>41754.076300000001</v>
      </c>
      <c r="S42">
        <f t="shared" si="8"/>
        <v>4.2182447391865441E-6</v>
      </c>
    </row>
    <row r="43" spans="1:19" x14ac:dyDescent="0.2">
      <c r="A43" s="55" t="s">
        <v>117</v>
      </c>
      <c r="B43" s="56" t="s">
        <v>40</v>
      </c>
      <c r="C43" s="57">
        <v>57079.593399999998</v>
      </c>
      <c r="D43" s="57">
        <v>2.0000000000000001E-4</v>
      </c>
      <c r="E43">
        <f t="shared" si="2"/>
        <v>17838.599877074361</v>
      </c>
      <c r="F43">
        <f t="shared" si="3"/>
        <v>17838.5</v>
      </c>
      <c r="G43">
        <f t="shared" si="4"/>
        <v>3.2499999993888196E-2</v>
      </c>
      <c r="K43">
        <f t="shared" ref="K43:K54" si="10">+G43</f>
        <v>3.2499999993888196E-2</v>
      </c>
      <c r="O43">
        <f t="shared" ca="1" si="9"/>
        <v>3.3176563669580793E-2</v>
      </c>
      <c r="P43">
        <f t="shared" si="6"/>
        <v>3.6045870372372425E-2</v>
      </c>
      <c r="Q43" s="2">
        <f t="shared" si="7"/>
        <v>42061.093399999998</v>
      </c>
      <c r="S43">
        <f t="shared" si="8"/>
        <v>1.2573196741011894E-5</v>
      </c>
    </row>
    <row r="44" spans="1:19" x14ac:dyDescent="0.2">
      <c r="A44" s="58" t="s">
        <v>118</v>
      </c>
      <c r="B44" s="59" t="s">
        <v>40</v>
      </c>
      <c r="C44" s="60">
        <v>57101.395470000003</v>
      </c>
      <c r="D44" s="60">
        <v>1E-4</v>
      </c>
      <c r="E44">
        <f t="shared" si="2"/>
        <v>17905.600706822381</v>
      </c>
      <c r="F44">
        <f t="shared" si="3"/>
        <v>17905.5</v>
      </c>
      <c r="G44">
        <f t="shared" si="4"/>
        <v>3.2770000005257316E-2</v>
      </c>
      <c r="K44">
        <f t="shared" si="10"/>
        <v>3.2770000005257316E-2</v>
      </c>
      <c r="O44">
        <f t="shared" ca="1" si="9"/>
        <v>3.3455620066463986E-2</v>
      </c>
      <c r="P44">
        <f t="shared" si="6"/>
        <v>3.6315635647581071E-2</v>
      </c>
      <c r="Q44" s="2">
        <f t="shared" si="7"/>
        <v>42082.895470000003</v>
      </c>
      <c r="S44">
        <f t="shared" si="8"/>
        <v>1.2571532108116587E-5</v>
      </c>
    </row>
    <row r="45" spans="1:19" x14ac:dyDescent="0.2">
      <c r="A45" s="55" t="s">
        <v>117</v>
      </c>
      <c r="B45" s="56" t="s">
        <v>41</v>
      </c>
      <c r="C45" s="57">
        <v>57120.431900000003</v>
      </c>
      <c r="D45" s="57">
        <v>5.0000000000000001E-4</v>
      </c>
      <c r="E45">
        <f t="shared" si="2"/>
        <v>17964.102335586977</v>
      </c>
      <c r="F45">
        <f t="shared" si="3"/>
        <v>17964</v>
      </c>
      <c r="G45">
        <f t="shared" si="4"/>
        <v>3.3300000002782326E-2</v>
      </c>
      <c r="K45">
        <f t="shared" si="10"/>
        <v>3.3300000002782326E-2</v>
      </c>
      <c r="O45">
        <f t="shared" ca="1" si="9"/>
        <v>3.3699273786130669E-2</v>
      </c>
      <c r="P45">
        <f t="shared" si="6"/>
        <v>3.6551999580352525E-2</v>
      </c>
      <c r="Q45" s="2">
        <f t="shared" si="7"/>
        <v>42101.931900000003</v>
      </c>
      <c r="S45">
        <f t="shared" si="8"/>
        <v>1.0575501252516749E-5</v>
      </c>
    </row>
    <row r="46" spans="1:19" x14ac:dyDescent="0.2">
      <c r="A46" s="64" t="s">
        <v>0</v>
      </c>
      <c r="B46" s="65" t="s">
        <v>41</v>
      </c>
      <c r="C46" s="66">
        <v>57489.439100000003</v>
      </c>
      <c r="D46" s="66">
        <v>1E-4</v>
      </c>
      <c r="E46">
        <f t="shared" si="2"/>
        <v>19098.113398893678</v>
      </c>
      <c r="F46">
        <f t="shared" si="3"/>
        <v>19098</v>
      </c>
      <c r="G46">
        <f t="shared" si="4"/>
        <v>3.6900000006426126E-2</v>
      </c>
      <c r="K46">
        <f t="shared" si="10"/>
        <v>3.6900000006426126E-2</v>
      </c>
      <c r="O46">
        <f t="shared" ca="1" si="9"/>
        <v>3.8422407428900081E-2</v>
      </c>
      <c r="P46">
        <f t="shared" si="6"/>
        <v>4.1285342139628735E-2</v>
      </c>
      <c r="Q46" s="2">
        <f t="shared" si="7"/>
        <v>42470.939100000003</v>
      </c>
      <c r="S46">
        <f t="shared" si="8"/>
        <v>1.923122562524201E-5</v>
      </c>
    </row>
    <row r="47" spans="1:19" x14ac:dyDescent="0.2">
      <c r="A47" s="64" t="s">
        <v>0</v>
      </c>
      <c r="B47" s="65" t="s">
        <v>40</v>
      </c>
      <c r="C47" s="66">
        <v>57489.6014</v>
      </c>
      <c r="D47" s="66">
        <v>2.0000000000000001E-4</v>
      </c>
      <c r="E47">
        <f t="shared" si="2"/>
        <v>19098.612169637367</v>
      </c>
      <c r="F47">
        <f t="shared" si="3"/>
        <v>19098.5</v>
      </c>
      <c r="G47">
        <f t="shared" si="4"/>
        <v>3.650000000197906E-2</v>
      </c>
      <c r="K47">
        <f t="shared" si="10"/>
        <v>3.650000000197906E-2</v>
      </c>
      <c r="O47">
        <f t="shared" ca="1" si="9"/>
        <v>3.8424489939324576E-2</v>
      </c>
      <c r="P47">
        <f t="shared" si="6"/>
        <v>4.1287492709175172E-2</v>
      </c>
      <c r="Q47" s="2">
        <f t="shared" si="7"/>
        <v>42471.1014</v>
      </c>
      <c r="S47">
        <f t="shared" si="8"/>
        <v>2.2920086421455954E-5</v>
      </c>
    </row>
    <row r="48" spans="1:19" ht="12" customHeight="1" x14ac:dyDescent="0.2">
      <c r="A48" s="64" t="s">
        <v>0</v>
      </c>
      <c r="B48" s="65" t="s">
        <v>41</v>
      </c>
      <c r="C48" s="66">
        <v>57844.457300000002</v>
      </c>
      <c r="D48" s="66">
        <v>5.0000000000000001E-4</v>
      </c>
      <c r="E48">
        <f t="shared" si="2"/>
        <v>20189.13429625077</v>
      </c>
      <c r="F48">
        <f t="shared" si="3"/>
        <v>20189</v>
      </c>
      <c r="G48">
        <f t="shared" si="4"/>
        <v>4.3700000001990702E-2</v>
      </c>
      <c r="K48">
        <f t="shared" si="10"/>
        <v>4.3700000001990702E-2</v>
      </c>
      <c r="O48">
        <f t="shared" ca="1" si="9"/>
        <v>4.2966445175162356E-2</v>
      </c>
      <c r="P48">
        <f t="shared" si="6"/>
        <v>4.6111189453724589E-2</v>
      </c>
      <c r="Q48" s="2">
        <f t="shared" si="7"/>
        <v>42825.957300000002</v>
      </c>
      <c r="S48">
        <f t="shared" si="8"/>
        <v>5.8138345721527647E-6</v>
      </c>
    </row>
    <row r="49" spans="1:19" ht="12" customHeight="1" x14ac:dyDescent="0.2">
      <c r="A49" s="64" t="s">
        <v>0</v>
      </c>
      <c r="B49" s="65" t="s">
        <v>41</v>
      </c>
      <c r="C49" s="66">
        <v>57844.620199999998</v>
      </c>
      <c r="D49" s="66">
        <v>1.1000000000000001E-3</v>
      </c>
      <c r="E49">
        <f t="shared" si="2"/>
        <v>20189.634910878907</v>
      </c>
      <c r="F49">
        <f t="shared" si="3"/>
        <v>20189.5</v>
      </c>
      <c r="G49">
        <f t="shared" si="4"/>
        <v>4.3899999996938277E-2</v>
      </c>
      <c r="K49">
        <f t="shared" si="10"/>
        <v>4.3899999996938277E-2</v>
      </c>
      <c r="O49">
        <f t="shared" ca="1" si="9"/>
        <v>4.2968527685586851E-2</v>
      </c>
      <c r="P49">
        <f t="shared" si="6"/>
        <v>4.611346226496179E-2</v>
      </c>
      <c r="Q49" s="2">
        <f t="shared" si="7"/>
        <v>42826.120199999998</v>
      </c>
      <c r="S49">
        <f t="shared" si="8"/>
        <v>4.8994152119637916E-6</v>
      </c>
    </row>
    <row r="50" spans="1:19" ht="12" customHeight="1" x14ac:dyDescent="0.2">
      <c r="A50" s="61" t="s">
        <v>120</v>
      </c>
      <c r="B50" s="62" t="s">
        <v>40</v>
      </c>
      <c r="C50" s="63">
        <v>58188.898000000001</v>
      </c>
      <c r="D50" s="63">
        <v>2.0000000000000001E-4</v>
      </c>
      <c r="E50">
        <f t="shared" si="2"/>
        <v>21247.649047326369</v>
      </c>
      <c r="F50">
        <f t="shared" si="3"/>
        <v>21247.5</v>
      </c>
      <c r="G50">
        <f t="shared" si="4"/>
        <v>4.8499999997147825E-2</v>
      </c>
      <c r="K50">
        <f t="shared" si="10"/>
        <v>4.8499999997147825E-2</v>
      </c>
      <c r="O50">
        <f t="shared" ca="1" si="9"/>
        <v>4.7375119743832038E-2</v>
      </c>
      <c r="P50">
        <f t="shared" si="6"/>
        <v>5.1048209865567733E-2</v>
      </c>
      <c r="Q50" s="2">
        <f t="shared" si="7"/>
        <v>43170.398000000001</v>
      </c>
      <c r="S50">
        <f t="shared" si="8"/>
        <v>6.4933735335126057E-6</v>
      </c>
    </row>
    <row r="51" spans="1:19" ht="12" customHeight="1" x14ac:dyDescent="0.2">
      <c r="A51" s="69" t="s">
        <v>119</v>
      </c>
      <c r="C51" s="9">
        <v>58929.841399999998</v>
      </c>
      <c r="D51" s="9">
        <v>1E-4</v>
      </c>
      <c r="E51">
        <f t="shared" si="2"/>
        <v>23524.672403196055</v>
      </c>
      <c r="F51">
        <f t="shared" si="3"/>
        <v>23524.5</v>
      </c>
      <c r="G51">
        <f t="shared" si="4"/>
        <v>5.6099999994330574E-2</v>
      </c>
      <c r="K51">
        <f t="shared" si="10"/>
        <v>5.6099999994330574E-2</v>
      </c>
      <c r="O51">
        <f t="shared" ca="1" si="9"/>
        <v>5.6858872217011878E-2</v>
      </c>
      <c r="P51">
        <f t="shared" si="6"/>
        <v>6.2519495826474106E-2</v>
      </c>
      <c r="Q51" s="2">
        <f t="shared" si="7"/>
        <v>43911.341399999998</v>
      </c>
      <c r="S51">
        <f t="shared" si="8"/>
        <v>4.120992673890818E-5</v>
      </c>
    </row>
    <row r="52" spans="1:19" ht="12" customHeight="1" x14ac:dyDescent="0.2">
      <c r="A52" s="70" t="s">
        <v>121</v>
      </c>
      <c r="B52" s="71" t="s">
        <v>41</v>
      </c>
      <c r="C52" s="72">
        <v>59305.356800000001</v>
      </c>
      <c r="D52" s="73">
        <v>1.1999999999999999E-3</v>
      </c>
      <c r="E52">
        <f t="shared" si="2"/>
        <v>24678.684081130916</v>
      </c>
      <c r="F52">
        <f t="shared" si="3"/>
        <v>24678.5</v>
      </c>
      <c r="G52">
        <f t="shared" si="4"/>
        <v>5.9900000000197906E-2</v>
      </c>
      <c r="K52">
        <f t="shared" si="10"/>
        <v>5.9900000000197906E-2</v>
      </c>
      <c r="O52">
        <f t="shared" ca="1" si="9"/>
        <v>6.1665306276761346E-2</v>
      </c>
      <c r="P52">
        <f t="shared" si="6"/>
        <v>6.8776856394810876E-2</v>
      </c>
      <c r="Q52" s="2">
        <f t="shared" si="7"/>
        <v>44286.856800000001</v>
      </c>
      <c r="S52">
        <f t="shared" si="8"/>
        <v>7.8798579450581173E-5</v>
      </c>
    </row>
    <row r="53" spans="1:19" ht="12" customHeight="1" x14ac:dyDescent="0.2">
      <c r="A53" s="70" t="s">
        <v>121</v>
      </c>
      <c r="B53" s="71" t="s">
        <v>41</v>
      </c>
      <c r="C53" s="72">
        <v>59305.521999999997</v>
      </c>
      <c r="D53" s="73">
        <v>4.4000000000000003E-3</v>
      </c>
      <c r="E53">
        <f t="shared" si="2"/>
        <v>24679.191763982777</v>
      </c>
      <c r="F53">
        <f t="shared" si="3"/>
        <v>24679</v>
      </c>
      <c r="G53">
        <f t="shared" si="4"/>
        <v>6.2399999995250255E-2</v>
      </c>
      <c r="K53">
        <f t="shared" si="10"/>
        <v>6.2399999995250255E-2</v>
      </c>
      <c r="O53">
        <f t="shared" ca="1" si="9"/>
        <v>6.1667388787185841E-2</v>
      </c>
      <c r="P53">
        <f t="shared" si="6"/>
        <v>6.8779632234527099E-2</v>
      </c>
      <c r="Q53" s="2">
        <f t="shared" si="7"/>
        <v>44287.021999999997</v>
      </c>
      <c r="S53">
        <f t="shared" si="8"/>
        <v>4.0699707508420486E-5</v>
      </c>
    </row>
    <row r="54" spans="1:19" ht="12" customHeight="1" x14ac:dyDescent="0.2">
      <c r="A54" s="70" t="s">
        <v>122</v>
      </c>
      <c r="B54" s="71" t="s">
        <v>41</v>
      </c>
      <c r="C54" s="72">
        <v>59629.787900000003</v>
      </c>
      <c r="D54" s="73">
        <v>2.0000000000000001E-4</v>
      </c>
      <c r="E54">
        <f t="shared" si="2"/>
        <v>25675.706515058395</v>
      </c>
      <c r="F54">
        <f t="shared" si="3"/>
        <v>25675.5</v>
      </c>
      <c r="G54">
        <f t="shared" si="4"/>
        <v>6.7199999997683335E-2</v>
      </c>
      <c r="K54">
        <f t="shared" si="10"/>
        <v>6.7199999997683335E-2</v>
      </c>
      <c r="O54">
        <f t="shared" ca="1" si="9"/>
        <v>6.5817832063217341E-2</v>
      </c>
      <c r="P54">
        <f t="shared" si="6"/>
        <v>7.4423199215436567E-2</v>
      </c>
      <c r="Q54" s="2">
        <f t="shared" si="7"/>
        <v>44611.287900000003</v>
      </c>
      <c r="S54">
        <f t="shared" si="8"/>
        <v>5.2174606939350895E-5</v>
      </c>
    </row>
    <row r="55" spans="1:19" ht="12" customHeight="1" x14ac:dyDescent="0.2">
      <c r="C55" s="9"/>
      <c r="D55" s="9"/>
    </row>
    <row r="56" spans="1:19" x14ac:dyDescent="0.2">
      <c r="C56" s="9"/>
      <c r="D56" s="9"/>
    </row>
    <row r="57" spans="1:19" x14ac:dyDescent="0.2">
      <c r="C57" s="9"/>
      <c r="D57" s="9"/>
    </row>
    <row r="58" spans="1:19" x14ac:dyDescent="0.2">
      <c r="C58" s="9"/>
      <c r="D58" s="9"/>
    </row>
    <row r="59" spans="1:19" x14ac:dyDescent="0.2">
      <c r="C59" s="9"/>
      <c r="D59" s="9"/>
    </row>
    <row r="60" spans="1:19" x14ac:dyDescent="0.2">
      <c r="C60" s="9"/>
      <c r="D60" s="9"/>
    </row>
    <row r="61" spans="1:19" x14ac:dyDescent="0.2">
      <c r="C61" s="9"/>
      <c r="D61" s="9"/>
    </row>
    <row r="62" spans="1:19" x14ac:dyDescent="0.2">
      <c r="C62" s="9"/>
      <c r="D62" s="9"/>
    </row>
    <row r="63" spans="1:19" x14ac:dyDescent="0.2">
      <c r="C63" s="9"/>
      <c r="D63" s="9"/>
    </row>
    <row r="64" spans="1:19" x14ac:dyDescent="0.2">
      <c r="C64" s="9"/>
      <c r="D64" s="9"/>
    </row>
    <row r="65" spans="3:4" x14ac:dyDescent="0.2">
      <c r="C65" s="9"/>
      <c r="D65" s="9"/>
    </row>
    <row r="66" spans="3:4" x14ac:dyDescent="0.2">
      <c r="C66" s="9"/>
      <c r="D66" s="9"/>
    </row>
    <row r="67" spans="3:4" x14ac:dyDescent="0.2">
      <c r="C67" s="9"/>
      <c r="D67" s="9"/>
    </row>
    <row r="68" spans="3:4" x14ac:dyDescent="0.2">
      <c r="C68" s="9"/>
      <c r="D68" s="9"/>
    </row>
    <row r="69" spans="3:4" x14ac:dyDescent="0.2">
      <c r="C69" s="9"/>
      <c r="D69" s="9"/>
    </row>
    <row r="70" spans="3:4" x14ac:dyDescent="0.2">
      <c r="C70" s="9"/>
      <c r="D70" s="9"/>
    </row>
    <row r="71" spans="3:4" x14ac:dyDescent="0.2">
      <c r="C71" s="9"/>
      <c r="D71" s="9"/>
    </row>
    <row r="72" spans="3:4" x14ac:dyDescent="0.2">
      <c r="C72" s="9"/>
      <c r="D72" s="9"/>
    </row>
    <row r="73" spans="3:4" x14ac:dyDescent="0.2">
      <c r="C73" s="9"/>
      <c r="D73" s="9"/>
    </row>
    <row r="74" spans="3:4" x14ac:dyDescent="0.2">
      <c r="C74" s="9"/>
      <c r="D74" s="9"/>
    </row>
    <row r="75" spans="3:4" x14ac:dyDescent="0.2">
      <c r="C75" s="9"/>
      <c r="D75" s="9"/>
    </row>
    <row r="76" spans="3:4" x14ac:dyDescent="0.2">
      <c r="C76" s="9"/>
      <c r="D76" s="9"/>
    </row>
    <row r="77" spans="3:4" x14ac:dyDescent="0.2">
      <c r="C77" s="9"/>
      <c r="D77" s="9"/>
    </row>
    <row r="78" spans="3:4" x14ac:dyDescent="0.2">
      <c r="C78" s="9"/>
      <c r="D78" s="9"/>
    </row>
    <row r="79" spans="3:4" x14ac:dyDescent="0.2">
      <c r="C79" s="9"/>
      <c r="D79" s="9"/>
    </row>
    <row r="80" spans="3:4" x14ac:dyDescent="0.2">
      <c r="C80" s="9"/>
      <c r="D80" s="9"/>
    </row>
    <row r="81" spans="3:4" x14ac:dyDescent="0.2">
      <c r="C81" s="9"/>
      <c r="D81" s="9"/>
    </row>
    <row r="82" spans="3:4" x14ac:dyDescent="0.2">
      <c r="C82" s="9"/>
      <c r="D82" s="9"/>
    </row>
    <row r="83" spans="3:4" x14ac:dyDescent="0.2">
      <c r="C83" s="9"/>
      <c r="D83" s="9"/>
    </row>
    <row r="84" spans="3:4" x14ac:dyDescent="0.2">
      <c r="C84" s="9"/>
      <c r="D84" s="9"/>
    </row>
    <row r="85" spans="3:4" x14ac:dyDescent="0.2">
      <c r="C85" s="9"/>
      <c r="D85" s="9"/>
    </row>
    <row r="86" spans="3:4" x14ac:dyDescent="0.2">
      <c r="C86" s="9"/>
      <c r="D86" s="9"/>
    </row>
    <row r="87" spans="3:4" x14ac:dyDescent="0.2">
      <c r="C87" s="9"/>
      <c r="D87" s="9"/>
    </row>
    <row r="88" spans="3:4" x14ac:dyDescent="0.2">
      <c r="C88" s="9"/>
      <c r="D88" s="9"/>
    </row>
    <row r="89" spans="3:4" x14ac:dyDescent="0.2">
      <c r="C89" s="9"/>
      <c r="D89" s="9"/>
    </row>
    <row r="90" spans="3:4" x14ac:dyDescent="0.2">
      <c r="C90" s="9"/>
      <c r="D90" s="9"/>
    </row>
    <row r="91" spans="3:4" x14ac:dyDescent="0.2">
      <c r="C91" s="9"/>
      <c r="D91" s="9"/>
    </row>
    <row r="92" spans="3:4" x14ac:dyDescent="0.2">
      <c r="C92" s="9"/>
      <c r="D92" s="9"/>
    </row>
    <row r="93" spans="3:4" x14ac:dyDescent="0.2">
      <c r="C93" s="9"/>
      <c r="D93" s="9"/>
    </row>
    <row r="94" spans="3:4" x14ac:dyDescent="0.2">
      <c r="C94" s="9"/>
      <c r="D94" s="9"/>
    </row>
    <row r="95" spans="3:4" x14ac:dyDescent="0.2">
      <c r="C95" s="9"/>
      <c r="D95" s="9"/>
    </row>
    <row r="96" spans="3:4" x14ac:dyDescent="0.2">
      <c r="C96" s="9"/>
      <c r="D96" s="9"/>
    </row>
    <row r="97" spans="3:4" x14ac:dyDescent="0.2">
      <c r="C97" s="9"/>
      <c r="D97" s="9"/>
    </row>
    <row r="98" spans="3:4" x14ac:dyDescent="0.2">
      <c r="C98" s="9"/>
      <c r="D98" s="9"/>
    </row>
    <row r="99" spans="3:4" x14ac:dyDescent="0.2">
      <c r="C99" s="9"/>
      <c r="D99" s="9"/>
    </row>
    <row r="100" spans="3:4" x14ac:dyDescent="0.2">
      <c r="C100" s="9"/>
      <c r="D100" s="9"/>
    </row>
    <row r="101" spans="3:4" x14ac:dyDescent="0.2">
      <c r="C101" s="9"/>
      <c r="D101" s="9"/>
    </row>
    <row r="102" spans="3:4" x14ac:dyDescent="0.2">
      <c r="C102" s="9"/>
      <c r="D102" s="9"/>
    </row>
    <row r="103" spans="3:4" x14ac:dyDescent="0.2">
      <c r="C103" s="9"/>
      <c r="D103" s="9"/>
    </row>
    <row r="104" spans="3:4" x14ac:dyDescent="0.2">
      <c r="C104" s="9"/>
      <c r="D104" s="9"/>
    </row>
    <row r="105" spans="3:4" x14ac:dyDescent="0.2">
      <c r="C105" s="9"/>
      <c r="D105" s="9"/>
    </row>
    <row r="106" spans="3:4" x14ac:dyDescent="0.2">
      <c r="C106" s="9"/>
      <c r="D106" s="9"/>
    </row>
    <row r="107" spans="3:4" x14ac:dyDescent="0.2">
      <c r="C107" s="9"/>
      <c r="D107" s="9"/>
    </row>
    <row r="108" spans="3:4" x14ac:dyDescent="0.2">
      <c r="C108" s="9"/>
      <c r="D108" s="9"/>
    </row>
    <row r="109" spans="3:4" x14ac:dyDescent="0.2">
      <c r="C109" s="9"/>
      <c r="D109" s="9"/>
    </row>
    <row r="110" spans="3:4" x14ac:dyDescent="0.2">
      <c r="C110" s="9"/>
      <c r="D110" s="9"/>
    </row>
    <row r="111" spans="3:4" x14ac:dyDescent="0.2">
      <c r="C111" s="9"/>
      <c r="D111" s="9"/>
    </row>
    <row r="112" spans="3:4" x14ac:dyDescent="0.2">
      <c r="C112" s="9"/>
      <c r="D112" s="9"/>
    </row>
    <row r="113" spans="3:4" x14ac:dyDescent="0.2">
      <c r="C113" s="9"/>
      <c r="D113" s="9"/>
    </row>
    <row r="114" spans="3:4" x14ac:dyDescent="0.2">
      <c r="C114" s="9"/>
      <c r="D114" s="9"/>
    </row>
    <row r="115" spans="3:4" x14ac:dyDescent="0.2">
      <c r="C115" s="9"/>
      <c r="D115" s="9"/>
    </row>
    <row r="116" spans="3:4" x14ac:dyDescent="0.2">
      <c r="C116" s="9"/>
      <c r="D116" s="9"/>
    </row>
    <row r="117" spans="3:4" x14ac:dyDescent="0.2">
      <c r="C117" s="9"/>
      <c r="D117" s="9"/>
    </row>
    <row r="118" spans="3:4" x14ac:dyDescent="0.2">
      <c r="C118" s="9"/>
      <c r="D118" s="9"/>
    </row>
    <row r="119" spans="3:4" x14ac:dyDescent="0.2">
      <c r="C119" s="9"/>
      <c r="D119" s="9"/>
    </row>
    <row r="120" spans="3:4" x14ac:dyDescent="0.2">
      <c r="C120" s="9"/>
      <c r="D120" s="9"/>
    </row>
    <row r="121" spans="3:4" x14ac:dyDescent="0.2">
      <c r="C121" s="9"/>
      <c r="D121" s="9"/>
    </row>
    <row r="122" spans="3:4" x14ac:dyDescent="0.2">
      <c r="C122" s="9"/>
      <c r="D122" s="9"/>
    </row>
    <row r="123" spans="3:4" x14ac:dyDescent="0.2">
      <c r="C123" s="9"/>
      <c r="D123" s="9"/>
    </row>
    <row r="124" spans="3:4" x14ac:dyDescent="0.2">
      <c r="C124" s="9"/>
      <c r="D124" s="9"/>
    </row>
    <row r="125" spans="3:4" x14ac:dyDescent="0.2">
      <c r="C125" s="9"/>
      <c r="D125" s="9"/>
    </row>
    <row r="126" spans="3:4" x14ac:dyDescent="0.2">
      <c r="C126" s="9"/>
      <c r="D126" s="9"/>
    </row>
    <row r="127" spans="3:4" x14ac:dyDescent="0.2">
      <c r="C127" s="9"/>
      <c r="D127" s="9"/>
    </row>
    <row r="128" spans="3:4" x14ac:dyDescent="0.2">
      <c r="C128" s="9"/>
      <c r="D128" s="9"/>
    </row>
    <row r="129" spans="3:4" x14ac:dyDescent="0.2">
      <c r="C129" s="9"/>
      <c r="D129" s="9"/>
    </row>
    <row r="130" spans="3:4" x14ac:dyDescent="0.2">
      <c r="C130" s="9"/>
      <c r="D130" s="9"/>
    </row>
    <row r="131" spans="3:4" x14ac:dyDescent="0.2">
      <c r="C131" s="9"/>
      <c r="D131" s="9"/>
    </row>
    <row r="132" spans="3:4" x14ac:dyDescent="0.2">
      <c r="C132" s="9"/>
      <c r="D132" s="9"/>
    </row>
    <row r="133" spans="3:4" x14ac:dyDescent="0.2">
      <c r="C133" s="9"/>
      <c r="D133" s="9"/>
    </row>
    <row r="134" spans="3:4" x14ac:dyDescent="0.2">
      <c r="C134" s="9"/>
      <c r="D134" s="9"/>
    </row>
    <row r="135" spans="3:4" x14ac:dyDescent="0.2">
      <c r="C135" s="9"/>
      <c r="D135" s="9"/>
    </row>
    <row r="136" spans="3:4" x14ac:dyDescent="0.2">
      <c r="C136" s="9"/>
      <c r="D136" s="9"/>
    </row>
    <row r="137" spans="3:4" x14ac:dyDescent="0.2">
      <c r="C137" s="9"/>
      <c r="D137" s="9"/>
    </row>
    <row r="138" spans="3:4" x14ac:dyDescent="0.2">
      <c r="C138" s="9"/>
      <c r="D138" s="9"/>
    </row>
    <row r="139" spans="3:4" x14ac:dyDescent="0.2">
      <c r="C139" s="9"/>
      <c r="D139" s="9"/>
    </row>
    <row r="140" spans="3:4" x14ac:dyDescent="0.2">
      <c r="C140" s="9"/>
      <c r="D140" s="9"/>
    </row>
    <row r="141" spans="3:4" x14ac:dyDescent="0.2">
      <c r="C141" s="9"/>
      <c r="D141" s="9"/>
    </row>
    <row r="142" spans="3:4" x14ac:dyDescent="0.2">
      <c r="C142" s="9"/>
      <c r="D142" s="9"/>
    </row>
    <row r="143" spans="3:4" x14ac:dyDescent="0.2">
      <c r="C143" s="9"/>
      <c r="D143" s="9"/>
    </row>
    <row r="144" spans="3:4" x14ac:dyDescent="0.2">
      <c r="C144" s="9"/>
      <c r="D144" s="9"/>
    </row>
    <row r="145" spans="3:4" x14ac:dyDescent="0.2">
      <c r="C145" s="9"/>
      <c r="D145" s="9"/>
    </row>
    <row r="146" spans="3:4" x14ac:dyDescent="0.2">
      <c r="C146" s="9"/>
      <c r="D146" s="9"/>
    </row>
    <row r="147" spans="3:4" x14ac:dyDescent="0.2">
      <c r="C147" s="9"/>
      <c r="D147" s="9"/>
    </row>
    <row r="148" spans="3:4" x14ac:dyDescent="0.2">
      <c r="C148" s="9"/>
      <c r="D148" s="9"/>
    </row>
    <row r="149" spans="3:4" x14ac:dyDescent="0.2">
      <c r="C149" s="9"/>
      <c r="D149" s="9"/>
    </row>
    <row r="150" spans="3:4" x14ac:dyDescent="0.2">
      <c r="C150" s="9"/>
      <c r="D150" s="9"/>
    </row>
    <row r="151" spans="3:4" x14ac:dyDescent="0.2">
      <c r="C151" s="9"/>
      <c r="D151" s="9"/>
    </row>
    <row r="152" spans="3:4" x14ac:dyDescent="0.2">
      <c r="C152" s="9"/>
      <c r="D152" s="9"/>
    </row>
    <row r="153" spans="3:4" x14ac:dyDescent="0.2">
      <c r="C153" s="9"/>
      <c r="D153" s="9"/>
    </row>
    <row r="154" spans="3:4" x14ac:dyDescent="0.2">
      <c r="C154" s="9"/>
      <c r="D154" s="9"/>
    </row>
    <row r="155" spans="3:4" x14ac:dyDescent="0.2">
      <c r="C155" s="9"/>
      <c r="D155" s="9"/>
    </row>
    <row r="156" spans="3:4" x14ac:dyDescent="0.2">
      <c r="C156" s="9"/>
      <c r="D156" s="9"/>
    </row>
    <row r="157" spans="3:4" x14ac:dyDescent="0.2">
      <c r="C157" s="9"/>
      <c r="D157" s="9"/>
    </row>
    <row r="158" spans="3:4" x14ac:dyDescent="0.2">
      <c r="C158" s="9"/>
      <c r="D158" s="9"/>
    </row>
    <row r="159" spans="3:4" x14ac:dyDescent="0.2">
      <c r="C159" s="9"/>
      <c r="D159" s="9"/>
    </row>
    <row r="160" spans="3:4" x14ac:dyDescent="0.2">
      <c r="C160" s="9"/>
      <c r="D160" s="9"/>
    </row>
    <row r="161" spans="3:4" x14ac:dyDescent="0.2">
      <c r="C161" s="9"/>
      <c r="D161" s="9"/>
    </row>
    <row r="162" spans="3:4" x14ac:dyDescent="0.2">
      <c r="C162" s="9"/>
      <c r="D162" s="9"/>
    </row>
    <row r="163" spans="3:4" x14ac:dyDescent="0.2">
      <c r="C163" s="9"/>
      <c r="D163" s="9"/>
    </row>
    <row r="164" spans="3:4" x14ac:dyDescent="0.2">
      <c r="C164" s="9"/>
      <c r="D164" s="9"/>
    </row>
    <row r="165" spans="3:4" x14ac:dyDescent="0.2">
      <c r="C165" s="9"/>
      <c r="D165" s="9"/>
    </row>
    <row r="166" spans="3:4" x14ac:dyDescent="0.2">
      <c r="C166" s="9"/>
      <c r="D166" s="9"/>
    </row>
    <row r="167" spans="3:4" x14ac:dyDescent="0.2">
      <c r="C167" s="9"/>
      <c r="D167" s="9"/>
    </row>
    <row r="168" spans="3:4" x14ac:dyDescent="0.2">
      <c r="C168" s="9"/>
      <c r="D168" s="9"/>
    </row>
    <row r="169" spans="3:4" x14ac:dyDescent="0.2">
      <c r="C169" s="9"/>
      <c r="D169" s="9"/>
    </row>
    <row r="170" spans="3:4" x14ac:dyDescent="0.2">
      <c r="C170" s="9"/>
      <c r="D170" s="9"/>
    </row>
    <row r="171" spans="3:4" x14ac:dyDescent="0.2">
      <c r="C171" s="9"/>
      <c r="D171" s="9"/>
    </row>
    <row r="172" spans="3:4" x14ac:dyDescent="0.2">
      <c r="C172" s="9"/>
      <c r="D172" s="9"/>
    </row>
    <row r="173" spans="3:4" x14ac:dyDescent="0.2">
      <c r="C173" s="9"/>
      <c r="D173" s="9"/>
    </row>
    <row r="174" spans="3:4" x14ac:dyDescent="0.2">
      <c r="C174" s="9"/>
      <c r="D174" s="9"/>
    </row>
    <row r="175" spans="3:4" x14ac:dyDescent="0.2">
      <c r="C175" s="9"/>
      <c r="D175" s="9"/>
    </row>
    <row r="176" spans="3:4" x14ac:dyDescent="0.2">
      <c r="C176" s="9"/>
      <c r="D176" s="9"/>
    </row>
    <row r="177" spans="3:4" x14ac:dyDescent="0.2">
      <c r="C177" s="9"/>
      <c r="D177" s="9"/>
    </row>
    <row r="178" spans="3:4" x14ac:dyDescent="0.2">
      <c r="C178" s="9"/>
      <c r="D178" s="9"/>
    </row>
    <row r="179" spans="3:4" x14ac:dyDescent="0.2">
      <c r="C179" s="9"/>
      <c r="D179" s="9"/>
    </row>
    <row r="180" spans="3:4" x14ac:dyDescent="0.2">
      <c r="C180" s="9"/>
      <c r="D180" s="9"/>
    </row>
    <row r="181" spans="3:4" x14ac:dyDescent="0.2">
      <c r="C181" s="9"/>
      <c r="D181" s="9"/>
    </row>
    <row r="182" spans="3:4" x14ac:dyDescent="0.2">
      <c r="C182" s="9"/>
      <c r="D182" s="9"/>
    </row>
    <row r="183" spans="3:4" x14ac:dyDescent="0.2">
      <c r="C183" s="9"/>
      <c r="D183" s="9"/>
    </row>
    <row r="184" spans="3:4" x14ac:dyDescent="0.2">
      <c r="C184" s="9"/>
      <c r="D184" s="9"/>
    </row>
    <row r="185" spans="3:4" x14ac:dyDescent="0.2">
      <c r="C185" s="9"/>
      <c r="D185" s="9"/>
    </row>
    <row r="186" spans="3:4" x14ac:dyDescent="0.2">
      <c r="C186" s="9"/>
      <c r="D186" s="9"/>
    </row>
    <row r="187" spans="3:4" x14ac:dyDescent="0.2">
      <c r="C187" s="9"/>
      <c r="D187" s="9"/>
    </row>
    <row r="188" spans="3:4" x14ac:dyDescent="0.2">
      <c r="C188" s="9"/>
      <c r="D188" s="9"/>
    </row>
    <row r="189" spans="3:4" x14ac:dyDescent="0.2">
      <c r="C189" s="9"/>
      <c r="D189" s="9"/>
    </row>
    <row r="190" spans="3:4" x14ac:dyDescent="0.2">
      <c r="C190" s="9"/>
      <c r="D190" s="9"/>
    </row>
    <row r="191" spans="3:4" x14ac:dyDescent="0.2">
      <c r="C191" s="9"/>
      <c r="D191" s="9"/>
    </row>
    <row r="192" spans="3:4" x14ac:dyDescent="0.2">
      <c r="C192" s="9"/>
      <c r="D192" s="9"/>
    </row>
    <row r="193" spans="3:4" x14ac:dyDescent="0.2">
      <c r="C193" s="9"/>
      <c r="D193" s="9"/>
    </row>
    <row r="194" spans="3:4" x14ac:dyDescent="0.2">
      <c r="C194" s="9"/>
      <c r="D194" s="9"/>
    </row>
    <row r="195" spans="3:4" x14ac:dyDescent="0.2">
      <c r="C195" s="9"/>
      <c r="D195" s="9"/>
    </row>
    <row r="196" spans="3:4" x14ac:dyDescent="0.2">
      <c r="C196" s="9"/>
      <c r="D196" s="9"/>
    </row>
    <row r="197" spans="3:4" x14ac:dyDescent="0.2">
      <c r="C197" s="9"/>
      <c r="D197" s="9"/>
    </row>
    <row r="198" spans="3:4" x14ac:dyDescent="0.2">
      <c r="C198" s="9"/>
      <c r="D198" s="9"/>
    </row>
    <row r="199" spans="3:4" x14ac:dyDescent="0.2">
      <c r="C199" s="9"/>
      <c r="D199" s="9"/>
    </row>
    <row r="200" spans="3:4" x14ac:dyDescent="0.2">
      <c r="C200" s="9"/>
      <c r="D200" s="9"/>
    </row>
    <row r="201" spans="3:4" x14ac:dyDescent="0.2">
      <c r="C201" s="9"/>
      <c r="D201" s="9"/>
    </row>
    <row r="202" spans="3:4" x14ac:dyDescent="0.2">
      <c r="C202" s="9"/>
      <c r="D202" s="9"/>
    </row>
    <row r="203" spans="3:4" x14ac:dyDescent="0.2">
      <c r="C203" s="9"/>
      <c r="D203" s="9"/>
    </row>
    <row r="204" spans="3:4" x14ac:dyDescent="0.2">
      <c r="C204" s="9"/>
      <c r="D204" s="9"/>
    </row>
    <row r="205" spans="3:4" x14ac:dyDescent="0.2">
      <c r="C205" s="9"/>
      <c r="D205" s="9"/>
    </row>
    <row r="206" spans="3:4" x14ac:dyDescent="0.2">
      <c r="C206" s="9"/>
      <c r="D206" s="9"/>
    </row>
    <row r="207" spans="3:4" x14ac:dyDescent="0.2">
      <c r="C207" s="9"/>
      <c r="D207" s="9"/>
    </row>
    <row r="208" spans="3:4" x14ac:dyDescent="0.2">
      <c r="C208" s="9"/>
      <c r="D208" s="9"/>
    </row>
    <row r="209" spans="3:4" x14ac:dyDescent="0.2">
      <c r="C209" s="9"/>
      <c r="D209" s="9"/>
    </row>
    <row r="210" spans="3:4" x14ac:dyDescent="0.2">
      <c r="C210" s="9"/>
      <c r="D210" s="9"/>
    </row>
    <row r="211" spans="3:4" x14ac:dyDescent="0.2">
      <c r="C211" s="9"/>
      <c r="D211" s="9"/>
    </row>
    <row r="212" spans="3:4" x14ac:dyDescent="0.2">
      <c r="C212" s="9"/>
      <c r="D212" s="9"/>
    </row>
    <row r="213" spans="3:4" x14ac:dyDescent="0.2">
      <c r="C213" s="9"/>
      <c r="D213" s="9"/>
    </row>
    <row r="214" spans="3:4" x14ac:dyDescent="0.2">
      <c r="C214" s="9"/>
      <c r="D214" s="9"/>
    </row>
    <row r="215" spans="3:4" x14ac:dyDescent="0.2">
      <c r="C215" s="9"/>
      <c r="D215" s="9"/>
    </row>
    <row r="216" spans="3:4" x14ac:dyDescent="0.2">
      <c r="C216" s="9"/>
      <c r="D216" s="9"/>
    </row>
    <row r="217" spans="3:4" x14ac:dyDescent="0.2">
      <c r="C217" s="9"/>
      <c r="D217" s="9"/>
    </row>
    <row r="218" spans="3:4" x14ac:dyDescent="0.2">
      <c r="C218" s="9"/>
      <c r="D218" s="9"/>
    </row>
    <row r="219" spans="3:4" x14ac:dyDescent="0.2">
      <c r="C219" s="9"/>
      <c r="D219" s="9"/>
    </row>
    <row r="220" spans="3:4" x14ac:dyDescent="0.2">
      <c r="C220" s="9"/>
      <c r="D220" s="9"/>
    </row>
    <row r="221" spans="3:4" x14ac:dyDescent="0.2">
      <c r="C221" s="9"/>
      <c r="D221" s="9"/>
    </row>
    <row r="222" spans="3:4" x14ac:dyDescent="0.2">
      <c r="C222" s="9"/>
      <c r="D222" s="9"/>
    </row>
    <row r="223" spans="3:4" x14ac:dyDescent="0.2">
      <c r="C223" s="9"/>
      <c r="D223" s="9"/>
    </row>
    <row r="224" spans="3:4" x14ac:dyDescent="0.2">
      <c r="C224" s="9"/>
      <c r="D224" s="9"/>
    </row>
    <row r="225" spans="3:4" x14ac:dyDescent="0.2">
      <c r="C225" s="9"/>
      <c r="D225" s="9"/>
    </row>
    <row r="226" spans="3:4" x14ac:dyDescent="0.2">
      <c r="C226" s="9"/>
      <c r="D226" s="9"/>
    </row>
    <row r="227" spans="3:4" x14ac:dyDescent="0.2">
      <c r="C227" s="9"/>
      <c r="D227" s="9"/>
    </row>
    <row r="228" spans="3:4" x14ac:dyDescent="0.2">
      <c r="C228" s="9"/>
      <c r="D228" s="9"/>
    </row>
    <row r="229" spans="3:4" x14ac:dyDescent="0.2">
      <c r="C229" s="9"/>
      <c r="D229" s="9"/>
    </row>
    <row r="230" spans="3:4" x14ac:dyDescent="0.2">
      <c r="C230" s="9"/>
      <c r="D230" s="9"/>
    </row>
    <row r="231" spans="3:4" x14ac:dyDescent="0.2">
      <c r="C231" s="9"/>
      <c r="D231" s="9"/>
    </row>
    <row r="232" spans="3:4" x14ac:dyDescent="0.2">
      <c r="C232" s="9"/>
      <c r="D232" s="9"/>
    </row>
    <row r="233" spans="3:4" x14ac:dyDescent="0.2">
      <c r="C233" s="9"/>
      <c r="D233" s="9"/>
    </row>
    <row r="234" spans="3:4" x14ac:dyDescent="0.2">
      <c r="C234" s="9"/>
      <c r="D234" s="9"/>
    </row>
    <row r="235" spans="3:4" x14ac:dyDescent="0.2">
      <c r="C235" s="9"/>
      <c r="D235" s="9"/>
    </row>
    <row r="236" spans="3:4" x14ac:dyDescent="0.2">
      <c r="C236" s="9"/>
      <c r="D236" s="9"/>
    </row>
    <row r="237" spans="3:4" x14ac:dyDescent="0.2">
      <c r="C237" s="9"/>
      <c r="D237" s="9"/>
    </row>
    <row r="238" spans="3:4" x14ac:dyDescent="0.2">
      <c r="C238" s="9"/>
      <c r="D238" s="9"/>
    </row>
    <row r="239" spans="3:4" x14ac:dyDescent="0.2">
      <c r="C239" s="9"/>
      <c r="D239" s="9"/>
    </row>
    <row r="240" spans="3:4" x14ac:dyDescent="0.2">
      <c r="C240" s="9"/>
      <c r="D240" s="9"/>
    </row>
    <row r="241" spans="3:4" x14ac:dyDescent="0.2">
      <c r="C241" s="9"/>
      <c r="D241" s="9"/>
    </row>
    <row r="242" spans="3:4" x14ac:dyDescent="0.2">
      <c r="C242" s="9"/>
      <c r="D242" s="9"/>
    </row>
    <row r="243" spans="3:4" x14ac:dyDescent="0.2">
      <c r="C243" s="9"/>
      <c r="D243" s="9"/>
    </row>
    <row r="244" spans="3:4" x14ac:dyDescent="0.2">
      <c r="C244" s="9"/>
      <c r="D244" s="9"/>
    </row>
    <row r="245" spans="3:4" x14ac:dyDescent="0.2">
      <c r="C245" s="9"/>
      <c r="D245" s="9"/>
    </row>
    <row r="246" spans="3:4" x14ac:dyDescent="0.2">
      <c r="C246" s="9"/>
      <c r="D246" s="9"/>
    </row>
    <row r="247" spans="3:4" x14ac:dyDescent="0.2">
      <c r="C247" s="9"/>
      <c r="D247" s="9"/>
    </row>
    <row r="248" spans="3:4" x14ac:dyDescent="0.2">
      <c r="C248" s="9"/>
      <c r="D248" s="9"/>
    </row>
    <row r="249" spans="3:4" x14ac:dyDescent="0.2">
      <c r="C249" s="9"/>
      <c r="D249" s="9"/>
    </row>
    <row r="250" spans="3:4" x14ac:dyDescent="0.2">
      <c r="C250" s="9"/>
      <c r="D250" s="9"/>
    </row>
    <row r="251" spans="3:4" x14ac:dyDescent="0.2">
      <c r="C251" s="9"/>
      <c r="D251" s="9"/>
    </row>
    <row r="252" spans="3:4" x14ac:dyDescent="0.2">
      <c r="C252" s="9"/>
      <c r="D252" s="9"/>
    </row>
    <row r="253" spans="3:4" x14ac:dyDescent="0.2">
      <c r="C253" s="9"/>
      <c r="D253" s="9"/>
    </row>
    <row r="254" spans="3:4" x14ac:dyDescent="0.2">
      <c r="C254" s="9"/>
      <c r="D254" s="9"/>
    </row>
    <row r="255" spans="3:4" x14ac:dyDescent="0.2">
      <c r="C255" s="9"/>
      <c r="D255" s="9"/>
    </row>
    <row r="256" spans="3:4" x14ac:dyDescent="0.2">
      <c r="C256" s="9"/>
      <c r="D256" s="9"/>
    </row>
    <row r="257" spans="3:4" x14ac:dyDescent="0.2">
      <c r="C257" s="9"/>
      <c r="D257" s="9"/>
    </row>
    <row r="258" spans="3:4" x14ac:dyDescent="0.2">
      <c r="C258" s="9"/>
      <c r="D258" s="9"/>
    </row>
    <row r="259" spans="3:4" x14ac:dyDescent="0.2">
      <c r="C259" s="9"/>
      <c r="D259" s="9"/>
    </row>
    <row r="260" spans="3:4" x14ac:dyDescent="0.2">
      <c r="C260" s="9"/>
      <c r="D260" s="9"/>
    </row>
    <row r="261" spans="3:4" x14ac:dyDescent="0.2">
      <c r="C261" s="9"/>
      <c r="D261" s="9"/>
    </row>
    <row r="262" spans="3:4" x14ac:dyDescent="0.2">
      <c r="C262" s="9"/>
      <c r="D262" s="9"/>
    </row>
    <row r="263" spans="3:4" x14ac:dyDescent="0.2">
      <c r="C263" s="9"/>
      <c r="D263" s="9"/>
    </row>
    <row r="264" spans="3:4" x14ac:dyDescent="0.2">
      <c r="C264" s="9"/>
      <c r="D264" s="9"/>
    </row>
    <row r="265" spans="3:4" x14ac:dyDescent="0.2">
      <c r="C265" s="9"/>
      <c r="D265" s="9"/>
    </row>
    <row r="266" spans="3:4" x14ac:dyDescent="0.2">
      <c r="C266" s="9"/>
      <c r="D266" s="9"/>
    </row>
    <row r="267" spans="3:4" x14ac:dyDescent="0.2">
      <c r="C267" s="9"/>
      <c r="D267" s="9"/>
    </row>
    <row r="268" spans="3:4" x14ac:dyDescent="0.2">
      <c r="C268" s="9"/>
      <c r="D268" s="9"/>
    </row>
    <row r="269" spans="3:4" x14ac:dyDescent="0.2">
      <c r="C269" s="9"/>
      <c r="D269" s="9"/>
    </row>
    <row r="270" spans="3:4" x14ac:dyDescent="0.2">
      <c r="C270" s="9"/>
      <c r="D270" s="9"/>
    </row>
    <row r="271" spans="3:4" x14ac:dyDescent="0.2">
      <c r="C271" s="9"/>
      <c r="D271" s="9"/>
    </row>
    <row r="272" spans="3:4" x14ac:dyDescent="0.2">
      <c r="C272" s="9"/>
      <c r="D272" s="9"/>
    </row>
    <row r="273" spans="3:4" x14ac:dyDescent="0.2">
      <c r="C273" s="9"/>
      <c r="D273" s="9"/>
    </row>
    <row r="274" spans="3:4" x14ac:dyDescent="0.2">
      <c r="C274" s="9"/>
      <c r="D274" s="9"/>
    </row>
    <row r="275" spans="3:4" x14ac:dyDescent="0.2">
      <c r="C275" s="9"/>
      <c r="D275" s="9"/>
    </row>
    <row r="276" spans="3:4" x14ac:dyDescent="0.2">
      <c r="C276" s="9"/>
      <c r="D276" s="9"/>
    </row>
    <row r="277" spans="3:4" x14ac:dyDescent="0.2">
      <c r="C277" s="9"/>
      <c r="D277" s="9"/>
    </row>
    <row r="278" spans="3:4" x14ac:dyDescent="0.2">
      <c r="C278" s="9"/>
      <c r="D278" s="9"/>
    </row>
    <row r="279" spans="3:4" x14ac:dyDescent="0.2">
      <c r="C279" s="9"/>
      <c r="D279" s="9"/>
    </row>
    <row r="280" spans="3:4" x14ac:dyDescent="0.2">
      <c r="C280" s="9"/>
      <c r="D280" s="9"/>
    </row>
    <row r="281" spans="3:4" x14ac:dyDescent="0.2">
      <c r="C281" s="9"/>
      <c r="D281" s="9"/>
    </row>
    <row r="282" spans="3:4" x14ac:dyDescent="0.2">
      <c r="C282" s="9"/>
      <c r="D282" s="9"/>
    </row>
    <row r="283" spans="3:4" x14ac:dyDescent="0.2">
      <c r="C283" s="9"/>
      <c r="D283" s="9"/>
    </row>
    <row r="284" spans="3:4" x14ac:dyDescent="0.2">
      <c r="C284" s="9"/>
      <c r="D284" s="9"/>
    </row>
    <row r="285" spans="3:4" x14ac:dyDescent="0.2">
      <c r="C285" s="9"/>
      <c r="D285" s="9"/>
    </row>
    <row r="286" spans="3:4" x14ac:dyDescent="0.2">
      <c r="C286" s="9"/>
      <c r="D286" s="9"/>
    </row>
    <row r="287" spans="3:4" x14ac:dyDescent="0.2">
      <c r="C287" s="9"/>
      <c r="D287" s="9"/>
    </row>
    <row r="288" spans="3:4" x14ac:dyDescent="0.2">
      <c r="C288" s="9"/>
      <c r="D288" s="9"/>
    </row>
    <row r="289" spans="3:4" x14ac:dyDescent="0.2">
      <c r="C289" s="9"/>
      <c r="D289" s="9"/>
    </row>
    <row r="290" spans="3:4" x14ac:dyDescent="0.2">
      <c r="C290" s="9"/>
      <c r="D290" s="9"/>
    </row>
    <row r="291" spans="3:4" x14ac:dyDescent="0.2">
      <c r="C291" s="9"/>
      <c r="D291" s="9"/>
    </row>
    <row r="292" spans="3:4" x14ac:dyDescent="0.2">
      <c r="C292" s="9"/>
      <c r="D292" s="9"/>
    </row>
    <row r="293" spans="3:4" x14ac:dyDescent="0.2">
      <c r="C293" s="9"/>
      <c r="D293" s="9"/>
    </row>
    <row r="294" spans="3:4" x14ac:dyDescent="0.2">
      <c r="C294" s="9"/>
      <c r="D294" s="9"/>
    </row>
    <row r="295" spans="3:4" x14ac:dyDescent="0.2">
      <c r="C295" s="9"/>
      <c r="D295" s="9"/>
    </row>
    <row r="296" spans="3:4" x14ac:dyDescent="0.2">
      <c r="C296" s="9"/>
      <c r="D296" s="9"/>
    </row>
    <row r="297" spans="3:4" x14ac:dyDescent="0.2">
      <c r="C297" s="9"/>
      <c r="D297" s="9"/>
    </row>
    <row r="298" spans="3:4" x14ac:dyDescent="0.2">
      <c r="C298" s="9"/>
      <c r="D298" s="9"/>
    </row>
    <row r="299" spans="3:4" x14ac:dyDescent="0.2">
      <c r="C299" s="9"/>
      <c r="D299" s="9"/>
    </row>
    <row r="300" spans="3:4" x14ac:dyDescent="0.2">
      <c r="C300" s="9"/>
      <c r="D300" s="9"/>
    </row>
    <row r="301" spans="3:4" x14ac:dyDescent="0.2">
      <c r="C301" s="9"/>
      <c r="D301" s="9"/>
    </row>
    <row r="302" spans="3:4" x14ac:dyDescent="0.2">
      <c r="C302" s="9"/>
      <c r="D302" s="9"/>
    </row>
    <row r="303" spans="3:4" x14ac:dyDescent="0.2">
      <c r="C303" s="9"/>
      <c r="D303" s="9"/>
    </row>
    <row r="304" spans="3:4" x14ac:dyDescent="0.2">
      <c r="C304" s="9"/>
      <c r="D304" s="9"/>
    </row>
    <row r="305" spans="3:4" x14ac:dyDescent="0.2">
      <c r="C305" s="9"/>
      <c r="D305" s="9"/>
    </row>
    <row r="306" spans="3:4" x14ac:dyDescent="0.2">
      <c r="C306" s="9"/>
      <c r="D306" s="9"/>
    </row>
    <row r="307" spans="3:4" x14ac:dyDescent="0.2">
      <c r="C307" s="9"/>
      <c r="D307" s="9"/>
    </row>
    <row r="308" spans="3:4" x14ac:dyDescent="0.2">
      <c r="C308" s="9"/>
      <c r="D308" s="9"/>
    </row>
    <row r="309" spans="3:4" x14ac:dyDescent="0.2">
      <c r="C309" s="9"/>
      <c r="D309" s="9"/>
    </row>
    <row r="310" spans="3:4" x14ac:dyDescent="0.2">
      <c r="C310" s="9"/>
      <c r="D310" s="9"/>
    </row>
    <row r="311" spans="3:4" x14ac:dyDescent="0.2">
      <c r="C311" s="9"/>
      <c r="D311" s="9"/>
    </row>
    <row r="312" spans="3:4" x14ac:dyDescent="0.2">
      <c r="C312" s="9"/>
      <c r="D312" s="9"/>
    </row>
    <row r="313" spans="3:4" x14ac:dyDescent="0.2">
      <c r="C313" s="9"/>
      <c r="D313" s="9"/>
    </row>
    <row r="314" spans="3:4" x14ac:dyDescent="0.2">
      <c r="C314" s="9"/>
      <c r="D314" s="9"/>
    </row>
    <row r="315" spans="3:4" x14ac:dyDescent="0.2">
      <c r="C315" s="9"/>
      <c r="D315" s="9"/>
    </row>
    <row r="316" spans="3:4" x14ac:dyDescent="0.2">
      <c r="C316" s="9"/>
      <c r="D316" s="9"/>
    </row>
    <row r="317" spans="3:4" x14ac:dyDescent="0.2">
      <c r="C317" s="9"/>
      <c r="D317" s="9"/>
    </row>
    <row r="318" spans="3:4" x14ac:dyDescent="0.2">
      <c r="C318" s="9"/>
      <c r="D318" s="9"/>
    </row>
    <row r="319" spans="3:4" x14ac:dyDescent="0.2">
      <c r="C319" s="9"/>
      <c r="D319" s="9"/>
    </row>
    <row r="320" spans="3:4" x14ac:dyDescent="0.2">
      <c r="C320" s="9"/>
      <c r="D320" s="9"/>
    </row>
    <row r="321" spans="3:4" x14ac:dyDescent="0.2">
      <c r="C321" s="9"/>
      <c r="D321" s="9"/>
    </row>
    <row r="322" spans="3:4" x14ac:dyDescent="0.2">
      <c r="C322" s="9"/>
      <c r="D322" s="9"/>
    </row>
    <row r="323" spans="3:4" x14ac:dyDescent="0.2">
      <c r="C323" s="9"/>
      <c r="D323" s="9"/>
    </row>
    <row r="324" spans="3:4" x14ac:dyDescent="0.2">
      <c r="C324" s="9"/>
      <c r="D324" s="9"/>
    </row>
    <row r="325" spans="3:4" x14ac:dyDescent="0.2">
      <c r="C325" s="9"/>
      <c r="D325" s="9"/>
    </row>
    <row r="326" spans="3:4" x14ac:dyDescent="0.2">
      <c r="C326" s="9"/>
      <c r="D326" s="9"/>
    </row>
    <row r="327" spans="3:4" x14ac:dyDescent="0.2">
      <c r="C327" s="9"/>
      <c r="D327" s="9"/>
    </row>
    <row r="328" spans="3:4" x14ac:dyDescent="0.2">
      <c r="C328" s="9"/>
      <c r="D328" s="9"/>
    </row>
    <row r="329" spans="3:4" x14ac:dyDescent="0.2">
      <c r="C329" s="9"/>
      <c r="D329" s="9"/>
    </row>
    <row r="330" spans="3:4" x14ac:dyDescent="0.2">
      <c r="C330" s="9"/>
      <c r="D330" s="9"/>
    </row>
    <row r="331" spans="3:4" x14ac:dyDescent="0.2">
      <c r="C331" s="9"/>
      <c r="D331" s="9"/>
    </row>
    <row r="332" spans="3:4" x14ac:dyDescent="0.2">
      <c r="C332" s="9"/>
      <c r="D332" s="9"/>
    </row>
    <row r="333" spans="3:4" x14ac:dyDescent="0.2">
      <c r="C333" s="9"/>
      <c r="D333" s="9"/>
    </row>
    <row r="334" spans="3:4" x14ac:dyDescent="0.2">
      <c r="C334" s="9"/>
      <c r="D334" s="9"/>
    </row>
    <row r="335" spans="3:4" x14ac:dyDescent="0.2">
      <c r="C335" s="9"/>
      <c r="D335" s="9"/>
    </row>
    <row r="336" spans="3:4" x14ac:dyDescent="0.2">
      <c r="C336" s="9"/>
      <c r="D336" s="9"/>
    </row>
    <row r="337" spans="3:4" x14ac:dyDescent="0.2">
      <c r="C337" s="9"/>
      <c r="D337" s="9"/>
    </row>
    <row r="338" spans="3:4" x14ac:dyDescent="0.2">
      <c r="C338" s="9"/>
      <c r="D338" s="9"/>
    </row>
    <row r="339" spans="3:4" x14ac:dyDescent="0.2">
      <c r="C339" s="9"/>
      <c r="D339" s="9"/>
    </row>
    <row r="340" spans="3:4" x14ac:dyDescent="0.2">
      <c r="C340" s="9"/>
      <c r="D340" s="9"/>
    </row>
    <row r="341" spans="3:4" x14ac:dyDescent="0.2">
      <c r="C341" s="9"/>
      <c r="D341" s="9"/>
    </row>
    <row r="342" spans="3:4" x14ac:dyDescent="0.2">
      <c r="C342" s="9"/>
      <c r="D342" s="9"/>
    </row>
    <row r="343" spans="3:4" x14ac:dyDescent="0.2">
      <c r="C343" s="9"/>
      <c r="D343" s="9"/>
    </row>
    <row r="344" spans="3:4" x14ac:dyDescent="0.2">
      <c r="C344" s="9"/>
      <c r="D344" s="9"/>
    </row>
    <row r="345" spans="3:4" x14ac:dyDescent="0.2">
      <c r="C345" s="9"/>
      <c r="D345" s="9"/>
    </row>
    <row r="346" spans="3:4" x14ac:dyDescent="0.2">
      <c r="C346" s="9"/>
      <c r="D346" s="9"/>
    </row>
    <row r="347" spans="3:4" x14ac:dyDescent="0.2">
      <c r="C347" s="9"/>
      <c r="D347" s="9"/>
    </row>
    <row r="348" spans="3:4" x14ac:dyDescent="0.2">
      <c r="C348" s="9"/>
      <c r="D348" s="9"/>
    </row>
    <row r="349" spans="3:4" x14ac:dyDescent="0.2">
      <c r="C349" s="9"/>
      <c r="D349" s="9"/>
    </row>
    <row r="350" spans="3:4" x14ac:dyDescent="0.2">
      <c r="C350" s="9"/>
      <c r="D350" s="9"/>
    </row>
    <row r="351" spans="3:4" x14ac:dyDescent="0.2">
      <c r="C351" s="9"/>
      <c r="D351" s="9"/>
    </row>
    <row r="352" spans="3:4" x14ac:dyDescent="0.2">
      <c r="C352" s="9"/>
      <c r="D352" s="9"/>
    </row>
    <row r="353" spans="3:4" x14ac:dyDescent="0.2">
      <c r="C353" s="9"/>
      <c r="D353" s="9"/>
    </row>
    <row r="354" spans="3:4" x14ac:dyDescent="0.2">
      <c r="C354" s="9"/>
      <c r="D354" s="9"/>
    </row>
    <row r="355" spans="3:4" x14ac:dyDescent="0.2">
      <c r="C355" s="9"/>
      <c r="D355" s="9"/>
    </row>
    <row r="356" spans="3:4" x14ac:dyDescent="0.2">
      <c r="C356" s="9"/>
      <c r="D356" s="9"/>
    </row>
    <row r="357" spans="3:4" x14ac:dyDescent="0.2">
      <c r="C357" s="9"/>
      <c r="D357" s="9"/>
    </row>
    <row r="358" spans="3:4" x14ac:dyDescent="0.2">
      <c r="C358" s="9"/>
      <c r="D358" s="9"/>
    </row>
    <row r="359" spans="3:4" x14ac:dyDescent="0.2">
      <c r="C359" s="9"/>
      <c r="D359" s="9"/>
    </row>
    <row r="360" spans="3:4" x14ac:dyDescent="0.2">
      <c r="C360" s="9"/>
      <c r="D360" s="9"/>
    </row>
    <row r="361" spans="3:4" x14ac:dyDescent="0.2">
      <c r="C361" s="9"/>
      <c r="D361" s="9"/>
    </row>
    <row r="362" spans="3:4" x14ac:dyDescent="0.2">
      <c r="C362" s="9"/>
      <c r="D362" s="9"/>
    </row>
    <row r="363" spans="3:4" x14ac:dyDescent="0.2">
      <c r="C363" s="9"/>
      <c r="D363" s="9"/>
    </row>
    <row r="364" spans="3:4" x14ac:dyDescent="0.2">
      <c r="C364" s="9"/>
      <c r="D364" s="9"/>
    </row>
    <row r="365" spans="3:4" x14ac:dyDescent="0.2">
      <c r="C365" s="9"/>
      <c r="D365" s="9"/>
    </row>
    <row r="366" spans="3:4" x14ac:dyDescent="0.2">
      <c r="C366" s="9"/>
      <c r="D366" s="9"/>
    </row>
    <row r="367" spans="3:4" x14ac:dyDescent="0.2">
      <c r="C367" s="9"/>
      <c r="D367" s="9"/>
    </row>
    <row r="368" spans="3:4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  <row r="6933" spans="3:4" x14ac:dyDescent="0.2">
      <c r="C6933" s="9"/>
      <c r="D6933" s="9"/>
    </row>
    <row r="6934" spans="3:4" x14ac:dyDescent="0.2">
      <c r="C6934" s="9"/>
      <c r="D6934" s="9"/>
    </row>
    <row r="6935" spans="3:4" x14ac:dyDescent="0.2">
      <c r="C6935" s="9"/>
      <c r="D6935" s="9"/>
    </row>
    <row r="6936" spans="3:4" x14ac:dyDescent="0.2">
      <c r="C6936" s="9"/>
      <c r="D6936" s="9"/>
    </row>
    <row r="6937" spans="3:4" x14ac:dyDescent="0.2">
      <c r="C6937" s="9"/>
      <c r="D6937" s="9"/>
    </row>
  </sheetData>
  <sortState xmlns:xlrd2="http://schemas.microsoft.com/office/spreadsheetml/2017/richdata2" ref="A21:T54">
    <sortCondition ref="C21:C54"/>
  </sortState>
  <phoneticPr fontId="8" type="noConversion"/>
  <hyperlinks>
    <hyperlink ref="H62311" r:id="rId1" display="http://vsolj.cetus-net.org/bulletin.html" xr:uid="{00000000-0004-0000-0000-000000000000}"/>
    <hyperlink ref="H62304" r:id="rId2" display="https://www.aavso.org/ejaavso" xr:uid="{00000000-0004-0000-0000-000001000000}"/>
    <hyperlink ref="I62311" r:id="rId3" display="http://vsolj.cetus-net.org/bulletin.html" xr:uid="{00000000-0004-0000-0000-000002000000}"/>
    <hyperlink ref="AQ55954" r:id="rId4" display="http://cdsbib.u-strasbg.fr/cgi-bin/cdsbib?1990RMxAA..21..381G" xr:uid="{00000000-0004-0000-0000-000003000000}"/>
    <hyperlink ref="H62308" r:id="rId5" display="https://www.aavso.org/ejaavso" xr:uid="{00000000-0004-0000-0000-000004000000}"/>
    <hyperlink ref="AP3318" r:id="rId6" display="http://cdsbib.u-strasbg.fr/cgi-bin/cdsbib?1990RMxAA..21..381G" xr:uid="{00000000-0004-0000-0000-000005000000}"/>
    <hyperlink ref="AP3321" r:id="rId7" display="http://cdsbib.u-strasbg.fr/cgi-bin/cdsbib?1990RMxAA..21..381G" xr:uid="{00000000-0004-0000-0000-000006000000}"/>
    <hyperlink ref="AP3319" r:id="rId8" display="http://cdsbib.u-strasbg.fr/cgi-bin/cdsbib?1990RMxAA..21..381G" xr:uid="{00000000-0004-0000-0000-000007000000}"/>
    <hyperlink ref="AP3303" r:id="rId9" display="http://cdsbib.u-strasbg.fr/cgi-bin/cdsbib?1990RMxAA..21..381G" xr:uid="{00000000-0004-0000-0000-000008000000}"/>
    <hyperlink ref="AQ3532" r:id="rId10" display="http://cdsbib.u-strasbg.fr/cgi-bin/cdsbib?1990RMxAA..21..381G" xr:uid="{00000000-0004-0000-0000-000009000000}"/>
    <hyperlink ref="AQ3536" r:id="rId11" display="http://cdsbib.u-strasbg.fr/cgi-bin/cdsbib?1990RMxAA..21..381G" xr:uid="{00000000-0004-0000-0000-00000A000000}"/>
    <hyperlink ref="AQ63224" r:id="rId12" display="http://cdsbib.u-strasbg.fr/cgi-bin/cdsbib?1990RMxAA..21..381G" xr:uid="{00000000-0004-0000-0000-00000B000000}"/>
    <hyperlink ref="I424" r:id="rId13" display="http://vsolj.cetus-net.org/bulletin.html" xr:uid="{00000000-0004-0000-0000-00000C000000}"/>
    <hyperlink ref="H424" r:id="rId14" display="http://vsolj.cetus-net.org/bulletin.html" xr:uid="{00000000-0004-0000-0000-00000D000000}"/>
    <hyperlink ref="AQ63885" r:id="rId15" display="http://cdsbib.u-strasbg.fr/cgi-bin/cdsbib?1990RMxAA..21..381G" xr:uid="{00000000-0004-0000-0000-00000E000000}"/>
    <hyperlink ref="AQ63884" r:id="rId16" display="http://cdsbib.u-strasbg.fr/cgi-bin/cdsbib?1990RMxAA..21..381G" xr:uid="{00000000-0004-0000-0000-00000F000000}"/>
    <hyperlink ref="AP1594" r:id="rId17" display="http://cdsbib.u-strasbg.fr/cgi-bin/cdsbib?1990RMxAA..21..381G" xr:uid="{00000000-0004-0000-0000-000010000000}"/>
    <hyperlink ref="AP1612" r:id="rId18" display="http://cdsbib.u-strasbg.fr/cgi-bin/cdsbib?1990RMxAA..21..381G" xr:uid="{00000000-0004-0000-0000-000011000000}"/>
    <hyperlink ref="AP1613" r:id="rId19" display="http://cdsbib.u-strasbg.fr/cgi-bin/cdsbib?1990RMxAA..21..381G" xr:uid="{00000000-0004-0000-0000-000012000000}"/>
    <hyperlink ref="AP1609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0"/>
  <sheetViews>
    <sheetView workbookViewId="0">
      <selection activeCell="A16" sqref="A16:C20"/>
    </sheetView>
  </sheetViews>
  <sheetFormatPr defaultRowHeight="12.75" x14ac:dyDescent="0.2"/>
  <cols>
    <col min="1" max="1" width="19.7109375" style="9" customWidth="1"/>
    <col min="2" max="2" width="4.42578125" style="11" customWidth="1"/>
    <col min="3" max="3" width="12.7109375" style="9" customWidth="1"/>
    <col min="4" max="4" width="5.42578125" style="11" customWidth="1"/>
    <col min="5" max="5" width="14.85546875" style="11" customWidth="1"/>
    <col min="6" max="6" width="9.140625" style="11"/>
    <col min="7" max="7" width="12" style="11" customWidth="1"/>
    <col min="8" max="8" width="14.140625" style="9" customWidth="1"/>
    <col min="9" max="9" width="22.5703125" style="11" customWidth="1"/>
    <col min="10" max="10" width="25.140625" style="11" customWidth="1"/>
    <col min="11" max="11" width="15.7109375" style="11" customWidth="1"/>
    <col min="12" max="12" width="14.140625" style="11" customWidth="1"/>
    <col min="13" max="13" width="9.5703125" style="11" customWidth="1"/>
    <col min="14" max="14" width="14.140625" style="11" customWidth="1"/>
    <col min="15" max="15" width="23.42578125" style="11" customWidth="1"/>
    <col min="16" max="16" width="16.5703125" style="11" customWidth="1"/>
    <col min="17" max="17" width="41" style="11" customWidth="1"/>
    <col min="18" max="16384" width="9.140625" style="11"/>
  </cols>
  <sheetData>
    <row r="1" spans="1:16" ht="15.75" x14ac:dyDescent="0.25">
      <c r="A1" s="37" t="s">
        <v>52</v>
      </c>
      <c r="I1" s="38" t="s">
        <v>53</v>
      </c>
      <c r="J1" s="39" t="s">
        <v>54</v>
      </c>
    </row>
    <row r="2" spans="1:16" x14ac:dyDescent="0.2">
      <c r="I2" s="40" t="s">
        <v>55</v>
      </c>
      <c r="J2" s="41" t="s">
        <v>56</v>
      </c>
    </row>
    <row r="3" spans="1:16" x14ac:dyDescent="0.2">
      <c r="A3" s="42" t="s">
        <v>57</v>
      </c>
      <c r="I3" s="40" t="s">
        <v>58</v>
      </c>
      <c r="J3" s="41" t="s">
        <v>59</v>
      </c>
    </row>
    <row r="4" spans="1:16" x14ac:dyDescent="0.2">
      <c r="I4" s="40" t="s">
        <v>60</v>
      </c>
      <c r="J4" s="41" t="s">
        <v>59</v>
      </c>
    </row>
    <row r="5" spans="1:16" ht="13.5" thickBot="1" x14ac:dyDescent="0.25">
      <c r="I5" s="43" t="s">
        <v>61</v>
      </c>
      <c r="J5" s="44" t="s">
        <v>62</v>
      </c>
    </row>
    <row r="10" spans="1:16" ht="13.5" thickBot="1" x14ac:dyDescent="0.25"/>
    <row r="11" spans="1:16" ht="12.75" customHeight="1" thickBot="1" x14ac:dyDescent="0.25">
      <c r="A11" s="9" t="str">
        <f t="shared" ref="A11:A20" si="0">P11</f>
        <v>BAVM 186 </v>
      </c>
      <c r="B11" s="13" t="str">
        <f t="shared" ref="B11:B20" si="1">IF(H11=INT(H11),"I","II")</f>
        <v>I</v>
      </c>
      <c r="C11" s="9">
        <f t="shared" ref="C11:C20" si="2">1*G11</f>
        <v>53863.475599999998</v>
      </c>
      <c r="D11" s="11" t="str">
        <f t="shared" ref="D11:D20" si="3">VLOOKUP(F11,I$1:J$5,2,FALSE)</f>
        <v>vis</v>
      </c>
      <c r="E11" s="45">
        <f>VLOOKUP(C11,Active!C$21:E$971,3,FALSE)</f>
        <v>7955.0172095881908</v>
      </c>
      <c r="F11" s="13" t="s">
        <v>61</v>
      </c>
      <c r="G11" s="11" t="str">
        <f t="shared" ref="G11:G20" si="4">MID(I11,3,LEN(I11)-3)</f>
        <v>53863.4756</v>
      </c>
      <c r="H11" s="9">
        <f t="shared" ref="H11:H20" si="5">1*K11</f>
        <v>7955</v>
      </c>
      <c r="I11" s="46" t="s">
        <v>63</v>
      </c>
      <c r="J11" s="47" t="s">
        <v>64</v>
      </c>
      <c r="K11" s="46">
        <v>7955</v>
      </c>
      <c r="L11" s="46" t="s">
        <v>65</v>
      </c>
      <c r="M11" s="47" t="s">
        <v>66</v>
      </c>
      <c r="N11" s="47" t="s">
        <v>67</v>
      </c>
      <c r="O11" s="48" t="s">
        <v>68</v>
      </c>
      <c r="P11" s="49" t="s">
        <v>69</v>
      </c>
    </row>
    <row r="12" spans="1:16" ht="12.75" customHeight="1" thickBot="1" x14ac:dyDescent="0.25">
      <c r="A12" s="9" t="str">
        <f t="shared" si="0"/>
        <v>BAVM 214 </v>
      </c>
      <c r="B12" s="13" t="str">
        <f t="shared" si="1"/>
        <v>II</v>
      </c>
      <c r="C12" s="9">
        <f t="shared" si="2"/>
        <v>54921.523399999998</v>
      </c>
      <c r="D12" s="11" t="str">
        <f t="shared" si="3"/>
        <v>vis</v>
      </c>
      <c r="E12" s="45">
        <f>VLOOKUP(C12,Active!C$21:E$971,3,FALSE)</f>
        <v>11206.547019053465</v>
      </c>
      <c r="F12" s="13" t="s">
        <v>61</v>
      </c>
      <c r="G12" s="11" t="str">
        <f t="shared" si="4"/>
        <v>54921.5234</v>
      </c>
      <c r="H12" s="9">
        <f t="shared" si="5"/>
        <v>11206.5</v>
      </c>
      <c r="I12" s="46" t="s">
        <v>70</v>
      </c>
      <c r="J12" s="47" t="s">
        <v>71</v>
      </c>
      <c r="K12" s="46" t="s">
        <v>72</v>
      </c>
      <c r="L12" s="46" t="s">
        <v>73</v>
      </c>
      <c r="M12" s="47" t="s">
        <v>66</v>
      </c>
      <c r="N12" s="47" t="s">
        <v>67</v>
      </c>
      <c r="O12" s="48" t="s">
        <v>68</v>
      </c>
      <c r="P12" s="49" t="s">
        <v>74</v>
      </c>
    </row>
    <row r="13" spans="1:16" ht="12.75" customHeight="1" thickBot="1" x14ac:dyDescent="0.25">
      <c r="A13" s="9" t="str">
        <f t="shared" si="0"/>
        <v>BAVM 220 </v>
      </c>
      <c r="B13" s="13" t="str">
        <f t="shared" si="1"/>
        <v>I</v>
      </c>
      <c r="C13" s="9">
        <f t="shared" si="2"/>
        <v>55309.564899999998</v>
      </c>
      <c r="D13" s="11" t="str">
        <f t="shared" si="3"/>
        <v>vis</v>
      </c>
      <c r="E13" s="45">
        <f>VLOOKUP(C13,Active!C$21:E$971,3,FALSE)</f>
        <v>12399.053165334963</v>
      </c>
      <c r="F13" s="13" t="s">
        <v>61</v>
      </c>
      <c r="G13" s="11" t="str">
        <f t="shared" si="4"/>
        <v>55309.5649</v>
      </c>
      <c r="H13" s="9">
        <f t="shared" si="5"/>
        <v>12399</v>
      </c>
      <c r="I13" s="46" t="s">
        <v>75</v>
      </c>
      <c r="J13" s="47" t="s">
        <v>76</v>
      </c>
      <c r="K13" s="46" t="s">
        <v>77</v>
      </c>
      <c r="L13" s="46" t="s">
        <v>78</v>
      </c>
      <c r="M13" s="47" t="s">
        <v>66</v>
      </c>
      <c r="N13" s="47" t="s">
        <v>67</v>
      </c>
      <c r="O13" s="48" t="s">
        <v>68</v>
      </c>
      <c r="P13" s="49" t="s">
        <v>79</v>
      </c>
    </row>
    <row r="14" spans="1:16" ht="12.75" customHeight="1" thickBot="1" x14ac:dyDescent="0.25">
      <c r="A14" s="9" t="str">
        <f t="shared" si="0"/>
        <v> JAAVSO 39;177 </v>
      </c>
      <c r="B14" s="13" t="str">
        <f t="shared" si="1"/>
        <v>I</v>
      </c>
      <c r="C14" s="9">
        <f t="shared" si="2"/>
        <v>55639.525300000001</v>
      </c>
      <c r="D14" s="11" t="str">
        <f t="shared" si="3"/>
        <v>vis</v>
      </c>
      <c r="E14" s="45">
        <f>VLOOKUP(C14,Active!C$21:E$971,3,FALSE)</f>
        <v>13413.067916410573</v>
      </c>
      <c r="F14" s="13" t="s">
        <v>61</v>
      </c>
      <c r="G14" s="11" t="str">
        <f t="shared" si="4"/>
        <v>55639.5253</v>
      </c>
      <c r="H14" s="9">
        <f t="shared" si="5"/>
        <v>13413</v>
      </c>
      <c r="I14" s="46" t="s">
        <v>80</v>
      </c>
      <c r="J14" s="47" t="s">
        <v>81</v>
      </c>
      <c r="K14" s="46" t="s">
        <v>82</v>
      </c>
      <c r="L14" s="46" t="s">
        <v>83</v>
      </c>
      <c r="M14" s="47" t="s">
        <v>66</v>
      </c>
      <c r="N14" s="47" t="s">
        <v>61</v>
      </c>
      <c r="O14" s="48" t="s">
        <v>84</v>
      </c>
      <c r="P14" s="48" t="s">
        <v>85</v>
      </c>
    </row>
    <row r="15" spans="1:16" ht="12.75" customHeight="1" thickBot="1" x14ac:dyDescent="0.25">
      <c r="A15" s="9" t="str">
        <f t="shared" si="0"/>
        <v>BAVM 234 </v>
      </c>
      <c r="B15" s="13" t="str">
        <f t="shared" si="1"/>
        <v>I</v>
      </c>
      <c r="C15" s="9">
        <f t="shared" si="2"/>
        <v>56390.554900000003</v>
      </c>
      <c r="D15" s="11" t="str">
        <f t="shared" si="3"/>
        <v>vis</v>
      </c>
      <c r="E15" s="45">
        <f>VLOOKUP(C15,Active!C$21:E$971,3,FALSE)</f>
        <v>15721.087584511377</v>
      </c>
      <c r="F15" s="13" t="s">
        <v>61</v>
      </c>
      <c r="G15" s="11" t="str">
        <f t="shared" si="4"/>
        <v>56390.5549</v>
      </c>
      <c r="H15" s="9">
        <f t="shared" si="5"/>
        <v>15721</v>
      </c>
      <c r="I15" s="46" t="s">
        <v>93</v>
      </c>
      <c r="J15" s="47" t="s">
        <v>94</v>
      </c>
      <c r="K15" s="46" t="s">
        <v>95</v>
      </c>
      <c r="L15" s="46" t="s">
        <v>96</v>
      </c>
      <c r="M15" s="47" t="s">
        <v>66</v>
      </c>
      <c r="N15" s="47" t="s">
        <v>61</v>
      </c>
      <c r="O15" s="48" t="s">
        <v>97</v>
      </c>
      <c r="P15" s="49" t="s">
        <v>98</v>
      </c>
    </row>
    <row r="16" spans="1:16" ht="12.75" customHeight="1" thickBot="1" x14ac:dyDescent="0.25">
      <c r="A16" s="9" t="str">
        <f t="shared" si="0"/>
        <v>IBVS 6018 </v>
      </c>
      <c r="B16" s="13" t="str">
        <f t="shared" si="1"/>
        <v>I</v>
      </c>
      <c r="C16" s="9">
        <f t="shared" si="2"/>
        <v>55682.805099999998</v>
      </c>
      <c r="D16" s="11" t="str">
        <f t="shared" si="3"/>
        <v>vis</v>
      </c>
      <c r="E16" s="45" t="e">
        <f>VLOOKUP(C16,Active!C$21:E$971,3,FALSE)</f>
        <v>#N/A</v>
      </c>
      <c r="F16" s="13" t="s">
        <v>61</v>
      </c>
      <c r="G16" s="11" t="str">
        <f t="shared" si="4"/>
        <v>55682.8051</v>
      </c>
      <c r="H16" s="9">
        <f t="shared" si="5"/>
        <v>13546</v>
      </c>
      <c r="I16" s="46" t="s">
        <v>86</v>
      </c>
      <c r="J16" s="47" t="s">
        <v>87</v>
      </c>
      <c r="K16" s="46" t="s">
        <v>88</v>
      </c>
      <c r="L16" s="46" t="s">
        <v>89</v>
      </c>
      <c r="M16" s="47" t="s">
        <v>66</v>
      </c>
      <c r="N16" s="47" t="s">
        <v>90</v>
      </c>
      <c r="O16" s="48" t="s">
        <v>91</v>
      </c>
      <c r="P16" s="49" t="s">
        <v>92</v>
      </c>
    </row>
    <row r="17" spans="1:16" ht="12.75" customHeight="1" thickBot="1" x14ac:dyDescent="0.25">
      <c r="A17" s="9" t="str">
        <f t="shared" si="0"/>
        <v>BAVM 241 (=IBVS 6157) </v>
      </c>
      <c r="B17" s="13" t="str">
        <f t="shared" si="1"/>
        <v>II</v>
      </c>
      <c r="C17" s="9">
        <f t="shared" si="2"/>
        <v>56712.538800000002</v>
      </c>
      <c r="D17" s="11" t="str">
        <f t="shared" si="3"/>
        <v>vis</v>
      </c>
      <c r="E17" s="45">
        <f>VLOOKUP(C17,Active!C$21:E$971,3,FALSE)</f>
        <v>16710.589428395826</v>
      </c>
      <c r="F17" s="13" t="s">
        <v>61</v>
      </c>
      <c r="G17" s="11" t="str">
        <f t="shared" si="4"/>
        <v>56712.5388</v>
      </c>
      <c r="H17" s="9">
        <f t="shared" si="5"/>
        <v>16710.5</v>
      </c>
      <c r="I17" s="46" t="s">
        <v>99</v>
      </c>
      <c r="J17" s="47" t="s">
        <v>100</v>
      </c>
      <c r="K17" s="46" t="s">
        <v>101</v>
      </c>
      <c r="L17" s="46" t="s">
        <v>102</v>
      </c>
      <c r="M17" s="47" t="s">
        <v>66</v>
      </c>
      <c r="N17" s="47" t="s">
        <v>61</v>
      </c>
      <c r="O17" s="48" t="s">
        <v>97</v>
      </c>
      <c r="P17" s="49" t="s">
        <v>103</v>
      </c>
    </row>
    <row r="18" spans="1:16" ht="12.75" customHeight="1" thickBot="1" x14ac:dyDescent="0.25">
      <c r="A18" s="9" t="str">
        <f t="shared" si="0"/>
        <v>BAVM 241 (=IBVS 6157) </v>
      </c>
      <c r="B18" s="13" t="str">
        <f t="shared" si="1"/>
        <v>I</v>
      </c>
      <c r="C18" s="9">
        <f t="shared" si="2"/>
        <v>56712.701399999998</v>
      </c>
      <c r="D18" s="11" t="str">
        <f t="shared" si="3"/>
        <v>vis</v>
      </c>
      <c r="E18" s="45">
        <f>VLOOKUP(C18,Active!C$21:E$971,3,FALSE)</f>
        <v>16711.089121081735</v>
      </c>
      <c r="F18" s="13" t="s">
        <v>61</v>
      </c>
      <c r="G18" s="11" t="str">
        <f t="shared" si="4"/>
        <v>56712.7014</v>
      </c>
      <c r="H18" s="9">
        <f t="shared" si="5"/>
        <v>16711</v>
      </c>
      <c r="I18" s="46" t="s">
        <v>104</v>
      </c>
      <c r="J18" s="47" t="s">
        <v>105</v>
      </c>
      <c r="K18" s="46" t="s">
        <v>106</v>
      </c>
      <c r="L18" s="46" t="s">
        <v>107</v>
      </c>
      <c r="M18" s="47" t="s">
        <v>66</v>
      </c>
      <c r="N18" s="47" t="s">
        <v>61</v>
      </c>
      <c r="O18" s="48" t="s">
        <v>97</v>
      </c>
      <c r="P18" s="49" t="s">
        <v>103</v>
      </c>
    </row>
    <row r="19" spans="1:16" ht="12.75" customHeight="1" thickBot="1" x14ac:dyDescent="0.25">
      <c r="A19" s="9" t="str">
        <f t="shared" si="0"/>
        <v>BAVM 241 (=IBVS 6157) </v>
      </c>
      <c r="B19" s="13" t="str">
        <f t="shared" si="1"/>
        <v>II</v>
      </c>
      <c r="C19" s="9">
        <f t="shared" si="2"/>
        <v>56772.413800000002</v>
      </c>
      <c r="D19" s="11" t="str">
        <f t="shared" si="3"/>
        <v>vis</v>
      </c>
      <c r="E19" s="45">
        <f>VLOOKUP(C19,Active!C$21:E$971,3,FALSE)</f>
        <v>16894.593730792873</v>
      </c>
      <c r="F19" s="13" t="s">
        <v>61</v>
      </c>
      <c r="G19" s="11" t="str">
        <f t="shared" si="4"/>
        <v>56772.4138</v>
      </c>
      <c r="H19" s="9">
        <f t="shared" si="5"/>
        <v>16894.5</v>
      </c>
      <c r="I19" s="46" t="s">
        <v>108</v>
      </c>
      <c r="J19" s="47" t="s">
        <v>109</v>
      </c>
      <c r="K19" s="46" t="s">
        <v>110</v>
      </c>
      <c r="L19" s="46" t="s">
        <v>111</v>
      </c>
      <c r="M19" s="47" t="s">
        <v>66</v>
      </c>
      <c r="N19" s="47" t="s">
        <v>61</v>
      </c>
      <c r="O19" s="48" t="s">
        <v>97</v>
      </c>
      <c r="P19" s="49" t="s">
        <v>103</v>
      </c>
    </row>
    <row r="20" spans="1:16" ht="12.75" customHeight="1" thickBot="1" x14ac:dyDescent="0.25">
      <c r="A20" s="9" t="str">
        <f t="shared" si="0"/>
        <v>BAVM 241 (=IBVS 6157) </v>
      </c>
      <c r="B20" s="13" t="str">
        <f t="shared" si="1"/>
        <v>I</v>
      </c>
      <c r="C20" s="9">
        <f t="shared" si="2"/>
        <v>56772.576300000001</v>
      </c>
      <c r="D20" s="11" t="str">
        <f t="shared" si="3"/>
        <v>vis</v>
      </c>
      <c r="E20" s="45">
        <f>VLOOKUP(C20,Active!C$21:E$971,3,FALSE)</f>
        <v>16895.09311616472</v>
      </c>
      <c r="F20" s="13" t="s">
        <v>61</v>
      </c>
      <c r="G20" s="11" t="str">
        <f t="shared" si="4"/>
        <v>56772.5763</v>
      </c>
      <c r="H20" s="9">
        <f t="shared" si="5"/>
        <v>16895</v>
      </c>
      <c r="I20" s="46" t="s">
        <v>112</v>
      </c>
      <c r="J20" s="47" t="s">
        <v>113</v>
      </c>
      <c r="K20" s="46" t="s">
        <v>114</v>
      </c>
      <c r="L20" s="46" t="s">
        <v>115</v>
      </c>
      <c r="M20" s="47" t="s">
        <v>66</v>
      </c>
      <c r="N20" s="47" t="s">
        <v>61</v>
      </c>
      <c r="O20" s="48" t="s">
        <v>97</v>
      </c>
      <c r="P20" s="49" t="s">
        <v>103</v>
      </c>
    </row>
    <row r="21" spans="1:16" x14ac:dyDescent="0.2">
      <c r="B21" s="13"/>
      <c r="E21" s="45"/>
      <c r="F21" s="13"/>
    </row>
    <row r="22" spans="1:16" x14ac:dyDescent="0.2">
      <c r="B22" s="13"/>
      <c r="E22" s="45"/>
      <c r="F22" s="13"/>
    </row>
    <row r="23" spans="1:16" x14ac:dyDescent="0.2">
      <c r="B23" s="13"/>
      <c r="E23" s="45"/>
      <c r="F23" s="13"/>
    </row>
    <row r="24" spans="1:16" x14ac:dyDescent="0.2">
      <c r="B24" s="13"/>
      <c r="E24" s="45"/>
      <c r="F24" s="13"/>
    </row>
    <row r="25" spans="1:16" x14ac:dyDescent="0.2">
      <c r="B25" s="13"/>
      <c r="E25" s="45"/>
      <c r="F25" s="13"/>
    </row>
    <row r="26" spans="1:16" x14ac:dyDescent="0.2">
      <c r="B26" s="13"/>
      <c r="E26" s="45"/>
      <c r="F26" s="13"/>
    </row>
    <row r="27" spans="1:16" x14ac:dyDescent="0.2">
      <c r="B27" s="13"/>
      <c r="E27" s="45"/>
      <c r="F27" s="13"/>
    </row>
    <row r="28" spans="1:16" x14ac:dyDescent="0.2">
      <c r="B28" s="13"/>
      <c r="E28" s="45"/>
      <c r="F28" s="13"/>
    </row>
    <row r="29" spans="1:16" x14ac:dyDescent="0.2">
      <c r="B29" s="13"/>
      <c r="E29" s="45"/>
      <c r="F29" s="13"/>
    </row>
    <row r="30" spans="1:16" x14ac:dyDescent="0.2">
      <c r="B30" s="13"/>
      <c r="E30" s="45"/>
      <c r="F30" s="13"/>
    </row>
    <row r="31" spans="1:16" x14ac:dyDescent="0.2">
      <c r="B31" s="13"/>
      <c r="E31" s="45"/>
      <c r="F31" s="13"/>
    </row>
    <row r="32" spans="1:16" x14ac:dyDescent="0.2">
      <c r="B32" s="13"/>
      <c r="E32" s="45"/>
      <c r="F32" s="13"/>
    </row>
    <row r="33" spans="2:6" x14ac:dyDescent="0.2">
      <c r="B33" s="13"/>
      <c r="E33" s="45"/>
      <c r="F33" s="13"/>
    </row>
    <row r="34" spans="2:6" x14ac:dyDescent="0.2">
      <c r="B34" s="13"/>
      <c r="E34" s="45"/>
      <c r="F34" s="13"/>
    </row>
    <row r="35" spans="2:6" x14ac:dyDescent="0.2">
      <c r="B35" s="13"/>
      <c r="E35" s="45"/>
      <c r="F35" s="13"/>
    </row>
    <row r="36" spans="2:6" x14ac:dyDescent="0.2">
      <c r="B36" s="13"/>
      <c r="E36" s="45"/>
      <c r="F36" s="13"/>
    </row>
    <row r="37" spans="2:6" x14ac:dyDescent="0.2">
      <c r="B37" s="13"/>
      <c r="E37" s="45"/>
      <c r="F37" s="13"/>
    </row>
    <row r="38" spans="2:6" x14ac:dyDescent="0.2">
      <c r="B38" s="13"/>
      <c r="E38" s="45"/>
      <c r="F38" s="13"/>
    </row>
    <row r="39" spans="2:6" x14ac:dyDescent="0.2">
      <c r="B39" s="13"/>
      <c r="E39" s="45"/>
      <c r="F39" s="13"/>
    </row>
    <row r="40" spans="2:6" x14ac:dyDescent="0.2">
      <c r="B40" s="13"/>
      <c r="E40" s="45"/>
      <c r="F40" s="13"/>
    </row>
    <row r="41" spans="2:6" x14ac:dyDescent="0.2">
      <c r="B41" s="13"/>
      <c r="E41" s="45"/>
      <c r="F41" s="13"/>
    </row>
    <row r="42" spans="2:6" x14ac:dyDescent="0.2">
      <c r="B42" s="13"/>
      <c r="E42" s="45"/>
      <c r="F42" s="13"/>
    </row>
    <row r="43" spans="2:6" x14ac:dyDescent="0.2">
      <c r="B43" s="13"/>
      <c r="E43" s="45"/>
      <c r="F43" s="13"/>
    </row>
    <row r="44" spans="2:6" x14ac:dyDescent="0.2">
      <c r="B44" s="13"/>
      <c r="E44" s="45"/>
      <c r="F44" s="13"/>
    </row>
    <row r="45" spans="2:6" x14ac:dyDescent="0.2">
      <c r="B45" s="13"/>
      <c r="E45" s="45"/>
      <c r="F45" s="13"/>
    </row>
    <row r="46" spans="2:6" x14ac:dyDescent="0.2">
      <c r="B46" s="13"/>
      <c r="E46" s="45"/>
      <c r="F46" s="13"/>
    </row>
    <row r="47" spans="2:6" x14ac:dyDescent="0.2">
      <c r="B47" s="13"/>
      <c r="E47" s="45"/>
      <c r="F47" s="13"/>
    </row>
    <row r="48" spans="2:6" x14ac:dyDescent="0.2">
      <c r="B48" s="13"/>
      <c r="E48" s="45"/>
      <c r="F48" s="13"/>
    </row>
    <row r="49" spans="2:6" x14ac:dyDescent="0.2">
      <c r="B49" s="13"/>
      <c r="E49" s="45"/>
      <c r="F49" s="13"/>
    </row>
    <row r="50" spans="2:6" x14ac:dyDescent="0.2">
      <c r="B50" s="13"/>
      <c r="E50" s="45"/>
      <c r="F50" s="13"/>
    </row>
    <row r="51" spans="2:6" x14ac:dyDescent="0.2">
      <c r="B51" s="13"/>
      <c r="E51" s="45"/>
      <c r="F51" s="13"/>
    </row>
    <row r="52" spans="2:6" x14ac:dyDescent="0.2">
      <c r="B52" s="13"/>
      <c r="E52" s="45"/>
      <c r="F52" s="13"/>
    </row>
    <row r="53" spans="2:6" x14ac:dyDescent="0.2">
      <c r="B53" s="13"/>
      <c r="E53" s="45"/>
      <c r="F53" s="13"/>
    </row>
    <row r="54" spans="2:6" x14ac:dyDescent="0.2">
      <c r="B54" s="13"/>
      <c r="E54" s="45"/>
      <c r="F54" s="13"/>
    </row>
    <row r="55" spans="2:6" x14ac:dyDescent="0.2">
      <c r="B55" s="13"/>
      <c r="E55" s="45"/>
      <c r="F55" s="13"/>
    </row>
    <row r="56" spans="2:6" x14ac:dyDescent="0.2">
      <c r="B56" s="13"/>
      <c r="E56" s="45"/>
      <c r="F56" s="13"/>
    </row>
    <row r="57" spans="2:6" x14ac:dyDescent="0.2">
      <c r="B57" s="13"/>
      <c r="E57" s="45"/>
      <c r="F57" s="13"/>
    </row>
    <row r="58" spans="2:6" x14ac:dyDescent="0.2">
      <c r="B58" s="13"/>
      <c r="E58" s="45"/>
      <c r="F58" s="13"/>
    </row>
    <row r="59" spans="2:6" x14ac:dyDescent="0.2">
      <c r="B59" s="13"/>
      <c r="E59" s="45"/>
      <c r="F59" s="13"/>
    </row>
    <row r="60" spans="2:6" x14ac:dyDescent="0.2">
      <c r="B60" s="13"/>
      <c r="E60" s="45"/>
      <c r="F60" s="13"/>
    </row>
    <row r="61" spans="2:6" x14ac:dyDescent="0.2">
      <c r="B61" s="13"/>
      <c r="E61" s="45"/>
      <c r="F61" s="13"/>
    </row>
    <row r="62" spans="2:6" x14ac:dyDescent="0.2">
      <c r="B62" s="13"/>
      <c r="E62" s="45"/>
      <c r="F62" s="13"/>
    </row>
    <row r="63" spans="2:6" x14ac:dyDescent="0.2">
      <c r="B63" s="13"/>
      <c r="F63" s="13"/>
    </row>
    <row r="64" spans="2:6" x14ac:dyDescent="0.2">
      <c r="B64" s="13"/>
      <c r="F64" s="13"/>
    </row>
    <row r="65" spans="2:6" x14ac:dyDescent="0.2">
      <c r="B65" s="13"/>
      <c r="F65" s="13"/>
    </row>
    <row r="66" spans="2:6" x14ac:dyDescent="0.2">
      <c r="B66" s="13"/>
      <c r="F66" s="13"/>
    </row>
    <row r="67" spans="2:6" x14ac:dyDescent="0.2">
      <c r="B67" s="13"/>
      <c r="F67" s="13"/>
    </row>
    <row r="68" spans="2:6" x14ac:dyDescent="0.2">
      <c r="B68" s="13"/>
      <c r="F68" s="13"/>
    </row>
    <row r="69" spans="2:6" x14ac:dyDescent="0.2">
      <c r="B69" s="13"/>
      <c r="F69" s="13"/>
    </row>
    <row r="70" spans="2:6" x14ac:dyDescent="0.2">
      <c r="B70" s="13"/>
      <c r="F70" s="13"/>
    </row>
    <row r="71" spans="2:6" x14ac:dyDescent="0.2">
      <c r="B71" s="13"/>
      <c r="F71" s="13"/>
    </row>
    <row r="72" spans="2:6" x14ac:dyDescent="0.2">
      <c r="B72" s="13"/>
      <c r="F72" s="13"/>
    </row>
    <row r="73" spans="2:6" x14ac:dyDescent="0.2">
      <c r="B73" s="13"/>
      <c r="F73" s="13"/>
    </row>
    <row r="74" spans="2:6" x14ac:dyDescent="0.2">
      <c r="B74" s="13"/>
      <c r="F74" s="13"/>
    </row>
    <row r="75" spans="2:6" x14ac:dyDescent="0.2">
      <c r="B75" s="13"/>
      <c r="F75" s="13"/>
    </row>
    <row r="76" spans="2:6" x14ac:dyDescent="0.2">
      <c r="B76" s="13"/>
      <c r="F76" s="13"/>
    </row>
    <row r="77" spans="2:6" x14ac:dyDescent="0.2">
      <c r="B77" s="13"/>
      <c r="F77" s="13"/>
    </row>
    <row r="78" spans="2:6" x14ac:dyDescent="0.2">
      <c r="B78" s="13"/>
      <c r="F78" s="13"/>
    </row>
    <row r="79" spans="2:6" x14ac:dyDescent="0.2">
      <c r="B79" s="13"/>
      <c r="F79" s="13"/>
    </row>
    <row r="80" spans="2:6" x14ac:dyDescent="0.2">
      <c r="B80" s="13"/>
      <c r="F80" s="13"/>
    </row>
    <row r="81" spans="2:6" x14ac:dyDescent="0.2">
      <c r="B81" s="13"/>
      <c r="F81" s="13"/>
    </row>
    <row r="82" spans="2:6" x14ac:dyDescent="0.2">
      <c r="B82" s="13"/>
      <c r="F82" s="13"/>
    </row>
    <row r="83" spans="2:6" x14ac:dyDescent="0.2">
      <c r="B83" s="13"/>
      <c r="F83" s="13"/>
    </row>
    <row r="84" spans="2:6" x14ac:dyDescent="0.2">
      <c r="B84" s="13"/>
      <c r="F84" s="13"/>
    </row>
    <row r="85" spans="2:6" x14ac:dyDescent="0.2">
      <c r="B85" s="13"/>
      <c r="F85" s="13"/>
    </row>
    <row r="86" spans="2:6" x14ac:dyDescent="0.2">
      <c r="B86" s="13"/>
      <c r="F86" s="13"/>
    </row>
    <row r="87" spans="2:6" x14ac:dyDescent="0.2">
      <c r="B87" s="13"/>
      <c r="F87" s="13"/>
    </row>
    <row r="88" spans="2:6" x14ac:dyDescent="0.2">
      <c r="B88" s="13"/>
      <c r="F88" s="13"/>
    </row>
    <row r="89" spans="2:6" x14ac:dyDescent="0.2">
      <c r="B89" s="13"/>
      <c r="F89" s="13"/>
    </row>
    <row r="90" spans="2:6" x14ac:dyDescent="0.2">
      <c r="B90" s="13"/>
      <c r="F90" s="13"/>
    </row>
    <row r="91" spans="2:6" x14ac:dyDescent="0.2">
      <c r="B91" s="13"/>
      <c r="F91" s="13"/>
    </row>
    <row r="92" spans="2:6" x14ac:dyDescent="0.2">
      <c r="B92" s="13"/>
      <c r="F92" s="13"/>
    </row>
    <row r="93" spans="2:6" x14ac:dyDescent="0.2">
      <c r="B93" s="13"/>
      <c r="F93" s="13"/>
    </row>
    <row r="94" spans="2:6" x14ac:dyDescent="0.2">
      <c r="B94" s="13"/>
      <c r="F94" s="13"/>
    </row>
    <row r="95" spans="2:6" x14ac:dyDescent="0.2">
      <c r="B95" s="13"/>
      <c r="F95" s="13"/>
    </row>
    <row r="96" spans="2:6" x14ac:dyDescent="0.2">
      <c r="B96" s="13"/>
      <c r="F96" s="13"/>
    </row>
    <row r="97" spans="2:6" x14ac:dyDescent="0.2">
      <c r="B97" s="13"/>
      <c r="F97" s="13"/>
    </row>
    <row r="98" spans="2:6" x14ac:dyDescent="0.2">
      <c r="B98" s="13"/>
      <c r="F98" s="13"/>
    </row>
    <row r="99" spans="2:6" x14ac:dyDescent="0.2">
      <c r="B99" s="13"/>
      <c r="F99" s="13"/>
    </row>
    <row r="100" spans="2:6" x14ac:dyDescent="0.2">
      <c r="B100" s="13"/>
      <c r="F100" s="13"/>
    </row>
    <row r="101" spans="2:6" x14ac:dyDescent="0.2">
      <c r="B101" s="13"/>
      <c r="F101" s="13"/>
    </row>
    <row r="102" spans="2:6" x14ac:dyDescent="0.2">
      <c r="B102" s="13"/>
      <c r="F102" s="13"/>
    </row>
    <row r="103" spans="2:6" x14ac:dyDescent="0.2">
      <c r="B103" s="13"/>
      <c r="F103" s="13"/>
    </row>
    <row r="104" spans="2:6" x14ac:dyDescent="0.2">
      <c r="B104" s="13"/>
      <c r="F104" s="13"/>
    </row>
    <row r="105" spans="2:6" x14ac:dyDescent="0.2">
      <c r="B105" s="13"/>
      <c r="F105" s="13"/>
    </row>
    <row r="106" spans="2:6" x14ac:dyDescent="0.2">
      <c r="B106" s="13"/>
      <c r="F106" s="13"/>
    </row>
    <row r="107" spans="2:6" x14ac:dyDescent="0.2">
      <c r="B107" s="13"/>
      <c r="F107" s="13"/>
    </row>
    <row r="108" spans="2:6" x14ac:dyDescent="0.2">
      <c r="B108" s="13"/>
      <c r="F108" s="13"/>
    </row>
    <row r="109" spans="2:6" x14ac:dyDescent="0.2">
      <c r="B109" s="13"/>
      <c r="F109" s="13"/>
    </row>
    <row r="110" spans="2:6" x14ac:dyDescent="0.2">
      <c r="B110" s="13"/>
      <c r="F110" s="13"/>
    </row>
    <row r="111" spans="2:6" x14ac:dyDescent="0.2">
      <c r="B111" s="13"/>
      <c r="F111" s="13"/>
    </row>
    <row r="112" spans="2:6" x14ac:dyDescent="0.2">
      <c r="B112" s="13"/>
      <c r="F112" s="13"/>
    </row>
    <row r="113" spans="2:6" x14ac:dyDescent="0.2">
      <c r="B113" s="13"/>
      <c r="F113" s="13"/>
    </row>
    <row r="114" spans="2:6" x14ac:dyDescent="0.2">
      <c r="B114" s="13"/>
      <c r="F114" s="13"/>
    </row>
    <row r="115" spans="2:6" x14ac:dyDescent="0.2">
      <c r="B115" s="13"/>
      <c r="F115" s="13"/>
    </row>
    <row r="116" spans="2:6" x14ac:dyDescent="0.2">
      <c r="B116" s="13"/>
      <c r="F116" s="13"/>
    </row>
    <row r="117" spans="2:6" x14ac:dyDescent="0.2">
      <c r="B117" s="13"/>
      <c r="F117" s="13"/>
    </row>
    <row r="118" spans="2:6" x14ac:dyDescent="0.2">
      <c r="B118" s="13"/>
      <c r="F118" s="13"/>
    </row>
    <row r="119" spans="2:6" x14ac:dyDescent="0.2">
      <c r="B119" s="13"/>
      <c r="F119" s="13"/>
    </row>
    <row r="120" spans="2:6" x14ac:dyDescent="0.2">
      <c r="B120" s="13"/>
      <c r="F120" s="13"/>
    </row>
    <row r="121" spans="2:6" x14ac:dyDescent="0.2">
      <c r="B121" s="13"/>
      <c r="F121" s="13"/>
    </row>
    <row r="122" spans="2:6" x14ac:dyDescent="0.2">
      <c r="B122" s="13"/>
      <c r="F122" s="13"/>
    </row>
    <row r="123" spans="2:6" x14ac:dyDescent="0.2">
      <c r="B123" s="13"/>
      <c r="F123" s="13"/>
    </row>
    <row r="124" spans="2:6" x14ac:dyDescent="0.2">
      <c r="B124" s="13"/>
      <c r="F124" s="13"/>
    </row>
    <row r="125" spans="2:6" x14ac:dyDescent="0.2">
      <c r="B125" s="13"/>
      <c r="F125" s="13"/>
    </row>
    <row r="126" spans="2:6" x14ac:dyDescent="0.2">
      <c r="B126" s="13"/>
      <c r="F126" s="13"/>
    </row>
    <row r="127" spans="2:6" x14ac:dyDescent="0.2">
      <c r="B127" s="13"/>
      <c r="F127" s="13"/>
    </row>
    <row r="128" spans="2:6" x14ac:dyDescent="0.2">
      <c r="B128" s="13"/>
      <c r="F128" s="13"/>
    </row>
    <row r="129" spans="2:6" x14ac:dyDescent="0.2">
      <c r="B129" s="13"/>
      <c r="F129" s="13"/>
    </row>
    <row r="130" spans="2:6" x14ac:dyDescent="0.2">
      <c r="B130" s="13"/>
      <c r="F130" s="13"/>
    </row>
    <row r="131" spans="2:6" x14ac:dyDescent="0.2">
      <c r="B131" s="13"/>
      <c r="F131" s="13"/>
    </row>
    <row r="132" spans="2:6" x14ac:dyDescent="0.2">
      <c r="B132" s="13"/>
      <c r="F132" s="13"/>
    </row>
    <row r="133" spans="2:6" x14ac:dyDescent="0.2">
      <c r="B133" s="13"/>
      <c r="F133" s="13"/>
    </row>
    <row r="134" spans="2:6" x14ac:dyDescent="0.2">
      <c r="B134" s="13"/>
      <c r="F134" s="13"/>
    </row>
    <row r="135" spans="2:6" x14ac:dyDescent="0.2">
      <c r="B135" s="13"/>
      <c r="F135" s="13"/>
    </row>
    <row r="136" spans="2:6" x14ac:dyDescent="0.2">
      <c r="B136" s="13"/>
      <c r="F136" s="13"/>
    </row>
    <row r="137" spans="2:6" x14ac:dyDescent="0.2">
      <c r="B137" s="13"/>
      <c r="F137" s="13"/>
    </row>
    <row r="138" spans="2:6" x14ac:dyDescent="0.2">
      <c r="B138" s="13"/>
      <c r="F138" s="13"/>
    </row>
    <row r="139" spans="2:6" x14ac:dyDescent="0.2">
      <c r="B139" s="13"/>
      <c r="F139" s="13"/>
    </row>
    <row r="140" spans="2:6" x14ac:dyDescent="0.2">
      <c r="B140" s="13"/>
      <c r="F140" s="13"/>
    </row>
    <row r="141" spans="2:6" x14ac:dyDescent="0.2">
      <c r="B141" s="13"/>
      <c r="F141" s="13"/>
    </row>
    <row r="142" spans="2:6" x14ac:dyDescent="0.2">
      <c r="B142" s="13"/>
      <c r="F142" s="13"/>
    </row>
    <row r="143" spans="2:6" x14ac:dyDescent="0.2">
      <c r="B143" s="13"/>
      <c r="F143" s="13"/>
    </row>
    <row r="144" spans="2:6" x14ac:dyDescent="0.2">
      <c r="B144" s="13"/>
      <c r="F144" s="13"/>
    </row>
    <row r="145" spans="2:6" x14ac:dyDescent="0.2">
      <c r="B145" s="13"/>
      <c r="F145" s="13"/>
    </row>
    <row r="146" spans="2:6" x14ac:dyDescent="0.2">
      <c r="B146" s="13"/>
      <c r="F146" s="13"/>
    </row>
    <row r="147" spans="2:6" x14ac:dyDescent="0.2">
      <c r="B147" s="13"/>
      <c r="F147" s="13"/>
    </row>
    <row r="148" spans="2:6" x14ac:dyDescent="0.2">
      <c r="B148" s="13"/>
      <c r="F148" s="13"/>
    </row>
    <row r="149" spans="2:6" x14ac:dyDescent="0.2">
      <c r="B149" s="13"/>
      <c r="F149" s="13"/>
    </row>
    <row r="150" spans="2:6" x14ac:dyDescent="0.2">
      <c r="B150" s="13"/>
      <c r="F150" s="13"/>
    </row>
    <row r="151" spans="2:6" x14ac:dyDescent="0.2">
      <c r="B151" s="13"/>
      <c r="F151" s="13"/>
    </row>
    <row r="152" spans="2:6" x14ac:dyDescent="0.2">
      <c r="B152" s="13"/>
      <c r="F152" s="13"/>
    </row>
    <row r="153" spans="2:6" x14ac:dyDescent="0.2">
      <c r="B153" s="13"/>
      <c r="F153" s="13"/>
    </row>
    <row r="154" spans="2:6" x14ac:dyDescent="0.2">
      <c r="B154" s="13"/>
      <c r="F154" s="13"/>
    </row>
    <row r="155" spans="2:6" x14ac:dyDescent="0.2">
      <c r="B155" s="13"/>
      <c r="F155" s="13"/>
    </row>
    <row r="156" spans="2:6" x14ac:dyDescent="0.2">
      <c r="B156" s="13"/>
      <c r="F156" s="13"/>
    </row>
    <row r="157" spans="2:6" x14ac:dyDescent="0.2">
      <c r="B157" s="13"/>
      <c r="F157" s="13"/>
    </row>
    <row r="158" spans="2:6" x14ac:dyDescent="0.2">
      <c r="B158" s="13"/>
      <c r="F158" s="13"/>
    </row>
    <row r="159" spans="2:6" x14ac:dyDescent="0.2">
      <c r="B159" s="13"/>
      <c r="F159" s="13"/>
    </row>
    <row r="160" spans="2:6" x14ac:dyDescent="0.2">
      <c r="B160" s="13"/>
      <c r="F160" s="13"/>
    </row>
    <row r="161" spans="2:6" x14ac:dyDescent="0.2">
      <c r="B161" s="13"/>
      <c r="F161" s="13"/>
    </row>
    <row r="162" spans="2:6" x14ac:dyDescent="0.2">
      <c r="B162" s="13"/>
      <c r="F162" s="13"/>
    </row>
    <row r="163" spans="2:6" x14ac:dyDescent="0.2">
      <c r="B163" s="13"/>
      <c r="F163" s="13"/>
    </row>
    <row r="164" spans="2:6" x14ac:dyDescent="0.2">
      <c r="B164" s="13"/>
      <c r="F164" s="13"/>
    </row>
    <row r="165" spans="2:6" x14ac:dyDescent="0.2">
      <c r="B165" s="13"/>
      <c r="F165" s="13"/>
    </row>
    <row r="166" spans="2:6" x14ac:dyDescent="0.2">
      <c r="B166" s="13"/>
      <c r="F166" s="13"/>
    </row>
    <row r="167" spans="2:6" x14ac:dyDescent="0.2">
      <c r="B167" s="13"/>
      <c r="F167" s="13"/>
    </row>
    <row r="168" spans="2:6" x14ac:dyDescent="0.2">
      <c r="B168" s="13"/>
      <c r="F168" s="13"/>
    </row>
    <row r="169" spans="2:6" x14ac:dyDescent="0.2">
      <c r="B169" s="13"/>
      <c r="F169" s="13"/>
    </row>
    <row r="170" spans="2:6" x14ac:dyDescent="0.2">
      <c r="B170" s="13"/>
      <c r="F170" s="13"/>
    </row>
    <row r="171" spans="2:6" x14ac:dyDescent="0.2">
      <c r="B171" s="13"/>
      <c r="F171" s="13"/>
    </row>
    <row r="172" spans="2:6" x14ac:dyDescent="0.2">
      <c r="B172" s="13"/>
      <c r="F172" s="13"/>
    </row>
    <row r="173" spans="2:6" x14ac:dyDescent="0.2">
      <c r="B173" s="13"/>
      <c r="F173" s="13"/>
    </row>
    <row r="174" spans="2:6" x14ac:dyDescent="0.2">
      <c r="B174" s="13"/>
      <c r="F174" s="13"/>
    </row>
    <row r="175" spans="2:6" x14ac:dyDescent="0.2">
      <c r="B175" s="13"/>
      <c r="F175" s="13"/>
    </row>
    <row r="176" spans="2:6" x14ac:dyDescent="0.2">
      <c r="B176" s="13"/>
      <c r="F176" s="13"/>
    </row>
    <row r="177" spans="2:6" x14ac:dyDescent="0.2">
      <c r="B177" s="13"/>
      <c r="F177" s="13"/>
    </row>
    <row r="178" spans="2:6" x14ac:dyDescent="0.2">
      <c r="B178" s="13"/>
      <c r="F178" s="13"/>
    </row>
    <row r="179" spans="2:6" x14ac:dyDescent="0.2">
      <c r="B179" s="13"/>
      <c r="F179" s="13"/>
    </row>
    <row r="180" spans="2:6" x14ac:dyDescent="0.2">
      <c r="B180" s="13"/>
      <c r="F180" s="13"/>
    </row>
    <row r="181" spans="2:6" x14ac:dyDescent="0.2">
      <c r="B181" s="13"/>
      <c r="F181" s="13"/>
    </row>
    <row r="182" spans="2:6" x14ac:dyDescent="0.2">
      <c r="B182" s="13"/>
      <c r="F182" s="13"/>
    </row>
    <row r="183" spans="2:6" x14ac:dyDescent="0.2">
      <c r="B183" s="13"/>
      <c r="F183" s="13"/>
    </row>
    <row r="184" spans="2:6" x14ac:dyDescent="0.2">
      <c r="B184" s="13"/>
      <c r="F184" s="13"/>
    </row>
    <row r="185" spans="2:6" x14ac:dyDescent="0.2">
      <c r="B185" s="13"/>
      <c r="F185" s="13"/>
    </row>
    <row r="186" spans="2:6" x14ac:dyDescent="0.2">
      <c r="B186" s="13"/>
      <c r="F186" s="13"/>
    </row>
    <row r="187" spans="2:6" x14ac:dyDescent="0.2">
      <c r="B187" s="13"/>
      <c r="F187" s="13"/>
    </row>
    <row r="188" spans="2:6" x14ac:dyDescent="0.2">
      <c r="B188" s="13"/>
      <c r="F188" s="13"/>
    </row>
    <row r="189" spans="2:6" x14ac:dyDescent="0.2">
      <c r="B189" s="13"/>
      <c r="F189" s="13"/>
    </row>
    <row r="190" spans="2:6" x14ac:dyDescent="0.2">
      <c r="B190" s="13"/>
      <c r="F190" s="13"/>
    </row>
    <row r="191" spans="2:6" x14ac:dyDescent="0.2">
      <c r="B191" s="13"/>
      <c r="F191" s="13"/>
    </row>
    <row r="192" spans="2:6" x14ac:dyDescent="0.2">
      <c r="B192" s="13"/>
      <c r="F192" s="13"/>
    </row>
    <row r="193" spans="2:6" x14ac:dyDescent="0.2">
      <c r="B193" s="13"/>
      <c r="F193" s="13"/>
    </row>
    <row r="194" spans="2:6" x14ac:dyDescent="0.2">
      <c r="B194" s="13"/>
      <c r="F194" s="13"/>
    </row>
    <row r="195" spans="2:6" x14ac:dyDescent="0.2">
      <c r="B195" s="13"/>
      <c r="F195" s="13"/>
    </row>
    <row r="196" spans="2:6" x14ac:dyDescent="0.2">
      <c r="B196" s="13"/>
      <c r="F196" s="13"/>
    </row>
    <row r="197" spans="2:6" x14ac:dyDescent="0.2">
      <c r="B197" s="13"/>
      <c r="F197" s="13"/>
    </row>
    <row r="198" spans="2:6" x14ac:dyDescent="0.2">
      <c r="B198" s="13"/>
      <c r="F198" s="13"/>
    </row>
    <row r="199" spans="2:6" x14ac:dyDescent="0.2">
      <c r="B199" s="13"/>
      <c r="F199" s="13"/>
    </row>
    <row r="200" spans="2:6" x14ac:dyDescent="0.2">
      <c r="B200" s="13"/>
      <c r="F200" s="13"/>
    </row>
    <row r="201" spans="2:6" x14ac:dyDescent="0.2">
      <c r="B201" s="13"/>
      <c r="F201" s="13"/>
    </row>
    <row r="202" spans="2:6" x14ac:dyDescent="0.2">
      <c r="B202" s="13"/>
      <c r="F202" s="13"/>
    </row>
    <row r="203" spans="2:6" x14ac:dyDescent="0.2">
      <c r="B203" s="13"/>
      <c r="F203" s="13"/>
    </row>
    <row r="204" spans="2:6" x14ac:dyDescent="0.2">
      <c r="B204" s="13"/>
      <c r="F204" s="13"/>
    </row>
    <row r="205" spans="2:6" x14ac:dyDescent="0.2">
      <c r="B205" s="13"/>
      <c r="F205" s="13"/>
    </row>
    <row r="206" spans="2:6" x14ac:dyDescent="0.2">
      <c r="B206" s="13"/>
      <c r="F206" s="13"/>
    </row>
    <row r="207" spans="2:6" x14ac:dyDescent="0.2">
      <c r="B207" s="13"/>
      <c r="F207" s="13"/>
    </row>
    <row r="208" spans="2:6" x14ac:dyDescent="0.2">
      <c r="B208" s="13"/>
      <c r="F208" s="13"/>
    </row>
    <row r="209" spans="2:6" x14ac:dyDescent="0.2">
      <c r="B209" s="13"/>
      <c r="F209" s="13"/>
    </row>
    <row r="210" spans="2:6" x14ac:dyDescent="0.2">
      <c r="B210" s="13"/>
      <c r="F210" s="13"/>
    </row>
    <row r="211" spans="2:6" x14ac:dyDescent="0.2">
      <c r="B211" s="13"/>
      <c r="F211" s="13"/>
    </row>
    <row r="212" spans="2:6" x14ac:dyDescent="0.2">
      <c r="B212" s="13"/>
      <c r="F212" s="13"/>
    </row>
    <row r="213" spans="2:6" x14ac:dyDescent="0.2">
      <c r="B213" s="13"/>
      <c r="F213" s="13"/>
    </row>
    <row r="214" spans="2:6" x14ac:dyDescent="0.2">
      <c r="B214" s="13"/>
      <c r="F214" s="13"/>
    </row>
    <row r="215" spans="2:6" x14ac:dyDescent="0.2">
      <c r="B215" s="13"/>
      <c r="F215" s="13"/>
    </row>
    <row r="216" spans="2:6" x14ac:dyDescent="0.2">
      <c r="B216" s="13"/>
      <c r="F216" s="13"/>
    </row>
    <row r="217" spans="2:6" x14ac:dyDescent="0.2">
      <c r="B217" s="13"/>
      <c r="F217" s="13"/>
    </row>
    <row r="218" spans="2:6" x14ac:dyDescent="0.2">
      <c r="B218" s="13"/>
      <c r="F218" s="13"/>
    </row>
    <row r="219" spans="2:6" x14ac:dyDescent="0.2">
      <c r="B219" s="13"/>
      <c r="F219" s="13"/>
    </row>
    <row r="220" spans="2:6" x14ac:dyDescent="0.2">
      <c r="B220" s="13"/>
      <c r="F220" s="13"/>
    </row>
    <row r="221" spans="2:6" x14ac:dyDescent="0.2">
      <c r="B221" s="13"/>
      <c r="F221" s="13"/>
    </row>
    <row r="222" spans="2:6" x14ac:dyDescent="0.2">
      <c r="B222" s="13"/>
      <c r="F222" s="13"/>
    </row>
    <row r="223" spans="2:6" x14ac:dyDescent="0.2">
      <c r="B223" s="13"/>
      <c r="F223" s="13"/>
    </row>
    <row r="224" spans="2:6" x14ac:dyDescent="0.2">
      <c r="B224" s="13"/>
      <c r="F224" s="13"/>
    </row>
    <row r="225" spans="2:6" x14ac:dyDescent="0.2">
      <c r="B225" s="13"/>
      <c r="F225" s="13"/>
    </row>
    <row r="226" spans="2:6" x14ac:dyDescent="0.2">
      <c r="B226" s="13"/>
      <c r="F226" s="13"/>
    </row>
    <row r="227" spans="2:6" x14ac:dyDescent="0.2">
      <c r="B227" s="13"/>
      <c r="F227" s="13"/>
    </row>
    <row r="228" spans="2:6" x14ac:dyDescent="0.2">
      <c r="B228" s="13"/>
      <c r="F228" s="13"/>
    </row>
    <row r="229" spans="2:6" x14ac:dyDescent="0.2">
      <c r="B229" s="13"/>
      <c r="F229" s="13"/>
    </row>
    <row r="230" spans="2:6" x14ac:dyDescent="0.2">
      <c r="B230" s="13"/>
      <c r="F230" s="13"/>
    </row>
    <row r="231" spans="2:6" x14ac:dyDescent="0.2">
      <c r="B231" s="13"/>
      <c r="F231" s="13"/>
    </row>
    <row r="232" spans="2:6" x14ac:dyDescent="0.2">
      <c r="B232" s="13"/>
      <c r="F232" s="13"/>
    </row>
    <row r="233" spans="2:6" x14ac:dyDescent="0.2">
      <c r="B233" s="13"/>
      <c r="F233" s="13"/>
    </row>
    <row r="234" spans="2:6" x14ac:dyDescent="0.2">
      <c r="B234" s="13"/>
      <c r="F234" s="13"/>
    </row>
    <row r="235" spans="2:6" x14ac:dyDescent="0.2">
      <c r="B235" s="13"/>
      <c r="F235" s="13"/>
    </row>
    <row r="236" spans="2:6" x14ac:dyDescent="0.2">
      <c r="B236" s="13"/>
      <c r="F236" s="13"/>
    </row>
    <row r="237" spans="2:6" x14ac:dyDescent="0.2">
      <c r="B237" s="13"/>
      <c r="F237" s="13"/>
    </row>
    <row r="238" spans="2:6" x14ac:dyDescent="0.2">
      <c r="B238" s="13"/>
      <c r="F238" s="13"/>
    </row>
    <row r="239" spans="2:6" x14ac:dyDescent="0.2">
      <c r="B239" s="13"/>
      <c r="F239" s="13"/>
    </row>
    <row r="240" spans="2:6" x14ac:dyDescent="0.2">
      <c r="B240" s="13"/>
      <c r="F240" s="13"/>
    </row>
    <row r="241" spans="2:6" x14ac:dyDescent="0.2">
      <c r="B241" s="13"/>
      <c r="F241" s="13"/>
    </row>
    <row r="242" spans="2:6" x14ac:dyDescent="0.2">
      <c r="B242" s="13"/>
      <c r="F242" s="13"/>
    </row>
    <row r="243" spans="2:6" x14ac:dyDescent="0.2">
      <c r="B243" s="13"/>
      <c r="F243" s="13"/>
    </row>
    <row r="244" spans="2:6" x14ac:dyDescent="0.2">
      <c r="B244" s="13"/>
      <c r="F244" s="13"/>
    </row>
    <row r="245" spans="2:6" x14ac:dyDescent="0.2">
      <c r="B245" s="13"/>
      <c r="F245" s="13"/>
    </row>
    <row r="246" spans="2:6" x14ac:dyDescent="0.2">
      <c r="B246" s="13"/>
      <c r="F246" s="13"/>
    </row>
    <row r="247" spans="2:6" x14ac:dyDescent="0.2">
      <c r="B247" s="13"/>
      <c r="F247" s="13"/>
    </row>
    <row r="248" spans="2:6" x14ac:dyDescent="0.2">
      <c r="B248" s="13"/>
      <c r="F248" s="13"/>
    </row>
    <row r="249" spans="2:6" x14ac:dyDescent="0.2">
      <c r="B249" s="13"/>
      <c r="F249" s="13"/>
    </row>
    <row r="250" spans="2:6" x14ac:dyDescent="0.2">
      <c r="B250" s="13"/>
      <c r="F250" s="13"/>
    </row>
    <row r="251" spans="2:6" x14ac:dyDescent="0.2">
      <c r="B251" s="13"/>
      <c r="F251" s="13"/>
    </row>
    <row r="252" spans="2:6" x14ac:dyDescent="0.2">
      <c r="B252" s="13"/>
      <c r="F252" s="13"/>
    </row>
    <row r="253" spans="2:6" x14ac:dyDescent="0.2">
      <c r="B253" s="13"/>
      <c r="F253" s="13"/>
    </row>
    <row r="254" spans="2:6" x14ac:dyDescent="0.2">
      <c r="B254" s="13"/>
      <c r="F254" s="13"/>
    </row>
    <row r="255" spans="2:6" x14ac:dyDescent="0.2">
      <c r="B255" s="13"/>
      <c r="F255" s="13"/>
    </row>
    <row r="256" spans="2:6" x14ac:dyDescent="0.2">
      <c r="B256" s="13"/>
      <c r="F256" s="13"/>
    </row>
    <row r="257" spans="2:6" x14ac:dyDescent="0.2">
      <c r="B257" s="13"/>
      <c r="F257" s="13"/>
    </row>
    <row r="258" spans="2:6" x14ac:dyDescent="0.2">
      <c r="B258" s="13"/>
      <c r="F258" s="13"/>
    </row>
    <row r="259" spans="2:6" x14ac:dyDescent="0.2">
      <c r="B259" s="13"/>
      <c r="F259" s="13"/>
    </row>
    <row r="260" spans="2:6" x14ac:dyDescent="0.2">
      <c r="B260" s="13"/>
      <c r="F260" s="13"/>
    </row>
    <row r="261" spans="2:6" x14ac:dyDescent="0.2">
      <c r="B261" s="13"/>
      <c r="F261" s="13"/>
    </row>
    <row r="262" spans="2:6" x14ac:dyDescent="0.2">
      <c r="B262" s="13"/>
      <c r="F262" s="13"/>
    </row>
    <row r="263" spans="2:6" x14ac:dyDescent="0.2">
      <c r="B263" s="13"/>
      <c r="F263" s="13"/>
    </row>
    <row r="264" spans="2:6" x14ac:dyDescent="0.2">
      <c r="B264" s="13"/>
      <c r="F264" s="13"/>
    </row>
    <row r="265" spans="2:6" x14ac:dyDescent="0.2">
      <c r="B265" s="13"/>
      <c r="F265" s="13"/>
    </row>
    <row r="266" spans="2:6" x14ac:dyDescent="0.2">
      <c r="B266" s="13"/>
      <c r="F266" s="13"/>
    </row>
    <row r="267" spans="2:6" x14ac:dyDescent="0.2">
      <c r="B267" s="13"/>
      <c r="F267" s="13"/>
    </row>
    <row r="268" spans="2:6" x14ac:dyDescent="0.2">
      <c r="B268" s="13"/>
      <c r="F268" s="13"/>
    </row>
    <row r="269" spans="2:6" x14ac:dyDescent="0.2">
      <c r="B269" s="13"/>
      <c r="F269" s="13"/>
    </row>
    <row r="270" spans="2:6" x14ac:dyDescent="0.2">
      <c r="B270" s="13"/>
      <c r="F270" s="13"/>
    </row>
    <row r="271" spans="2:6" x14ac:dyDescent="0.2">
      <c r="B271" s="13"/>
      <c r="F271" s="13"/>
    </row>
    <row r="272" spans="2:6" x14ac:dyDescent="0.2">
      <c r="B272" s="13"/>
      <c r="F272" s="13"/>
    </row>
    <row r="273" spans="2:6" x14ac:dyDescent="0.2">
      <c r="B273" s="13"/>
      <c r="F273" s="13"/>
    </row>
    <row r="274" spans="2:6" x14ac:dyDescent="0.2">
      <c r="B274" s="13"/>
      <c r="F274" s="13"/>
    </row>
    <row r="275" spans="2:6" x14ac:dyDescent="0.2">
      <c r="B275" s="13"/>
      <c r="F275" s="13"/>
    </row>
    <row r="276" spans="2:6" x14ac:dyDescent="0.2">
      <c r="B276" s="13"/>
      <c r="F276" s="13"/>
    </row>
    <row r="277" spans="2:6" x14ac:dyDescent="0.2">
      <c r="B277" s="13"/>
      <c r="F277" s="13"/>
    </row>
    <row r="278" spans="2:6" x14ac:dyDescent="0.2">
      <c r="B278" s="13"/>
      <c r="F278" s="13"/>
    </row>
    <row r="279" spans="2:6" x14ac:dyDescent="0.2">
      <c r="B279" s="13"/>
      <c r="F279" s="13"/>
    </row>
    <row r="280" spans="2:6" x14ac:dyDescent="0.2">
      <c r="B280" s="13"/>
      <c r="F280" s="13"/>
    </row>
    <row r="281" spans="2:6" x14ac:dyDescent="0.2">
      <c r="B281" s="13"/>
      <c r="F281" s="13"/>
    </row>
    <row r="282" spans="2:6" x14ac:dyDescent="0.2">
      <c r="B282" s="13"/>
      <c r="F282" s="13"/>
    </row>
    <row r="283" spans="2:6" x14ac:dyDescent="0.2">
      <c r="B283" s="13"/>
      <c r="F283" s="13"/>
    </row>
    <row r="284" spans="2:6" x14ac:dyDescent="0.2">
      <c r="B284" s="13"/>
      <c r="F284" s="13"/>
    </row>
    <row r="285" spans="2:6" x14ac:dyDescent="0.2">
      <c r="B285" s="13"/>
      <c r="F285" s="13"/>
    </row>
    <row r="286" spans="2:6" x14ac:dyDescent="0.2">
      <c r="B286" s="13"/>
      <c r="F286" s="13"/>
    </row>
    <row r="287" spans="2:6" x14ac:dyDescent="0.2">
      <c r="B287" s="13"/>
      <c r="F287" s="13"/>
    </row>
    <row r="288" spans="2:6" x14ac:dyDescent="0.2">
      <c r="B288" s="13"/>
      <c r="F288" s="13"/>
    </row>
    <row r="289" spans="2:6" x14ac:dyDescent="0.2">
      <c r="B289" s="13"/>
      <c r="F289" s="13"/>
    </row>
    <row r="290" spans="2:6" x14ac:dyDescent="0.2">
      <c r="B290" s="13"/>
      <c r="F290" s="13"/>
    </row>
    <row r="291" spans="2:6" x14ac:dyDescent="0.2">
      <c r="B291" s="13"/>
      <c r="F291" s="13"/>
    </row>
    <row r="292" spans="2:6" x14ac:dyDescent="0.2">
      <c r="B292" s="13"/>
      <c r="F292" s="13"/>
    </row>
    <row r="293" spans="2:6" x14ac:dyDescent="0.2">
      <c r="B293" s="13"/>
      <c r="F293" s="13"/>
    </row>
    <row r="294" spans="2:6" x14ac:dyDescent="0.2">
      <c r="B294" s="13"/>
      <c r="F294" s="13"/>
    </row>
    <row r="295" spans="2:6" x14ac:dyDescent="0.2">
      <c r="B295" s="13"/>
      <c r="F295" s="13"/>
    </row>
    <row r="296" spans="2:6" x14ac:dyDescent="0.2">
      <c r="B296" s="13"/>
      <c r="F296" s="13"/>
    </row>
    <row r="297" spans="2:6" x14ac:dyDescent="0.2">
      <c r="B297" s="13"/>
      <c r="F297" s="13"/>
    </row>
    <row r="298" spans="2:6" x14ac:dyDescent="0.2">
      <c r="B298" s="13"/>
      <c r="F298" s="13"/>
    </row>
    <row r="299" spans="2:6" x14ac:dyDescent="0.2">
      <c r="B299" s="13"/>
      <c r="F299" s="13"/>
    </row>
    <row r="300" spans="2:6" x14ac:dyDescent="0.2">
      <c r="B300" s="13"/>
      <c r="F300" s="13"/>
    </row>
    <row r="301" spans="2:6" x14ac:dyDescent="0.2">
      <c r="B301" s="13"/>
      <c r="F301" s="13"/>
    </row>
    <row r="302" spans="2:6" x14ac:dyDescent="0.2">
      <c r="B302" s="13"/>
      <c r="F302" s="13"/>
    </row>
    <row r="303" spans="2:6" x14ac:dyDescent="0.2">
      <c r="B303" s="13"/>
      <c r="F303" s="13"/>
    </row>
    <row r="304" spans="2:6" x14ac:dyDescent="0.2">
      <c r="B304" s="13"/>
      <c r="F304" s="13"/>
    </row>
    <row r="305" spans="2:6" x14ac:dyDescent="0.2">
      <c r="B305" s="13"/>
      <c r="F305" s="13"/>
    </row>
    <row r="306" spans="2:6" x14ac:dyDescent="0.2">
      <c r="B306" s="13"/>
      <c r="F306" s="13"/>
    </row>
    <row r="307" spans="2:6" x14ac:dyDescent="0.2">
      <c r="B307" s="13"/>
      <c r="F307" s="13"/>
    </row>
    <row r="308" spans="2:6" x14ac:dyDescent="0.2">
      <c r="B308" s="13"/>
      <c r="F308" s="13"/>
    </row>
    <row r="309" spans="2:6" x14ac:dyDescent="0.2">
      <c r="B309" s="13"/>
      <c r="F309" s="13"/>
    </row>
    <row r="310" spans="2:6" x14ac:dyDescent="0.2">
      <c r="B310" s="13"/>
      <c r="F310" s="13"/>
    </row>
    <row r="311" spans="2:6" x14ac:dyDescent="0.2">
      <c r="B311" s="13"/>
      <c r="F311" s="13"/>
    </row>
    <row r="312" spans="2:6" x14ac:dyDescent="0.2">
      <c r="B312" s="13"/>
      <c r="F312" s="13"/>
    </row>
    <row r="313" spans="2:6" x14ac:dyDescent="0.2">
      <c r="B313" s="13"/>
      <c r="F313" s="13"/>
    </row>
    <row r="314" spans="2:6" x14ac:dyDescent="0.2">
      <c r="B314" s="13"/>
      <c r="F314" s="13"/>
    </row>
    <row r="315" spans="2:6" x14ac:dyDescent="0.2">
      <c r="B315" s="13"/>
      <c r="F315" s="13"/>
    </row>
    <row r="316" spans="2:6" x14ac:dyDescent="0.2">
      <c r="B316" s="13"/>
      <c r="F316" s="13"/>
    </row>
    <row r="317" spans="2:6" x14ac:dyDescent="0.2">
      <c r="B317" s="13"/>
      <c r="F317" s="13"/>
    </row>
    <row r="318" spans="2:6" x14ac:dyDescent="0.2">
      <c r="B318" s="13"/>
      <c r="F318" s="13"/>
    </row>
    <row r="319" spans="2:6" x14ac:dyDescent="0.2">
      <c r="B319" s="13"/>
      <c r="F319" s="13"/>
    </row>
    <row r="320" spans="2:6" x14ac:dyDescent="0.2">
      <c r="B320" s="13"/>
      <c r="F320" s="13"/>
    </row>
    <row r="321" spans="2:6" x14ac:dyDescent="0.2">
      <c r="B321" s="13"/>
      <c r="F321" s="13"/>
    </row>
    <row r="322" spans="2:6" x14ac:dyDescent="0.2">
      <c r="B322" s="13"/>
      <c r="F322" s="13"/>
    </row>
    <row r="323" spans="2:6" x14ac:dyDescent="0.2">
      <c r="B323" s="13"/>
      <c r="F323" s="13"/>
    </row>
    <row r="324" spans="2:6" x14ac:dyDescent="0.2">
      <c r="B324" s="13"/>
      <c r="F324" s="13"/>
    </row>
    <row r="325" spans="2:6" x14ac:dyDescent="0.2">
      <c r="B325" s="13"/>
      <c r="F325" s="13"/>
    </row>
    <row r="326" spans="2:6" x14ac:dyDescent="0.2">
      <c r="B326" s="13"/>
      <c r="F326" s="13"/>
    </row>
    <row r="327" spans="2:6" x14ac:dyDescent="0.2">
      <c r="B327" s="13"/>
      <c r="F327" s="13"/>
    </row>
    <row r="328" spans="2:6" x14ac:dyDescent="0.2">
      <c r="B328" s="13"/>
      <c r="F328" s="13"/>
    </row>
    <row r="329" spans="2:6" x14ac:dyDescent="0.2">
      <c r="B329" s="13"/>
      <c r="F329" s="13"/>
    </row>
    <row r="330" spans="2:6" x14ac:dyDescent="0.2">
      <c r="B330" s="13"/>
      <c r="F330" s="13"/>
    </row>
    <row r="331" spans="2:6" x14ac:dyDescent="0.2">
      <c r="B331" s="13"/>
      <c r="F331" s="13"/>
    </row>
    <row r="332" spans="2:6" x14ac:dyDescent="0.2">
      <c r="B332" s="13"/>
      <c r="F332" s="13"/>
    </row>
    <row r="333" spans="2:6" x14ac:dyDescent="0.2">
      <c r="B333" s="13"/>
      <c r="F333" s="13"/>
    </row>
    <row r="334" spans="2:6" x14ac:dyDescent="0.2">
      <c r="B334" s="13"/>
      <c r="F334" s="13"/>
    </row>
    <row r="335" spans="2:6" x14ac:dyDescent="0.2">
      <c r="B335" s="13"/>
      <c r="F335" s="13"/>
    </row>
    <row r="336" spans="2:6" x14ac:dyDescent="0.2">
      <c r="B336" s="13"/>
      <c r="F336" s="13"/>
    </row>
    <row r="337" spans="2:6" x14ac:dyDescent="0.2">
      <c r="B337" s="13"/>
      <c r="F337" s="13"/>
    </row>
    <row r="338" spans="2:6" x14ac:dyDescent="0.2">
      <c r="B338" s="13"/>
      <c r="F338" s="13"/>
    </row>
    <row r="339" spans="2:6" x14ac:dyDescent="0.2">
      <c r="B339" s="13"/>
      <c r="F339" s="13"/>
    </row>
    <row r="340" spans="2:6" x14ac:dyDescent="0.2">
      <c r="B340" s="13"/>
      <c r="F340" s="13"/>
    </row>
    <row r="341" spans="2:6" x14ac:dyDescent="0.2">
      <c r="B341" s="13"/>
      <c r="F341" s="13"/>
    </row>
    <row r="342" spans="2:6" x14ac:dyDescent="0.2">
      <c r="B342" s="13"/>
      <c r="F342" s="13"/>
    </row>
    <row r="343" spans="2:6" x14ac:dyDescent="0.2">
      <c r="B343" s="13"/>
      <c r="F343" s="13"/>
    </row>
    <row r="344" spans="2:6" x14ac:dyDescent="0.2">
      <c r="B344" s="13"/>
      <c r="F344" s="13"/>
    </row>
    <row r="345" spans="2:6" x14ac:dyDescent="0.2">
      <c r="B345" s="13"/>
      <c r="F345" s="13"/>
    </row>
    <row r="346" spans="2:6" x14ac:dyDescent="0.2">
      <c r="B346" s="13"/>
      <c r="F346" s="13"/>
    </row>
    <row r="347" spans="2:6" x14ac:dyDescent="0.2">
      <c r="B347" s="13"/>
      <c r="F347" s="13"/>
    </row>
    <row r="348" spans="2:6" x14ac:dyDescent="0.2">
      <c r="B348" s="13"/>
      <c r="F348" s="13"/>
    </row>
    <row r="349" spans="2:6" x14ac:dyDescent="0.2">
      <c r="B349" s="13"/>
      <c r="F349" s="13"/>
    </row>
    <row r="350" spans="2:6" x14ac:dyDescent="0.2">
      <c r="B350" s="13"/>
      <c r="F350" s="13"/>
    </row>
    <row r="351" spans="2:6" x14ac:dyDescent="0.2">
      <c r="B351" s="13"/>
      <c r="F351" s="13"/>
    </row>
    <row r="352" spans="2:6" x14ac:dyDescent="0.2">
      <c r="B352" s="13"/>
      <c r="F352" s="13"/>
    </row>
    <row r="353" spans="2:6" x14ac:dyDescent="0.2">
      <c r="B353" s="13"/>
      <c r="F353" s="13"/>
    </row>
    <row r="354" spans="2:6" x14ac:dyDescent="0.2">
      <c r="B354" s="13"/>
      <c r="F354" s="13"/>
    </row>
    <row r="355" spans="2:6" x14ac:dyDescent="0.2">
      <c r="B355" s="13"/>
      <c r="F355" s="13"/>
    </row>
    <row r="356" spans="2:6" x14ac:dyDescent="0.2">
      <c r="B356" s="13"/>
      <c r="F356" s="13"/>
    </row>
    <row r="357" spans="2:6" x14ac:dyDescent="0.2">
      <c r="B357" s="13"/>
      <c r="F357" s="13"/>
    </row>
    <row r="358" spans="2:6" x14ac:dyDescent="0.2">
      <c r="B358" s="13"/>
      <c r="F358" s="13"/>
    </row>
    <row r="359" spans="2:6" x14ac:dyDescent="0.2">
      <c r="B359" s="13"/>
      <c r="F359" s="13"/>
    </row>
    <row r="360" spans="2:6" x14ac:dyDescent="0.2">
      <c r="B360" s="13"/>
      <c r="F360" s="13"/>
    </row>
    <row r="361" spans="2:6" x14ac:dyDescent="0.2">
      <c r="B361" s="13"/>
      <c r="F361" s="13"/>
    </row>
    <row r="362" spans="2:6" x14ac:dyDescent="0.2">
      <c r="B362" s="13"/>
      <c r="F362" s="13"/>
    </row>
    <row r="363" spans="2:6" x14ac:dyDescent="0.2">
      <c r="B363" s="13"/>
      <c r="F363" s="13"/>
    </row>
    <row r="364" spans="2:6" x14ac:dyDescent="0.2">
      <c r="B364" s="13"/>
      <c r="F364" s="13"/>
    </row>
    <row r="365" spans="2:6" x14ac:dyDescent="0.2">
      <c r="B365" s="13"/>
      <c r="F365" s="13"/>
    </row>
    <row r="366" spans="2:6" x14ac:dyDescent="0.2">
      <c r="B366" s="13"/>
      <c r="F366" s="13"/>
    </row>
    <row r="367" spans="2:6" x14ac:dyDescent="0.2">
      <c r="B367" s="13"/>
      <c r="F367" s="13"/>
    </row>
    <row r="368" spans="2:6" x14ac:dyDescent="0.2">
      <c r="B368" s="13"/>
      <c r="F368" s="13"/>
    </row>
    <row r="369" spans="2:6" x14ac:dyDescent="0.2">
      <c r="B369" s="13"/>
      <c r="F369" s="13"/>
    </row>
    <row r="370" spans="2:6" x14ac:dyDescent="0.2">
      <c r="B370" s="13"/>
      <c r="F370" s="13"/>
    </row>
    <row r="371" spans="2:6" x14ac:dyDescent="0.2">
      <c r="B371" s="13"/>
      <c r="F371" s="13"/>
    </row>
    <row r="372" spans="2:6" x14ac:dyDescent="0.2">
      <c r="B372" s="13"/>
      <c r="F372" s="13"/>
    </row>
    <row r="373" spans="2:6" x14ac:dyDescent="0.2">
      <c r="B373" s="13"/>
      <c r="F373" s="13"/>
    </row>
    <row r="374" spans="2:6" x14ac:dyDescent="0.2">
      <c r="B374" s="13"/>
      <c r="F374" s="13"/>
    </row>
    <row r="375" spans="2:6" x14ac:dyDescent="0.2">
      <c r="B375" s="13"/>
      <c r="F375" s="13"/>
    </row>
    <row r="376" spans="2:6" x14ac:dyDescent="0.2">
      <c r="B376" s="13"/>
      <c r="F376" s="13"/>
    </row>
    <row r="377" spans="2:6" x14ac:dyDescent="0.2">
      <c r="B377" s="13"/>
      <c r="F377" s="13"/>
    </row>
    <row r="378" spans="2:6" x14ac:dyDescent="0.2">
      <c r="B378" s="13"/>
      <c r="F378" s="13"/>
    </row>
    <row r="379" spans="2:6" x14ac:dyDescent="0.2">
      <c r="B379" s="13"/>
      <c r="F379" s="13"/>
    </row>
    <row r="380" spans="2:6" x14ac:dyDescent="0.2">
      <c r="B380" s="13"/>
      <c r="F380" s="13"/>
    </row>
    <row r="381" spans="2:6" x14ac:dyDescent="0.2">
      <c r="B381" s="13"/>
      <c r="F381" s="13"/>
    </row>
    <row r="382" spans="2:6" x14ac:dyDescent="0.2">
      <c r="B382" s="13"/>
      <c r="F382" s="13"/>
    </row>
    <row r="383" spans="2:6" x14ac:dyDescent="0.2">
      <c r="B383" s="13"/>
      <c r="F383" s="13"/>
    </row>
    <row r="384" spans="2:6" x14ac:dyDescent="0.2">
      <c r="B384" s="13"/>
      <c r="F384" s="13"/>
    </row>
    <row r="385" spans="2:6" x14ac:dyDescent="0.2">
      <c r="B385" s="13"/>
      <c r="F385" s="13"/>
    </row>
    <row r="386" spans="2:6" x14ac:dyDescent="0.2">
      <c r="B386" s="13"/>
      <c r="F386" s="13"/>
    </row>
    <row r="387" spans="2:6" x14ac:dyDescent="0.2">
      <c r="B387" s="13"/>
      <c r="F387" s="13"/>
    </row>
    <row r="388" spans="2:6" x14ac:dyDescent="0.2">
      <c r="B388" s="13"/>
      <c r="F388" s="13"/>
    </row>
    <row r="389" spans="2:6" x14ac:dyDescent="0.2">
      <c r="B389" s="13"/>
      <c r="F389" s="13"/>
    </row>
    <row r="390" spans="2:6" x14ac:dyDescent="0.2">
      <c r="B390" s="13"/>
      <c r="F390" s="13"/>
    </row>
    <row r="391" spans="2:6" x14ac:dyDescent="0.2">
      <c r="B391" s="13"/>
      <c r="F391" s="13"/>
    </row>
    <row r="392" spans="2:6" x14ac:dyDescent="0.2">
      <c r="B392" s="13"/>
      <c r="F392" s="13"/>
    </row>
    <row r="393" spans="2:6" x14ac:dyDescent="0.2">
      <c r="B393" s="13"/>
      <c r="F393" s="13"/>
    </row>
    <row r="394" spans="2:6" x14ac:dyDescent="0.2">
      <c r="B394" s="13"/>
      <c r="F394" s="13"/>
    </row>
    <row r="395" spans="2:6" x14ac:dyDescent="0.2">
      <c r="B395" s="13"/>
      <c r="F395" s="13"/>
    </row>
    <row r="396" spans="2:6" x14ac:dyDescent="0.2">
      <c r="B396" s="13"/>
      <c r="F396" s="13"/>
    </row>
    <row r="397" spans="2:6" x14ac:dyDescent="0.2">
      <c r="B397" s="13"/>
      <c r="F397" s="13"/>
    </row>
    <row r="398" spans="2:6" x14ac:dyDescent="0.2">
      <c r="B398" s="13"/>
      <c r="F398" s="13"/>
    </row>
    <row r="399" spans="2:6" x14ac:dyDescent="0.2">
      <c r="B399" s="13"/>
      <c r="F399" s="13"/>
    </row>
    <row r="400" spans="2:6" x14ac:dyDescent="0.2">
      <c r="B400" s="13"/>
      <c r="F400" s="13"/>
    </row>
    <row r="401" spans="2:6" x14ac:dyDescent="0.2">
      <c r="B401" s="13"/>
      <c r="F401" s="13"/>
    </row>
    <row r="402" spans="2:6" x14ac:dyDescent="0.2">
      <c r="B402" s="13"/>
      <c r="F402" s="13"/>
    </row>
    <row r="403" spans="2:6" x14ac:dyDescent="0.2">
      <c r="B403" s="13"/>
      <c r="F403" s="13"/>
    </row>
    <row r="404" spans="2:6" x14ac:dyDescent="0.2">
      <c r="B404" s="13"/>
      <c r="F404" s="13"/>
    </row>
    <row r="405" spans="2:6" x14ac:dyDescent="0.2">
      <c r="B405" s="13"/>
      <c r="F405" s="13"/>
    </row>
    <row r="406" spans="2:6" x14ac:dyDescent="0.2">
      <c r="B406" s="13"/>
      <c r="F406" s="13"/>
    </row>
    <row r="407" spans="2:6" x14ac:dyDescent="0.2">
      <c r="B407" s="13"/>
      <c r="F407" s="13"/>
    </row>
    <row r="408" spans="2:6" x14ac:dyDescent="0.2">
      <c r="B408" s="13"/>
      <c r="F408" s="13"/>
    </row>
    <row r="409" spans="2:6" x14ac:dyDescent="0.2">
      <c r="B409" s="13"/>
      <c r="F409" s="13"/>
    </row>
    <row r="410" spans="2:6" x14ac:dyDescent="0.2">
      <c r="B410" s="13"/>
      <c r="F410" s="13"/>
    </row>
    <row r="411" spans="2:6" x14ac:dyDescent="0.2">
      <c r="B411" s="13"/>
      <c r="F411" s="13"/>
    </row>
    <row r="412" spans="2:6" x14ac:dyDescent="0.2">
      <c r="B412" s="13"/>
      <c r="F412" s="13"/>
    </row>
    <row r="413" spans="2:6" x14ac:dyDescent="0.2">
      <c r="B413" s="13"/>
      <c r="F413" s="13"/>
    </row>
    <row r="414" spans="2:6" x14ac:dyDescent="0.2">
      <c r="B414" s="13"/>
      <c r="F414" s="13"/>
    </row>
    <row r="415" spans="2:6" x14ac:dyDescent="0.2">
      <c r="B415" s="13"/>
      <c r="F415" s="13"/>
    </row>
    <row r="416" spans="2:6" x14ac:dyDescent="0.2">
      <c r="B416" s="13"/>
      <c r="F416" s="13"/>
    </row>
    <row r="417" spans="2:6" x14ac:dyDescent="0.2">
      <c r="B417" s="13"/>
      <c r="F417" s="13"/>
    </row>
    <row r="418" spans="2:6" x14ac:dyDescent="0.2">
      <c r="B418" s="13"/>
      <c r="F418" s="13"/>
    </row>
    <row r="419" spans="2:6" x14ac:dyDescent="0.2">
      <c r="B419" s="13"/>
      <c r="F419" s="13"/>
    </row>
    <row r="420" spans="2:6" x14ac:dyDescent="0.2">
      <c r="B420" s="13"/>
      <c r="F420" s="13"/>
    </row>
    <row r="421" spans="2:6" x14ac:dyDescent="0.2">
      <c r="B421" s="13"/>
      <c r="F421" s="13"/>
    </row>
    <row r="422" spans="2:6" x14ac:dyDescent="0.2">
      <c r="B422" s="13"/>
      <c r="F422" s="13"/>
    </row>
    <row r="423" spans="2:6" x14ac:dyDescent="0.2">
      <c r="B423" s="13"/>
      <c r="F423" s="13"/>
    </row>
    <row r="424" spans="2:6" x14ac:dyDescent="0.2">
      <c r="B424" s="13"/>
      <c r="F424" s="13"/>
    </row>
    <row r="425" spans="2:6" x14ac:dyDescent="0.2">
      <c r="B425" s="13"/>
      <c r="F425" s="13"/>
    </row>
    <row r="426" spans="2:6" x14ac:dyDescent="0.2">
      <c r="B426" s="13"/>
      <c r="F426" s="13"/>
    </row>
    <row r="427" spans="2:6" x14ac:dyDescent="0.2">
      <c r="B427" s="13"/>
      <c r="F427" s="13"/>
    </row>
    <row r="428" spans="2:6" x14ac:dyDescent="0.2">
      <c r="B428" s="13"/>
      <c r="F428" s="13"/>
    </row>
    <row r="429" spans="2:6" x14ac:dyDescent="0.2">
      <c r="B429" s="13"/>
      <c r="F429" s="13"/>
    </row>
    <row r="430" spans="2:6" x14ac:dyDescent="0.2">
      <c r="B430" s="13"/>
      <c r="F430" s="13"/>
    </row>
    <row r="431" spans="2:6" x14ac:dyDescent="0.2">
      <c r="B431" s="13"/>
      <c r="F431" s="13"/>
    </row>
    <row r="432" spans="2:6" x14ac:dyDescent="0.2">
      <c r="B432" s="13"/>
      <c r="F432" s="13"/>
    </row>
    <row r="433" spans="2:6" x14ac:dyDescent="0.2">
      <c r="B433" s="13"/>
      <c r="F433" s="13"/>
    </row>
    <row r="434" spans="2:6" x14ac:dyDescent="0.2">
      <c r="B434" s="13"/>
      <c r="F434" s="13"/>
    </row>
    <row r="435" spans="2:6" x14ac:dyDescent="0.2">
      <c r="B435" s="13"/>
      <c r="F435" s="13"/>
    </row>
    <row r="436" spans="2:6" x14ac:dyDescent="0.2">
      <c r="B436" s="13"/>
      <c r="F436" s="13"/>
    </row>
    <row r="437" spans="2:6" x14ac:dyDescent="0.2">
      <c r="B437" s="13"/>
      <c r="F437" s="13"/>
    </row>
    <row r="438" spans="2:6" x14ac:dyDescent="0.2">
      <c r="B438" s="13"/>
      <c r="F438" s="13"/>
    </row>
    <row r="439" spans="2:6" x14ac:dyDescent="0.2">
      <c r="B439" s="13"/>
      <c r="F439" s="13"/>
    </row>
    <row r="440" spans="2:6" x14ac:dyDescent="0.2">
      <c r="B440" s="13"/>
      <c r="F440" s="13"/>
    </row>
    <row r="441" spans="2:6" x14ac:dyDescent="0.2">
      <c r="B441" s="13"/>
      <c r="F441" s="13"/>
    </row>
    <row r="442" spans="2:6" x14ac:dyDescent="0.2">
      <c r="B442" s="13"/>
      <c r="F442" s="13"/>
    </row>
    <row r="443" spans="2:6" x14ac:dyDescent="0.2">
      <c r="B443" s="13"/>
      <c r="F443" s="13"/>
    </row>
    <row r="444" spans="2:6" x14ac:dyDescent="0.2">
      <c r="B444" s="13"/>
      <c r="F444" s="13"/>
    </row>
    <row r="445" spans="2:6" x14ac:dyDescent="0.2">
      <c r="B445" s="13"/>
      <c r="F445" s="13"/>
    </row>
    <row r="446" spans="2:6" x14ac:dyDescent="0.2">
      <c r="B446" s="13"/>
      <c r="F446" s="13"/>
    </row>
    <row r="447" spans="2:6" x14ac:dyDescent="0.2">
      <c r="B447" s="13"/>
      <c r="F447" s="13"/>
    </row>
    <row r="448" spans="2:6" x14ac:dyDescent="0.2">
      <c r="B448" s="13"/>
      <c r="F448" s="13"/>
    </row>
    <row r="449" spans="2:6" x14ac:dyDescent="0.2">
      <c r="B449" s="13"/>
      <c r="F449" s="13"/>
    </row>
    <row r="450" spans="2:6" x14ac:dyDescent="0.2">
      <c r="B450" s="13"/>
      <c r="F450" s="13"/>
    </row>
    <row r="451" spans="2:6" x14ac:dyDescent="0.2">
      <c r="B451" s="13"/>
      <c r="F451" s="13"/>
    </row>
    <row r="452" spans="2:6" x14ac:dyDescent="0.2">
      <c r="B452" s="13"/>
      <c r="F452" s="13"/>
    </row>
    <row r="453" spans="2:6" x14ac:dyDescent="0.2">
      <c r="B453" s="13"/>
      <c r="F453" s="13"/>
    </row>
    <row r="454" spans="2:6" x14ac:dyDescent="0.2">
      <c r="B454" s="13"/>
      <c r="F454" s="13"/>
    </row>
    <row r="455" spans="2:6" x14ac:dyDescent="0.2">
      <c r="B455" s="13"/>
      <c r="F455" s="13"/>
    </row>
    <row r="456" spans="2:6" x14ac:dyDescent="0.2">
      <c r="B456" s="13"/>
      <c r="F456" s="13"/>
    </row>
    <row r="457" spans="2:6" x14ac:dyDescent="0.2">
      <c r="B457" s="13"/>
      <c r="F457" s="13"/>
    </row>
    <row r="458" spans="2:6" x14ac:dyDescent="0.2">
      <c r="B458" s="13"/>
      <c r="F458" s="13"/>
    </row>
    <row r="459" spans="2:6" x14ac:dyDescent="0.2">
      <c r="B459" s="13"/>
      <c r="F459" s="13"/>
    </row>
    <row r="460" spans="2:6" x14ac:dyDescent="0.2">
      <c r="B460" s="13"/>
      <c r="F460" s="13"/>
    </row>
    <row r="461" spans="2:6" x14ac:dyDescent="0.2">
      <c r="B461" s="13"/>
      <c r="F461" s="13"/>
    </row>
    <row r="462" spans="2:6" x14ac:dyDescent="0.2">
      <c r="B462" s="13"/>
      <c r="F462" s="13"/>
    </row>
    <row r="463" spans="2:6" x14ac:dyDescent="0.2">
      <c r="B463" s="13"/>
      <c r="F463" s="13"/>
    </row>
    <row r="464" spans="2:6" x14ac:dyDescent="0.2">
      <c r="B464" s="13"/>
      <c r="F464" s="13"/>
    </row>
    <row r="465" spans="2:6" x14ac:dyDescent="0.2">
      <c r="B465" s="13"/>
      <c r="F465" s="13"/>
    </row>
    <row r="466" spans="2:6" x14ac:dyDescent="0.2">
      <c r="B466" s="13"/>
      <c r="F466" s="13"/>
    </row>
    <row r="467" spans="2:6" x14ac:dyDescent="0.2">
      <c r="B467" s="13"/>
      <c r="F467" s="13"/>
    </row>
    <row r="468" spans="2:6" x14ac:dyDescent="0.2">
      <c r="B468" s="13"/>
      <c r="F468" s="13"/>
    </row>
    <row r="469" spans="2:6" x14ac:dyDescent="0.2">
      <c r="B469" s="13"/>
      <c r="F469" s="13"/>
    </row>
    <row r="470" spans="2:6" x14ac:dyDescent="0.2">
      <c r="B470" s="13"/>
      <c r="F470" s="13"/>
    </row>
    <row r="471" spans="2:6" x14ac:dyDescent="0.2">
      <c r="B471" s="13"/>
      <c r="F471" s="13"/>
    </row>
    <row r="472" spans="2:6" x14ac:dyDescent="0.2">
      <c r="B472" s="13"/>
      <c r="F472" s="13"/>
    </row>
    <row r="473" spans="2:6" x14ac:dyDescent="0.2">
      <c r="B473" s="13"/>
      <c r="F473" s="13"/>
    </row>
    <row r="474" spans="2:6" x14ac:dyDescent="0.2">
      <c r="B474" s="13"/>
      <c r="F474" s="13"/>
    </row>
    <row r="475" spans="2:6" x14ac:dyDescent="0.2">
      <c r="B475" s="13"/>
      <c r="F475" s="13"/>
    </row>
    <row r="476" spans="2:6" x14ac:dyDescent="0.2">
      <c r="B476" s="13"/>
      <c r="F476" s="13"/>
    </row>
    <row r="477" spans="2:6" x14ac:dyDescent="0.2">
      <c r="B477" s="13"/>
      <c r="F477" s="13"/>
    </row>
    <row r="478" spans="2:6" x14ac:dyDescent="0.2">
      <c r="B478" s="13"/>
      <c r="F478" s="13"/>
    </row>
    <row r="479" spans="2:6" x14ac:dyDescent="0.2">
      <c r="B479" s="13"/>
      <c r="F479" s="13"/>
    </row>
    <row r="480" spans="2:6" x14ac:dyDescent="0.2">
      <c r="B480" s="13"/>
      <c r="F480" s="13"/>
    </row>
    <row r="481" spans="2:6" x14ac:dyDescent="0.2">
      <c r="B481" s="13"/>
      <c r="F481" s="13"/>
    </row>
    <row r="482" spans="2:6" x14ac:dyDescent="0.2">
      <c r="B482" s="13"/>
      <c r="F482" s="13"/>
    </row>
    <row r="483" spans="2:6" x14ac:dyDescent="0.2">
      <c r="B483" s="13"/>
      <c r="F483" s="13"/>
    </row>
    <row r="484" spans="2:6" x14ac:dyDescent="0.2">
      <c r="B484" s="13"/>
      <c r="F484" s="13"/>
    </row>
    <row r="485" spans="2:6" x14ac:dyDescent="0.2">
      <c r="B485" s="13"/>
      <c r="F485" s="13"/>
    </row>
    <row r="486" spans="2:6" x14ac:dyDescent="0.2">
      <c r="B486" s="13"/>
      <c r="F486" s="13"/>
    </row>
    <row r="487" spans="2:6" x14ac:dyDescent="0.2">
      <c r="B487" s="13"/>
      <c r="F487" s="13"/>
    </row>
    <row r="488" spans="2:6" x14ac:dyDescent="0.2">
      <c r="B488" s="13"/>
      <c r="F488" s="13"/>
    </row>
    <row r="489" spans="2:6" x14ac:dyDescent="0.2">
      <c r="B489" s="13"/>
      <c r="F489" s="13"/>
    </row>
    <row r="490" spans="2:6" x14ac:dyDescent="0.2">
      <c r="B490" s="13"/>
      <c r="F490" s="13"/>
    </row>
    <row r="491" spans="2:6" x14ac:dyDescent="0.2">
      <c r="B491" s="13"/>
      <c r="F491" s="13"/>
    </row>
    <row r="492" spans="2:6" x14ac:dyDescent="0.2">
      <c r="B492" s="13"/>
      <c r="F492" s="13"/>
    </row>
    <row r="493" spans="2:6" x14ac:dyDescent="0.2">
      <c r="B493" s="13"/>
      <c r="F493" s="13"/>
    </row>
    <row r="494" spans="2:6" x14ac:dyDescent="0.2">
      <c r="B494" s="13"/>
      <c r="F494" s="13"/>
    </row>
    <row r="495" spans="2:6" x14ac:dyDescent="0.2">
      <c r="B495" s="13"/>
      <c r="F495" s="13"/>
    </row>
    <row r="496" spans="2:6" x14ac:dyDescent="0.2">
      <c r="B496" s="13"/>
      <c r="F496" s="13"/>
    </row>
    <row r="497" spans="2:6" x14ac:dyDescent="0.2">
      <c r="B497" s="13"/>
      <c r="F497" s="13"/>
    </row>
    <row r="498" spans="2:6" x14ac:dyDescent="0.2">
      <c r="B498" s="13"/>
      <c r="F498" s="13"/>
    </row>
    <row r="499" spans="2:6" x14ac:dyDescent="0.2">
      <c r="B499" s="13"/>
      <c r="F499" s="13"/>
    </row>
    <row r="500" spans="2:6" x14ac:dyDescent="0.2">
      <c r="B500" s="13"/>
      <c r="F500" s="13"/>
    </row>
    <row r="501" spans="2:6" x14ac:dyDescent="0.2">
      <c r="B501" s="13"/>
      <c r="F501" s="13"/>
    </row>
    <row r="502" spans="2:6" x14ac:dyDescent="0.2">
      <c r="B502" s="13"/>
      <c r="F502" s="13"/>
    </row>
    <row r="503" spans="2:6" x14ac:dyDescent="0.2">
      <c r="B503" s="13"/>
      <c r="F503" s="13"/>
    </row>
    <row r="504" spans="2:6" x14ac:dyDescent="0.2">
      <c r="B504" s="13"/>
      <c r="F504" s="13"/>
    </row>
    <row r="505" spans="2:6" x14ac:dyDescent="0.2">
      <c r="B505" s="13"/>
      <c r="F505" s="13"/>
    </row>
    <row r="506" spans="2:6" x14ac:dyDescent="0.2">
      <c r="B506" s="13"/>
      <c r="F506" s="13"/>
    </row>
    <row r="507" spans="2:6" x14ac:dyDescent="0.2">
      <c r="B507" s="13"/>
      <c r="F507" s="13"/>
    </row>
    <row r="508" spans="2:6" x14ac:dyDescent="0.2">
      <c r="B508" s="13"/>
      <c r="F508" s="13"/>
    </row>
    <row r="509" spans="2:6" x14ac:dyDescent="0.2">
      <c r="B509" s="13"/>
      <c r="F509" s="13"/>
    </row>
    <row r="510" spans="2:6" x14ac:dyDescent="0.2">
      <c r="B510" s="13"/>
      <c r="F510" s="13"/>
    </row>
    <row r="511" spans="2:6" x14ac:dyDescent="0.2">
      <c r="B511" s="13"/>
      <c r="F511" s="13"/>
    </row>
    <row r="512" spans="2:6" x14ac:dyDescent="0.2">
      <c r="B512" s="13"/>
      <c r="F512" s="13"/>
    </row>
    <row r="513" spans="2:6" x14ac:dyDescent="0.2">
      <c r="B513" s="13"/>
      <c r="F513" s="13"/>
    </row>
    <row r="514" spans="2:6" x14ac:dyDescent="0.2">
      <c r="B514" s="13"/>
      <c r="F514" s="13"/>
    </row>
    <row r="515" spans="2:6" x14ac:dyDescent="0.2">
      <c r="B515" s="13"/>
      <c r="F515" s="13"/>
    </row>
    <row r="516" spans="2:6" x14ac:dyDescent="0.2">
      <c r="B516" s="13"/>
      <c r="F516" s="13"/>
    </row>
    <row r="517" spans="2:6" x14ac:dyDescent="0.2">
      <c r="B517" s="13"/>
      <c r="F517" s="13"/>
    </row>
    <row r="518" spans="2:6" x14ac:dyDescent="0.2">
      <c r="B518" s="13"/>
      <c r="F518" s="13"/>
    </row>
    <row r="519" spans="2:6" x14ac:dyDescent="0.2">
      <c r="B519" s="13"/>
      <c r="F519" s="13"/>
    </row>
    <row r="520" spans="2:6" x14ac:dyDescent="0.2">
      <c r="B520" s="13"/>
      <c r="F520" s="13"/>
    </row>
    <row r="521" spans="2:6" x14ac:dyDescent="0.2">
      <c r="B521" s="13"/>
      <c r="F521" s="13"/>
    </row>
    <row r="522" spans="2:6" x14ac:dyDescent="0.2">
      <c r="B522" s="13"/>
      <c r="F522" s="13"/>
    </row>
    <row r="523" spans="2:6" x14ac:dyDescent="0.2">
      <c r="B523" s="13"/>
      <c r="F523" s="13"/>
    </row>
    <row r="524" spans="2:6" x14ac:dyDescent="0.2">
      <c r="B524" s="13"/>
      <c r="F524" s="13"/>
    </row>
    <row r="525" spans="2:6" x14ac:dyDescent="0.2">
      <c r="B525" s="13"/>
      <c r="F525" s="13"/>
    </row>
    <row r="526" spans="2:6" x14ac:dyDescent="0.2">
      <c r="B526" s="13"/>
      <c r="F526" s="13"/>
    </row>
    <row r="527" spans="2:6" x14ac:dyDescent="0.2">
      <c r="B527" s="13"/>
      <c r="F527" s="13"/>
    </row>
    <row r="528" spans="2:6" x14ac:dyDescent="0.2">
      <c r="B528" s="13"/>
      <c r="F528" s="13"/>
    </row>
    <row r="529" spans="2:6" x14ac:dyDescent="0.2">
      <c r="B529" s="13"/>
      <c r="F529" s="13"/>
    </row>
    <row r="530" spans="2:6" x14ac:dyDescent="0.2">
      <c r="B530" s="13"/>
      <c r="F530" s="13"/>
    </row>
    <row r="531" spans="2:6" x14ac:dyDescent="0.2">
      <c r="B531" s="13"/>
      <c r="F531" s="13"/>
    </row>
    <row r="532" spans="2:6" x14ac:dyDescent="0.2">
      <c r="B532" s="13"/>
      <c r="F532" s="13"/>
    </row>
    <row r="533" spans="2:6" x14ac:dyDescent="0.2">
      <c r="B533" s="13"/>
      <c r="F533" s="13"/>
    </row>
    <row r="534" spans="2:6" x14ac:dyDescent="0.2">
      <c r="B534" s="13"/>
      <c r="F534" s="13"/>
    </row>
    <row r="535" spans="2:6" x14ac:dyDescent="0.2">
      <c r="B535" s="13"/>
      <c r="F535" s="13"/>
    </row>
    <row r="536" spans="2:6" x14ac:dyDescent="0.2">
      <c r="B536" s="13"/>
      <c r="F536" s="13"/>
    </row>
    <row r="537" spans="2:6" x14ac:dyDescent="0.2">
      <c r="B537" s="13"/>
      <c r="F537" s="13"/>
    </row>
    <row r="538" spans="2:6" x14ac:dyDescent="0.2">
      <c r="B538" s="13"/>
      <c r="F538" s="13"/>
    </row>
    <row r="539" spans="2:6" x14ac:dyDescent="0.2">
      <c r="B539" s="13"/>
      <c r="F539" s="13"/>
    </row>
    <row r="540" spans="2:6" x14ac:dyDescent="0.2">
      <c r="B540" s="13"/>
      <c r="F540" s="13"/>
    </row>
    <row r="541" spans="2:6" x14ac:dyDescent="0.2">
      <c r="B541" s="13"/>
      <c r="F541" s="13"/>
    </row>
    <row r="542" spans="2:6" x14ac:dyDescent="0.2">
      <c r="B542" s="13"/>
      <c r="F542" s="13"/>
    </row>
    <row r="543" spans="2:6" x14ac:dyDescent="0.2">
      <c r="B543" s="13"/>
      <c r="F543" s="13"/>
    </row>
    <row r="544" spans="2:6" x14ac:dyDescent="0.2">
      <c r="B544" s="13"/>
      <c r="F544" s="13"/>
    </row>
    <row r="545" spans="2:6" x14ac:dyDescent="0.2">
      <c r="B545" s="13"/>
      <c r="F545" s="13"/>
    </row>
    <row r="546" spans="2:6" x14ac:dyDescent="0.2">
      <c r="B546" s="13"/>
      <c r="F546" s="13"/>
    </row>
    <row r="547" spans="2:6" x14ac:dyDescent="0.2">
      <c r="B547" s="13"/>
      <c r="F547" s="13"/>
    </row>
    <row r="548" spans="2:6" x14ac:dyDescent="0.2">
      <c r="B548" s="13"/>
      <c r="F548" s="13"/>
    </row>
    <row r="549" spans="2:6" x14ac:dyDescent="0.2">
      <c r="B549" s="13"/>
      <c r="F549" s="13"/>
    </row>
    <row r="550" spans="2:6" x14ac:dyDescent="0.2">
      <c r="B550" s="13"/>
      <c r="F550" s="13"/>
    </row>
    <row r="551" spans="2:6" x14ac:dyDescent="0.2">
      <c r="B551" s="13"/>
      <c r="F551" s="13"/>
    </row>
    <row r="552" spans="2:6" x14ac:dyDescent="0.2">
      <c r="B552" s="13"/>
      <c r="F552" s="13"/>
    </row>
    <row r="553" spans="2:6" x14ac:dyDescent="0.2">
      <c r="B553" s="13"/>
      <c r="F553" s="13"/>
    </row>
    <row r="554" spans="2:6" x14ac:dyDescent="0.2">
      <c r="B554" s="13"/>
      <c r="F554" s="13"/>
    </row>
    <row r="555" spans="2:6" x14ac:dyDescent="0.2">
      <c r="B555" s="13"/>
      <c r="F555" s="13"/>
    </row>
    <row r="556" spans="2:6" x14ac:dyDescent="0.2">
      <c r="B556" s="13"/>
      <c r="F556" s="13"/>
    </row>
    <row r="557" spans="2:6" x14ac:dyDescent="0.2">
      <c r="B557" s="13"/>
      <c r="F557" s="13"/>
    </row>
    <row r="558" spans="2:6" x14ac:dyDescent="0.2">
      <c r="B558" s="13"/>
      <c r="F558" s="13"/>
    </row>
    <row r="559" spans="2:6" x14ac:dyDescent="0.2">
      <c r="B559" s="13"/>
      <c r="F559" s="13"/>
    </row>
    <row r="560" spans="2:6" x14ac:dyDescent="0.2">
      <c r="B560" s="13"/>
      <c r="F560" s="13"/>
    </row>
    <row r="561" spans="2:6" x14ac:dyDescent="0.2">
      <c r="B561" s="13"/>
      <c r="F561" s="13"/>
    </row>
    <row r="562" spans="2:6" x14ac:dyDescent="0.2">
      <c r="B562" s="13"/>
      <c r="F562" s="13"/>
    </row>
    <row r="563" spans="2:6" x14ac:dyDescent="0.2">
      <c r="B563" s="13"/>
      <c r="F563" s="13"/>
    </row>
    <row r="564" spans="2:6" x14ac:dyDescent="0.2">
      <c r="B564" s="13"/>
      <c r="F564" s="13"/>
    </row>
    <row r="565" spans="2:6" x14ac:dyDescent="0.2">
      <c r="B565" s="13"/>
      <c r="F565" s="13"/>
    </row>
    <row r="566" spans="2:6" x14ac:dyDescent="0.2">
      <c r="B566" s="13"/>
      <c r="F566" s="13"/>
    </row>
    <row r="567" spans="2:6" x14ac:dyDescent="0.2">
      <c r="B567" s="13"/>
      <c r="F567" s="13"/>
    </row>
    <row r="568" spans="2:6" x14ac:dyDescent="0.2">
      <c r="B568" s="13"/>
      <c r="F568" s="13"/>
    </row>
    <row r="569" spans="2:6" x14ac:dyDescent="0.2">
      <c r="B569" s="13"/>
      <c r="F569" s="13"/>
    </row>
    <row r="570" spans="2:6" x14ac:dyDescent="0.2">
      <c r="B570" s="13"/>
      <c r="F570" s="13"/>
    </row>
    <row r="571" spans="2:6" x14ac:dyDescent="0.2">
      <c r="B571" s="13"/>
      <c r="F571" s="13"/>
    </row>
    <row r="572" spans="2:6" x14ac:dyDescent="0.2">
      <c r="B572" s="13"/>
      <c r="F572" s="13"/>
    </row>
    <row r="573" spans="2:6" x14ac:dyDescent="0.2">
      <c r="B573" s="13"/>
      <c r="F573" s="13"/>
    </row>
    <row r="574" spans="2:6" x14ac:dyDescent="0.2">
      <c r="B574" s="13"/>
      <c r="F574" s="13"/>
    </row>
    <row r="575" spans="2:6" x14ac:dyDescent="0.2">
      <c r="B575" s="13"/>
      <c r="F575" s="13"/>
    </row>
    <row r="576" spans="2:6" x14ac:dyDescent="0.2">
      <c r="B576" s="13"/>
      <c r="F576" s="13"/>
    </row>
    <row r="577" spans="2:6" x14ac:dyDescent="0.2">
      <c r="B577" s="13"/>
      <c r="F577" s="13"/>
    </row>
    <row r="578" spans="2:6" x14ac:dyDescent="0.2">
      <c r="B578" s="13"/>
      <c r="F578" s="13"/>
    </row>
    <row r="579" spans="2:6" x14ac:dyDescent="0.2">
      <c r="B579" s="13"/>
      <c r="F579" s="13"/>
    </row>
    <row r="580" spans="2:6" x14ac:dyDescent="0.2">
      <c r="B580" s="13"/>
      <c r="F580" s="13"/>
    </row>
    <row r="581" spans="2:6" x14ac:dyDescent="0.2">
      <c r="B581" s="13"/>
      <c r="F581" s="13"/>
    </row>
    <row r="582" spans="2:6" x14ac:dyDescent="0.2">
      <c r="B582" s="13"/>
      <c r="F582" s="13"/>
    </row>
    <row r="583" spans="2:6" x14ac:dyDescent="0.2">
      <c r="B583" s="13"/>
      <c r="F583" s="13"/>
    </row>
    <row r="584" spans="2:6" x14ac:dyDescent="0.2">
      <c r="B584" s="13"/>
      <c r="F584" s="13"/>
    </row>
    <row r="585" spans="2:6" x14ac:dyDescent="0.2">
      <c r="B585" s="13"/>
      <c r="F585" s="13"/>
    </row>
    <row r="586" spans="2:6" x14ac:dyDescent="0.2">
      <c r="B586" s="13"/>
      <c r="F586" s="13"/>
    </row>
    <row r="587" spans="2:6" x14ac:dyDescent="0.2">
      <c r="B587" s="13"/>
      <c r="F587" s="13"/>
    </row>
    <row r="588" spans="2:6" x14ac:dyDescent="0.2">
      <c r="B588" s="13"/>
      <c r="F588" s="13"/>
    </row>
    <row r="589" spans="2:6" x14ac:dyDescent="0.2">
      <c r="B589" s="13"/>
      <c r="F589" s="13"/>
    </row>
    <row r="590" spans="2:6" x14ac:dyDescent="0.2">
      <c r="B590" s="13"/>
      <c r="F590" s="13"/>
    </row>
    <row r="591" spans="2:6" x14ac:dyDescent="0.2">
      <c r="B591" s="13"/>
      <c r="F591" s="13"/>
    </row>
    <row r="592" spans="2:6" x14ac:dyDescent="0.2">
      <c r="B592" s="13"/>
      <c r="F592" s="13"/>
    </row>
    <row r="593" spans="2:6" x14ac:dyDescent="0.2">
      <c r="B593" s="13"/>
      <c r="F593" s="13"/>
    </row>
    <row r="594" spans="2:6" x14ac:dyDescent="0.2">
      <c r="B594" s="13"/>
      <c r="F594" s="13"/>
    </row>
    <row r="595" spans="2:6" x14ac:dyDescent="0.2">
      <c r="B595" s="13"/>
      <c r="F595" s="13"/>
    </row>
    <row r="596" spans="2:6" x14ac:dyDescent="0.2">
      <c r="B596" s="13"/>
      <c r="F596" s="13"/>
    </row>
    <row r="597" spans="2:6" x14ac:dyDescent="0.2">
      <c r="B597" s="13"/>
      <c r="F597" s="13"/>
    </row>
    <row r="598" spans="2:6" x14ac:dyDescent="0.2">
      <c r="B598" s="13"/>
      <c r="F598" s="13"/>
    </row>
    <row r="599" spans="2:6" x14ac:dyDescent="0.2">
      <c r="B599" s="13"/>
      <c r="F599" s="13"/>
    </row>
    <row r="600" spans="2:6" x14ac:dyDescent="0.2">
      <c r="B600" s="13"/>
      <c r="F600" s="13"/>
    </row>
    <row r="601" spans="2:6" x14ac:dyDescent="0.2">
      <c r="B601" s="13"/>
      <c r="F601" s="13"/>
    </row>
    <row r="602" spans="2:6" x14ac:dyDescent="0.2">
      <c r="B602" s="13"/>
      <c r="F602" s="13"/>
    </row>
    <row r="603" spans="2:6" x14ac:dyDescent="0.2">
      <c r="B603" s="13"/>
      <c r="F603" s="13"/>
    </row>
    <row r="604" spans="2:6" x14ac:dyDescent="0.2">
      <c r="B604" s="13"/>
      <c r="F604" s="13"/>
    </row>
    <row r="605" spans="2:6" x14ac:dyDescent="0.2">
      <c r="B605" s="13"/>
      <c r="F605" s="13"/>
    </row>
    <row r="606" spans="2:6" x14ac:dyDescent="0.2">
      <c r="B606" s="13"/>
      <c r="F606" s="13"/>
    </row>
    <row r="607" spans="2:6" x14ac:dyDescent="0.2">
      <c r="B607" s="13"/>
      <c r="F607" s="13"/>
    </row>
    <row r="608" spans="2:6" x14ac:dyDescent="0.2">
      <c r="B608" s="13"/>
      <c r="F608" s="13"/>
    </row>
    <row r="609" spans="2:6" x14ac:dyDescent="0.2">
      <c r="B609" s="13"/>
      <c r="F609" s="13"/>
    </row>
    <row r="610" spans="2:6" x14ac:dyDescent="0.2">
      <c r="B610" s="13"/>
      <c r="F610" s="13"/>
    </row>
    <row r="611" spans="2:6" x14ac:dyDescent="0.2">
      <c r="B611" s="13"/>
      <c r="F611" s="13"/>
    </row>
    <row r="612" spans="2:6" x14ac:dyDescent="0.2">
      <c r="B612" s="13"/>
      <c r="F612" s="13"/>
    </row>
    <row r="613" spans="2:6" x14ac:dyDescent="0.2">
      <c r="B613" s="13"/>
      <c r="F613" s="13"/>
    </row>
    <row r="614" spans="2:6" x14ac:dyDescent="0.2">
      <c r="B614" s="13"/>
      <c r="F614" s="13"/>
    </row>
    <row r="615" spans="2:6" x14ac:dyDescent="0.2">
      <c r="B615" s="13"/>
      <c r="F615" s="13"/>
    </row>
    <row r="616" spans="2:6" x14ac:dyDescent="0.2">
      <c r="B616" s="13"/>
      <c r="F616" s="13"/>
    </row>
    <row r="617" spans="2:6" x14ac:dyDescent="0.2">
      <c r="B617" s="13"/>
      <c r="F617" s="13"/>
    </row>
    <row r="618" spans="2:6" x14ac:dyDescent="0.2">
      <c r="B618" s="13"/>
      <c r="F618" s="13"/>
    </row>
    <row r="619" spans="2:6" x14ac:dyDescent="0.2">
      <c r="B619" s="13"/>
      <c r="F619" s="13"/>
    </row>
    <row r="620" spans="2:6" x14ac:dyDescent="0.2">
      <c r="B620" s="13"/>
      <c r="F620" s="13"/>
    </row>
    <row r="621" spans="2:6" x14ac:dyDescent="0.2">
      <c r="B621" s="13"/>
      <c r="F621" s="13"/>
    </row>
    <row r="622" spans="2:6" x14ac:dyDescent="0.2">
      <c r="B622" s="13"/>
      <c r="F622" s="13"/>
    </row>
    <row r="623" spans="2:6" x14ac:dyDescent="0.2">
      <c r="B623" s="13"/>
      <c r="F623" s="13"/>
    </row>
    <row r="624" spans="2:6" x14ac:dyDescent="0.2">
      <c r="B624" s="13"/>
      <c r="F624" s="13"/>
    </row>
    <row r="625" spans="2:6" x14ac:dyDescent="0.2">
      <c r="B625" s="13"/>
      <c r="F625" s="13"/>
    </row>
    <row r="626" spans="2:6" x14ac:dyDescent="0.2">
      <c r="B626" s="13"/>
      <c r="F626" s="13"/>
    </row>
    <row r="627" spans="2:6" x14ac:dyDescent="0.2">
      <c r="B627" s="13"/>
      <c r="F627" s="13"/>
    </row>
    <row r="628" spans="2:6" x14ac:dyDescent="0.2">
      <c r="B628" s="13"/>
      <c r="F628" s="13"/>
    </row>
    <row r="629" spans="2:6" x14ac:dyDescent="0.2">
      <c r="B629" s="13"/>
      <c r="F629" s="13"/>
    </row>
    <row r="630" spans="2:6" x14ac:dyDescent="0.2">
      <c r="B630" s="13"/>
      <c r="F630" s="13"/>
    </row>
    <row r="631" spans="2:6" x14ac:dyDescent="0.2">
      <c r="B631" s="13"/>
      <c r="F631" s="13"/>
    </row>
    <row r="632" spans="2:6" x14ac:dyDescent="0.2">
      <c r="B632" s="13"/>
      <c r="F632" s="13"/>
    </row>
    <row r="633" spans="2:6" x14ac:dyDescent="0.2">
      <c r="B633" s="13"/>
      <c r="F633" s="13"/>
    </row>
    <row r="634" spans="2:6" x14ac:dyDescent="0.2">
      <c r="B634" s="13"/>
      <c r="F634" s="13"/>
    </row>
    <row r="635" spans="2:6" x14ac:dyDescent="0.2">
      <c r="B635" s="13"/>
      <c r="F635" s="13"/>
    </row>
    <row r="636" spans="2:6" x14ac:dyDescent="0.2">
      <c r="B636" s="13"/>
      <c r="F636" s="13"/>
    </row>
    <row r="637" spans="2:6" x14ac:dyDescent="0.2">
      <c r="B637" s="13"/>
      <c r="F637" s="13"/>
    </row>
    <row r="638" spans="2:6" x14ac:dyDescent="0.2">
      <c r="B638" s="13"/>
      <c r="F638" s="13"/>
    </row>
    <row r="639" spans="2:6" x14ac:dyDescent="0.2">
      <c r="B639" s="13"/>
      <c r="F639" s="13"/>
    </row>
    <row r="640" spans="2:6" x14ac:dyDescent="0.2">
      <c r="B640" s="13"/>
      <c r="F640" s="13"/>
    </row>
    <row r="641" spans="2:6" x14ac:dyDescent="0.2">
      <c r="B641" s="13"/>
      <c r="F641" s="13"/>
    </row>
    <row r="642" spans="2:6" x14ac:dyDescent="0.2">
      <c r="B642" s="13"/>
      <c r="F642" s="13"/>
    </row>
    <row r="643" spans="2:6" x14ac:dyDescent="0.2">
      <c r="B643" s="13"/>
      <c r="F643" s="13"/>
    </row>
    <row r="644" spans="2:6" x14ac:dyDescent="0.2">
      <c r="B644" s="13"/>
      <c r="F644" s="13"/>
    </row>
    <row r="645" spans="2:6" x14ac:dyDescent="0.2">
      <c r="B645" s="13"/>
      <c r="F645" s="13"/>
    </row>
    <row r="646" spans="2:6" x14ac:dyDescent="0.2">
      <c r="B646" s="13"/>
      <c r="F646" s="13"/>
    </row>
    <row r="647" spans="2:6" x14ac:dyDescent="0.2">
      <c r="B647" s="13"/>
      <c r="F647" s="13"/>
    </row>
    <row r="648" spans="2:6" x14ac:dyDescent="0.2">
      <c r="B648" s="13"/>
      <c r="F648" s="13"/>
    </row>
    <row r="649" spans="2:6" x14ac:dyDescent="0.2">
      <c r="B649" s="13"/>
      <c r="F649" s="13"/>
    </row>
    <row r="650" spans="2:6" x14ac:dyDescent="0.2">
      <c r="B650" s="13"/>
      <c r="F650" s="13"/>
    </row>
    <row r="651" spans="2:6" x14ac:dyDescent="0.2">
      <c r="B651" s="13"/>
      <c r="F651" s="13"/>
    </row>
    <row r="652" spans="2:6" x14ac:dyDescent="0.2">
      <c r="B652" s="13"/>
      <c r="F652" s="13"/>
    </row>
    <row r="653" spans="2:6" x14ac:dyDescent="0.2">
      <c r="B653" s="13"/>
      <c r="F653" s="13"/>
    </row>
    <row r="654" spans="2:6" x14ac:dyDescent="0.2">
      <c r="B654" s="13"/>
      <c r="F654" s="13"/>
    </row>
    <row r="655" spans="2:6" x14ac:dyDescent="0.2">
      <c r="B655" s="13"/>
      <c r="F655" s="13"/>
    </row>
    <row r="656" spans="2:6" x14ac:dyDescent="0.2">
      <c r="B656" s="13"/>
      <c r="F656" s="13"/>
    </row>
    <row r="657" spans="2:6" x14ac:dyDescent="0.2">
      <c r="B657" s="13"/>
      <c r="F657" s="13"/>
    </row>
    <row r="658" spans="2:6" x14ac:dyDescent="0.2">
      <c r="B658" s="13"/>
      <c r="F658" s="13"/>
    </row>
    <row r="659" spans="2:6" x14ac:dyDescent="0.2">
      <c r="B659" s="13"/>
      <c r="F659" s="13"/>
    </row>
    <row r="660" spans="2:6" x14ac:dyDescent="0.2">
      <c r="B660" s="13"/>
      <c r="F660" s="13"/>
    </row>
    <row r="661" spans="2:6" x14ac:dyDescent="0.2">
      <c r="B661" s="13"/>
      <c r="F661" s="13"/>
    </row>
    <row r="662" spans="2:6" x14ac:dyDescent="0.2">
      <c r="B662" s="13"/>
      <c r="F662" s="13"/>
    </row>
    <row r="663" spans="2:6" x14ac:dyDescent="0.2">
      <c r="B663" s="13"/>
      <c r="F663" s="13"/>
    </row>
    <row r="664" spans="2:6" x14ac:dyDescent="0.2">
      <c r="B664" s="13"/>
      <c r="F664" s="13"/>
    </row>
    <row r="665" spans="2:6" x14ac:dyDescent="0.2">
      <c r="B665" s="13"/>
      <c r="F665" s="13"/>
    </row>
    <row r="666" spans="2:6" x14ac:dyDescent="0.2">
      <c r="B666" s="13"/>
      <c r="F666" s="13"/>
    </row>
    <row r="667" spans="2:6" x14ac:dyDescent="0.2">
      <c r="B667" s="13"/>
      <c r="F667" s="13"/>
    </row>
    <row r="668" spans="2:6" x14ac:dyDescent="0.2">
      <c r="B668" s="13"/>
      <c r="F668" s="13"/>
    </row>
    <row r="669" spans="2:6" x14ac:dyDescent="0.2">
      <c r="B669" s="13"/>
      <c r="F669" s="13"/>
    </row>
    <row r="670" spans="2:6" x14ac:dyDescent="0.2">
      <c r="B670" s="13"/>
      <c r="F670" s="13"/>
    </row>
    <row r="671" spans="2:6" x14ac:dyDescent="0.2">
      <c r="B671" s="13"/>
      <c r="F671" s="13"/>
    </row>
    <row r="672" spans="2:6" x14ac:dyDescent="0.2">
      <c r="B672" s="13"/>
      <c r="F672" s="13"/>
    </row>
    <row r="673" spans="2:6" x14ac:dyDescent="0.2">
      <c r="B673" s="13"/>
      <c r="F673" s="13"/>
    </row>
    <row r="674" spans="2:6" x14ac:dyDescent="0.2">
      <c r="B674" s="13"/>
      <c r="F674" s="13"/>
    </row>
    <row r="675" spans="2:6" x14ac:dyDescent="0.2">
      <c r="B675" s="13"/>
      <c r="F675" s="13"/>
    </row>
    <row r="676" spans="2:6" x14ac:dyDescent="0.2">
      <c r="B676" s="13"/>
      <c r="F676" s="13"/>
    </row>
    <row r="677" spans="2:6" x14ac:dyDescent="0.2">
      <c r="B677" s="13"/>
      <c r="F677" s="13"/>
    </row>
    <row r="678" spans="2:6" x14ac:dyDescent="0.2">
      <c r="B678" s="13"/>
      <c r="F678" s="13"/>
    </row>
    <row r="679" spans="2:6" x14ac:dyDescent="0.2">
      <c r="B679" s="13"/>
      <c r="F679" s="13"/>
    </row>
    <row r="680" spans="2:6" x14ac:dyDescent="0.2">
      <c r="B680" s="13"/>
      <c r="F680" s="13"/>
    </row>
    <row r="681" spans="2:6" x14ac:dyDescent="0.2">
      <c r="B681" s="13"/>
      <c r="F681" s="13"/>
    </row>
    <row r="682" spans="2:6" x14ac:dyDescent="0.2">
      <c r="B682" s="13"/>
      <c r="F682" s="13"/>
    </row>
    <row r="683" spans="2:6" x14ac:dyDescent="0.2">
      <c r="B683" s="13"/>
      <c r="F683" s="13"/>
    </row>
    <row r="684" spans="2:6" x14ac:dyDescent="0.2">
      <c r="B684" s="13"/>
      <c r="F684" s="13"/>
    </row>
    <row r="685" spans="2:6" x14ac:dyDescent="0.2">
      <c r="B685" s="13"/>
      <c r="F685" s="13"/>
    </row>
    <row r="686" spans="2:6" x14ac:dyDescent="0.2">
      <c r="B686" s="13"/>
      <c r="F686" s="13"/>
    </row>
    <row r="687" spans="2:6" x14ac:dyDescent="0.2">
      <c r="B687" s="13"/>
      <c r="F687" s="13"/>
    </row>
    <row r="688" spans="2:6" x14ac:dyDescent="0.2">
      <c r="B688" s="13"/>
      <c r="F688" s="13"/>
    </row>
    <row r="689" spans="2:6" x14ac:dyDescent="0.2">
      <c r="B689" s="13"/>
      <c r="F689" s="13"/>
    </row>
    <row r="690" spans="2:6" x14ac:dyDescent="0.2">
      <c r="B690" s="13"/>
      <c r="F690" s="13"/>
    </row>
    <row r="691" spans="2:6" x14ac:dyDescent="0.2">
      <c r="B691" s="13"/>
      <c r="F691" s="13"/>
    </row>
    <row r="692" spans="2:6" x14ac:dyDescent="0.2">
      <c r="B692" s="13"/>
      <c r="F692" s="13"/>
    </row>
    <row r="693" spans="2:6" x14ac:dyDescent="0.2">
      <c r="B693" s="13"/>
      <c r="F693" s="13"/>
    </row>
    <row r="694" spans="2:6" x14ac:dyDescent="0.2">
      <c r="B694" s="13"/>
      <c r="F694" s="13"/>
    </row>
    <row r="695" spans="2:6" x14ac:dyDescent="0.2">
      <c r="B695" s="13"/>
      <c r="F695" s="13"/>
    </row>
    <row r="696" spans="2:6" x14ac:dyDescent="0.2">
      <c r="B696" s="13"/>
      <c r="F696" s="13"/>
    </row>
    <row r="697" spans="2:6" x14ac:dyDescent="0.2">
      <c r="B697" s="13"/>
      <c r="F697" s="13"/>
    </row>
    <row r="698" spans="2:6" x14ac:dyDescent="0.2">
      <c r="B698" s="13"/>
      <c r="F698" s="13"/>
    </row>
    <row r="699" spans="2:6" x14ac:dyDescent="0.2">
      <c r="B699" s="13"/>
      <c r="F699" s="13"/>
    </row>
    <row r="700" spans="2:6" x14ac:dyDescent="0.2">
      <c r="B700" s="13"/>
      <c r="F700" s="13"/>
    </row>
    <row r="701" spans="2:6" x14ac:dyDescent="0.2">
      <c r="B701" s="13"/>
      <c r="F701" s="13"/>
    </row>
    <row r="702" spans="2:6" x14ac:dyDescent="0.2">
      <c r="B702" s="13"/>
      <c r="F702" s="13"/>
    </row>
    <row r="703" spans="2:6" x14ac:dyDescent="0.2">
      <c r="B703" s="13"/>
      <c r="F703" s="13"/>
    </row>
    <row r="704" spans="2:6" x14ac:dyDescent="0.2">
      <c r="B704" s="13"/>
      <c r="F704" s="13"/>
    </row>
    <row r="705" spans="2:6" x14ac:dyDescent="0.2">
      <c r="B705" s="13"/>
      <c r="F705" s="13"/>
    </row>
    <row r="706" spans="2:6" x14ac:dyDescent="0.2">
      <c r="B706" s="13"/>
      <c r="F706" s="13"/>
    </row>
    <row r="707" spans="2:6" x14ac:dyDescent="0.2">
      <c r="B707" s="13"/>
      <c r="F707" s="13"/>
    </row>
    <row r="708" spans="2:6" x14ac:dyDescent="0.2">
      <c r="B708" s="13"/>
      <c r="F708" s="13"/>
    </row>
    <row r="709" spans="2:6" x14ac:dyDescent="0.2">
      <c r="B709" s="13"/>
      <c r="F709" s="13"/>
    </row>
    <row r="710" spans="2:6" x14ac:dyDescent="0.2">
      <c r="B710" s="13"/>
      <c r="F710" s="13"/>
    </row>
    <row r="711" spans="2:6" x14ac:dyDescent="0.2">
      <c r="B711" s="13"/>
      <c r="F711" s="13"/>
    </row>
    <row r="712" spans="2:6" x14ac:dyDescent="0.2">
      <c r="B712" s="13"/>
      <c r="F712" s="13"/>
    </row>
    <row r="713" spans="2:6" x14ac:dyDescent="0.2">
      <c r="B713" s="13"/>
      <c r="F713" s="13"/>
    </row>
    <row r="714" spans="2:6" x14ac:dyDescent="0.2">
      <c r="B714" s="13"/>
      <c r="F714" s="13"/>
    </row>
    <row r="715" spans="2:6" x14ac:dyDescent="0.2">
      <c r="B715" s="13"/>
      <c r="F715" s="13"/>
    </row>
    <row r="716" spans="2:6" x14ac:dyDescent="0.2">
      <c r="B716" s="13"/>
      <c r="F716" s="13"/>
    </row>
    <row r="717" spans="2:6" x14ac:dyDescent="0.2">
      <c r="B717" s="13"/>
      <c r="F717" s="13"/>
    </row>
    <row r="718" spans="2:6" x14ac:dyDescent="0.2">
      <c r="B718" s="13"/>
      <c r="F718" s="13"/>
    </row>
    <row r="719" spans="2:6" x14ac:dyDescent="0.2">
      <c r="B719" s="13"/>
      <c r="F719" s="13"/>
    </row>
    <row r="720" spans="2:6" x14ac:dyDescent="0.2">
      <c r="B720" s="13"/>
      <c r="F720" s="13"/>
    </row>
    <row r="721" spans="2:6" x14ac:dyDescent="0.2">
      <c r="B721" s="13"/>
      <c r="F721" s="13"/>
    </row>
    <row r="722" spans="2:6" x14ac:dyDescent="0.2">
      <c r="B722" s="13"/>
      <c r="F722" s="13"/>
    </row>
    <row r="723" spans="2:6" x14ac:dyDescent="0.2">
      <c r="B723" s="13"/>
      <c r="F723" s="13"/>
    </row>
    <row r="724" spans="2:6" x14ac:dyDescent="0.2">
      <c r="B724" s="13"/>
      <c r="F724" s="13"/>
    </row>
    <row r="725" spans="2:6" x14ac:dyDescent="0.2">
      <c r="B725" s="13"/>
      <c r="F725" s="13"/>
    </row>
    <row r="726" spans="2:6" x14ac:dyDescent="0.2">
      <c r="B726" s="13"/>
      <c r="F726" s="13"/>
    </row>
    <row r="727" spans="2:6" x14ac:dyDescent="0.2">
      <c r="B727" s="13"/>
      <c r="F727" s="13"/>
    </row>
    <row r="728" spans="2:6" x14ac:dyDescent="0.2">
      <c r="B728" s="13"/>
      <c r="F728" s="13"/>
    </row>
    <row r="729" spans="2:6" x14ac:dyDescent="0.2">
      <c r="B729" s="13"/>
      <c r="F729" s="13"/>
    </row>
    <row r="730" spans="2:6" x14ac:dyDescent="0.2">
      <c r="B730" s="13"/>
      <c r="F730" s="13"/>
    </row>
    <row r="731" spans="2:6" x14ac:dyDescent="0.2">
      <c r="B731" s="13"/>
      <c r="F731" s="13"/>
    </row>
    <row r="732" spans="2:6" x14ac:dyDescent="0.2">
      <c r="B732" s="13"/>
      <c r="F732" s="13"/>
    </row>
    <row r="733" spans="2:6" x14ac:dyDescent="0.2">
      <c r="B733" s="13"/>
      <c r="F733" s="13"/>
    </row>
    <row r="734" spans="2:6" x14ac:dyDescent="0.2">
      <c r="B734" s="13"/>
      <c r="F734" s="13"/>
    </row>
    <row r="735" spans="2:6" x14ac:dyDescent="0.2">
      <c r="B735" s="13"/>
      <c r="F735" s="13"/>
    </row>
    <row r="736" spans="2:6" x14ac:dyDescent="0.2">
      <c r="B736" s="13"/>
      <c r="F736" s="13"/>
    </row>
    <row r="737" spans="2:6" x14ac:dyDescent="0.2">
      <c r="B737" s="13"/>
      <c r="F737" s="13"/>
    </row>
    <row r="738" spans="2:6" x14ac:dyDescent="0.2">
      <c r="B738" s="13"/>
      <c r="F738" s="13"/>
    </row>
    <row r="739" spans="2:6" x14ac:dyDescent="0.2">
      <c r="B739" s="13"/>
      <c r="F739" s="13"/>
    </row>
    <row r="740" spans="2:6" x14ac:dyDescent="0.2">
      <c r="B740" s="13"/>
      <c r="F740" s="13"/>
    </row>
    <row r="741" spans="2:6" x14ac:dyDescent="0.2">
      <c r="B741" s="13"/>
      <c r="F741" s="13"/>
    </row>
    <row r="742" spans="2:6" x14ac:dyDescent="0.2">
      <c r="B742" s="13"/>
      <c r="F742" s="13"/>
    </row>
    <row r="743" spans="2:6" x14ac:dyDescent="0.2">
      <c r="B743" s="13"/>
      <c r="F743" s="13"/>
    </row>
    <row r="744" spans="2:6" x14ac:dyDescent="0.2">
      <c r="B744" s="13"/>
      <c r="F744" s="13"/>
    </row>
    <row r="745" spans="2:6" x14ac:dyDescent="0.2">
      <c r="B745" s="13"/>
      <c r="F745" s="13"/>
    </row>
    <row r="746" spans="2:6" x14ac:dyDescent="0.2">
      <c r="B746" s="13"/>
      <c r="F746" s="13"/>
    </row>
    <row r="747" spans="2:6" x14ac:dyDescent="0.2">
      <c r="B747" s="13"/>
      <c r="F747" s="13"/>
    </row>
    <row r="748" spans="2:6" x14ac:dyDescent="0.2">
      <c r="B748" s="13"/>
      <c r="F748" s="13"/>
    </row>
    <row r="749" spans="2:6" x14ac:dyDescent="0.2">
      <c r="B749" s="13"/>
      <c r="F749" s="13"/>
    </row>
    <row r="750" spans="2:6" x14ac:dyDescent="0.2">
      <c r="B750" s="13"/>
      <c r="F750" s="13"/>
    </row>
    <row r="751" spans="2:6" x14ac:dyDescent="0.2">
      <c r="B751" s="13"/>
      <c r="F751" s="13"/>
    </row>
    <row r="752" spans="2:6" x14ac:dyDescent="0.2">
      <c r="B752" s="13"/>
      <c r="F752" s="13"/>
    </row>
    <row r="753" spans="2:6" x14ac:dyDescent="0.2">
      <c r="B753" s="13"/>
      <c r="F753" s="13"/>
    </row>
    <row r="754" spans="2:6" x14ac:dyDescent="0.2">
      <c r="B754" s="13"/>
      <c r="F754" s="13"/>
    </row>
    <row r="755" spans="2:6" x14ac:dyDescent="0.2">
      <c r="B755" s="13"/>
      <c r="F755" s="13"/>
    </row>
    <row r="756" spans="2:6" x14ac:dyDescent="0.2">
      <c r="B756" s="13"/>
      <c r="F756" s="13"/>
    </row>
    <row r="757" spans="2:6" x14ac:dyDescent="0.2">
      <c r="B757" s="13"/>
      <c r="F757" s="13"/>
    </row>
    <row r="758" spans="2:6" x14ac:dyDescent="0.2">
      <c r="B758" s="13"/>
      <c r="F758" s="13"/>
    </row>
    <row r="759" spans="2:6" x14ac:dyDescent="0.2">
      <c r="B759" s="13"/>
      <c r="F759" s="13"/>
    </row>
    <row r="760" spans="2:6" x14ac:dyDescent="0.2">
      <c r="B760" s="13"/>
      <c r="F760" s="13"/>
    </row>
    <row r="761" spans="2:6" x14ac:dyDescent="0.2">
      <c r="B761" s="13"/>
      <c r="F761" s="13"/>
    </row>
    <row r="762" spans="2:6" x14ac:dyDescent="0.2">
      <c r="B762" s="13"/>
      <c r="F762" s="13"/>
    </row>
    <row r="763" spans="2:6" x14ac:dyDescent="0.2">
      <c r="B763" s="13"/>
      <c r="F763" s="13"/>
    </row>
    <row r="764" spans="2:6" x14ac:dyDescent="0.2">
      <c r="B764" s="13"/>
      <c r="F764" s="13"/>
    </row>
    <row r="765" spans="2:6" x14ac:dyDescent="0.2">
      <c r="B765" s="13"/>
      <c r="F765" s="13"/>
    </row>
    <row r="766" spans="2:6" x14ac:dyDescent="0.2">
      <c r="B766" s="13"/>
      <c r="F766" s="13"/>
    </row>
    <row r="767" spans="2:6" x14ac:dyDescent="0.2">
      <c r="B767" s="13"/>
      <c r="F767" s="13"/>
    </row>
    <row r="768" spans="2:6" x14ac:dyDescent="0.2">
      <c r="B768" s="13"/>
      <c r="F768" s="13"/>
    </row>
    <row r="769" spans="2:6" x14ac:dyDescent="0.2">
      <c r="B769" s="13"/>
      <c r="F769" s="13"/>
    </row>
    <row r="770" spans="2:6" x14ac:dyDescent="0.2">
      <c r="B770" s="13"/>
      <c r="F770" s="13"/>
    </row>
    <row r="771" spans="2:6" x14ac:dyDescent="0.2">
      <c r="B771" s="13"/>
      <c r="F771" s="13"/>
    </row>
    <row r="772" spans="2:6" x14ac:dyDescent="0.2">
      <c r="B772" s="13"/>
      <c r="F772" s="13"/>
    </row>
    <row r="773" spans="2:6" x14ac:dyDescent="0.2">
      <c r="B773" s="13"/>
      <c r="F773" s="13"/>
    </row>
    <row r="774" spans="2:6" x14ac:dyDescent="0.2">
      <c r="B774" s="13"/>
      <c r="F774" s="13"/>
    </row>
    <row r="775" spans="2:6" x14ac:dyDescent="0.2">
      <c r="B775" s="13"/>
      <c r="F775" s="13"/>
    </row>
    <row r="776" spans="2:6" x14ac:dyDescent="0.2">
      <c r="B776" s="13"/>
      <c r="F776" s="13"/>
    </row>
    <row r="777" spans="2:6" x14ac:dyDescent="0.2">
      <c r="B777" s="13"/>
      <c r="F777" s="13"/>
    </row>
    <row r="778" spans="2:6" x14ac:dyDescent="0.2">
      <c r="B778" s="13"/>
      <c r="F778" s="13"/>
    </row>
    <row r="779" spans="2:6" x14ac:dyDescent="0.2">
      <c r="B779" s="13"/>
      <c r="F779" s="13"/>
    </row>
    <row r="780" spans="2:6" x14ac:dyDescent="0.2">
      <c r="B780" s="13"/>
      <c r="F780" s="13"/>
    </row>
    <row r="781" spans="2:6" x14ac:dyDescent="0.2">
      <c r="B781" s="13"/>
      <c r="F781" s="13"/>
    </row>
    <row r="782" spans="2:6" x14ac:dyDescent="0.2">
      <c r="B782" s="13"/>
      <c r="F782" s="13"/>
    </row>
    <row r="783" spans="2:6" x14ac:dyDescent="0.2">
      <c r="B783" s="13"/>
      <c r="F783" s="13"/>
    </row>
    <row r="784" spans="2:6" x14ac:dyDescent="0.2">
      <c r="B784" s="13"/>
      <c r="F784" s="13"/>
    </row>
    <row r="785" spans="2:6" x14ac:dyDescent="0.2">
      <c r="B785" s="13"/>
      <c r="F785" s="13"/>
    </row>
    <row r="786" spans="2:6" x14ac:dyDescent="0.2">
      <c r="B786" s="13"/>
      <c r="F786" s="13"/>
    </row>
    <row r="787" spans="2:6" x14ac:dyDescent="0.2">
      <c r="B787" s="13"/>
      <c r="F787" s="13"/>
    </row>
    <row r="788" spans="2:6" x14ac:dyDescent="0.2">
      <c r="B788" s="13"/>
      <c r="F788" s="13"/>
    </row>
    <row r="789" spans="2:6" x14ac:dyDescent="0.2">
      <c r="B789" s="13"/>
      <c r="F789" s="13"/>
    </row>
    <row r="790" spans="2:6" x14ac:dyDescent="0.2">
      <c r="B790" s="13"/>
      <c r="F790" s="13"/>
    </row>
    <row r="791" spans="2:6" x14ac:dyDescent="0.2">
      <c r="B791" s="13"/>
      <c r="F791" s="13"/>
    </row>
    <row r="792" spans="2:6" x14ac:dyDescent="0.2">
      <c r="B792" s="13"/>
      <c r="F792" s="13"/>
    </row>
    <row r="793" spans="2:6" x14ac:dyDescent="0.2">
      <c r="B793" s="13"/>
      <c r="F793" s="13"/>
    </row>
    <row r="794" spans="2:6" x14ac:dyDescent="0.2">
      <c r="B794" s="13"/>
      <c r="F794" s="13"/>
    </row>
    <row r="795" spans="2:6" x14ac:dyDescent="0.2">
      <c r="B795" s="13"/>
      <c r="F795" s="13"/>
    </row>
    <row r="796" spans="2:6" x14ac:dyDescent="0.2">
      <c r="B796" s="13"/>
      <c r="F796" s="13"/>
    </row>
    <row r="797" spans="2:6" x14ac:dyDescent="0.2">
      <c r="B797" s="13"/>
      <c r="F797" s="13"/>
    </row>
    <row r="798" spans="2:6" x14ac:dyDescent="0.2">
      <c r="B798" s="13"/>
      <c r="F798" s="13"/>
    </row>
    <row r="799" spans="2:6" x14ac:dyDescent="0.2">
      <c r="B799" s="13"/>
      <c r="F799" s="13"/>
    </row>
    <row r="800" spans="2:6" x14ac:dyDescent="0.2">
      <c r="B800" s="13"/>
      <c r="F800" s="13"/>
    </row>
    <row r="801" spans="2:6" x14ac:dyDescent="0.2">
      <c r="B801" s="13"/>
      <c r="F801" s="13"/>
    </row>
    <row r="802" spans="2:6" x14ac:dyDescent="0.2">
      <c r="B802" s="13"/>
      <c r="F802" s="13"/>
    </row>
    <row r="803" spans="2:6" x14ac:dyDescent="0.2">
      <c r="B803" s="13"/>
      <c r="F803" s="13"/>
    </row>
    <row r="804" spans="2:6" x14ac:dyDescent="0.2">
      <c r="B804" s="13"/>
      <c r="F804" s="13"/>
    </row>
    <row r="805" spans="2:6" x14ac:dyDescent="0.2">
      <c r="B805" s="13"/>
      <c r="F805" s="13"/>
    </row>
    <row r="806" spans="2:6" x14ac:dyDescent="0.2">
      <c r="B806" s="13"/>
      <c r="F806" s="13"/>
    </row>
    <row r="807" spans="2:6" x14ac:dyDescent="0.2">
      <c r="B807" s="13"/>
      <c r="F807" s="13"/>
    </row>
    <row r="808" spans="2:6" x14ac:dyDescent="0.2">
      <c r="B808" s="13"/>
      <c r="F808" s="13"/>
    </row>
    <row r="809" spans="2:6" x14ac:dyDescent="0.2">
      <c r="B809" s="13"/>
      <c r="F809" s="13"/>
    </row>
    <row r="810" spans="2:6" x14ac:dyDescent="0.2">
      <c r="B810" s="13"/>
      <c r="F810" s="13"/>
    </row>
    <row r="811" spans="2:6" x14ac:dyDescent="0.2">
      <c r="B811" s="13"/>
      <c r="F811" s="13"/>
    </row>
    <row r="812" spans="2:6" x14ac:dyDescent="0.2">
      <c r="B812" s="13"/>
      <c r="F812" s="13"/>
    </row>
    <row r="813" spans="2:6" x14ac:dyDescent="0.2">
      <c r="B813" s="13"/>
      <c r="F813" s="13"/>
    </row>
    <row r="814" spans="2:6" x14ac:dyDescent="0.2">
      <c r="B814" s="13"/>
      <c r="F814" s="13"/>
    </row>
    <row r="815" spans="2:6" x14ac:dyDescent="0.2">
      <c r="B815" s="13"/>
      <c r="F815" s="13"/>
    </row>
    <row r="816" spans="2:6" x14ac:dyDescent="0.2">
      <c r="B816" s="13"/>
      <c r="F816" s="13"/>
    </row>
    <row r="817" spans="2:6" x14ac:dyDescent="0.2">
      <c r="B817" s="13"/>
      <c r="F817" s="13"/>
    </row>
    <row r="818" spans="2:6" x14ac:dyDescent="0.2">
      <c r="B818" s="13"/>
      <c r="F818" s="13"/>
    </row>
    <row r="819" spans="2:6" x14ac:dyDescent="0.2">
      <c r="B819" s="13"/>
      <c r="F819" s="13"/>
    </row>
    <row r="820" spans="2:6" x14ac:dyDescent="0.2">
      <c r="B820" s="13"/>
      <c r="F820" s="13"/>
    </row>
    <row r="821" spans="2:6" x14ac:dyDescent="0.2">
      <c r="B821" s="13"/>
      <c r="F821" s="13"/>
    </row>
    <row r="822" spans="2:6" x14ac:dyDescent="0.2">
      <c r="B822" s="13"/>
      <c r="F822" s="13"/>
    </row>
    <row r="823" spans="2:6" x14ac:dyDescent="0.2">
      <c r="B823" s="13"/>
      <c r="F823" s="13"/>
    </row>
    <row r="824" spans="2:6" x14ac:dyDescent="0.2">
      <c r="B824" s="13"/>
      <c r="F824" s="13"/>
    </row>
    <row r="825" spans="2:6" x14ac:dyDescent="0.2">
      <c r="B825" s="13"/>
      <c r="F825" s="13"/>
    </row>
    <row r="826" spans="2:6" x14ac:dyDescent="0.2">
      <c r="B826" s="13"/>
      <c r="F826" s="13"/>
    </row>
    <row r="827" spans="2:6" x14ac:dyDescent="0.2">
      <c r="B827" s="13"/>
      <c r="F827" s="13"/>
    </row>
    <row r="828" spans="2:6" x14ac:dyDescent="0.2">
      <c r="B828" s="13"/>
      <c r="F828" s="13"/>
    </row>
    <row r="829" spans="2:6" x14ac:dyDescent="0.2">
      <c r="B829" s="13"/>
      <c r="F829" s="13"/>
    </row>
    <row r="830" spans="2:6" x14ac:dyDescent="0.2">
      <c r="B830" s="13"/>
      <c r="F830" s="13"/>
    </row>
    <row r="831" spans="2:6" x14ac:dyDescent="0.2">
      <c r="B831" s="13"/>
      <c r="F831" s="13"/>
    </row>
    <row r="832" spans="2:6" x14ac:dyDescent="0.2">
      <c r="B832" s="13"/>
      <c r="F832" s="13"/>
    </row>
    <row r="833" spans="2:6" x14ac:dyDescent="0.2">
      <c r="B833" s="13"/>
      <c r="F833" s="13"/>
    </row>
    <row r="834" spans="2:6" x14ac:dyDescent="0.2">
      <c r="B834" s="13"/>
      <c r="F834" s="13"/>
    </row>
    <row r="835" spans="2:6" x14ac:dyDescent="0.2">
      <c r="B835" s="13"/>
      <c r="F835" s="13"/>
    </row>
    <row r="836" spans="2:6" x14ac:dyDescent="0.2">
      <c r="B836" s="13"/>
      <c r="F836" s="13"/>
    </row>
    <row r="837" spans="2:6" x14ac:dyDescent="0.2">
      <c r="B837" s="13"/>
      <c r="F837" s="13"/>
    </row>
    <row r="838" spans="2:6" x14ac:dyDescent="0.2">
      <c r="B838" s="13"/>
      <c r="F838" s="13"/>
    </row>
    <row r="839" spans="2:6" x14ac:dyDescent="0.2">
      <c r="B839" s="13"/>
      <c r="F839" s="13"/>
    </row>
    <row r="840" spans="2:6" x14ac:dyDescent="0.2">
      <c r="B840" s="13"/>
      <c r="F840" s="13"/>
    </row>
    <row r="841" spans="2:6" x14ac:dyDescent="0.2">
      <c r="B841" s="13"/>
      <c r="F841" s="13"/>
    </row>
    <row r="842" spans="2:6" x14ac:dyDescent="0.2">
      <c r="B842" s="13"/>
      <c r="F842" s="13"/>
    </row>
    <row r="843" spans="2:6" x14ac:dyDescent="0.2">
      <c r="B843" s="13"/>
      <c r="F843" s="13"/>
    </row>
    <row r="844" spans="2:6" x14ac:dyDescent="0.2">
      <c r="B844" s="13"/>
      <c r="F844" s="13"/>
    </row>
    <row r="845" spans="2:6" x14ac:dyDescent="0.2">
      <c r="B845" s="13"/>
      <c r="F845" s="13"/>
    </row>
    <row r="846" spans="2:6" x14ac:dyDescent="0.2">
      <c r="B846" s="13"/>
      <c r="F846" s="13"/>
    </row>
    <row r="847" spans="2:6" x14ac:dyDescent="0.2">
      <c r="B847" s="13"/>
      <c r="F847" s="13"/>
    </row>
    <row r="848" spans="2:6" x14ac:dyDescent="0.2">
      <c r="B848" s="13"/>
      <c r="F848" s="13"/>
    </row>
    <row r="849" spans="2:6" x14ac:dyDescent="0.2">
      <c r="B849" s="13"/>
      <c r="F849" s="13"/>
    </row>
    <row r="850" spans="2:6" x14ac:dyDescent="0.2">
      <c r="B850" s="13"/>
      <c r="F850" s="13"/>
    </row>
  </sheetData>
  <phoneticPr fontId="8" type="noConversion"/>
  <hyperlinks>
    <hyperlink ref="P11" r:id="rId1" display="http://www.bav-astro.de/sfs/BAVM_link.php?BAVMnr=186" xr:uid="{00000000-0004-0000-0100-000000000000}"/>
    <hyperlink ref="P12" r:id="rId2" display="http://www.bav-astro.de/sfs/BAVM_link.php?BAVMnr=214" xr:uid="{00000000-0004-0000-0100-000001000000}"/>
    <hyperlink ref="P13" r:id="rId3" display="http://www.bav-astro.de/sfs/BAVM_link.php?BAVMnr=220" xr:uid="{00000000-0004-0000-0100-000002000000}"/>
    <hyperlink ref="P16" r:id="rId4" display="http://www.konkoly.hu/cgi-bin/IBVS?6018" xr:uid="{00000000-0004-0000-0100-000003000000}"/>
    <hyperlink ref="P15" r:id="rId5" display="http://www.bav-astro.de/sfs/BAVM_link.php?BAVMnr=234" xr:uid="{00000000-0004-0000-0100-000004000000}"/>
    <hyperlink ref="P17" r:id="rId6" display="http://www.bav-astro.de/sfs/BAVM_link.php?BAVMnr=241" xr:uid="{00000000-0004-0000-0100-000005000000}"/>
    <hyperlink ref="P18" r:id="rId7" display="http://www.bav-astro.de/sfs/BAVM_link.php?BAVMnr=241" xr:uid="{00000000-0004-0000-0100-000006000000}"/>
    <hyperlink ref="P19" r:id="rId8" display="http://www.bav-astro.de/sfs/BAVM_link.php?BAVMnr=241" xr:uid="{00000000-0004-0000-0100-000007000000}"/>
    <hyperlink ref="P20" r:id="rId9" display="http://www.bav-astro.de/sfs/BAVM_link.php?BAVMnr=241" xr:uid="{00000000-0004-0000-0100-000008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2024-01-17T04:36:40Z</dcterms:modified>
</cp:coreProperties>
</file>