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32760" windowWidth="7980" windowHeight="141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<sst xmlns="http://schemas.openxmlformats.org/spreadsheetml/2006/main" count="60" uniqueCount="50">
  <si>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IBVS 6244</t>
  </si>
  <si>
    <t>IBVS 6084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</si>
  <si>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</si>
  <si>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</si>
  <si>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</si>
  <si>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</si>
  <si>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</si>
  <si>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</si>
  <si>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</si>
  <si>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</si>
  <si>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</si>
  <si>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</si>
  <si>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</si>
  <si>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</si>
  <si>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</si>
  <si>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</si>
  <si>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</si>
  <si>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</si>
  <si>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</si>
  <si>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</si>
  <si>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</si>
  <si>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</si>
  <si>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</si>
  <si>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</si>
  <si>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</si>
  <si>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</si>
  <si>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</si>
  <si>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</si>
  <si>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</si>
  <si>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</si>
  <si>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</si>
  <si>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</si>
  <si>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</si>
  <si>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</si>
  <si>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</si>
  <si>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</si>
  <si>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</si>
  <si>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</si>
  <si>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</si>
  <si>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</si>
  <si>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V0415 Vir / GSC 0875-0978</t>
  </si>
  <si>
    <t>G0875-0978</t>
  </si>
  <si>
    <t xml:space="preserve">EW        </t>
  </si>
  <si>
    <t>IBVS 5918</t>
  </si>
  <si>
    <t>I</t>
  </si>
  <si>
    <t>IBVS 6196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</si>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</sst>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7.35"/>
      <color indexed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4" applyNumberFormat="0" applyFill="0" applyAlignment="0" applyProtection="0"/>
    <xf numFmtId="0" fontId="25" fillId="2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3" borderId="5" applyNumberFormat="0" applyFont="0" applyAlignment="0" applyProtection="0"/>
    <xf numFmtId="0" fontId="26" fillId="20" borderId="6" applyNumberFormat="0" applyAlignment="0" applyProtection="0"/>
    <xf numFmtId="1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/>
    </xf>
    <xf numFmtId="0" fontId="5" fillId="0" borderId="5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9" fillId="0" borderId="0" xfId="62" applyFont="1" applyAlignment="1">
      <alignment horizontal="left"/>
      <protection/>
    </xf>
    <xf numFmtId="0" fontId="9" fillId="0" borderId="0" xfId="62" applyFont="1" applyAlignment="1">
      <alignment horizontal="center"/>
      <protection/>
    </xf>
    <xf numFmtId="0" fontId="5" fillId="0" borderId="0" xfId="61" applyFont="1" applyAlignment="1">
      <alignment wrapText="1"/>
      <protection/>
    </xf>
    <xf numFmtId="0" fontId="5" fillId="0" borderId="0" xfId="61" applyFont="1" applyAlignment="1">
      <alignment horizontal="center" wrapText="1"/>
      <protection/>
    </xf>
    <xf numFmtId="0" fontId="5" fillId="0" borderId="0" xfId="61" applyFont="1" applyAlignment="1">
      <alignment horizontal="left" wrapText="1"/>
      <protection/>
    </xf>
    <xf numFmtId="0" fontId="29" fillId="0" borderId="0" xfId="63" applyFont="1" applyAlignment="1">
      <alignment horizontal="left"/>
      <protection/>
    </xf>
    <xf numFmtId="0" fontId="29" fillId="0" borderId="0" xfId="63" applyFont="1" applyAlignment="1">
      <alignment horizontal="center" wrapText="1"/>
      <protection/>
    </xf>
    <xf numFmtId="0" fontId="29" fillId="0" borderId="0" xfId="63" applyFont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2" xfId="62"/>
    <cellStyle name="Normal_A_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V415 Vir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</c:v>
                  </c:pt>
                  <c:pt idx="2">
                    <c:v>0.0012</c:v>
                  </c:pt>
                  <c:pt idx="3">
                    <c:v>0.0043</c:v>
                  </c:pt>
                  <c:pt idx="4">
                    <c:v>0.008</c:v>
                  </c:pt>
                  <c:pt idx="5">
                    <c:v>0.0071</c:v>
                  </c:pt>
                  <c:pt idx="6">
                    <c:v>0.005</c:v>
                  </c:pt>
                  <c:pt idx="7">
                    <c:v>0.0029</c:v>
                  </c:pt>
                  <c:pt idx="8">
                    <c:v>0.0023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3905681"/>
        <c:axId val="59606810"/>
      </c:scatterChart>
      <c:valAx>
        <c:axId val="43905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06810"/>
        <c:crosses val="autoZero"/>
        <c:crossBetween val="midCat"/>
        <c:dispUnits/>
      </c:valAx>
      <c:valAx>
        <c:axId val="59606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875"/>
          <c:y val="0.9335"/>
          <c:w val="0.724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s://www.aavso.org/ejaavso" TargetMode="External" /><Relationship Id="rId5" Type="http://schemas.openxmlformats.org/officeDocument/2006/relationships/hyperlink" Target="http://vsolj.cetus-net.org/bulletin.html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s://www.aavso.org/ejaavso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cdsbib.u-strasbg.fr/cgi-bin/cdsbib?1990RMxAA..21..381G" TargetMode="External" /><Relationship Id="rId14" Type="http://schemas.openxmlformats.org/officeDocument/2006/relationships/hyperlink" Target="http://cdsbib.u-strasbg.fr/cgi-bin/cdsbib?1990RMxAA..21..381G" TargetMode="External" /><Relationship Id="rId15" Type="http://schemas.openxmlformats.org/officeDocument/2006/relationships/hyperlink" Target="http://vsolj.cetus-net.org/bulletin.html" TargetMode="External" /><Relationship Id="rId16" Type="http://schemas.openxmlformats.org/officeDocument/2006/relationships/hyperlink" Target="http://vsolj.cetus-net.org/bulletin.html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hyperlink" Target="http://cdsbib.u-strasbg.fr/cgi-bin/cdsbib?1990RMxAA..21..381G" TargetMode="External" /><Relationship Id="rId22" Type="http://schemas.openxmlformats.org/officeDocument/2006/relationships/hyperlink" Target="http://cdsbib.u-strasbg.fr/cgi-bin/cdsbib?1990RMxAA..21..381G" TargetMode="External" /><Relationship Id="rId2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40</v>
      </c>
      <c r="E1" s="29"/>
      <c r="F1" t="s">
        <v>41</v>
      </c>
    </row>
    <row r="2" spans="1:4" ht="12.75">
      <c r="A2" t="s">
        <v>25</v>
      </c>
      <c r="B2" t="s">
        <v>42</v>
      </c>
      <c r="C2" s="3"/>
      <c r="D2" s="3"/>
    </row>
    <row r="3" ht="13.5" thickBot="1"/>
    <row r="4" spans="1:4" ht="13.5" thickBot="1">
      <c r="A4" s="5" t="s">
        <v>2</v>
      </c>
      <c r="C4" s="28">
        <v>53133.62</v>
      </c>
      <c r="D4" s="30">
        <v>0.373705</v>
      </c>
    </row>
    <row r="5" spans="1:4" ht="12.75">
      <c r="A5" s="9" t="s">
        <v>30</v>
      </c>
      <c r="B5" s="10"/>
      <c r="C5" s="11">
        <v>-9.5</v>
      </c>
      <c r="D5" s="10" t="s">
        <v>31</v>
      </c>
    </row>
    <row r="6" ht="12.75">
      <c r="A6" s="5" t="s">
        <v>3</v>
      </c>
    </row>
    <row r="7" spans="1:4" ht="12.75">
      <c r="A7" t="s">
        <v>4</v>
      </c>
      <c r="C7" s="8">
        <v>53133.62</v>
      </c>
      <c r="D7" s="27" t="e">
        <v>#N/A</v>
      </c>
    </row>
    <row r="8" spans="1:4" ht="12.75">
      <c r="A8" t="s">
        <v>5</v>
      </c>
      <c r="C8" s="8">
        <v>0.373705</v>
      </c>
      <c r="D8" s="27" t="e">
        <v>#N/A</v>
      </c>
    </row>
    <row r="9" spans="1:4" ht="12.75">
      <c r="A9" s="24" t="s">
        <v>35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21</v>
      </c>
      <c r="D10" s="4" t="s">
        <v>22</v>
      </c>
      <c r="E10" s="10"/>
    </row>
    <row r="11" spans="1:5" ht="12.75">
      <c r="A11" s="10" t="s">
        <v>17</v>
      </c>
      <c r="B11" s="10"/>
      <c r="C11" s="21">
        <f ca="1">INTERCEPT(INDIRECT($D$9):G992,INDIRECT($C$9):F992)</f>
        <v>-0.0063294352107036295</v>
      </c>
      <c r="D11" s="3"/>
      <c r="E11" s="10"/>
    </row>
    <row r="12" spans="1:5" ht="12.75">
      <c r="A12" s="10" t="s">
        <v>18</v>
      </c>
      <c r="B12" s="10"/>
      <c r="C12" s="21">
        <f ca="1">SLOPE(INDIRECT($D$9):G992,INDIRECT($C$9):F992)</f>
        <v>2.6826833855789855E-06</v>
      </c>
      <c r="D12" s="3"/>
      <c r="E12" s="10"/>
    </row>
    <row r="13" spans="1:3" ht="12.75">
      <c r="A13" s="10" t="s">
        <v>20</v>
      </c>
      <c r="B13" s="10"/>
      <c r="C13" s="3" t="s">
        <v>15</v>
      </c>
    </row>
    <row r="14" spans="1:3" ht="12.75">
      <c r="A14" s="10"/>
      <c r="B14" s="10"/>
      <c r="C14" s="10"/>
    </row>
    <row r="15" spans="1:6" ht="12.75">
      <c r="A15" s="12" t="s">
        <v>19</v>
      </c>
      <c r="B15" s="10"/>
      <c r="C15" s="13">
        <f>(C7+C11)+(C8+C12)*INT(MAX(F21:F3533))</f>
        <v>57843.4515954235</v>
      </c>
      <c r="E15" s="14" t="s">
        <v>37</v>
      </c>
      <c r="F15" s="11">
        <v>1</v>
      </c>
    </row>
    <row r="16" spans="1:6" ht="12.75">
      <c r="A16" s="16" t="s">
        <v>6</v>
      </c>
      <c r="B16" s="10"/>
      <c r="C16" s="17">
        <f>+C8+C12</f>
        <v>0.3737076826833856</v>
      </c>
      <c r="E16" s="14" t="s">
        <v>32</v>
      </c>
      <c r="F16" s="15">
        <f ca="1">NOW()+15018.5+$C$5/24</f>
        <v>59907.82297696759</v>
      </c>
    </row>
    <row r="17" spans="1:6" ht="13.5" thickBot="1">
      <c r="A17" s="14" t="s">
        <v>29</v>
      </c>
      <c r="B17" s="10"/>
      <c r="C17" s="10">
        <f>COUNT(C21:C2191)</f>
        <v>9</v>
      </c>
      <c r="E17" s="14" t="s">
        <v>38</v>
      </c>
      <c r="F17" s="15">
        <f>ROUND(2*(F16-$C$7)/$C$8,0)/2+F15</f>
        <v>18128</v>
      </c>
    </row>
    <row r="18" spans="1:6" ht="14.25" thickBot="1" thickTop="1">
      <c r="A18" s="16" t="s">
        <v>7</v>
      </c>
      <c r="B18" s="10"/>
      <c r="C18" s="19">
        <f>+C15</f>
        <v>57843.4515954235</v>
      </c>
      <c r="D18" s="20">
        <f>+C16</f>
        <v>0.3737076826833856</v>
      </c>
      <c r="E18" s="14" t="s">
        <v>33</v>
      </c>
      <c r="F18" s="23">
        <f>ROUND(2*(F16-$C$15)/$C$16,0)/2+F15</f>
        <v>5525</v>
      </c>
    </row>
    <row r="19" spans="5:6" ht="13.5" thickTop="1">
      <c r="E19" s="14" t="s">
        <v>34</v>
      </c>
      <c r="F19" s="18">
        <f>+$C$15+$C$16*F18-15018.5-$C$5/24</f>
        <v>44890.08237558255</v>
      </c>
    </row>
    <row r="20" spans="1:21" ht="13.5" thickBot="1">
      <c r="A20" s="4" t="s">
        <v>8</v>
      </c>
      <c r="B20" s="4" t="s">
        <v>9</v>
      </c>
      <c r="C20" s="4" t="s">
        <v>10</v>
      </c>
      <c r="D20" s="4" t="s">
        <v>14</v>
      </c>
      <c r="E20" s="4" t="s">
        <v>11</v>
      </c>
      <c r="F20" s="4" t="s">
        <v>12</v>
      </c>
      <c r="G20" s="4" t="s">
        <v>13</v>
      </c>
      <c r="H20" s="7" t="s">
        <v>46</v>
      </c>
      <c r="I20" s="7" t="s">
        <v>47</v>
      </c>
      <c r="J20" s="7" t="s">
        <v>48</v>
      </c>
      <c r="K20" s="7" t="s">
        <v>49</v>
      </c>
      <c r="L20" s="7" t="s">
        <v>26</v>
      </c>
      <c r="M20" s="7" t="s">
        <v>27</v>
      </c>
      <c r="N20" s="7" t="s">
        <v>28</v>
      </c>
      <c r="O20" s="7" t="s">
        <v>24</v>
      </c>
      <c r="P20" s="6" t="s">
        <v>23</v>
      </c>
      <c r="Q20" s="4" t="s">
        <v>16</v>
      </c>
      <c r="U20" s="26" t="s">
        <v>36</v>
      </c>
    </row>
    <row r="21" spans="1:17" ht="12.75">
      <c r="A21" s="27" t="s">
        <v>39</v>
      </c>
      <c r="C21" s="8">
        <v>53133.62</v>
      </c>
      <c r="D21" s="8" t="s">
        <v>15</v>
      </c>
      <c r="E21">
        <f aca="true" t="shared" si="0" ref="E21:E28">+(C21-C$7)/C$8</f>
        <v>0</v>
      </c>
      <c r="F21">
        <f aca="true" t="shared" si="1" ref="F21:F29">ROUND(2*E21,0)/2</f>
        <v>0</v>
      </c>
      <c r="G21">
        <f aca="true" t="shared" si="2" ref="G21:G28">+C21-(C$7+F21*C$8)</f>
        <v>0</v>
      </c>
      <c r="H21">
        <f>+G21</f>
        <v>0</v>
      </c>
      <c r="O21">
        <f aca="true" t="shared" si="3" ref="O21:O28">+C$11+C$12*$F21</f>
        <v>-0.0063294352107036295</v>
      </c>
      <c r="Q21" s="2">
        <f aca="true" t="shared" si="4" ref="Q21:Q28">+C21-15018.5</f>
        <v>38115.12</v>
      </c>
    </row>
    <row r="22" spans="1:17" ht="12.75">
      <c r="A22" s="31" t="s">
        <v>43</v>
      </c>
      <c r="B22" s="32" t="s">
        <v>44</v>
      </c>
      <c r="C22" s="31">
        <v>54971.498</v>
      </c>
      <c r="D22" s="31">
        <v>0.002</v>
      </c>
      <c r="E22">
        <f t="shared" si="0"/>
        <v>4917.991463855172</v>
      </c>
      <c r="F22">
        <f t="shared" si="1"/>
        <v>4918</v>
      </c>
      <c r="G22">
        <f t="shared" si="2"/>
        <v>-0.0031900000030873343</v>
      </c>
      <c r="J22">
        <f>+G22</f>
        <v>-0.0031900000030873343</v>
      </c>
      <c r="O22">
        <f t="shared" si="3"/>
        <v>0.006864001679573821</v>
      </c>
      <c r="Q22" s="2">
        <f t="shared" si="4"/>
        <v>39952.998</v>
      </c>
    </row>
    <row r="23" spans="1:17" ht="12.75">
      <c r="A23" s="31" t="s">
        <v>43</v>
      </c>
      <c r="B23" s="32" t="s">
        <v>44</v>
      </c>
      <c r="C23" s="31">
        <v>54972.4422</v>
      </c>
      <c r="D23" s="31">
        <v>0.0012</v>
      </c>
      <c r="E23">
        <f t="shared" si="0"/>
        <v>4920.518055685621</v>
      </c>
      <c r="F23">
        <f t="shared" si="1"/>
        <v>4920.5</v>
      </c>
      <c r="G23">
        <f t="shared" si="2"/>
        <v>0.006747499995981343</v>
      </c>
      <c r="J23">
        <f>+G23</f>
        <v>0.006747499995981343</v>
      </c>
      <c r="O23">
        <f t="shared" si="3"/>
        <v>0.006870708388037768</v>
      </c>
      <c r="Q23" s="2">
        <f t="shared" si="4"/>
        <v>39953.9422</v>
      </c>
    </row>
    <row r="24" spans="1:17" ht="12.75">
      <c r="A24" s="33" t="s">
        <v>1</v>
      </c>
      <c r="B24" s="34"/>
      <c r="C24" s="33">
        <v>56407.4838</v>
      </c>
      <c r="D24" s="33">
        <v>0.0043</v>
      </c>
      <c r="E24">
        <f t="shared" si="0"/>
        <v>8760.55658875316</v>
      </c>
      <c r="F24">
        <f t="shared" si="1"/>
        <v>8760.5</v>
      </c>
      <c r="G24">
        <f t="shared" si="2"/>
        <v>0.021147499996004626</v>
      </c>
      <c r="J24">
        <f>+G24</f>
        <v>0.021147499996004626</v>
      </c>
      <c r="O24">
        <f t="shared" si="3"/>
        <v>0.017172212588661074</v>
      </c>
      <c r="Q24" s="2">
        <f t="shared" si="4"/>
        <v>41388.9838</v>
      </c>
    </row>
    <row r="25" spans="1:17" ht="12.75">
      <c r="A25" s="33" t="s">
        <v>1</v>
      </c>
      <c r="B25" s="34"/>
      <c r="C25" s="33">
        <v>56418.4981</v>
      </c>
      <c r="D25" s="33">
        <v>0.008</v>
      </c>
      <c r="E25">
        <f t="shared" si="0"/>
        <v>8790.029836368243</v>
      </c>
      <c r="F25">
        <f t="shared" si="1"/>
        <v>8790</v>
      </c>
      <c r="G25">
        <f t="shared" si="2"/>
        <v>0.011149999991175719</v>
      </c>
      <c r="J25">
        <f>+G25</f>
        <v>0.011149999991175719</v>
      </c>
      <c r="O25">
        <f t="shared" si="3"/>
        <v>0.01725135174853565</v>
      </c>
      <c r="Q25" s="2">
        <f t="shared" si="4"/>
        <v>41399.9981</v>
      </c>
    </row>
    <row r="26" spans="1:17" ht="12.75">
      <c r="A26" s="35" t="s">
        <v>45</v>
      </c>
      <c r="B26" s="36" t="s">
        <v>44</v>
      </c>
      <c r="C26" s="37">
        <v>57123.5056</v>
      </c>
      <c r="D26" s="37">
        <v>0.0071</v>
      </c>
      <c r="E26">
        <f t="shared" si="0"/>
        <v>10676.564669993695</v>
      </c>
      <c r="F26">
        <f t="shared" si="1"/>
        <v>10676.5</v>
      </c>
      <c r="G26">
        <f t="shared" si="2"/>
        <v>0.024167499992472585</v>
      </c>
      <c r="K26">
        <f>+G26</f>
        <v>0.024167499992472585</v>
      </c>
      <c r="O26">
        <f t="shared" si="3"/>
        <v>0.02231223395543041</v>
      </c>
      <c r="Q26" s="2">
        <f t="shared" si="4"/>
        <v>42105.0056</v>
      </c>
    </row>
    <row r="27" spans="1:17" ht="12.75">
      <c r="A27" s="35" t="s">
        <v>45</v>
      </c>
      <c r="B27" s="36" t="s">
        <v>44</v>
      </c>
      <c r="C27" s="37">
        <v>57489.3689</v>
      </c>
      <c r="D27" s="37">
        <v>0.005</v>
      </c>
      <c r="E27">
        <f t="shared" si="0"/>
        <v>11655.581006408795</v>
      </c>
      <c r="F27">
        <f t="shared" si="1"/>
        <v>11655.5</v>
      </c>
      <c r="G27">
        <f t="shared" si="2"/>
        <v>0.03027250000013737</v>
      </c>
      <c r="K27">
        <f>+G27</f>
        <v>0.03027250000013737</v>
      </c>
      <c r="O27">
        <f t="shared" si="3"/>
        <v>0.024938580989912237</v>
      </c>
      <c r="Q27" s="2">
        <f t="shared" si="4"/>
        <v>42470.8689</v>
      </c>
    </row>
    <row r="28" spans="1:17" ht="12.75">
      <c r="A28" s="35" t="s">
        <v>45</v>
      </c>
      <c r="B28" s="36" t="s">
        <v>44</v>
      </c>
      <c r="C28" s="37">
        <v>57489.5481</v>
      </c>
      <c r="D28" s="37">
        <v>0.0029</v>
      </c>
      <c r="E28">
        <f t="shared" si="0"/>
        <v>11656.0605290269</v>
      </c>
      <c r="F28">
        <f t="shared" si="1"/>
        <v>11656</v>
      </c>
      <c r="G28">
        <f t="shared" si="2"/>
        <v>0.02261999999609543</v>
      </c>
      <c r="K28">
        <f>+G28</f>
        <v>0.02261999999609543</v>
      </c>
      <c r="O28">
        <f t="shared" si="3"/>
        <v>0.024939922331605024</v>
      </c>
      <c r="Q28" s="2">
        <f t="shared" si="4"/>
        <v>42471.0481</v>
      </c>
    </row>
    <row r="29" spans="1:17" ht="12.75">
      <c r="A29" s="38" t="s">
        <v>0</v>
      </c>
      <c r="B29" s="39" t="s">
        <v>44</v>
      </c>
      <c r="C29" s="40">
        <v>57843.4527</v>
      </c>
      <c r="D29" s="40">
        <v>0.0023</v>
      </c>
      <c r="E29">
        <f>+(C29-C$7)/C$8</f>
        <v>12603.076490814945</v>
      </c>
      <c r="F29">
        <f t="shared" si="1"/>
        <v>12603</v>
      </c>
      <c r="G29">
        <f>+C29-(C$7+F29*C$8)</f>
        <v>0.028585000000020955</v>
      </c>
      <c r="K29">
        <f>+G29</f>
        <v>0.028585000000020955</v>
      </c>
      <c r="O29">
        <f>+C$11+C$12*$F29</f>
        <v>0.027480423497748326</v>
      </c>
      <c r="Q29" s="2">
        <f>+C29-15018.5</f>
        <v>42824.9527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hyperlinks>
    <hyperlink ref="L5002" r:id="rId1" display="http://vsolj.cetus-net.org/bulletin.html"/>
    <hyperlink ref="L4995" r:id="rId2" display="http://vsolj.cetus-net.org/bulletin.html"/>
    <hyperlink ref="H62073" r:id="rId3" display="http://vsolj.cetus-net.org/bulletin.html"/>
    <hyperlink ref="H62066" r:id="rId4" display="https://www.aavso.org/ejaavso"/>
    <hyperlink ref="I62073" r:id="rId5" display="http://vsolj.cetus-net.org/bulletin.html"/>
    <hyperlink ref="AQ55716" r:id="rId6" display="http://cdsbib.u-strasbg.fr/cgi-bin/cdsbib?1990RMxAA..21..381G"/>
    <hyperlink ref="H62070" r:id="rId7" display="https://www.aavso.org/ejaavso"/>
    <hyperlink ref="AP3080" r:id="rId8" display="http://cdsbib.u-strasbg.fr/cgi-bin/cdsbib?1990RMxAA..21..381G"/>
    <hyperlink ref="AP3083" r:id="rId9" display="http://cdsbib.u-strasbg.fr/cgi-bin/cdsbib?1990RMxAA..21..381G"/>
    <hyperlink ref="AP3081" r:id="rId10" display="http://cdsbib.u-strasbg.fr/cgi-bin/cdsbib?1990RMxAA..21..381G"/>
    <hyperlink ref="AP3065" r:id="rId11" display="http://cdsbib.u-strasbg.fr/cgi-bin/cdsbib?1990RMxAA..21..381G"/>
    <hyperlink ref="AQ3294" r:id="rId12" display="http://cdsbib.u-strasbg.fr/cgi-bin/cdsbib?1990RMxAA..21..381G"/>
    <hyperlink ref="AQ3298" r:id="rId13" display="http://cdsbib.u-strasbg.fr/cgi-bin/cdsbib?1990RMxAA..21..381G"/>
    <hyperlink ref="AQ62986" r:id="rId14" display="http://cdsbib.u-strasbg.fr/cgi-bin/cdsbib?1990RMxAA..21..381G"/>
    <hyperlink ref="I186" r:id="rId15" display="http://vsolj.cetus-net.org/bulletin.html"/>
    <hyperlink ref="H186" r:id="rId16" display="http://vsolj.cetus-net.org/bulletin.html"/>
    <hyperlink ref="AQ63647" r:id="rId17" display="http://cdsbib.u-strasbg.fr/cgi-bin/cdsbib?1990RMxAA..21..381G"/>
    <hyperlink ref="AQ63646" r:id="rId18" display="http://cdsbib.u-strasbg.fr/cgi-bin/cdsbib?1990RMxAA..21..381G"/>
    <hyperlink ref="AP1356" r:id="rId19" display="http://cdsbib.u-strasbg.fr/cgi-bin/cdsbib?1990RMxAA..21..381G"/>
    <hyperlink ref="AP1374" r:id="rId20" display="http://cdsbib.u-strasbg.fr/cgi-bin/cdsbib?1990RMxAA..21..381G"/>
    <hyperlink ref="AP1375" r:id="rId21" display="http://cdsbib.u-strasbg.fr/cgi-bin/cdsbib?1990RMxAA..21..381G"/>
    <hyperlink ref="AP1371" r:id="rId22" display="http://cdsbib.u-strasbg.fr/cgi-bin/cdsbib?1990RMxAA..21..381G"/>
  </hyperlinks>
  <printOptions/>
  <pageMargins left="0.75" right="0.75" top="1" bottom="1" header="0.5" footer="0.5"/>
  <pageSetup orientation="portrait" paperSize="9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