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180" windowHeight="144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<sst xmlns="http://schemas.openxmlformats.org/spreadsheetml/2006/main" count="79" uniqueCount="57">
  <si>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</si>
  <si>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</si>
  <si>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</si>
  <si>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</si>
  <si>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</si>
  <si>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</si>
  <si>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</si>
  <si>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</si>
  <si>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</si>
  <si>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</si>
  <si>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</si>
  <si>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</si>
  <si>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</si>
  <si>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</si>
  <si>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</si>
  <si>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</si>
  <si>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</si>
  <si>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</si>
  <si>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</si>
  <si>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</si>
  <si>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</si>
  <si>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</si>
  <si>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</si>
  <si>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</si>
  <si>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</si>
  <si>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</si>
  <si>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</si>
  <si>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</si>
  <si>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</si>
  <si>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</si>
  <si>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</si>
  <si>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</si>
  <si>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</si>
  <si>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</si>
  <si>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</si>
  <si>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</si>
  <si>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pg</t>
  </si>
  <si>
    <t>vis</t>
  </si>
  <si>
    <t>PE</t>
  </si>
  <si>
    <t>CCD</t>
  </si>
  <si>
    <t xml:space="preserve">V0611 Vir  </t>
  </si>
  <si>
    <t>2017K</t>
  </si>
  <si>
    <t>G0279-0822</t>
  </si>
  <si>
    <t xml:space="preserve">EW        </t>
  </si>
  <si>
    <t>pr_6</t>
  </si>
  <si>
    <t xml:space="preserve">     </t>
  </si>
  <si>
    <t>GCVS</t>
  </si>
  <si>
    <t>V0611 Vir   / GSC 0279-0822</t>
  </si>
  <si>
    <t>I</t>
  </si>
  <si>
    <t>OEJV 0179</t>
  </si>
  <si>
    <t>IBVS 5945</t>
  </si>
  <si>
    <t>II</t>
  </si>
  <si>
    <t>IBVS 6149</t>
  </si>
  <si>
    <t>IBVS 5992</t>
  </si>
  <si>
    <t>IBVS 6029</t>
  </si>
  <si>
    <t>IBVS 6157</t>
  </si>
  <si>
    <t>BAD?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</si>
</sst>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30" fillId="0" borderId="0" xfId="61" applyFont="1">
      <alignment/>
      <protection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V0611 Vir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0.0006</c:v>
                  </c:pt>
                  <c:pt idx="2">
                    <c:v>0.0002</c:v>
                  </c:pt>
                  <c:pt idx="3">
                    <c:v>0.0005</c:v>
                  </c:pt>
                  <c:pt idx="4">
                    <c:v>0.0001</c:v>
                  </c:pt>
                  <c:pt idx="5">
                    <c:v>0.005</c:v>
                  </c:pt>
                  <c:pt idx="6">
                    <c:v>0.0006</c:v>
                  </c:pt>
                  <c:pt idx="7">
                    <c:v>0.0003</c:v>
                  </c:pt>
                  <c:pt idx="8">
                    <c:v>0.0002</c:v>
                  </c:pt>
                  <c:pt idx="9">
                    <c:v>0.0003</c:v>
                  </c:pt>
                  <c:pt idx="10">
                    <c:v>0.002</c:v>
                  </c:pt>
                  <c:pt idx="11">
                    <c:v>0.0003</c:v>
                  </c:pt>
                  <c:pt idx="12">
                    <c:v>0.0004</c:v>
                  </c:pt>
                  <c:pt idx="13">
                    <c:v>0.0004</c:v>
                  </c:pt>
                  <c:pt idx="14">
                    <c:v>0.0006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0317350"/>
        <c:axId val="27311831"/>
      </c:scatterChart>
      <c:val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1831"/>
        <c:crosses val="autoZero"/>
        <c:crossBetween val="midCat"/>
        <c:dispUnits/>
      </c:valAx>
      <c:valAx>
        <c:axId val="2731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4" t="s">
        <v>40</v>
      </c>
      <c r="G1" s="30" t="s">
        <v>41</v>
      </c>
      <c r="H1" s="35"/>
      <c r="I1" s="36" t="s">
        <v>42</v>
      </c>
      <c r="J1" s="37" t="s">
        <v>40</v>
      </c>
      <c r="K1" s="38">
        <v>11.5029</v>
      </c>
      <c r="L1" s="38">
        <v>5.00329</v>
      </c>
      <c r="M1" s="39">
        <v>53432.751</v>
      </c>
      <c r="N1" s="39">
        <v>0.370465</v>
      </c>
      <c r="O1" s="40" t="s">
        <v>43</v>
      </c>
      <c r="P1" s="40">
        <v>11.95</v>
      </c>
      <c r="Q1" s="40">
        <v>12.6</v>
      </c>
      <c r="R1" s="41" t="s">
        <v>44</v>
      </c>
      <c r="S1" s="42" t="s">
        <v>45</v>
      </c>
    </row>
    <row r="2" spans="1:4" ht="12.75">
      <c r="A2" t="s">
        <v>23</v>
      </c>
      <c r="B2" t="s">
        <v>43</v>
      </c>
      <c r="C2" s="29"/>
      <c r="D2" s="3"/>
    </row>
    <row r="3" ht="13.5" thickBot="1"/>
    <row r="4" spans="1:4" ht="14.25" thickBot="1" thickTop="1">
      <c r="A4" s="5" t="s">
        <v>0</v>
      </c>
      <c r="C4" s="26">
        <v>53432.751</v>
      </c>
      <c r="D4" s="27">
        <v>0.370465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53432.751</v>
      </c>
      <c r="D7" s="28" t="s">
        <v>46</v>
      </c>
    </row>
    <row r="8" spans="1:4" ht="12.75">
      <c r="A8" t="s">
        <v>3</v>
      </c>
      <c r="C8" s="8">
        <v>0.370465</v>
      </c>
      <c r="D8" s="28" t="s">
        <v>46</v>
      </c>
    </row>
    <row r="9" spans="1:4" ht="12.75">
      <c r="A9" s="24" t="s">
        <v>32</v>
      </c>
      <c r="B9" s="33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-0.010646753784717237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2.2271891362567963E-06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57100.36590241866</v>
      </c>
      <c r="E15" s="14" t="s">
        <v>33</v>
      </c>
      <c r="F15" s="31">
        <v>1</v>
      </c>
    </row>
    <row r="16" spans="1:6" ht="12.75">
      <c r="A16" s="16" t="s">
        <v>4</v>
      </c>
      <c r="B16" s="10"/>
      <c r="C16" s="17">
        <f>+C8+C12</f>
        <v>0.3704672271891363</v>
      </c>
      <c r="E16" s="14" t="s">
        <v>30</v>
      </c>
      <c r="F16" s="32">
        <f ca="1">NOW()+15018.5+$C$5/24</f>
        <v>59907.82459409722</v>
      </c>
    </row>
    <row r="17" spans="1:6" ht="13.5" thickBot="1">
      <c r="A17" s="14" t="s">
        <v>27</v>
      </c>
      <c r="B17" s="10"/>
      <c r="C17" s="10">
        <f>COUNT(C21:C2191)</f>
        <v>15</v>
      </c>
      <c r="E17" s="14" t="s">
        <v>34</v>
      </c>
      <c r="F17" s="15">
        <f>ROUND(2*(F16-$C$7)/$C$8,0)/2+F15</f>
        <v>17479</v>
      </c>
    </row>
    <row r="18" spans="1:6" ht="14.25" thickBot="1" thickTop="1">
      <c r="A18" s="16" t="s">
        <v>5</v>
      </c>
      <c r="B18" s="10"/>
      <c r="C18" s="19">
        <f>+C15</f>
        <v>57100.36590241866</v>
      </c>
      <c r="D18" s="20">
        <f>+C16</f>
        <v>0.3704672271891363</v>
      </c>
      <c r="E18" s="14" t="s">
        <v>35</v>
      </c>
      <c r="F18" s="23">
        <f>ROUND(2*(F16-$C$15)/$C$16,0)/2+F15</f>
        <v>7579</v>
      </c>
    </row>
    <row r="19" spans="5:6" ht="13.5" thickTop="1">
      <c r="E19" s="14" t="s">
        <v>31</v>
      </c>
      <c r="F19" s="18">
        <f>+$C$15+$C$16*F18-15018.5-$C$5/24</f>
        <v>44890.03285061847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36</v>
      </c>
      <c r="I20" s="7" t="s">
        <v>37</v>
      </c>
      <c r="J20" s="7" t="s">
        <v>38</v>
      </c>
      <c r="K20" s="7" t="s">
        <v>39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56</v>
      </c>
    </row>
    <row r="21" spans="1:17" ht="12.75">
      <c r="A21" t="s">
        <v>46</v>
      </c>
      <c r="C21" s="8">
        <v>53432.751</v>
      </c>
      <c r="D21" s="8" t="s">
        <v>13</v>
      </c>
      <c r="E21">
        <f aca="true" t="shared" si="0" ref="E21:E35">+(C21-C$7)/C$8</f>
        <v>0</v>
      </c>
      <c r="F21">
        <f aca="true" t="shared" si="1" ref="F21:F35">ROUND(2*E21,0)/2</f>
        <v>0</v>
      </c>
      <c r="G21">
        <f aca="true" t="shared" si="2" ref="G21:G35">+C21-(C$7+F21*C$8)</f>
        <v>0</v>
      </c>
      <c r="I21">
        <f>+G21</f>
        <v>0</v>
      </c>
      <c r="O21">
        <f aca="true" t="shared" si="3" ref="O21:O35">+C$11+C$12*$F21</f>
        <v>-0.010646753784717237</v>
      </c>
      <c r="Q21" s="2">
        <f aca="true" t="shared" si="4" ref="Q21:Q35">+C21-15018.5</f>
        <v>38414.251</v>
      </c>
    </row>
    <row r="22" spans="1:17" ht="12.75">
      <c r="A22" s="46" t="s">
        <v>50</v>
      </c>
      <c r="B22" s="47" t="s">
        <v>51</v>
      </c>
      <c r="C22" s="46">
        <v>55269.7011</v>
      </c>
      <c r="D22" s="46">
        <v>0.0006</v>
      </c>
      <c r="E22">
        <f t="shared" si="0"/>
        <v>4958.498373665534</v>
      </c>
      <c r="F22">
        <f t="shared" si="1"/>
        <v>4958.5</v>
      </c>
      <c r="G22">
        <f t="shared" si="2"/>
        <v>-0.0006024999966030009</v>
      </c>
      <c r="K22">
        <f aca="true" t="shared" si="5" ref="K22:K35">+G22</f>
        <v>-0.0006024999966030009</v>
      </c>
      <c r="O22">
        <f t="shared" si="3"/>
        <v>0.0003967635474120875</v>
      </c>
      <c r="Q22" s="2">
        <f t="shared" si="4"/>
        <v>40251.2011</v>
      </c>
    </row>
    <row r="23" spans="1:17" ht="12.75">
      <c r="A23" s="48" t="s">
        <v>52</v>
      </c>
      <c r="B23" s="49" t="s">
        <v>48</v>
      </c>
      <c r="C23" s="48">
        <v>55280.4467</v>
      </c>
      <c r="D23" s="48">
        <v>0.0002</v>
      </c>
      <c r="E23">
        <f t="shared" si="0"/>
        <v>4987.504082706879</v>
      </c>
      <c r="F23">
        <f t="shared" si="1"/>
        <v>4987.5</v>
      </c>
      <c r="G23">
        <f t="shared" si="2"/>
        <v>0.0015125000063562766</v>
      </c>
      <c r="K23">
        <f t="shared" si="5"/>
        <v>0.0015125000063562766</v>
      </c>
      <c r="O23">
        <f t="shared" si="3"/>
        <v>0.00046135203236353367</v>
      </c>
      <c r="Q23" s="2">
        <f t="shared" si="4"/>
        <v>40261.9467</v>
      </c>
    </row>
    <row r="24" spans="1:17" ht="12.75">
      <c r="A24" s="46" t="s">
        <v>53</v>
      </c>
      <c r="B24" s="47" t="s">
        <v>48</v>
      </c>
      <c r="C24" s="46">
        <v>55605.9041</v>
      </c>
      <c r="D24" s="46">
        <v>0.0005</v>
      </c>
      <c r="E24">
        <f t="shared" si="0"/>
        <v>5866.0146032688735</v>
      </c>
      <c r="F24">
        <f t="shared" si="1"/>
        <v>5866</v>
      </c>
      <c r="G24">
        <f t="shared" si="2"/>
        <v>0.005410000005213078</v>
      </c>
      <c r="K24">
        <f t="shared" si="5"/>
        <v>0.005410000005213078</v>
      </c>
      <c r="O24">
        <f t="shared" si="3"/>
        <v>0.0024179376885651287</v>
      </c>
      <c r="Q24" s="2">
        <f t="shared" si="4"/>
        <v>40587.4041</v>
      </c>
    </row>
    <row r="25" spans="1:17" ht="12.75">
      <c r="A25" s="48" t="s">
        <v>52</v>
      </c>
      <c r="B25" s="49" t="s">
        <v>48</v>
      </c>
      <c r="C25" s="48">
        <v>55627.573</v>
      </c>
      <c r="D25" s="48">
        <v>0.0001</v>
      </c>
      <c r="E25">
        <f t="shared" si="0"/>
        <v>5924.505688796513</v>
      </c>
      <c r="F25">
        <f t="shared" si="1"/>
        <v>5924.5</v>
      </c>
      <c r="G25">
        <f t="shared" si="2"/>
        <v>0.0021074999967822805</v>
      </c>
      <c r="K25">
        <f t="shared" si="5"/>
        <v>0.0021074999967822805</v>
      </c>
      <c r="O25">
        <f t="shared" si="3"/>
        <v>0.0025482282530361524</v>
      </c>
      <c r="Q25" s="2">
        <f t="shared" si="4"/>
        <v>40609.073</v>
      </c>
    </row>
    <row r="26" spans="1:17" ht="12.75">
      <c r="A26" s="46" t="s">
        <v>53</v>
      </c>
      <c r="B26" s="47" t="s">
        <v>48</v>
      </c>
      <c r="C26" s="46">
        <v>55674.807</v>
      </c>
      <c r="D26" s="46">
        <v>0.005</v>
      </c>
      <c r="E26">
        <f t="shared" si="0"/>
        <v>6052.004912744805</v>
      </c>
      <c r="F26">
        <f t="shared" si="1"/>
        <v>6052</v>
      </c>
      <c r="G26">
        <f t="shared" si="2"/>
        <v>0.001820000004954636</v>
      </c>
      <c r="K26">
        <f t="shared" si="5"/>
        <v>0.001820000004954636</v>
      </c>
      <c r="O26">
        <f t="shared" si="3"/>
        <v>0.0028321948679088937</v>
      </c>
      <c r="Q26" s="2">
        <f t="shared" si="4"/>
        <v>40656.307</v>
      </c>
    </row>
    <row r="27" spans="1:17" ht="12.75">
      <c r="A27" s="50" t="s">
        <v>54</v>
      </c>
      <c r="B27" s="51" t="s">
        <v>51</v>
      </c>
      <c r="C27" s="50">
        <v>55979.8845</v>
      </c>
      <c r="D27" s="50">
        <v>0.0006</v>
      </c>
      <c r="E27">
        <f t="shared" si="0"/>
        <v>6875.503758789639</v>
      </c>
      <c r="F27">
        <f t="shared" si="1"/>
        <v>6875.5</v>
      </c>
      <c r="G27">
        <f t="shared" si="2"/>
        <v>0.001392500002111774</v>
      </c>
      <c r="K27">
        <f t="shared" si="5"/>
        <v>0.001392500002111774</v>
      </c>
      <c r="O27">
        <f t="shared" si="3"/>
        <v>0.0046662851216163655</v>
      </c>
      <c r="Q27" s="2">
        <f t="shared" si="4"/>
        <v>40961.3845</v>
      </c>
    </row>
    <row r="28" spans="1:17" ht="12.75">
      <c r="A28" s="48" t="s">
        <v>52</v>
      </c>
      <c r="B28" s="49" t="s">
        <v>48</v>
      </c>
      <c r="C28" s="48">
        <v>56002.4868</v>
      </c>
      <c r="D28" s="48">
        <v>0.0003</v>
      </c>
      <c r="E28">
        <f t="shared" si="0"/>
        <v>6936.514380575769</v>
      </c>
      <c r="F28">
        <f t="shared" si="1"/>
        <v>6936.5</v>
      </c>
      <c r="G28">
        <f t="shared" si="2"/>
        <v>0.00532750000274973</v>
      </c>
      <c r="K28">
        <f t="shared" si="5"/>
        <v>0.00532750000274973</v>
      </c>
      <c r="O28">
        <f t="shared" si="3"/>
        <v>0.00480214365892803</v>
      </c>
      <c r="Q28" s="2">
        <f t="shared" si="4"/>
        <v>40983.9868</v>
      </c>
    </row>
    <row r="29" spans="1:17" ht="12.75">
      <c r="A29" s="50" t="s">
        <v>54</v>
      </c>
      <c r="B29" s="51" t="s">
        <v>48</v>
      </c>
      <c r="C29" s="50">
        <v>56039.7188</v>
      </c>
      <c r="D29" s="50">
        <v>0.0002</v>
      </c>
      <c r="E29">
        <f t="shared" si="0"/>
        <v>7037.015102641291</v>
      </c>
      <c r="F29">
        <f t="shared" si="1"/>
        <v>7037</v>
      </c>
      <c r="G29">
        <f t="shared" si="2"/>
        <v>0.005595000009634532</v>
      </c>
      <c r="K29">
        <f t="shared" si="5"/>
        <v>0.005595000009634532</v>
      </c>
      <c r="O29">
        <f t="shared" si="3"/>
        <v>0.005025976167121839</v>
      </c>
      <c r="Q29" s="2">
        <f t="shared" si="4"/>
        <v>41021.2188</v>
      </c>
    </row>
    <row r="30" spans="1:17" ht="12.75">
      <c r="A30" s="48" t="s">
        <v>52</v>
      </c>
      <c r="B30" s="49" t="s">
        <v>48</v>
      </c>
      <c r="C30" s="48">
        <v>56745.4592</v>
      </c>
      <c r="D30" s="48">
        <v>0.0003</v>
      </c>
      <c r="E30">
        <f t="shared" si="0"/>
        <v>8942.02745198602</v>
      </c>
      <c r="F30">
        <f t="shared" si="1"/>
        <v>8942</v>
      </c>
      <c r="G30">
        <f t="shared" si="2"/>
        <v>0.010170000001380686</v>
      </c>
      <c r="K30">
        <f t="shared" si="5"/>
        <v>0.010170000001380686</v>
      </c>
      <c r="O30">
        <f t="shared" si="3"/>
        <v>0.009268771471691035</v>
      </c>
      <c r="Q30" s="2">
        <f t="shared" si="4"/>
        <v>41726.9592</v>
      </c>
    </row>
    <row r="31" spans="1:17" ht="12.75">
      <c r="A31" s="48" t="s">
        <v>52</v>
      </c>
      <c r="B31" s="49" t="s">
        <v>48</v>
      </c>
      <c r="C31" s="48">
        <v>56745.6428</v>
      </c>
      <c r="D31" s="48">
        <v>0.002</v>
      </c>
      <c r="E31">
        <f t="shared" si="0"/>
        <v>8942.523045361924</v>
      </c>
      <c r="F31">
        <f t="shared" si="1"/>
        <v>8942.5</v>
      </c>
      <c r="G31">
        <f t="shared" si="2"/>
        <v>0.008537500005331822</v>
      </c>
      <c r="K31">
        <f t="shared" si="5"/>
        <v>0.008537500005331822</v>
      </c>
      <c r="O31">
        <f t="shared" si="3"/>
        <v>0.009269885066259163</v>
      </c>
      <c r="Q31" s="2">
        <f t="shared" si="4"/>
        <v>41727.1428</v>
      </c>
    </row>
    <row r="32" spans="1:17" ht="12.75">
      <c r="A32" s="43" t="s">
        <v>49</v>
      </c>
      <c r="B32" s="44" t="s">
        <v>48</v>
      </c>
      <c r="C32" s="45">
        <v>57054.61273</v>
      </c>
      <c r="D32" s="45">
        <v>0.0003</v>
      </c>
      <c r="E32">
        <f t="shared" si="0"/>
        <v>9776.528767899814</v>
      </c>
      <c r="F32">
        <f t="shared" si="1"/>
        <v>9776.5</v>
      </c>
      <c r="G32">
        <f t="shared" si="2"/>
        <v>0.01065750000270782</v>
      </c>
      <c r="K32">
        <f t="shared" si="5"/>
        <v>0.01065750000270782</v>
      </c>
      <c r="O32">
        <f t="shared" si="3"/>
        <v>0.01112736080589733</v>
      </c>
      <c r="Q32" s="2">
        <f t="shared" si="4"/>
        <v>42036.11273</v>
      </c>
    </row>
    <row r="33" spans="1:17" ht="12.75">
      <c r="A33" s="50" t="s">
        <v>55</v>
      </c>
      <c r="B33" s="51"/>
      <c r="C33" s="50">
        <v>57080.36</v>
      </c>
      <c r="D33" s="50">
        <v>0.0004</v>
      </c>
      <c r="E33">
        <f t="shared" si="0"/>
        <v>9846.028639682572</v>
      </c>
      <c r="F33">
        <f t="shared" si="1"/>
        <v>9846</v>
      </c>
      <c r="G33">
        <f t="shared" si="2"/>
        <v>0.010610000004817266</v>
      </c>
      <c r="K33">
        <f t="shared" si="5"/>
        <v>0.010610000004817266</v>
      </c>
      <c r="O33">
        <f t="shared" si="3"/>
        <v>0.011282150450867178</v>
      </c>
      <c r="Q33" s="2">
        <f t="shared" si="4"/>
        <v>42061.86</v>
      </c>
    </row>
    <row r="34" spans="1:17" ht="12.75">
      <c r="A34" s="50" t="s">
        <v>55</v>
      </c>
      <c r="B34" s="51"/>
      <c r="C34" s="50">
        <v>57100.3653</v>
      </c>
      <c r="D34" s="50">
        <v>0.0004</v>
      </c>
      <c r="E34">
        <f t="shared" si="0"/>
        <v>9900.029152551526</v>
      </c>
      <c r="F34">
        <f t="shared" si="1"/>
        <v>9900</v>
      </c>
      <c r="G34">
        <f t="shared" si="2"/>
        <v>0.010800000003655441</v>
      </c>
      <c r="K34">
        <f t="shared" si="5"/>
        <v>0.010800000003655441</v>
      </c>
      <c r="O34">
        <f t="shared" si="3"/>
        <v>0.011402418664225044</v>
      </c>
      <c r="Q34" s="2">
        <f t="shared" si="4"/>
        <v>42081.8653</v>
      </c>
    </row>
    <row r="35" spans="1:17" ht="12.75">
      <c r="A35" s="50" t="s">
        <v>55</v>
      </c>
      <c r="B35" s="51"/>
      <c r="C35" s="50">
        <v>57100.5533</v>
      </c>
      <c r="D35" s="50">
        <v>0.0006</v>
      </c>
      <c r="E35">
        <f t="shared" si="0"/>
        <v>9900.53662289286</v>
      </c>
      <c r="F35">
        <f t="shared" si="1"/>
        <v>9900.5</v>
      </c>
      <c r="G35">
        <f t="shared" si="2"/>
        <v>0.013567500005592592</v>
      </c>
      <c r="K35">
        <f t="shared" si="5"/>
        <v>0.013567500005592592</v>
      </c>
      <c r="O35">
        <f t="shared" si="3"/>
        <v>0.011403532258793175</v>
      </c>
      <c r="Q35" s="2">
        <f t="shared" si="4"/>
        <v>42082.0533</v>
      </c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2022-11-24T06:47:24Z</dcterms:modified>
  <cp:category/>
  <cp:version/>
  <cp:contentType/>
  <cp:contentStatus/>
</cp:coreProperties>
</file>