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<sst xmlns="http://schemas.openxmlformats.org/spreadsheetml/2006/main" count="60" uniqueCount="53">
  <si>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</si>
  <si>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</si>
  <si>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</si>
  <si>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</si>
  <si>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</si>
  <si>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</si>
  <si>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</si>
  <si>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</si>
  <si>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</si>
  <si>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</si>
  <si>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</si>
  <si>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</si>
  <si>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</si>
  <si>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</si>
  <si>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</si>
  <si>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</si>
  <si>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</si>
  <si>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</si>
  <si>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</si>
  <si>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</si>
  <si>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</si>
  <si>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</si>
  <si>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</si>
  <si>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</si>
  <si>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</si>
  <si>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</si>
  <si>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</si>
  <si>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</si>
  <si>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</si>
  <si>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</si>
  <si>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</si>
  <si>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</si>
  <si>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</si>
  <si>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</si>
  <si>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</si>
  <si>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</si>
  <si>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</si>
  <si>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</si>
  <si>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</si>
  <si>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</si>
  <si>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</si>
  <si>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</si>
  <si>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</si>
  <si>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G0291-0860</t>
  </si>
  <si>
    <t>GSC 0291-0860</t>
  </si>
  <si>
    <t>G0291-0860_Vir.xls</t>
  </si>
  <si>
    <t>EC</t>
  </si>
  <si>
    <t>Vir</t>
  </si>
  <si>
    <t>VSX</t>
  </si>
  <si>
    <t>IBVS 5945</t>
  </si>
  <si>
    <t>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</si>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</sst>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0291-0860 -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0.0001</c:v>
                  </c:pt>
                  <c:pt idx="2">
                    <c:v>0.0003</c:v>
                  </c:pt>
                  <c:pt idx="3">
                    <c:v>0.0005</c:v>
                  </c:pt>
                  <c:pt idx="4">
                    <c:v>0.0005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8200237"/>
        <c:axId val="29584406"/>
      </c:scatterChart>
      <c:val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4406"/>
        <c:crosses val="autoZero"/>
        <c:crossBetween val="midCat"/>
        <c:dispUnits/>
      </c:val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002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53912.622</v>
      </c>
      <c r="D7" s="30" t="s">
        <v>48</v>
      </c>
    </row>
    <row r="8" spans="1:4" ht="12.75">
      <c r="A8" t="s">
        <v>3</v>
      </c>
      <c r="C8" s="8">
        <v>0.247257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-0.0008189970624177217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-4.757757583776163E-07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59907.82719351852</v>
      </c>
    </row>
    <row r="15" spans="1:5" ht="12.75">
      <c r="A15" s="12" t="s">
        <v>17</v>
      </c>
      <c r="B15" s="10"/>
      <c r="C15" s="13">
        <f>(C7+C11)+(C8+C12)*INT(MAX(F21:F3533))</f>
        <v>56048.670293776166</v>
      </c>
      <c r="D15" s="14" t="s">
        <v>39</v>
      </c>
      <c r="E15" s="15">
        <f>ROUND(2*(E14-$C$7)/$C$8,0)/2+E13</f>
        <v>24248</v>
      </c>
    </row>
    <row r="16" spans="1:5" ht="12.75">
      <c r="A16" s="16" t="s">
        <v>4</v>
      </c>
      <c r="B16" s="10"/>
      <c r="C16" s="17">
        <f>+C8+C12</f>
        <v>0.24725652422424163</v>
      </c>
      <c r="D16" s="14" t="s">
        <v>40</v>
      </c>
      <c r="E16" s="24">
        <f>ROUND(2*(E14-$C$15)/$C$16,0)/2+E13</f>
        <v>15609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44889.99321372569</v>
      </c>
    </row>
    <row r="18" spans="1:5" ht="14.25" thickBot="1" thickTop="1">
      <c r="A18" s="16" t="s">
        <v>5</v>
      </c>
      <c r="B18" s="10"/>
      <c r="C18" s="19">
        <f>+C15</f>
        <v>56048.670293776166</v>
      </c>
      <c r="D18" s="20">
        <f>+C16</f>
        <v>0.24725652422424163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0.0014933307539703677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53912.622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-0.0008189970624177217</v>
      </c>
      <c r="Q21" s="2">
        <f>+C21-15018.5</f>
        <v>38894.122</v>
      </c>
      <c r="S21">
        <f>+(O21-G21)^2</f>
        <v>6.707561882488575E-07</v>
      </c>
    </row>
    <row r="22" spans="1:19" ht="12.75">
      <c r="A22" s="33" t="s">
        <v>49</v>
      </c>
      <c r="B22" s="34" t="s">
        <v>50</v>
      </c>
      <c r="C22" s="33">
        <v>55280.6899</v>
      </c>
      <c r="D22" s="33">
        <v>0.0001</v>
      </c>
      <c r="E22">
        <f>+(C22-C$7)/C$8</f>
        <v>5532.979450531207</v>
      </c>
      <c r="F22">
        <f>ROUND(2*E22,0)/2</f>
        <v>5533</v>
      </c>
      <c r="G22">
        <f>+C22-(C$7+F22*C$8)</f>
        <v>-0.005081000002974179</v>
      </c>
      <c r="I22">
        <f>+G22</f>
        <v>-0.005081000002974179</v>
      </c>
      <c r="O22">
        <f>+C$11+C$12*$F22</f>
        <v>-0.0034514643335210727</v>
      </c>
      <c r="Q22" s="2">
        <f>+C22-15018.5</f>
        <v>40262.1899</v>
      </c>
      <c r="S22">
        <f>+(O22-G22)^2</f>
        <v>2.655386498019982E-06</v>
      </c>
    </row>
    <row r="23" spans="1:19" ht="12.75">
      <c r="A23" s="33" t="s">
        <v>51</v>
      </c>
      <c r="B23" s="34" t="s">
        <v>50</v>
      </c>
      <c r="C23" s="33">
        <v>55621.9041</v>
      </c>
      <c r="D23" s="33">
        <v>0.0003</v>
      </c>
      <c r="E23">
        <f>+(C23-C$7)/C$8</f>
        <v>6912.9775901187695</v>
      </c>
      <c r="F23">
        <f>ROUND(2*E23,0)/2</f>
        <v>6913</v>
      </c>
      <c r="G23">
        <f>+C23-(C$7+F23*C$8)</f>
        <v>-0.0055410000059055164</v>
      </c>
      <c r="I23">
        <f>+G23</f>
        <v>-0.0055410000059055164</v>
      </c>
      <c r="O23">
        <f>+C$11+C$12*$F23</f>
        <v>-0.004108034880082183</v>
      </c>
      <c r="Q23" s="2">
        <f>+C23-15018.5</f>
        <v>40603.4041</v>
      </c>
      <c r="S23">
        <f>+(O23-G23)^2</f>
        <v>2.0533890518258807E-06</v>
      </c>
    </row>
    <row r="24" spans="1:19" ht="12.75">
      <c r="A24" s="35" t="s">
        <v>52</v>
      </c>
      <c r="B24" s="36" t="s">
        <v>50</v>
      </c>
      <c r="C24" s="35">
        <v>55986.858</v>
      </c>
      <c r="D24" s="35">
        <v>0.0005</v>
      </c>
      <c r="E24">
        <f>+(C24-C$7)/C$8</f>
        <v>8388.987976073466</v>
      </c>
      <c r="F24">
        <f>ROUND(2*E24,0)/2</f>
        <v>8389</v>
      </c>
      <c r="G24">
        <f>+C24-(C$7+F24*C$8)</f>
        <v>-0.0029730000023846515</v>
      </c>
      <c r="I24">
        <f>+G24</f>
        <v>-0.0029730000023846515</v>
      </c>
      <c r="O24">
        <f>+C$11+C$12*$F24</f>
        <v>-0.004810279899447545</v>
      </c>
      <c r="Q24" s="2">
        <f>+C24-15018.5</f>
        <v>40968.358</v>
      </c>
      <c r="S24">
        <f>+(O24-G24)^2</f>
        <v>3.3755974201514362E-06</v>
      </c>
    </row>
    <row r="25" spans="1:19" ht="12.75">
      <c r="A25" s="35" t="s">
        <v>52</v>
      </c>
      <c r="B25" s="36" t="s">
        <v>50</v>
      </c>
      <c r="C25" s="35">
        <v>56048.6707</v>
      </c>
      <c r="D25" s="35">
        <v>0.0005</v>
      </c>
      <c r="E25">
        <f>+(C25-C$7)/C$8</f>
        <v>8638.981707292409</v>
      </c>
      <c r="F25">
        <f>ROUND(2*E25,0)/2</f>
        <v>8639</v>
      </c>
      <c r="G25">
        <f>+C25-(C$7+F25*C$8)</f>
        <v>-0.004523000003246125</v>
      </c>
      <c r="I25">
        <f>+G25</f>
        <v>-0.004523000003246125</v>
      </c>
      <c r="O25">
        <f>+C$11+C$12*$F25</f>
        <v>-0.004929223839041949</v>
      </c>
      <c r="Q25" s="2">
        <f>+C25-15018.5</f>
        <v>41030.1707</v>
      </c>
      <c r="S25">
        <f>+(O25-G25)^2</f>
        <v>1.6501780476867248E-07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2022-11-24T06:51:09Z</dcterms:modified>
  <cp:category/>
  <cp:version/>
  <cp:contentType/>
  <cp:contentStatus/>
</cp:coreProperties>
</file>