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<sst xmlns="http://schemas.openxmlformats.org/spreadsheetml/2006/main" count="71" uniqueCount="55">
  <si>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</si>
  <si>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</si>
  <si>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</si>
  <si>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</si>
  <si>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</si>
  <si>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</si>
  <si>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</si>
  <si>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</si>
  <si>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</si>
  <si>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</si>
  <si>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</si>
  <si>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</si>
  <si>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</si>
  <si>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</si>
  <si>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</si>
  <si>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</si>
  <si>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</si>
  <si>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</si>
  <si>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</si>
  <si>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</si>
  <si>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</si>
  <si>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</si>
  <si>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</si>
  <si>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</si>
  <si>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</si>
  <si>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</si>
  <si>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</si>
  <si>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</si>
  <si>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</si>
  <si>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</si>
  <si>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</si>
  <si>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</si>
  <si>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</si>
  <si>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</si>
  <si>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</si>
  <si>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</si>
  <si>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</si>
  <si>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</si>
  <si>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</si>
  <si>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</si>
  <si>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</si>
  <si>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</si>
  <si>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</si>
  <si>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G0317-1142</t>
  </si>
  <si>
    <t>IBVS 5945</t>
  </si>
  <si>
    <t>I</t>
  </si>
  <si>
    <t>IBVS 5992</t>
  </si>
  <si>
    <t>IBVS 6029</t>
  </si>
  <si>
    <t>II</t>
  </si>
  <si>
    <t>S2</t>
  </si>
  <si>
    <t>GSC 0317-1142</t>
  </si>
  <si>
    <t>G0317-1142_Vir.xls</t>
  </si>
  <si>
    <t>EW?</t>
  </si>
  <si>
    <t>Vir</t>
  </si>
  <si>
    <t>ToMcat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</si>
</sst>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0317-1142 -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A!$D$21:$D$238</c:f>
                <c:numCache>
                  <c:ptCount val="218"/>
                  <c:pt idx="0">
                    <c:v>0.0004</c:v>
                  </c:pt>
                  <c:pt idx="1">
                    <c:v>0.0004</c:v>
                  </c:pt>
                  <c:pt idx="2">
                    <c:v>0.0017</c:v>
                  </c:pt>
                  <c:pt idx="3">
                    <c:v>0.0005</c:v>
                  </c:pt>
                  <c:pt idx="4">
                    <c:v>0.0007</c:v>
                  </c:pt>
                  <c:pt idx="5">
                    <c:v>0.0005</c:v>
                  </c:pt>
                  <c:pt idx="6">
                    <c:v>0.0014</c:v>
                  </c:pt>
                  <c:pt idx="7">
                    <c:v>0.001</c:v>
                  </c:pt>
                  <c:pt idx="8">
                    <c:v>0.0018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plus>
            <c:minus>
              <c:numRef>
                <c:f>A!$D$21:$D$238</c:f>
                <c:numCache>
                  <c:ptCount val="218"/>
                  <c:pt idx="0">
                    <c:v>0.0004</c:v>
                  </c:pt>
                  <c:pt idx="1">
                    <c:v>0.0004</c:v>
                  </c:pt>
                  <c:pt idx="2">
                    <c:v>0.0017</c:v>
                  </c:pt>
                  <c:pt idx="3">
                    <c:v>0.0005</c:v>
                  </c:pt>
                  <c:pt idx="4">
                    <c:v>0.0007</c:v>
                  </c:pt>
                  <c:pt idx="5">
                    <c:v>0.0005</c:v>
                  </c:pt>
                  <c:pt idx="6">
                    <c:v>0.0014</c:v>
                  </c:pt>
                  <c:pt idx="7">
                    <c:v>0.001</c:v>
                  </c:pt>
                  <c:pt idx="8">
                    <c:v>0.0018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A!$H$21:$H$998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0.0004</c:v>
                  </c:pt>
                  <c:pt idx="1">
                    <c:v>0.0004</c:v>
                  </c:pt>
                  <c:pt idx="2">
                    <c:v>0.0017</c:v>
                  </c:pt>
                  <c:pt idx="3">
                    <c:v>0.0005</c:v>
                  </c:pt>
                  <c:pt idx="4">
                    <c:v>0.0007</c:v>
                  </c:pt>
                  <c:pt idx="5">
                    <c:v>0.0005</c:v>
                  </c:pt>
                  <c:pt idx="6">
                    <c:v>0.0014</c:v>
                  </c:pt>
                  <c:pt idx="7">
                    <c:v>0.001</c:v>
                  </c:pt>
                  <c:pt idx="8">
                    <c:v>0.0018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0.0004</c:v>
                  </c:pt>
                  <c:pt idx="1">
                    <c:v>0.0004</c:v>
                  </c:pt>
                  <c:pt idx="2">
                    <c:v>0.0017</c:v>
                  </c:pt>
                  <c:pt idx="3">
                    <c:v>0.0005</c:v>
                  </c:pt>
                  <c:pt idx="4">
                    <c:v>0.0007</c:v>
                  </c:pt>
                  <c:pt idx="5">
                    <c:v>0.0005</c:v>
                  </c:pt>
                  <c:pt idx="6">
                    <c:v>0.0014</c:v>
                  </c:pt>
                  <c:pt idx="7">
                    <c:v>0.001</c:v>
                  </c:pt>
                  <c:pt idx="8">
                    <c:v>0.0018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A!$I$21:$I$998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0.0004</c:v>
                  </c:pt>
                  <c:pt idx="1">
                    <c:v>0.0004</c:v>
                  </c:pt>
                  <c:pt idx="2">
                    <c:v>0.0017</c:v>
                  </c:pt>
                  <c:pt idx="3">
                    <c:v>0.0005</c:v>
                  </c:pt>
                  <c:pt idx="4">
                    <c:v>0.0007</c:v>
                  </c:pt>
                  <c:pt idx="5">
                    <c:v>0.0005</c:v>
                  </c:pt>
                  <c:pt idx="6">
                    <c:v>0.0014</c:v>
                  </c:pt>
                  <c:pt idx="7">
                    <c:v>0.001</c:v>
                  </c:pt>
                  <c:pt idx="8">
                    <c:v>0.0018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0.0004</c:v>
                  </c:pt>
                  <c:pt idx="1">
                    <c:v>0.0004</c:v>
                  </c:pt>
                  <c:pt idx="2">
                    <c:v>0.0017</c:v>
                  </c:pt>
                  <c:pt idx="3">
                    <c:v>0.0005</c:v>
                  </c:pt>
                  <c:pt idx="4">
                    <c:v>0.0007</c:v>
                  </c:pt>
                  <c:pt idx="5">
                    <c:v>0.0005</c:v>
                  </c:pt>
                  <c:pt idx="6">
                    <c:v>0.0014</c:v>
                  </c:pt>
                  <c:pt idx="7">
                    <c:v>0.001</c:v>
                  </c:pt>
                  <c:pt idx="8">
                    <c:v>0.0018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A!$J$21:$J$998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0.0004</c:v>
                  </c:pt>
                  <c:pt idx="1">
                    <c:v>0.0004</c:v>
                  </c:pt>
                  <c:pt idx="2">
                    <c:v>0.0017</c:v>
                  </c:pt>
                  <c:pt idx="3">
                    <c:v>0.0005</c:v>
                  </c:pt>
                  <c:pt idx="4">
                    <c:v>0.0007</c:v>
                  </c:pt>
                  <c:pt idx="5">
                    <c:v>0.0005</c:v>
                  </c:pt>
                  <c:pt idx="6">
                    <c:v>0.0014</c:v>
                  </c:pt>
                  <c:pt idx="7">
                    <c:v>0.001</c:v>
                  </c:pt>
                  <c:pt idx="8">
                    <c:v>0.0018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0.0004</c:v>
                  </c:pt>
                  <c:pt idx="1">
                    <c:v>0.0004</c:v>
                  </c:pt>
                  <c:pt idx="2">
                    <c:v>0.0017</c:v>
                  </c:pt>
                  <c:pt idx="3">
                    <c:v>0.0005</c:v>
                  </c:pt>
                  <c:pt idx="4">
                    <c:v>0.0007</c:v>
                  </c:pt>
                  <c:pt idx="5">
                    <c:v>0.0005</c:v>
                  </c:pt>
                  <c:pt idx="6">
                    <c:v>0.0014</c:v>
                  </c:pt>
                  <c:pt idx="7">
                    <c:v>0.001</c:v>
                  </c:pt>
                  <c:pt idx="8">
                    <c:v>0.0018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A!$K$21:$K$998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0.0004</c:v>
                  </c:pt>
                  <c:pt idx="1">
                    <c:v>0.0004</c:v>
                  </c:pt>
                  <c:pt idx="2">
                    <c:v>0.0017</c:v>
                  </c:pt>
                  <c:pt idx="3">
                    <c:v>0.0005</c:v>
                  </c:pt>
                  <c:pt idx="4">
                    <c:v>0.0007</c:v>
                  </c:pt>
                  <c:pt idx="5">
                    <c:v>0.0005</c:v>
                  </c:pt>
                  <c:pt idx="6">
                    <c:v>0.0014</c:v>
                  </c:pt>
                  <c:pt idx="7">
                    <c:v>0.001</c:v>
                  </c:pt>
                  <c:pt idx="8">
                    <c:v>0.0018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0.0004</c:v>
                  </c:pt>
                  <c:pt idx="1">
                    <c:v>0.0004</c:v>
                  </c:pt>
                  <c:pt idx="2">
                    <c:v>0.0017</c:v>
                  </c:pt>
                  <c:pt idx="3">
                    <c:v>0.0005</c:v>
                  </c:pt>
                  <c:pt idx="4">
                    <c:v>0.0007</c:v>
                  </c:pt>
                  <c:pt idx="5">
                    <c:v>0.0005</c:v>
                  </c:pt>
                  <c:pt idx="6">
                    <c:v>0.0014</c:v>
                  </c:pt>
                  <c:pt idx="7">
                    <c:v>0.001</c:v>
                  </c:pt>
                  <c:pt idx="8">
                    <c:v>0.0018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A!$L$21:$L$998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0.0004</c:v>
                  </c:pt>
                  <c:pt idx="1">
                    <c:v>0.0004</c:v>
                  </c:pt>
                  <c:pt idx="2">
                    <c:v>0.0017</c:v>
                  </c:pt>
                  <c:pt idx="3">
                    <c:v>0.0005</c:v>
                  </c:pt>
                  <c:pt idx="4">
                    <c:v>0.0007</c:v>
                  </c:pt>
                  <c:pt idx="5">
                    <c:v>0.0005</c:v>
                  </c:pt>
                  <c:pt idx="6">
                    <c:v>0.0014</c:v>
                  </c:pt>
                  <c:pt idx="7">
                    <c:v>0.001</c:v>
                  </c:pt>
                  <c:pt idx="8">
                    <c:v>0.0018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0.0004</c:v>
                  </c:pt>
                  <c:pt idx="1">
                    <c:v>0.0004</c:v>
                  </c:pt>
                  <c:pt idx="2">
                    <c:v>0.0017</c:v>
                  </c:pt>
                  <c:pt idx="3">
                    <c:v>0.0005</c:v>
                  </c:pt>
                  <c:pt idx="4">
                    <c:v>0.0007</c:v>
                  </c:pt>
                  <c:pt idx="5">
                    <c:v>0.0005</c:v>
                  </c:pt>
                  <c:pt idx="6">
                    <c:v>0.0014</c:v>
                  </c:pt>
                  <c:pt idx="7">
                    <c:v>0.001</c:v>
                  </c:pt>
                  <c:pt idx="8">
                    <c:v>0.0018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A!$M$21:$M$998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0.0004</c:v>
                  </c:pt>
                  <c:pt idx="1">
                    <c:v>0.0004</c:v>
                  </c:pt>
                  <c:pt idx="2">
                    <c:v>0.0017</c:v>
                  </c:pt>
                  <c:pt idx="3">
                    <c:v>0.0005</c:v>
                  </c:pt>
                  <c:pt idx="4">
                    <c:v>0.0007</c:v>
                  </c:pt>
                  <c:pt idx="5">
                    <c:v>0.0005</c:v>
                  </c:pt>
                  <c:pt idx="6">
                    <c:v>0.0014</c:v>
                  </c:pt>
                  <c:pt idx="7">
                    <c:v>0.001</c:v>
                  </c:pt>
                  <c:pt idx="8">
                    <c:v>0.0018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0.0004</c:v>
                  </c:pt>
                  <c:pt idx="1">
                    <c:v>0.0004</c:v>
                  </c:pt>
                  <c:pt idx="2">
                    <c:v>0.0017</c:v>
                  </c:pt>
                  <c:pt idx="3">
                    <c:v>0.0005</c:v>
                  </c:pt>
                  <c:pt idx="4">
                    <c:v>0.0007</c:v>
                  </c:pt>
                  <c:pt idx="5">
                    <c:v>0.0005</c:v>
                  </c:pt>
                  <c:pt idx="6">
                    <c:v>0.0014</c:v>
                  </c:pt>
                  <c:pt idx="7">
                    <c:v>0.001</c:v>
                  </c:pt>
                  <c:pt idx="8">
                    <c:v>0.0018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A!$N$21:$N$998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A!$F$21:$F$998</c:f>
              <c:numCache/>
            </c:numRef>
          </c:xVal>
          <c:yVal>
            <c:numRef>
              <c:f>A!$O$21:$O$998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A!$F$21:$F$998</c:f>
              <c:numCache/>
            </c:numRef>
          </c:xVal>
          <c:yVal>
            <c:numRef>
              <c:f>A!$R$21:$R$998</c:f>
              <c:numCache/>
            </c:numRef>
          </c:yVal>
          <c:smooth val="0"/>
        </c:ser>
        <c:axId val="58161733"/>
        <c:axId val="53693550"/>
      </c:scatterChart>
      <c:valAx>
        <c:axId val="58161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93550"/>
        <c:crosses val="autoZero"/>
        <c:crossBetween val="midCat"/>
        <c:dispUnits/>
      </c:valAx>
      <c:valAx>
        <c:axId val="53693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6173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2"/>
          <c:y val="0.93375"/>
          <c:w val="0.730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0</xdr:row>
      <xdr:rowOff>28575</xdr:rowOff>
    </xdr:from>
    <xdr:to>
      <xdr:col>17</xdr:col>
      <xdr:colOff>19050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4343400" y="28575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39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50</v>
      </c>
      <c r="E1" t="s">
        <v>51</v>
      </c>
    </row>
    <row r="2" spans="1:6" ht="12.75">
      <c r="A2" t="s">
        <v>24</v>
      </c>
      <c r="B2" t="s">
        <v>52</v>
      </c>
      <c r="C2" s="31" t="s">
        <v>42</v>
      </c>
      <c r="D2" s="3" t="s">
        <v>53</v>
      </c>
      <c r="E2" s="32" t="s">
        <v>43</v>
      </c>
      <c r="F2" t="s">
        <v>43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55243.841</v>
      </c>
      <c r="D7" s="30" t="s">
        <v>54</v>
      </c>
    </row>
    <row r="8" spans="1:4" ht="12.75">
      <c r="A8" t="s">
        <v>3</v>
      </c>
      <c r="C8" s="8">
        <v>0.301334</v>
      </c>
      <c r="D8" s="30" t="s">
        <v>54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INTERCEPT(INDIRECT($G$11):G991,INDIRECT($F$11):F991)</f>
        <v>0.0005011200689611468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SLOPE(INDIRECT($G$11):G991,INDIRECT($F$11):F991)</f>
        <v>4.5573089923102045E-07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59907.83102372685</v>
      </c>
    </row>
    <row r="15" spans="1:5" ht="12.75">
      <c r="A15" s="12" t="s">
        <v>17</v>
      </c>
      <c r="B15" s="10"/>
      <c r="C15" s="13">
        <f>(C7+C11)+(C8+C12)*INT(MAX(F21:F3532))</f>
        <v>56017.96971789275</v>
      </c>
      <c r="D15" s="14" t="s">
        <v>39</v>
      </c>
      <c r="E15" s="15">
        <f>ROUND(2*(E14-$C$7)/$C$8,0)/2+E13</f>
        <v>15479</v>
      </c>
    </row>
    <row r="16" spans="1:5" ht="12.75">
      <c r="A16" s="16" t="s">
        <v>4</v>
      </c>
      <c r="B16" s="10"/>
      <c r="C16" s="17">
        <f>+C8+C12</f>
        <v>0.30133445573089923</v>
      </c>
      <c r="D16" s="14" t="s">
        <v>40</v>
      </c>
      <c r="E16" s="24">
        <f>ROUND(2*(E14-$C$15)/$C$16,0)/2+E13</f>
        <v>12910</v>
      </c>
    </row>
    <row r="17" spans="1:5" ht="13.5" thickBot="1">
      <c r="A17" s="14" t="s">
        <v>30</v>
      </c>
      <c r="B17" s="10"/>
      <c r="C17" s="10">
        <f>COUNT(C21:C2190)</f>
        <v>9</v>
      </c>
      <c r="D17" s="14" t="s">
        <v>34</v>
      </c>
      <c r="E17" s="18">
        <f>+$C$15+$C$16*E16-15018.5-$C$9/24</f>
        <v>44890.093374712</v>
      </c>
    </row>
    <row r="18" spans="1:5" ht="14.25" thickBot="1" thickTop="1">
      <c r="A18" s="16" t="s">
        <v>5</v>
      </c>
      <c r="B18" s="10"/>
      <c r="C18" s="19">
        <f>+C15</f>
        <v>56017.96971789275</v>
      </c>
      <c r="D18" s="20">
        <f>+C16</f>
        <v>0.30133445573089923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SQRT(SUM(S21:S49)/(COUNT(S21:S49)-1))</f>
        <v>0.0013976334909440522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29</v>
      </c>
      <c r="I20" s="7" t="s">
        <v>49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s="33" t="s">
        <v>44</v>
      </c>
      <c r="B21" s="34" t="s">
        <v>45</v>
      </c>
      <c r="C21" s="33">
        <v>55243.841</v>
      </c>
      <c r="D21" s="33">
        <v>0.0004</v>
      </c>
      <c r="E21">
        <f aca="true" t="shared" si="0" ref="E21:E29">+(C21-C$7)/C$8</f>
        <v>0</v>
      </c>
      <c r="F21">
        <f aca="true" t="shared" si="1" ref="F21:F29">ROUND(2*E21,0)/2</f>
        <v>0</v>
      </c>
      <c r="G21">
        <f aca="true" t="shared" si="2" ref="G21:G29">+C21-(C$7+F21*C$8)</f>
        <v>0</v>
      </c>
      <c r="H21">
        <f aca="true" t="shared" si="3" ref="H21:H29">+G21</f>
        <v>0</v>
      </c>
      <c r="O21">
        <f aca="true" t="shared" si="4" ref="O21:O29">+C$11+C$12*$F21</f>
        <v>0.0005011200689611468</v>
      </c>
      <c r="Q21" s="2">
        <f aca="true" t="shared" si="5" ref="Q21:Q29">+C21-15018.5</f>
        <v>40225.341</v>
      </c>
      <c r="S21">
        <f aca="true" t="shared" si="6" ref="S21:S29">+(O21-G21)^2</f>
        <v>2.511213235156245E-07</v>
      </c>
    </row>
    <row r="22" spans="1:19" ht="12.75">
      <c r="A22" s="33" t="s">
        <v>46</v>
      </c>
      <c r="B22" s="34" t="s">
        <v>45</v>
      </c>
      <c r="C22" s="33">
        <v>55680.7773</v>
      </c>
      <c r="D22" s="33">
        <v>0.0004</v>
      </c>
      <c r="E22">
        <f t="shared" si="0"/>
        <v>1450.0066371534617</v>
      </c>
      <c r="F22">
        <f t="shared" si="1"/>
        <v>1450</v>
      </c>
      <c r="G22">
        <f t="shared" si="2"/>
        <v>0.0020000000004074536</v>
      </c>
      <c r="H22">
        <f t="shared" si="3"/>
        <v>0.0020000000004074536</v>
      </c>
      <c r="O22">
        <f t="shared" si="4"/>
        <v>0.0011619298728461265</v>
      </c>
      <c r="Q22" s="2">
        <f t="shared" si="5"/>
        <v>40662.2773</v>
      </c>
      <c r="S22">
        <f t="shared" si="6"/>
        <v>7.023615387106592E-07</v>
      </c>
    </row>
    <row r="23" spans="1:19" ht="12.75">
      <c r="A23" s="33" t="s">
        <v>46</v>
      </c>
      <c r="B23" s="34" t="s">
        <v>45</v>
      </c>
      <c r="C23" s="33">
        <v>55638.8913</v>
      </c>
      <c r="D23" s="33">
        <v>0.0017</v>
      </c>
      <c r="E23">
        <f t="shared" si="0"/>
        <v>1311.004732290424</v>
      </c>
      <c r="F23">
        <f t="shared" si="1"/>
        <v>1311</v>
      </c>
      <c r="G23">
        <f t="shared" si="2"/>
        <v>0.0014260000025387853</v>
      </c>
      <c r="H23">
        <f t="shared" si="3"/>
        <v>0.0014260000025387853</v>
      </c>
      <c r="O23">
        <f t="shared" si="4"/>
        <v>0.0010985832778530147</v>
      </c>
      <c r="Q23" s="2">
        <f t="shared" si="5"/>
        <v>40620.3913</v>
      </c>
      <c r="S23">
        <f t="shared" si="6"/>
        <v>1.0720171160395775E-07</v>
      </c>
    </row>
    <row r="24" spans="1:19" ht="12.75">
      <c r="A24" s="35" t="s">
        <v>47</v>
      </c>
      <c r="B24" s="36" t="s">
        <v>45</v>
      </c>
      <c r="C24" s="35">
        <v>56009.8335</v>
      </c>
      <c r="D24" s="35">
        <v>0.0005</v>
      </c>
      <c r="E24">
        <f t="shared" si="0"/>
        <v>2542.004884944946</v>
      </c>
      <c r="F24">
        <f t="shared" si="1"/>
        <v>2542</v>
      </c>
      <c r="G24">
        <f t="shared" si="2"/>
        <v>0.0014720000035595149</v>
      </c>
      <c r="H24">
        <f t="shared" si="3"/>
        <v>0.0014720000035595149</v>
      </c>
      <c r="O24">
        <f t="shared" si="4"/>
        <v>0.0016595880148064007</v>
      </c>
      <c r="Q24" s="2">
        <f t="shared" si="5"/>
        <v>40991.3335</v>
      </c>
      <c r="S24">
        <f t="shared" si="6"/>
        <v>3.5189261963561763E-08</v>
      </c>
    </row>
    <row r="25" spans="1:19" ht="12.75">
      <c r="A25" s="35" t="s">
        <v>47</v>
      </c>
      <c r="B25" s="36" t="s">
        <v>45</v>
      </c>
      <c r="C25" s="35">
        <v>56011.9415</v>
      </c>
      <c r="D25" s="35">
        <v>0.0007</v>
      </c>
      <c r="E25">
        <f t="shared" si="0"/>
        <v>2549.000444689283</v>
      </c>
      <c r="F25">
        <f t="shared" si="1"/>
        <v>2549</v>
      </c>
      <c r="G25">
        <f t="shared" si="2"/>
        <v>0.0001340000017080456</v>
      </c>
      <c r="H25">
        <f t="shared" si="3"/>
        <v>0.0001340000017080456</v>
      </c>
      <c r="O25">
        <f t="shared" si="4"/>
        <v>0.0016627781311010178</v>
      </c>
      <c r="Q25" s="2">
        <f t="shared" si="5"/>
        <v>40993.4415</v>
      </c>
      <c r="S25">
        <f t="shared" si="6"/>
        <v>2.3371625689102754E-06</v>
      </c>
    </row>
    <row r="26" spans="1:19" ht="12.75">
      <c r="A26" s="35" t="s">
        <v>47</v>
      </c>
      <c r="B26" s="36" t="s">
        <v>45</v>
      </c>
      <c r="C26" s="35">
        <v>56014.9558</v>
      </c>
      <c r="D26" s="35">
        <v>0.0005</v>
      </c>
      <c r="E26">
        <f t="shared" si="0"/>
        <v>2559.0036305229514</v>
      </c>
      <c r="F26">
        <f t="shared" si="1"/>
        <v>2559</v>
      </c>
      <c r="G26">
        <f t="shared" si="2"/>
        <v>0.0010940000065602362</v>
      </c>
      <c r="H26">
        <f t="shared" si="3"/>
        <v>0.0010940000065602362</v>
      </c>
      <c r="O26">
        <f t="shared" si="4"/>
        <v>0.0016673354400933281</v>
      </c>
      <c r="Q26" s="2">
        <f t="shared" si="5"/>
        <v>40996.4558</v>
      </c>
      <c r="S26">
        <f t="shared" si="6"/>
        <v>3.2871351934457845E-07</v>
      </c>
    </row>
    <row r="27" spans="1:19" ht="12.75">
      <c r="A27" s="35" t="s">
        <v>47</v>
      </c>
      <c r="B27" s="36" t="s">
        <v>48</v>
      </c>
      <c r="C27" s="35">
        <v>56014.8036</v>
      </c>
      <c r="D27" s="35">
        <v>0.0014</v>
      </c>
      <c r="E27">
        <f t="shared" si="0"/>
        <v>2558.4985431448126</v>
      </c>
      <c r="F27">
        <f t="shared" si="1"/>
        <v>2558.5</v>
      </c>
      <c r="G27">
        <f t="shared" si="2"/>
        <v>-0.00043900000309804454</v>
      </c>
      <c r="H27">
        <f t="shared" si="3"/>
        <v>-0.00043900000309804454</v>
      </c>
      <c r="O27">
        <f t="shared" si="4"/>
        <v>0.0016671075746437125</v>
      </c>
      <c r="Q27" s="2">
        <f t="shared" si="5"/>
        <v>40996.3036</v>
      </c>
      <c r="S27">
        <f t="shared" si="6"/>
        <v>4.435689129021252E-06</v>
      </c>
    </row>
    <row r="28" spans="1:19" ht="12.75">
      <c r="A28" s="35" t="s">
        <v>47</v>
      </c>
      <c r="B28" s="36" t="s">
        <v>48</v>
      </c>
      <c r="C28" s="35">
        <v>56017.8214</v>
      </c>
      <c r="D28" s="35">
        <v>0.001</v>
      </c>
      <c r="E28">
        <f t="shared" si="0"/>
        <v>2568.5133439970277</v>
      </c>
      <c r="F28">
        <f t="shared" si="1"/>
        <v>2568.5</v>
      </c>
      <c r="G28">
        <f t="shared" si="2"/>
        <v>0.0040210000006482005</v>
      </c>
      <c r="H28">
        <f t="shared" si="3"/>
        <v>0.0040210000006482005</v>
      </c>
      <c r="O28">
        <f t="shared" si="4"/>
        <v>0.0016716648836360229</v>
      </c>
      <c r="Q28" s="2">
        <f t="shared" si="5"/>
        <v>40999.3214</v>
      </c>
      <c r="S28">
        <f t="shared" si="6"/>
        <v>5.519375492026624E-06</v>
      </c>
    </row>
    <row r="29" spans="1:19" ht="12.75">
      <c r="A29" s="35" t="s">
        <v>47</v>
      </c>
      <c r="B29" s="36" t="s">
        <v>45</v>
      </c>
      <c r="C29" s="35">
        <v>56017.9711</v>
      </c>
      <c r="D29" s="35">
        <v>0.0018</v>
      </c>
      <c r="E29">
        <f t="shared" si="0"/>
        <v>2569.0101349333368</v>
      </c>
      <c r="F29">
        <f t="shared" si="1"/>
        <v>2569</v>
      </c>
      <c r="G29">
        <f t="shared" si="2"/>
        <v>0.0030540000007022172</v>
      </c>
      <c r="H29">
        <f t="shared" si="3"/>
        <v>0.0030540000007022172</v>
      </c>
      <c r="O29">
        <f t="shared" si="4"/>
        <v>0.0016718927490856383</v>
      </c>
      <c r="Q29" s="2">
        <f t="shared" si="5"/>
        <v>40999.4711</v>
      </c>
      <c r="S29">
        <f t="shared" si="6"/>
        <v>1.9102204549711337E-06</v>
      </c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4" ht="12.75">
      <c r="C33" s="8"/>
      <c r="D33" s="8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2022-11-24T06:56:40Z</dcterms:modified>
  <cp:category/>
  <cp:version/>
  <cp:contentType/>
  <cp:contentStatus/>
</cp:coreProperties>
</file>