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1207BF49-F8F7-4C49-AB5A-3B3F48BAAE9A}" xr6:coauthVersionLast="47" xr6:coauthVersionMax="47" xr10:uidLastSave="{00000000-0000-0000-0000-000000000000}"/>
  <bookViews>
    <workbookView xWindow="14760" yWindow="1080" windowWidth="13590" windowHeight="1452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31" i="1" l="1"/>
  <c r="F31" i="1" s="1"/>
  <c r="G31" i="1" s="1"/>
  <c r="J31" i="1" s="1"/>
  <c r="Q31" i="1"/>
  <c r="E30" i="1"/>
  <c r="F30" i="1" s="1"/>
  <c r="G30" i="1" s="1"/>
  <c r="J30" i="1" s="1"/>
  <c r="Q30" i="1"/>
  <c r="E21" i="1"/>
  <c r="F21" i="1"/>
  <c r="G21" i="1"/>
  <c r="K21" i="1"/>
  <c r="E22" i="1"/>
  <c r="F22" i="1"/>
  <c r="G22" i="1"/>
  <c r="K22" i="1"/>
  <c r="E24" i="1"/>
  <c r="F24" i="1"/>
  <c r="G24" i="1"/>
  <c r="K24" i="1"/>
  <c r="E26" i="1"/>
  <c r="F26" i="1"/>
  <c r="G26" i="1"/>
  <c r="K26" i="1"/>
  <c r="G11" i="1"/>
  <c r="F11" i="1"/>
  <c r="C23" i="1"/>
  <c r="E23" i="1"/>
  <c r="F23" i="1"/>
  <c r="E25" i="1"/>
  <c r="F25" i="1"/>
  <c r="G25" i="1"/>
  <c r="J25" i="1"/>
  <c r="E27" i="1"/>
  <c r="F27" i="1"/>
  <c r="G27" i="1"/>
  <c r="I27" i="1"/>
  <c r="E28" i="1"/>
  <c r="F28" i="1"/>
  <c r="G28" i="1"/>
  <c r="J28" i="1"/>
  <c r="E29" i="1"/>
  <c r="F29" i="1"/>
  <c r="G29" i="1"/>
  <c r="J29" i="1"/>
  <c r="Q21" i="1"/>
  <c r="Q22" i="1"/>
  <c r="Q24" i="1"/>
  <c r="Q26" i="1"/>
  <c r="G15" i="2"/>
  <c r="C15" i="2"/>
  <c r="E15" i="2"/>
  <c r="G14" i="2"/>
  <c r="C14" i="2"/>
  <c r="E14" i="2"/>
  <c r="G13" i="2"/>
  <c r="C13" i="2"/>
  <c r="E13" i="2"/>
  <c r="G19" i="2"/>
  <c r="C19" i="2"/>
  <c r="E19" i="2"/>
  <c r="G12" i="2"/>
  <c r="C12" i="2"/>
  <c r="E12" i="2"/>
  <c r="G18" i="2"/>
  <c r="C18" i="2"/>
  <c r="E18" i="2"/>
  <c r="G11" i="2"/>
  <c r="C11" i="2"/>
  <c r="E11" i="2"/>
  <c r="G17" i="2"/>
  <c r="C17" i="2"/>
  <c r="E17" i="2"/>
  <c r="G16" i="2"/>
  <c r="C16" i="2"/>
  <c r="E16" i="2"/>
  <c r="H15" i="2"/>
  <c r="B15" i="2"/>
  <c r="D15" i="2"/>
  <c r="A15" i="2"/>
  <c r="H14" i="2"/>
  <c r="B14" i="2"/>
  <c r="D14" i="2"/>
  <c r="A14" i="2"/>
  <c r="H13" i="2"/>
  <c r="B13" i="2"/>
  <c r="D13" i="2"/>
  <c r="A13" i="2"/>
  <c r="H19" i="2"/>
  <c r="B19" i="2"/>
  <c r="D19" i="2"/>
  <c r="A19" i="2"/>
  <c r="H12" i="2"/>
  <c r="B12" i="2"/>
  <c r="D12" i="2"/>
  <c r="A12" i="2"/>
  <c r="H18" i="2"/>
  <c r="B18" i="2"/>
  <c r="D18" i="2"/>
  <c r="A18" i="2"/>
  <c r="H11" i="2"/>
  <c r="B11" i="2"/>
  <c r="D11" i="2"/>
  <c r="A11" i="2"/>
  <c r="H17" i="2"/>
  <c r="B17" i="2"/>
  <c r="D17" i="2"/>
  <c r="A17" i="2"/>
  <c r="H16" i="2"/>
  <c r="B16" i="2"/>
  <c r="D16" i="2"/>
  <c r="A16" i="2"/>
  <c r="Q25" i="1"/>
  <c r="Q28" i="1"/>
  <c r="Q29" i="1"/>
  <c r="Q27" i="1"/>
  <c r="E14" i="1"/>
  <c r="A23" i="1"/>
  <c r="H20" i="1"/>
  <c r="C17" i="1"/>
  <c r="Q23" i="1"/>
  <c r="G23" i="1"/>
  <c r="H23" i="1"/>
  <c r="C11" i="1"/>
  <c r="E15" i="1" l="1"/>
  <c r="C12" i="1"/>
  <c r="O31" i="1" l="1"/>
  <c r="O26" i="1"/>
  <c r="O25" i="1"/>
  <c r="O30" i="1"/>
  <c r="O29" i="1"/>
  <c r="C16" i="1"/>
  <c r="D18" i="1" s="1"/>
  <c r="O23" i="1"/>
  <c r="O24" i="1"/>
  <c r="O27" i="1"/>
  <c r="C15" i="1"/>
  <c r="E16" i="1" s="1"/>
  <c r="O28" i="1"/>
  <c r="O21" i="1"/>
  <c r="O22" i="1"/>
  <c r="C18" i="1" l="1"/>
  <c r="E17" i="1"/>
</calcChain>
</file>

<file path=xl/sharedStrings.xml><?xml version="1.0" encoding="utf-8"?>
<sst xmlns="http://schemas.openxmlformats.org/spreadsheetml/2006/main" count="151" uniqueCount="114">
  <si>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</si>
  <si>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</si>
  <si>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</si>
  <si>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</si>
  <si>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</si>
  <si>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</si>
  <si>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</si>
  <si>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</si>
  <si>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</si>
  <si>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</si>
  <si>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</si>
  <si>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</si>
  <si>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</si>
  <si>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</si>
  <si>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</si>
  <si>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</si>
  <si>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</si>
  <si>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</si>
  <si>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</si>
  <si>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</si>
  <si>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</si>
  <si>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</si>
  <si>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</si>
  <si>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</si>
  <si>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</si>
  <si>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</si>
  <si>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</si>
  <si>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</si>
  <si>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</si>
  <si>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</si>
  <si>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</si>
  <si>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</si>
  <si>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</si>
  <si>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</si>
  <si>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</si>
  <si>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</si>
  <si>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</si>
  <si>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</si>
  <si>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</si>
  <si>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</si>
  <si>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OEJV 0160</t>
  </si>
  <si>
    <t>I</t>
  </si>
  <si>
    <t>BQ Vul</t>
  </si>
  <si>
    <t>BQ Vul / GSC 2161-0544</t>
  </si>
  <si>
    <t>EA</t>
  </si>
  <si>
    <t>G2161-0544</t>
  </si>
  <si>
    <t>Malkov</t>
  </si>
  <si>
    <t>OEJV</t>
  </si>
  <si>
    <t>IBVS 5984</t>
  </si>
  <si>
    <t>IBVS 6149</t>
  </si>
  <si>
    <t>IBVS 6152</t>
  </si>
  <si>
    <t>IBVS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</si>
  <si>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</si>
  <si>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</si>
  <si>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</si>
  <si>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</si>
  <si>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</si>
  <si>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</si>
  <si>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</si>
  <si>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</si>
  <si>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</si>
  <si>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</si>
  <si>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</si>
  <si>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</si>
  <si>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2425882.381 </t>
  </si>
  <si>
    <t> 27.09.1929 21:08 </t>
  </si>
  <si>
    <t> -0.166 </t>
  </si>
  <si>
    <t>P </t>
  </si>
  <si>
    <t> O.Morgenroth </t>
  </si>
  <si>
    <t> AN 251.20 </t>
  </si>
  <si>
    <t>2427281.507 </t>
  </si>
  <si>
    <t> 28.07.1933 00:10 </t>
  </si>
  <si>
    <t>2427976.565 </t>
  </si>
  <si>
    <t> 23.06.1935 01:33 </t>
  </si>
  <si>
    <t> 0.000 </t>
  </si>
  <si>
    <t>V </t>
  </si>
  <si>
    <t> S.Piotrowski </t>
  </si>
  <si>
    <t> AAC 2.126 </t>
  </si>
  <si>
    <t>2428804.444 </t>
  </si>
  <si>
    <t> 27.09.1937 22:39 </t>
  </si>
  <si>
    <t> 0.011 </t>
  </si>
  <si>
    <t> AA 26.4 </t>
  </si>
  <si>
    <t>2455478.4138 </t>
  </si>
  <si>
    <t> 08.10.2010 21:55 </t>
  </si>
  <si>
    <t> 0.7036 </t>
  </si>
  <si>
    <t>C </t>
  </si>
  <si>
    <t>o</t>
  </si>
  <si>
    <t> P.Frank </t>
  </si>
  <si>
    <t>BAVM 215 </t>
  </si>
  <si>
    <t>2455830.4433 </t>
  </si>
  <si>
    <t> 25.09.2011 22:38 </t>
  </si>
  <si>
    <t> 0.7786 </t>
  </si>
  <si>
    <t>-I</t>
  </si>
  <si>
    <t>BAVM 225 </t>
  </si>
  <si>
    <t>2456049.51973 </t>
  </si>
  <si>
    <t> 02.05.2012 00:28 </t>
  </si>
  <si>
    <t>6341</t>
  </si>
  <si>
    <t> 0.71363 </t>
  </si>
  <si>
    <t> J.Trnka </t>
  </si>
  <si>
    <t>OEJV 0160 </t>
  </si>
  <si>
    <t>2456815.4409 </t>
  </si>
  <si>
    <t> 06.06.2014 22:34 </t>
  </si>
  <si>
    <t>6514</t>
  </si>
  <si>
    <t> 0.7465 </t>
  </si>
  <si>
    <t> W.Moschner &amp; P.Frank </t>
  </si>
  <si>
    <t>BAVM 238 </t>
  </si>
  <si>
    <t>2456928.3854 </t>
  </si>
  <si>
    <t> 27.09.2014 21:14 </t>
  </si>
  <si>
    <t>6539.5</t>
  </si>
  <si>
    <t> 0.8000 </t>
  </si>
  <si>
    <t>BAVM 239 </t>
  </si>
  <si>
    <t>II</t>
  </si>
  <si>
    <t>JBAV, 60</t>
  </si>
  <si>
    <t>JBAV,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</si>
</sst>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2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9">
    <xf numFmtId="0" fontId="0" fillId="0" borderId="0">
      <alignment vertical="top"/>
    </xf>
    <xf numFmtId="3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1" applyNumberFormat="0" applyFont="0" applyFill="0" applyAlignment="0" applyProtection="0"/>
  </cellStyleXfs>
  <cellXfs count="59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/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8" fillId="0" borderId="0" xfId="0" applyFont="1" applyAlignment="1">
      <alignment horizontal="right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>
      <alignment vertical="top"/>
    </xf>
    <xf numFmtId="0" fontId="12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 applyAlignment="1">
      <alignment horizontal="left"/>
    </xf>
    <xf numFmtId="0" fontId="15" fillId="0" borderId="0" xfId="0" applyFont="1">
      <alignment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>
      <alignment vertical="top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>
      <alignment vertical="top"/>
    </xf>
    <xf numFmtId="0" fontId="0" fillId="0" borderId="7" xfId="0" applyBorder="1" applyAlignment="1">
      <alignment horizontal="center"/>
    </xf>
    <xf numFmtId="0" fontId="0" fillId="0" borderId="8" xfId="0" applyBorder="1">
      <alignment vertical="top"/>
    </xf>
    <xf numFmtId="0" fontId="18" fillId="0" borderId="0" xfId="7" applyAlignment="1" applyProtection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>
      <alignment vertical="top"/>
    </xf>
    <xf numFmtId="0" fontId="0" fillId="0" borderId="0" xfId="0" quotePrefix="1">
      <alignment vertical="top"/>
    </xf>
    <xf numFmtId="0" fontId="5" fillId="2" borderId="11" xfId="0" applyFont="1" applyFill="1" applyBorder="1" applyAlignment="1">
      <alignment horizontal="left" vertical="top" wrapText="1" indent="1"/>
    </xf>
    <xf numFmtId="0" fontId="5" fillId="2" borderId="1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right" vertical="top" wrapText="1"/>
    </xf>
    <xf numFmtId="0" fontId="18" fillId="2" borderId="11" xfId="7" applyFill="1" applyBorder="1" applyAlignment="1" applyProtection="1">
      <alignment horizontal="right" vertical="top" wrapText="1"/>
    </xf>
    <xf numFmtId="0" fontId="19" fillId="0" borderId="0" xfId="0" applyFont="1" applyAlignme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65" fontId="21" fillId="0" borderId="0" xfId="0" applyNumberFormat="1" applyFont="1" applyAlignment="1">
      <alignment vertical="center" wrapText="1"/>
    </xf>
    <xf numFmtId="165" fontId="21" fillId="0" borderId="0" xfId="0" applyNumberFormat="1" applyFont="1" applyAlignment="1" applyProtection="1">
      <alignment vertical="center" wrapText="1"/>
      <protection locked="0"/>
    </xf>
  </cellXfs>
  <cellStyles count="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BQ Vul - O-C Diagr.</a:t>
            </a:r>
          </a:p>
        </c:rich>
      </c:tx>
      <c:layout>
        <c:manualLayout>
          <c:xMode val="edge"/>
          <c:yMode val="edge"/>
          <c:x val="0.38796992481203008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81203007518797"/>
          <c:y val="0.14035127795846455"/>
          <c:w val="0.83007518796992485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 AN 251.20 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2">
                    <c:v>0</c:v>
                  </c:pt>
                  <c:pt idx="4">
                    <c:v>4.0000000000000002E-4</c:v>
                  </c:pt>
                  <c:pt idx="6">
                    <c:v>1E-4</c:v>
                  </c:pt>
                  <c:pt idx="7">
                    <c:v>5.9999999999999995E-4</c:v>
                  </c:pt>
                  <c:pt idx="8">
                    <c:v>3.3999999999999998E-3</c:v>
                  </c:pt>
                  <c:pt idx="9">
                    <c:v>3.5000000000000001E-3</c:v>
                  </c:pt>
                  <c:pt idx="10">
                    <c:v>3.5000000000000001E-3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2">
                    <c:v>0</c:v>
                  </c:pt>
                  <c:pt idx="4">
                    <c:v>4.0000000000000002E-4</c:v>
                  </c:pt>
                  <c:pt idx="6">
                    <c:v>1E-4</c:v>
                  </c:pt>
                  <c:pt idx="7">
                    <c:v>5.9999999999999995E-4</c:v>
                  </c:pt>
                  <c:pt idx="8">
                    <c:v>3.3999999999999998E-3</c:v>
                  </c:pt>
                  <c:pt idx="9">
                    <c:v>3.5000000000000001E-3</c:v>
                  </c:pt>
                  <c:pt idx="10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-473</c:v>
                </c:pt>
                <c:pt idx="1">
                  <c:v>-157</c:v>
                </c:pt>
                <c:pt idx="2">
                  <c:v>0</c:v>
                </c:pt>
                <c:pt idx="3">
                  <c:v>187</c:v>
                </c:pt>
                <c:pt idx="4">
                  <c:v>6212</c:v>
                </c:pt>
                <c:pt idx="5">
                  <c:v>6291.5</c:v>
                </c:pt>
                <c:pt idx="6">
                  <c:v>6341</c:v>
                </c:pt>
                <c:pt idx="7">
                  <c:v>6514</c:v>
                </c:pt>
                <c:pt idx="8">
                  <c:v>6539.5</c:v>
                </c:pt>
                <c:pt idx="9">
                  <c:v>6853.5</c:v>
                </c:pt>
                <c:pt idx="10">
                  <c:v>7120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9B-4C2E-9E38-047AF25DE478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2">
                    <c:v>0</c:v>
                  </c:pt>
                  <c:pt idx="4">
                    <c:v>4.0000000000000002E-4</c:v>
                  </c:pt>
                  <c:pt idx="6">
                    <c:v>1E-4</c:v>
                  </c:pt>
                  <c:pt idx="7">
                    <c:v>5.9999999999999995E-4</c:v>
                  </c:pt>
                  <c:pt idx="8">
                    <c:v>3.3999999999999998E-3</c:v>
                  </c:pt>
                  <c:pt idx="9">
                    <c:v>3.5000000000000001E-3</c:v>
                  </c:pt>
                  <c:pt idx="10">
                    <c:v>3.5000000000000001E-3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2">
                    <c:v>0</c:v>
                  </c:pt>
                  <c:pt idx="4">
                    <c:v>4.0000000000000002E-4</c:v>
                  </c:pt>
                  <c:pt idx="6">
                    <c:v>1E-4</c:v>
                  </c:pt>
                  <c:pt idx="7">
                    <c:v>5.9999999999999995E-4</c:v>
                  </c:pt>
                  <c:pt idx="8">
                    <c:v>3.3999999999999998E-3</c:v>
                  </c:pt>
                  <c:pt idx="9">
                    <c:v>3.5000000000000001E-3</c:v>
                  </c:pt>
                  <c:pt idx="10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-473</c:v>
                </c:pt>
                <c:pt idx="1">
                  <c:v>-157</c:v>
                </c:pt>
                <c:pt idx="2">
                  <c:v>0</c:v>
                </c:pt>
                <c:pt idx="3">
                  <c:v>187</c:v>
                </c:pt>
                <c:pt idx="4">
                  <c:v>6212</c:v>
                </c:pt>
                <c:pt idx="5">
                  <c:v>6291.5</c:v>
                </c:pt>
                <c:pt idx="6">
                  <c:v>6341</c:v>
                </c:pt>
                <c:pt idx="7">
                  <c:v>6514</c:v>
                </c:pt>
                <c:pt idx="8">
                  <c:v>6539.5</c:v>
                </c:pt>
                <c:pt idx="9">
                  <c:v>6853.5</c:v>
                </c:pt>
                <c:pt idx="10">
                  <c:v>7120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6">
                  <c:v>0.71362999999837484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49B-4C2E-9E38-047AF25DE478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2">
                    <c:v>0</c:v>
                  </c:pt>
                  <c:pt idx="4">
                    <c:v>4.0000000000000002E-4</c:v>
                  </c:pt>
                  <c:pt idx="6">
                    <c:v>1E-4</c:v>
                  </c:pt>
                  <c:pt idx="7">
                    <c:v>5.9999999999999995E-4</c:v>
                  </c:pt>
                  <c:pt idx="8">
                    <c:v>3.3999999999999998E-3</c:v>
                  </c:pt>
                  <c:pt idx="9">
                    <c:v>3.5000000000000001E-3</c:v>
                  </c:pt>
                  <c:pt idx="10">
                    <c:v>3.5000000000000001E-3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2">
                    <c:v>0</c:v>
                  </c:pt>
                  <c:pt idx="4">
                    <c:v>4.0000000000000002E-4</c:v>
                  </c:pt>
                  <c:pt idx="6">
                    <c:v>1E-4</c:v>
                  </c:pt>
                  <c:pt idx="7">
                    <c:v>5.9999999999999995E-4</c:v>
                  </c:pt>
                  <c:pt idx="8">
                    <c:v>3.3999999999999998E-3</c:v>
                  </c:pt>
                  <c:pt idx="9">
                    <c:v>3.5000000000000001E-3</c:v>
                  </c:pt>
                  <c:pt idx="10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-473</c:v>
                </c:pt>
                <c:pt idx="1">
                  <c:v>-157</c:v>
                </c:pt>
                <c:pt idx="2">
                  <c:v>0</c:v>
                </c:pt>
                <c:pt idx="3">
                  <c:v>187</c:v>
                </c:pt>
                <c:pt idx="4">
                  <c:v>6212</c:v>
                </c:pt>
                <c:pt idx="5">
                  <c:v>6291.5</c:v>
                </c:pt>
                <c:pt idx="6">
                  <c:v>6341</c:v>
                </c:pt>
                <c:pt idx="7">
                  <c:v>6514</c:v>
                </c:pt>
                <c:pt idx="8">
                  <c:v>6539.5</c:v>
                </c:pt>
                <c:pt idx="9">
                  <c:v>6853.5</c:v>
                </c:pt>
                <c:pt idx="10">
                  <c:v>7120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4">
                  <c:v>0.70360000000073342</c:v>
                </c:pt>
                <c:pt idx="7">
                  <c:v>0.74650000000110595</c:v>
                </c:pt>
                <c:pt idx="8">
                  <c:v>0.79995000000053551</c:v>
                </c:pt>
                <c:pt idx="9">
                  <c:v>0.77485000000160653</c:v>
                </c:pt>
                <c:pt idx="10">
                  <c:v>0.80460000000311993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49B-4C2E-9E38-047AF25DE478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2">
                    <c:v>0</c:v>
                  </c:pt>
                  <c:pt idx="4">
                    <c:v>4.0000000000000002E-4</c:v>
                  </c:pt>
                  <c:pt idx="6">
                    <c:v>1E-4</c:v>
                  </c:pt>
                  <c:pt idx="7">
                    <c:v>5.9999999999999995E-4</c:v>
                  </c:pt>
                  <c:pt idx="8">
                    <c:v>3.3999999999999998E-3</c:v>
                  </c:pt>
                  <c:pt idx="9">
                    <c:v>3.5000000000000001E-3</c:v>
                  </c:pt>
                  <c:pt idx="10">
                    <c:v>3.5000000000000001E-3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2">
                    <c:v>0</c:v>
                  </c:pt>
                  <c:pt idx="4">
                    <c:v>4.0000000000000002E-4</c:v>
                  </c:pt>
                  <c:pt idx="6">
                    <c:v>1E-4</c:v>
                  </c:pt>
                  <c:pt idx="7">
                    <c:v>5.9999999999999995E-4</c:v>
                  </c:pt>
                  <c:pt idx="8">
                    <c:v>3.3999999999999998E-3</c:v>
                  </c:pt>
                  <c:pt idx="9">
                    <c:v>3.5000000000000001E-3</c:v>
                  </c:pt>
                  <c:pt idx="10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-473</c:v>
                </c:pt>
                <c:pt idx="1">
                  <c:v>-157</c:v>
                </c:pt>
                <c:pt idx="2">
                  <c:v>0</c:v>
                </c:pt>
                <c:pt idx="3">
                  <c:v>187</c:v>
                </c:pt>
                <c:pt idx="4">
                  <c:v>6212</c:v>
                </c:pt>
                <c:pt idx="5">
                  <c:v>6291.5</c:v>
                </c:pt>
                <c:pt idx="6">
                  <c:v>6341</c:v>
                </c:pt>
                <c:pt idx="7">
                  <c:v>6514</c:v>
                </c:pt>
                <c:pt idx="8">
                  <c:v>6539.5</c:v>
                </c:pt>
                <c:pt idx="9">
                  <c:v>6853.5</c:v>
                </c:pt>
                <c:pt idx="10">
                  <c:v>7120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0">
                  <c:v>-0.16569999999774154</c:v>
                </c:pt>
                <c:pt idx="1">
                  <c:v>-3.2999999966705218E-3</c:v>
                </c:pt>
                <c:pt idx="3">
                  <c:v>1.1300000001938315E-2</c:v>
                </c:pt>
                <c:pt idx="5">
                  <c:v>0.77865000000019791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49B-4C2E-9E38-047AF25DE478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2">
                    <c:v>0</c:v>
                  </c:pt>
                  <c:pt idx="4">
                    <c:v>4.0000000000000002E-4</c:v>
                  </c:pt>
                  <c:pt idx="6">
                    <c:v>1E-4</c:v>
                  </c:pt>
                  <c:pt idx="7">
                    <c:v>5.9999999999999995E-4</c:v>
                  </c:pt>
                  <c:pt idx="8">
                    <c:v>3.3999999999999998E-3</c:v>
                  </c:pt>
                  <c:pt idx="9">
                    <c:v>3.5000000000000001E-3</c:v>
                  </c:pt>
                  <c:pt idx="10">
                    <c:v>3.5000000000000001E-3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2">
                    <c:v>0</c:v>
                  </c:pt>
                  <c:pt idx="4">
                    <c:v>4.0000000000000002E-4</c:v>
                  </c:pt>
                  <c:pt idx="6">
                    <c:v>1E-4</c:v>
                  </c:pt>
                  <c:pt idx="7">
                    <c:v>5.9999999999999995E-4</c:v>
                  </c:pt>
                  <c:pt idx="8">
                    <c:v>3.3999999999999998E-3</c:v>
                  </c:pt>
                  <c:pt idx="9">
                    <c:v>3.5000000000000001E-3</c:v>
                  </c:pt>
                  <c:pt idx="10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-473</c:v>
                </c:pt>
                <c:pt idx="1">
                  <c:v>-157</c:v>
                </c:pt>
                <c:pt idx="2">
                  <c:v>0</c:v>
                </c:pt>
                <c:pt idx="3">
                  <c:v>187</c:v>
                </c:pt>
                <c:pt idx="4">
                  <c:v>6212</c:v>
                </c:pt>
                <c:pt idx="5">
                  <c:v>6291.5</c:v>
                </c:pt>
                <c:pt idx="6">
                  <c:v>6341</c:v>
                </c:pt>
                <c:pt idx="7">
                  <c:v>6514</c:v>
                </c:pt>
                <c:pt idx="8">
                  <c:v>6539.5</c:v>
                </c:pt>
                <c:pt idx="9">
                  <c:v>6853.5</c:v>
                </c:pt>
                <c:pt idx="10">
                  <c:v>7120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49B-4C2E-9E38-047AF25DE478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2">
                    <c:v>0</c:v>
                  </c:pt>
                  <c:pt idx="4">
                    <c:v>4.0000000000000002E-4</c:v>
                  </c:pt>
                  <c:pt idx="6">
                    <c:v>1E-4</c:v>
                  </c:pt>
                  <c:pt idx="7">
                    <c:v>5.9999999999999995E-4</c:v>
                  </c:pt>
                  <c:pt idx="8">
                    <c:v>3.3999999999999998E-3</c:v>
                  </c:pt>
                  <c:pt idx="9">
                    <c:v>3.5000000000000001E-3</c:v>
                  </c:pt>
                  <c:pt idx="10">
                    <c:v>3.5000000000000001E-3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2">
                    <c:v>0</c:v>
                  </c:pt>
                  <c:pt idx="4">
                    <c:v>4.0000000000000002E-4</c:v>
                  </c:pt>
                  <c:pt idx="6">
                    <c:v>1E-4</c:v>
                  </c:pt>
                  <c:pt idx="7">
                    <c:v>5.9999999999999995E-4</c:v>
                  </c:pt>
                  <c:pt idx="8">
                    <c:v>3.3999999999999998E-3</c:v>
                  </c:pt>
                  <c:pt idx="9">
                    <c:v>3.5000000000000001E-3</c:v>
                  </c:pt>
                  <c:pt idx="10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-473</c:v>
                </c:pt>
                <c:pt idx="1">
                  <c:v>-157</c:v>
                </c:pt>
                <c:pt idx="2">
                  <c:v>0</c:v>
                </c:pt>
                <c:pt idx="3">
                  <c:v>187</c:v>
                </c:pt>
                <c:pt idx="4">
                  <c:v>6212</c:v>
                </c:pt>
                <c:pt idx="5">
                  <c:v>6291.5</c:v>
                </c:pt>
                <c:pt idx="6">
                  <c:v>6341</c:v>
                </c:pt>
                <c:pt idx="7">
                  <c:v>6514</c:v>
                </c:pt>
                <c:pt idx="8">
                  <c:v>6539.5</c:v>
                </c:pt>
                <c:pt idx="9">
                  <c:v>6853.5</c:v>
                </c:pt>
                <c:pt idx="10">
                  <c:v>7120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49B-4C2E-9E38-047AF25DE478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2">
                    <c:v>0</c:v>
                  </c:pt>
                  <c:pt idx="4">
                    <c:v>4.0000000000000002E-4</c:v>
                  </c:pt>
                  <c:pt idx="6">
                    <c:v>1E-4</c:v>
                  </c:pt>
                  <c:pt idx="7">
                    <c:v>5.9999999999999995E-4</c:v>
                  </c:pt>
                  <c:pt idx="8">
                    <c:v>3.3999999999999998E-3</c:v>
                  </c:pt>
                  <c:pt idx="9">
                    <c:v>3.5000000000000001E-3</c:v>
                  </c:pt>
                  <c:pt idx="10">
                    <c:v>3.5000000000000001E-3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2">
                    <c:v>0</c:v>
                  </c:pt>
                  <c:pt idx="4">
                    <c:v>4.0000000000000002E-4</c:v>
                  </c:pt>
                  <c:pt idx="6">
                    <c:v>1E-4</c:v>
                  </c:pt>
                  <c:pt idx="7">
                    <c:v>5.9999999999999995E-4</c:v>
                  </c:pt>
                  <c:pt idx="8">
                    <c:v>3.3999999999999998E-3</c:v>
                  </c:pt>
                  <c:pt idx="9">
                    <c:v>3.5000000000000001E-3</c:v>
                  </c:pt>
                  <c:pt idx="10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-473</c:v>
                </c:pt>
                <c:pt idx="1">
                  <c:v>-157</c:v>
                </c:pt>
                <c:pt idx="2">
                  <c:v>0</c:v>
                </c:pt>
                <c:pt idx="3">
                  <c:v>187</c:v>
                </c:pt>
                <c:pt idx="4">
                  <c:v>6212</c:v>
                </c:pt>
                <c:pt idx="5">
                  <c:v>6291.5</c:v>
                </c:pt>
                <c:pt idx="6">
                  <c:v>6341</c:v>
                </c:pt>
                <c:pt idx="7">
                  <c:v>6514</c:v>
                </c:pt>
                <c:pt idx="8">
                  <c:v>6539.5</c:v>
                </c:pt>
                <c:pt idx="9">
                  <c:v>6853.5</c:v>
                </c:pt>
                <c:pt idx="10">
                  <c:v>7120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49B-4C2E-9E38-047AF25DE478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-473</c:v>
                </c:pt>
                <c:pt idx="1">
                  <c:v>-157</c:v>
                </c:pt>
                <c:pt idx="2">
                  <c:v>0</c:v>
                </c:pt>
                <c:pt idx="3">
                  <c:v>187</c:v>
                </c:pt>
                <c:pt idx="4">
                  <c:v>6212</c:v>
                </c:pt>
                <c:pt idx="5">
                  <c:v>6291.5</c:v>
                </c:pt>
                <c:pt idx="6">
                  <c:v>6341</c:v>
                </c:pt>
                <c:pt idx="7">
                  <c:v>6514</c:v>
                </c:pt>
                <c:pt idx="8">
                  <c:v>6539.5</c:v>
                </c:pt>
                <c:pt idx="9">
                  <c:v>6853.5</c:v>
                </c:pt>
                <c:pt idx="10">
                  <c:v>7120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-8.338815158511452E-2</c:v>
                </c:pt>
                <c:pt idx="1">
                  <c:v>-4.5433390321592222E-2</c:v>
                </c:pt>
                <c:pt idx="2">
                  <c:v>-2.6576119693829559E-2</c:v>
                </c:pt>
                <c:pt idx="3">
                  <c:v>-4.1155489461122477E-3</c:v>
                </c:pt>
                <c:pt idx="4">
                  <c:v>0.71954722514477976</c:v>
                </c:pt>
                <c:pt idx="5">
                  <c:v>0.7290959704626595</c:v>
                </c:pt>
                <c:pt idx="6">
                  <c:v>0.73504141566058467</c:v>
                </c:pt>
                <c:pt idx="7">
                  <c:v>0.75582044635232315</c:v>
                </c:pt>
                <c:pt idx="8">
                  <c:v>0.75888325145428459</c:v>
                </c:pt>
                <c:pt idx="9">
                  <c:v>0.79659779270981002</c:v>
                </c:pt>
                <c:pt idx="10">
                  <c:v>0.82860710877540711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49B-4C2E-9E38-047AF25DE478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-473</c:v>
                </c:pt>
                <c:pt idx="1">
                  <c:v>-157</c:v>
                </c:pt>
                <c:pt idx="2">
                  <c:v>0</c:v>
                </c:pt>
                <c:pt idx="3">
                  <c:v>187</c:v>
                </c:pt>
                <c:pt idx="4">
                  <c:v>6212</c:v>
                </c:pt>
                <c:pt idx="5">
                  <c:v>6291.5</c:v>
                </c:pt>
                <c:pt idx="6">
                  <c:v>6341</c:v>
                </c:pt>
                <c:pt idx="7">
                  <c:v>6514</c:v>
                </c:pt>
                <c:pt idx="8">
                  <c:v>6539.5</c:v>
                </c:pt>
                <c:pt idx="9">
                  <c:v>6853.5</c:v>
                </c:pt>
                <c:pt idx="10">
                  <c:v>7120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49B-4C2E-9E38-047AF25DE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209440"/>
        <c:axId val="1"/>
      </c:scatterChart>
      <c:valAx>
        <c:axId val="848209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180451127819549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82094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2406015037594"/>
          <c:y val="0.92397937099967764"/>
          <c:w val="0.80751879699248119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0</xdr:row>
      <xdr:rowOff>0</xdr:rowOff>
    </xdr:from>
    <xdr:to>
      <xdr:col>16</xdr:col>
      <xdr:colOff>323850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E29A01F4-6AF4-0102-3F36-10347FB54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var.astro.cz/oejv/issues/oejv0160.pdf" TargetMode="External"/><Relationship Id="rId2" Type="http://schemas.openxmlformats.org/officeDocument/2006/relationships/hyperlink" Target="http://www.bav-astro.de/sfs/BAVM_link.php?BAVMnr=225" TargetMode="External"/><Relationship Id="rId1" Type="http://schemas.openxmlformats.org/officeDocument/2006/relationships/hyperlink" Target="http://www.bav-astro.de/sfs/BAVM_link.php?BAVMnr=215" TargetMode="External"/><Relationship Id="rId5" Type="http://schemas.openxmlformats.org/officeDocument/2006/relationships/hyperlink" Target="http://www.bav-astro.de/sfs/BAVM_link.php?BAVMnr=239" TargetMode="External"/><Relationship Id="rId4" Type="http://schemas.openxmlformats.org/officeDocument/2006/relationships/hyperlink" Target="http://www.bav-astro.de/sfs/BAVM_link.php?BAVMnr=2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40"/>
  <sheetViews>
    <sheetView tabSelected="1" workbookViewId="0">
      <selection activeCell="E5" sqref="E5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6.42578125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7" ht="20.25" x14ac:dyDescent="0.3">
      <c r="A1" s="1" t="s">
        <v>43</v>
      </c>
    </row>
    <row r="2" spans="1:7" x14ac:dyDescent="0.2">
      <c r="A2" t="s">
        <v>23</v>
      </c>
      <c r="B2" t="s">
        <v>44</v>
      </c>
      <c r="C2" s="3"/>
      <c r="D2" s="3"/>
      <c r="E2" s="10" t="s">
        <v>42</v>
      </c>
      <c r="F2" t="s">
        <v>45</v>
      </c>
    </row>
    <row r="3" spans="1:7" ht="13.5" thickBot="1" x14ac:dyDescent="0.25"/>
    <row r="4" spans="1:7" ht="14.25" thickTop="1" thickBot="1" x14ac:dyDescent="0.25">
      <c r="A4" s="5" t="s">
        <v>0</v>
      </c>
      <c r="C4" s="28" t="s">
        <v>39</v>
      </c>
      <c r="D4" s="29" t="s">
        <v>39</v>
      </c>
    </row>
    <row r="5" spans="1:7" ht="13.5" thickTop="1" x14ac:dyDescent="0.2"/>
    <row r="6" spans="1:7" x14ac:dyDescent="0.2">
      <c r="A6" s="5" t="s">
        <v>1</v>
      </c>
    </row>
    <row r="7" spans="1:7" x14ac:dyDescent="0.2">
      <c r="A7" t="s">
        <v>2</v>
      </c>
      <c r="C7" s="8">
        <v>27976.564999999999</v>
      </c>
      <c r="D7" s="30" t="s">
        <v>46</v>
      </c>
    </row>
    <row r="8" spans="1:7" x14ac:dyDescent="0.2">
      <c r="A8" t="s">
        <v>3</v>
      </c>
      <c r="C8" s="8">
        <v>4.4271000000000003</v>
      </c>
      <c r="D8" s="30" t="s">
        <v>46</v>
      </c>
    </row>
    <row r="9" spans="1:7" x14ac:dyDescent="0.2">
      <c r="A9" s="9" t="s">
        <v>29</v>
      </c>
      <c r="B9" s="10"/>
      <c r="C9" s="11">
        <v>-9.5</v>
      </c>
      <c r="D9" s="10" t="s">
        <v>30</v>
      </c>
      <c r="E9" s="10"/>
    </row>
    <row r="10" spans="1:7" ht="13.5" thickBot="1" x14ac:dyDescent="0.25">
      <c r="A10" s="10"/>
      <c r="B10" s="10"/>
      <c r="C10" s="4" t="s">
        <v>19</v>
      </c>
      <c r="D10" s="4" t="s">
        <v>20</v>
      </c>
      <c r="E10" s="10"/>
    </row>
    <row r="11" spans="1:7" x14ac:dyDescent="0.2">
      <c r="A11" s="10" t="s">
        <v>15</v>
      </c>
      <c r="B11" s="10"/>
      <c r="C11" s="22">
        <f ca="1">INTERCEPT(INDIRECT($G$11):G992,INDIRECT($F$11):F992)</f>
        <v>-2.6576119693829559E-2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7" x14ac:dyDescent="0.2">
      <c r="A12" s="10" t="s">
        <v>16</v>
      </c>
      <c r="B12" s="10"/>
      <c r="C12" s="22">
        <f ca="1">SLOPE(INDIRECT($G$11):G992,INDIRECT($F$11):F992)</f>
        <v>1.2011000399848829E-4</v>
      </c>
      <c r="D12" s="3"/>
      <c r="E12" s="10"/>
    </row>
    <row r="13" spans="1:7" x14ac:dyDescent="0.2">
      <c r="A13" s="10" t="s">
        <v>18</v>
      </c>
      <c r="B13" s="10"/>
      <c r="C13" s="3" t="s">
        <v>13</v>
      </c>
      <c r="D13" s="14" t="s">
        <v>36</v>
      </c>
      <c r="E13" s="11">
        <v>1</v>
      </c>
    </row>
    <row r="14" spans="1:7" x14ac:dyDescent="0.2">
      <c r="A14" s="10"/>
      <c r="B14" s="10"/>
      <c r="C14" s="10"/>
      <c r="D14" s="14" t="s">
        <v>31</v>
      </c>
      <c r="E14" s="15">
        <f ca="1">NOW()+15018.5+$C$9/24</f>
        <v>60174.817857986105</v>
      </c>
    </row>
    <row r="15" spans="1:7" x14ac:dyDescent="0.2">
      <c r="A15" s="12" t="s">
        <v>17</v>
      </c>
      <c r="B15" s="10"/>
      <c r="C15" s="13">
        <f ca="1">(C7+C11)+(C8+C12)*INT(MAX(F21:F3533))</f>
        <v>59498.345607108778</v>
      </c>
      <c r="D15" s="14" t="s">
        <v>37</v>
      </c>
      <c r="E15" s="15">
        <f ca="1">ROUND(2*(E14-$C$7)/$C$8,0)/2+E13</f>
        <v>7274</v>
      </c>
    </row>
    <row r="16" spans="1:7" x14ac:dyDescent="0.2">
      <c r="A16" s="16" t="s">
        <v>4</v>
      </c>
      <c r="B16" s="10"/>
      <c r="C16" s="17">
        <f ca="1">+C8+C12</f>
        <v>4.427220110003999</v>
      </c>
      <c r="D16" s="14" t="s">
        <v>38</v>
      </c>
      <c r="E16" s="24">
        <f ca="1">ROUND(2*(E14-$C$15)/$C$16,0)/2+E13</f>
        <v>154</v>
      </c>
    </row>
    <row r="17" spans="1:21" ht="13.5" thickBot="1" x14ac:dyDescent="0.25">
      <c r="A17" s="14" t="s">
        <v>28</v>
      </c>
      <c r="B17" s="10"/>
      <c r="C17" s="10">
        <f>COUNT(C21:C2191)</f>
        <v>11</v>
      </c>
      <c r="D17" s="14" t="s">
        <v>32</v>
      </c>
      <c r="E17" s="18">
        <f ca="1">+$C$15+$C$16*E16-15018.5-$C$9/24</f>
        <v>45162.033337382731</v>
      </c>
    </row>
    <row r="18" spans="1:21" ht="14.25" thickTop="1" thickBot="1" x14ac:dyDescent="0.25">
      <c r="A18" s="16" t="s">
        <v>5</v>
      </c>
      <c r="B18" s="10"/>
      <c r="C18" s="19">
        <f ca="1">+C15</f>
        <v>59498.345607108778</v>
      </c>
      <c r="D18" s="20">
        <f ca="1">+C16</f>
        <v>4.427220110003999</v>
      </c>
      <c r="E18" s="21" t="s">
        <v>33</v>
      </c>
    </row>
    <row r="19" spans="1:21" ht="13.5" thickTop="1" x14ac:dyDescent="0.2">
      <c r="A19" s="25" t="s">
        <v>34</v>
      </c>
      <c r="E19" s="26">
        <v>21</v>
      </c>
    </row>
    <row r="20" spans="1:21" ht="13.5" thickBot="1" x14ac:dyDescent="0.25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 AN 251.20 </v>
      </c>
      <c r="I20" s="7" t="s">
        <v>47</v>
      </c>
      <c r="J20" s="7" t="s">
        <v>51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14</v>
      </c>
      <c r="U20" s="27" t="s">
        <v>35</v>
      </c>
    </row>
    <row r="21" spans="1:21" x14ac:dyDescent="0.2">
      <c r="A21" s="52" t="s">
        <v>69</v>
      </c>
      <c r="B21" s="54" t="s">
        <v>41</v>
      </c>
      <c r="C21" s="53">
        <v>25882.381000000001</v>
      </c>
      <c r="D21" s="8"/>
      <c r="E21">
        <f t="shared" ref="E21:E29" si="0">+(C21-C$7)/C$8</f>
        <v>-473.03742856497422</v>
      </c>
      <c r="F21">
        <f t="shared" ref="F21:F29" si="1">ROUND(2*E21,0)/2</f>
        <v>-473</v>
      </c>
      <c r="G21">
        <f t="shared" ref="G21:G29" si="2">+C21-(C$7+F21*C$8)</f>
        <v>-0.16569999999774154</v>
      </c>
      <c r="K21">
        <f>+G21</f>
        <v>-0.16569999999774154</v>
      </c>
      <c r="O21">
        <f t="shared" ref="O21:O29" ca="1" si="3">+C$11+C$12*$F21</f>
        <v>-8.338815158511452E-2</v>
      </c>
      <c r="Q21" s="2">
        <f t="shared" ref="Q21:Q29" si="4">+C21-15018.5</f>
        <v>10863.881000000001</v>
      </c>
    </row>
    <row r="22" spans="1:21" x14ac:dyDescent="0.2">
      <c r="A22" s="52" t="s">
        <v>69</v>
      </c>
      <c r="B22" s="54" t="s">
        <v>41</v>
      </c>
      <c r="C22" s="53">
        <v>27281.507000000001</v>
      </c>
      <c r="D22" s="8"/>
      <c r="E22">
        <f t="shared" si="0"/>
        <v>-157.00074540895784</v>
      </c>
      <c r="F22">
        <f t="shared" si="1"/>
        <v>-157</v>
      </c>
      <c r="G22">
        <f t="shared" si="2"/>
        <v>-3.2999999966705218E-3</v>
      </c>
      <c r="K22">
        <f>+G22</f>
        <v>-3.2999999966705218E-3</v>
      </c>
      <c r="O22">
        <f t="shared" ca="1" si="3"/>
        <v>-4.5433390321592222E-2</v>
      </c>
      <c r="Q22" s="2">
        <f t="shared" si="4"/>
        <v>12263.007000000001</v>
      </c>
    </row>
    <row r="23" spans="1:21" x14ac:dyDescent="0.2">
      <c r="A23" t="str">
        <f>D$7</f>
        <v>Malkov</v>
      </c>
      <c r="C23" s="8">
        <f>C$7</f>
        <v>27976.564999999999</v>
      </c>
      <c r="D23" s="8" t="s">
        <v>13</v>
      </c>
      <c r="E23">
        <f t="shared" si="0"/>
        <v>0</v>
      </c>
      <c r="F23">
        <f t="shared" si="1"/>
        <v>0</v>
      </c>
      <c r="G23">
        <f t="shared" si="2"/>
        <v>0</v>
      </c>
      <c r="H23">
        <f>+G23</f>
        <v>0</v>
      </c>
      <c r="O23">
        <f t="shared" ca="1" si="3"/>
        <v>-2.6576119693829559E-2</v>
      </c>
      <c r="Q23" s="2">
        <f t="shared" si="4"/>
        <v>12958.064999999999</v>
      </c>
    </row>
    <row r="24" spans="1:21" x14ac:dyDescent="0.2">
      <c r="A24" s="52" t="s">
        <v>81</v>
      </c>
      <c r="B24" s="54" t="s">
        <v>41</v>
      </c>
      <c r="C24" s="53">
        <v>28804.444</v>
      </c>
      <c r="D24" s="8"/>
      <c r="E24">
        <f t="shared" si="0"/>
        <v>187.00255246097913</v>
      </c>
      <c r="F24">
        <f t="shared" si="1"/>
        <v>187</v>
      </c>
      <c r="G24">
        <f t="shared" si="2"/>
        <v>1.1300000001938315E-2</v>
      </c>
      <c r="K24">
        <f>+G24</f>
        <v>1.1300000001938315E-2</v>
      </c>
      <c r="O24">
        <f t="shared" ca="1" si="3"/>
        <v>-4.1155489461122477E-3</v>
      </c>
      <c r="Q24" s="2">
        <f t="shared" si="4"/>
        <v>13785.944</v>
      </c>
    </row>
    <row r="25" spans="1:21" x14ac:dyDescent="0.2">
      <c r="A25" s="34" t="s">
        <v>48</v>
      </c>
      <c r="B25" s="34"/>
      <c r="C25" s="35">
        <v>55478.413800000002</v>
      </c>
      <c r="D25" s="35">
        <v>4.0000000000000002E-4</v>
      </c>
      <c r="E25">
        <f t="shared" si="0"/>
        <v>6212.1589302252041</v>
      </c>
      <c r="F25">
        <f t="shared" si="1"/>
        <v>6212</v>
      </c>
      <c r="G25">
        <f t="shared" si="2"/>
        <v>0.70360000000073342</v>
      </c>
      <c r="J25">
        <f>+G25</f>
        <v>0.70360000000073342</v>
      </c>
      <c r="O25">
        <f t="shared" ca="1" si="3"/>
        <v>0.71954722514477976</v>
      </c>
      <c r="Q25" s="2">
        <f t="shared" si="4"/>
        <v>40459.913800000002</v>
      </c>
    </row>
    <row r="26" spans="1:21" x14ac:dyDescent="0.2">
      <c r="A26" s="52" t="s">
        <v>93</v>
      </c>
      <c r="B26" s="54" t="s">
        <v>111</v>
      </c>
      <c r="C26" s="53">
        <v>55830.443299999999</v>
      </c>
      <c r="D26" s="8"/>
      <c r="E26">
        <f t="shared" si="0"/>
        <v>6291.675882631971</v>
      </c>
      <c r="F26">
        <f t="shared" si="1"/>
        <v>6291.5</v>
      </c>
      <c r="G26">
        <f t="shared" si="2"/>
        <v>0.77865000000019791</v>
      </c>
      <c r="K26">
        <f>+G26</f>
        <v>0.77865000000019791</v>
      </c>
      <c r="O26">
        <f t="shared" ca="1" si="3"/>
        <v>0.7290959704626595</v>
      </c>
      <c r="Q26" s="2">
        <f t="shared" si="4"/>
        <v>40811.943299999999</v>
      </c>
    </row>
    <row r="27" spans="1:21" x14ac:dyDescent="0.2">
      <c r="A27" s="31" t="s">
        <v>40</v>
      </c>
      <c r="B27" s="32" t="s">
        <v>41</v>
      </c>
      <c r="C27" s="33">
        <v>56049.51973</v>
      </c>
      <c r="D27" s="33">
        <v>1E-4</v>
      </c>
      <c r="E27">
        <f t="shared" si="0"/>
        <v>6341.1611958166741</v>
      </c>
      <c r="F27">
        <f t="shared" si="1"/>
        <v>6341</v>
      </c>
      <c r="G27">
        <f t="shared" si="2"/>
        <v>0.71362999999837484</v>
      </c>
      <c r="I27">
        <f>+G27</f>
        <v>0.71362999999837484</v>
      </c>
      <c r="O27">
        <f t="shared" ca="1" si="3"/>
        <v>0.73504141566058467</v>
      </c>
      <c r="Q27" s="2">
        <f t="shared" si="4"/>
        <v>41031.01973</v>
      </c>
    </row>
    <row r="28" spans="1:21" x14ac:dyDescent="0.2">
      <c r="A28" s="36" t="s">
        <v>49</v>
      </c>
      <c r="B28" s="37" t="s">
        <v>41</v>
      </c>
      <c r="C28" s="36">
        <v>56815.440900000001</v>
      </c>
      <c r="D28" s="36">
        <v>5.9999999999999995E-4</v>
      </c>
      <c r="E28">
        <f t="shared" si="0"/>
        <v>6514.1686205416645</v>
      </c>
      <c r="F28">
        <f t="shared" si="1"/>
        <v>6514</v>
      </c>
      <c r="G28">
        <f t="shared" si="2"/>
        <v>0.74650000000110595</v>
      </c>
      <c r="J28">
        <f>+G28</f>
        <v>0.74650000000110595</v>
      </c>
      <c r="O28">
        <f t="shared" ca="1" si="3"/>
        <v>0.75582044635232315</v>
      </c>
      <c r="Q28" s="2">
        <f t="shared" si="4"/>
        <v>41796.940900000001</v>
      </c>
    </row>
    <row r="29" spans="1:21" x14ac:dyDescent="0.2">
      <c r="A29" s="36" t="s">
        <v>50</v>
      </c>
      <c r="B29" s="38"/>
      <c r="C29" s="36">
        <v>56928.385399999999</v>
      </c>
      <c r="D29" s="36">
        <v>3.3999999999999998E-3</v>
      </c>
      <c r="E29">
        <f t="shared" si="0"/>
        <v>6539.6806939079752</v>
      </c>
      <c r="F29">
        <f t="shared" si="1"/>
        <v>6539.5</v>
      </c>
      <c r="G29">
        <f t="shared" si="2"/>
        <v>0.79995000000053551</v>
      </c>
      <c r="J29">
        <f>+G29</f>
        <v>0.79995000000053551</v>
      </c>
      <c r="O29">
        <f t="shared" ca="1" si="3"/>
        <v>0.75888325145428459</v>
      </c>
      <c r="Q29" s="2">
        <f t="shared" si="4"/>
        <v>41909.885399999999</v>
      </c>
    </row>
    <row r="30" spans="1:21" x14ac:dyDescent="0.2">
      <c r="A30" s="55" t="s">
        <v>112</v>
      </c>
      <c r="B30" s="56" t="s">
        <v>111</v>
      </c>
      <c r="C30" s="57">
        <v>58318.469700000001</v>
      </c>
      <c r="D30" s="55">
        <v>3.5000000000000001E-3</v>
      </c>
      <c r="E30">
        <f t="shared" ref="E30" si="5">+(C30-C$7)/C$8</f>
        <v>6853.6750242822618</v>
      </c>
      <c r="F30">
        <f t="shared" ref="F30" si="6">ROUND(2*E30,0)/2</f>
        <v>6853.5</v>
      </c>
      <c r="G30">
        <f t="shared" ref="G30" si="7">+C30-(C$7+F30*C$8)</f>
        <v>0.77485000000160653</v>
      </c>
      <c r="J30">
        <f>+G30</f>
        <v>0.77485000000160653</v>
      </c>
      <c r="O30">
        <f t="shared" ref="O30" ca="1" si="8">+C$11+C$12*$F30</f>
        <v>0.79659779270981002</v>
      </c>
      <c r="Q30" s="2">
        <f t="shared" ref="Q30" si="9">+C30-15018.5</f>
        <v>43299.969700000001</v>
      </c>
    </row>
    <row r="31" spans="1:21" x14ac:dyDescent="0.2">
      <c r="A31" s="55" t="s">
        <v>113</v>
      </c>
      <c r="B31" s="56" t="s">
        <v>41</v>
      </c>
      <c r="C31" s="58">
        <v>59498.321600000003</v>
      </c>
      <c r="D31" s="55">
        <v>3.5000000000000001E-3</v>
      </c>
      <c r="E31">
        <f t="shared" ref="E31" si="10">+(C31-C$7)/C$8</f>
        <v>7120.1817442569636</v>
      </c>
      <c r="F31">
        <f t="shared" ref="F31" si="11">ROUND(2*E31,0)/2</f>
        <v>7120</v>
      </c>
      <c r="G31">
        <f t="shared" ref="G31" si="12">+C31-(C$7+F31*C$8)</f>
        <v>0.80460000000311993</v>
      </c>
      <c r="J31">
        <f>+G31</f>
        <v>0.80460000000311993</v>
      </c>
      <c r="O31">
        <f t="shared" ref="O31" ca="1" si="13">+C$11+C$12*$F31</f>
        <v>0.82860710877540711</v>
      </c>
      <c r="Q31" s="2">
        <f t="shared" ref="Q31" si="14">+C31-15018.5</f>
        <v>44479.821600000003</v>
      </c>
    </row>
    <row r="32" spans="1:21" x14ac:dyDescent="0.2">
      <c r="C32" s="8"/>
      <c r="D32" s="8"/>
      <c r="Q32" s="2"/>
    </row>
    <row r="33" spans="3:17" x14ac:dyDescent="0.2">
      <c r="C33" s="8"/>
      <c r="D33" s="8"/>
      <c r="Q33" s="2"/>
    </row>
    <row r="34" spans="3:17" x14ac:dyDescent="0.2">
      <c r="C34" s="8"/>
      <c r="D34" s="8"/>
    </row>
    <row r="35" spans="3:17" x14ac:dyDescent="0.2">
      <c r="C35" s="8"/>
      <c r="D35" s="8"/>
    </row>
    <row r="36" spans="3:17" x14ac:dyDescent="0.2">
      <c r="C36" s="8"/>
      <c r="D36" s="8"/>
    </row>
    <row r="37" spans="3:17" x14ac:dyDescent="0.2">
      <c r="C37" s="8"/>
      <c r="D37" s="8"/>
    </row>
    <row r="38" spans="3:17" x14ac:dyDescent="0.2">
      <c r="C38" s="8"/>
      <c r="D38" s="8"/>
    </row>
    <row r="39" spans="3:17" x14ac:dyDescent="0.2">
      <c r="C39" s="8"/>
      <c r="D39" s="8"/>
    </row>
    <row r="40" spans="3:17" x14ac:dyDescent="0.2">
      <c r="C40" s="8"/>
      <c r="D40" s="8"/>
    </row>
    <row r="41" spans="3:17" x14ac:dyDescent="0.2">
      <c r="C41" s="8"/>
      <c r="D41" s="8"/>
    </row>
    <row r="42" spans="3:17" x14ac:dyDescent="0.2">
      <c r="C42" s="8"/>
      <c r="D42" s="8"/>
    </row>
    <row r="43" spans="3:17" x14ac:dyDescent="0.2">
      <c r="C43" s="8"/>
      <c r="D43" s="8"/>
    </row>
    <row r="44" spans="3:17" x14ac:dyDescent="0.2">
      <c r="C44" s="8"/>
      <c r="D44" s="8"/>
    </row>
    <row r="45" spans="3:17" x14ac:dyDescent="0.2">
      <c r="C45" s="8"/>
      <c r="D45" s="8"/>
    </row>
    <row r="46" spans="3:17" x14ac:dyDescent="0.2">
      <c r="C46" s="8"/>
      <c r="D46" s="8"/>
    </row>
    <row r="47" spans="3:17" x14ac:dyDescent="0.2">
      <c r="C47" s="8"/>
      <c r="D47" s="8"/>
    </row>
    <row r="48" spans="3:17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phoneticPr fontId="7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09"/>
  <sheetViews>
    <sheetView workbookViewId="0">
      <selection activeCell="A16" sqref="A16:C19"/>
    </sheetView>
  </sheetViews>
  <sheetFormatPr defaultRowHeight="12.75" x14ac:dyDescent="0.2"/>
  <cols>
    <col min="1" max="1" width="19.7109375" style="8" customWidth="1"/>
    <col min="2" max="2" width="4.42578125" style="10" customWidth="1"/>
    <col min="3" max="3" width="12.7109375" style="8" customWidth="1"/>
    <col min="4" max="4" width="5.42578125" style="10" customWidth="1"/>
    <col min="5" max="5" width="14.85546875" style="10" customWidth="1"/>
    <col min="6" max="6" width="9.140625" style="10"/>
    <col min="7" max="7" width="12" style="10" customWidth="1"/>
    <col min="8" max="8" width="14.140625" style="8" customWidth="1"/>
    <col min="9" max="9" width="22.570312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03125" style="10" customWidth="1"/>
    <col min="14" max="14" width="14.140625" style="10" customWidth="1"/>
    <col min="15" max="15" width="23.42578125" style="10" customWidth="1"/>
    <col min="16" max="16" width="16.5703125" style="10" customWidth="1"/>
    <col min="17" max="17" width="41" style="10" customWidth="1"/>
    <col min="18" max="16384" width="9.140625" style="10"/>
  </cols>
  <sheetData>
    <row r="1" spans="1:16" ht="15.75" x14ac:dyDescent="0.25">
      <c r="A1" s="39" t="s">
        <v>52</v>
      </c>
      <c r="I1" s="40" t="s">
        <v>53</v>
      </c>
      <c r="J1" s="41" t="s">
        <v>54</v>
      </c>
    </row>
    <row r="2" spans="1:16" x14ac:dyDescent="0.2">
      <c r="I2" s="42" t="s">
        <v>55</v>
      </c>
      <c r="J2" s="43" t="s">
        <v>56</v>
      </c>
    </row>
    <row r="3" spans="1:16" x14ac:dyDescent="0.2">
      <c r="A3" s="44" t="s">
        <v>57</v>
      </c>
      <c r="I3" s="42" t="s">
        <v>58</v>
      </c>
      <c r="J3" s="43" t="s">
        <v>59</v>
      </c>
    </row>
    <row r="4" spans="1:16" x14ac:dyDescent="0.2">
      <c r="I4" s="42" t="s">
        <v>60</v>
      </c>
      <c r="J4" s="43" t="s">
        <v>59</v>
      </c>
    </row>
    <row r="5" spans="1:16" ht="13.5" thickBot="1" x14ac:dyDescent="0.25">
      <c r="I5" s="45" t="s">
        <v>61</v>
      </c>
      <c r="J5" s="46" t="s">
        <v>62</v>
      </c>
    </row>
    <row r="10" spans="1:16" ht="13.5" thickBot="1" x14ac:dyDescent="0.25"/>
    <row r="11" spans="1:16" ht="12.75" customHeight="1" thickBot="1" x14ac:dyDescent="0.25">
      <c r="A11" s="8" t="str">
        <f t="shared" ref="A11:A19" si="0">P11</f>
        <v> AAC 2.126 </v>
      </c>
      <c r="B11" s="3" t="str">
        <f t="shared" ref="B11:B19" si="1">IF(H11=INT(H11),"I","II")</f>
        <v>I</v>
      </c>
      <c r="C11" s="8">
        <f t="shared" ref="C11:C19" si="2">1*G11</f>
        <v>27976.564999999999</v>
      </c>
      <c r="D11" s="10" t="str">
        <f t="shared" ref="D11:D19" si="3">VLOOKUP(F11,I$1:J$5,2,FALSE)</f>
        <v>vis</v>
      </c>
      <c r="E11" s="47">
        <f>VLOOKUP(C11,Active!C$21:E$973,3,FALSE)</f>
        <v>0</v>
      </c>
      <c r="F11" s="3" t="s">
        <v>61</v>
      </c>
      <c r="G11" s="10" t="str">
        <f t="shared" ref="G11:G19" si="4">MID(I11,3,LEN(I11)-3)</f>
        <v>27976.565</v>
      </c>
      <c r="H11" s="8">
        <f t="shared" ref="H11:H19" si="5">1*K11</f>
        <v>0</v>
      </c>
      <c r="I11" s="48" t="s">
        <v>72</v>
      </c>
      <c r="J11" s="49" t="s">
        <v>73</v>
      </c>
      <c r="K11" s="48">
        <v>0</v>
      </c>
      <c r="L11" s="48" t="s">
        <v>74</v>
      </c>
      <c r="M11" s="49" t="s">
        <v>75</v>
      </c>
      <c r="N11" s="49"/>
      <c r="O11" s="50" t="s">
        <v>76</v>
      </c>
      <c r="P11" s="50" t="s">
        <v>77</v>
      </c>
    </row>
    <row r="12" spans="1:16" ht="12.75" customHeight="1" thickBot="1" x14ac:dyDescent="0.25">
      <c r="A12" s="8" t="str">
        <f t="shared" si="0"/>
        <v>BAVM 215 </v>
      </c>
      <c r="B12" s="3" t="str">
        <f t="shared" si="1"/>
        <v>I</v>
      </c>
      <c r="C12" s="8">
        <f t="shared" si="2"/>
        <v>55478.413800000002</v>
      </c>
      <c r="D12" s="10" t="str">
        <f t="shared" si="3"/>
        <v>vis</v>
      </c>
      <c r="E12" s="47">
        <f>VLOOKUP(C12,Active!C$21:E$973,3,FALSE)</f>
        <v>6212.1589302252041</v>
      </c>
      <c r="F12" s="3" t="s">
        <v>61</v>
      </c>
      <c r="G12" s="10" t="str">
        <f t="shared" si="4"/>
        <v>55478.4138</v>
      </c>
      <c r="H12" s="8">
        <f t="shared" si="5"/>
        <v>6212</v>
      </c>
      <c r="I12" s="48" t="s">
        <v>82</v>
      </c>
      <c r="J12" s="49" t="s">
        <v>83</v>
      </c>
      <c r="K12" s="48">
        <v>6212</v>
      </c>
      <c r="L12" s="48" t="s">
        <v>84</v>
      </c>
      <c r="M12" s="49" t="s">
        <v>85</v>
      </c>
      <c r="N12" s="49" t="s">
        <v>86</v>
      </c>
      <c r="O12" s="50" t="s">
        <v>87</v>
      </c>
      <c r="P12" s="51" t="s">
        <v>88</v>
      </c>
    </row>
    <row r="13" spans="1:16" ht="12.75" customHeight="1" thickBot="1" x14ac:dyDescent="0.25">
      <c r="A13" s="8" t="str">
        <f t="shared" si="0"/>
        <v>OEJV 0160 </v>
      </c>
      <c r="B13" s="3" t="str">
        <f t="shared" si="1"/>
        <v>I</v>
      </c>
      <c r="C13" s="8">
        <f t="shared" si="2"/>
        <v>56049.51973</v>
      </c>
      <c r="D13" s="10" t="str">
        <f t="shared" si="3"/>
        <v>vis</v>
      </c>
      <c r="E13" s="47">
        <f>VLOOKUP(C13,Active!C$21:E$973,3,FALSE)</f>
        <v>6341.1611958166741</v>
      </c>
      <c r="F13" s="3" t="s">
        <v>61</v>
      </c>
      <c r="G13" s="10" t="str">
        <f t="shared" si="4"/>
        <v>56049.51973</v>
      </c>
      <c r="H13" s="8">
        <f t="shared" si="5"/>
        <v>6341</v>
      </c>
      <c r="I13" s="48" t="s">
        <v>94</v>
      </c>
      <c r="J13" s="49" t="s">
        <v>95</v>
      </c>
      <c r="K13" s="48" t="s">
        <v>96</v>
      </c>
      <c r="L13" s="48" t="s">
        <v>97</v>
      </c>
      <c r="M13" s="49" t="s">
        <v>85</v>
      </c>
      <c r="N13" s="49" t="s">
        <v>53</v>
      </c>
      <c r="O13" s="50" t="s">
        <v>98</v>
      </c>
      <c r="P13" s="51" t="s">
        <v>99</v>
      </c>
    </row>
    <row r="14" spans="1:16" ht="12.75" customHeight="1" thickBot="1" x14ac:dyDescent="0.25">
      <c r="A14" s="8" t="str">
        <f t="shared" si="0"/>
        <v>BAVM 238 </v>
      </c>
      <c r="B14" s="3" t="str">
        <f t="shared" si="1"/>
        <v>I</v>
      </c>
      <c r="C14" s="8">
        <f t="shared" si="2"/>
        <v>56815.440900000001</v>
      </c>
      <c r="D14" s="10" t="str">
        <f t="shared" si="3"/>
        <v>vis</v>
      </c>
      <c r="E14" s="47">
        <f>VLOOKUP(C14,Active!C$21:E$973,3,FALSE)</f>
        <v>6514.1686205416645</v>
      </c>
      <c r="F14" s="3" t="s">
        <v>61</v>
      </c>
      <c r="G14" s="10" t="str">
        <f t="shared" si="4"/>
        <v>56815.4409</v>
      </c>
      <c r="H14" s="8">
        <f t="shared" si="5"/>
        <v>6514</v>
      </c>
      <c r="I14" s="48" t="s">
        <v>100</v>
      </c>
      <c r="J14" s="49" t="s">
        <v>101</v>
      </c>
      <c r="K14" s="48" t="s">
        <v>102</v>
      </c>
      <c r="L14" s="48" t="s">
        <v>103</v>
      </c>
      <c r="M14" s="49" t="s">
        <v>85</v>
      </c>
      <c r="N14" s="49" t="s">
        <v>86</v>
      </c>
      <c r="O14" s="50" t="s">
        <v>104</v>
      </c>
      <c r="P14" s="51" t="s">
        <v>105</v>
      </c>
    </row>
    <row r="15" spans="1:16" ht="12.75" customHeight="1" thickBot="1" x14ac:dyDescent="0.25">
      <c r="A15" s="8" t="str">
        <f t="shared" si="0"/>
        <v>BAVM 239 </v>
      </c>
      <c r="B15" s="3" t="str">
        <f t="shared" si="1"/>
        <v>II</v>
      </c>
      <c r="C15" s="8">
        <f t="shared" si="2"/>
        <v>56928.385399999999</v>
      </c>
      <c r="D15" s="10" t="str">
        <f t="shared" si="3"/>
        <v>vis</v>
      </c>
      <c r="E15" s="47">
        <f>VLOOKUP(C15,Active!C$21:E$973,3,FALSE)</f>
        <v>6539.6806939079752</v>
      </c>
      <c r="F15" s="3" t="s">
        <v>61</v>
      </c>
      <c r="G15" s="10" t="str">
        <f t="shared" si="4"/>
        <v>56928.3854</v>
      </c>
      <c r="H15" s="8">
        <f t="shared" si="5"/>
        <v>6539.5</v>
      </c>
      <c r="I15" s="48" t="s">
        <v>106</v>
      </c>
      <c r="J15" s="49" t="s">
        <v>107</v>
      </c>
      <c r="K15" s="48" t="s">
        <v>108</v>
      </c>
      <c r="L15" s="48" t="s">
        <v>109</v>
      </c>
      <c r="M15" s="49" t="s">
        <v>85</v>
      </c>
      <c r="N15" s="49" t="s">
        <v>92</v>
      </c>
      <c r="O15" s="50" t="s">
        <v>87</v>
      </c>
      <c r="P15" s="51" t="s">
        <v>110</v>
      </c>
    </row>
    <row r="16" spans="1:16" ht="12.75" customHeight="1" thickBot="1" x14ac:dyDescent="0.25">
      <c r="A16" s="8" t="str">
        <f t="shared" si="0"/>
        <v> AN 251.20 </v>
      </c>
      <c r="B16" s="3" t="str">
        <f t="shared" si="1"/>
        <v>I</v>
      </c>
      <c r="C16" s="8">
        <f t="shared" si="2"/>
        <v>25882.381000000001</v>
      </c>
      <c r="D16" s="10" t="str">
        <f t="shared" si="3"/>
        <v>vis</v>
      </c>
      <c r="E16" s="47">
        <f>VLOOKUP(C16,Active!C$21:E$973,3,FALSE)</f>
        <v>-473.03742856497422</v>
      </c>
      <c r="F16" s="3" t="s">
        <v>61</v>
      </c>
      <c r="G16" s="10" t="str">
        <f t="shared" si="4"/>
        <v>25882.381</v>
      </c>
      <c r="H16" s="8">
        <f t="shared" si="5"/>
        <v>-473</v>
      </c>
      <c r="I16" s="48" t="s">
        <v>64</v>
      </c>
      <c r="J16" s="49" t="s">
        <v>65</v>
      </c>
      <c r="K16" s="48">
        <v>-473</v>
      </c>
      <c r="L16" s="48" t="s">
        <v>66</v>
      </c>
      <c r="M16" s="49" t="s">
        <v>67</v>
      </c>
      <c r="N16" s="49"/>
      <c r="O16" s="50" t="s">
        <v>68</v>
      </c>
      <c r="P16" s="50" t="s">
        <v>69</v>
      </c>
    </row>
    <row r="17" spans="1:16" ht="12.75" customHeight="1" thickBot="1" x14ac:dyDescent="0.25">
      <c r="A17" s="8" t="str">
        <f t="shared" si="0"/>
        <v> AN 251.20 </v>
      </c>
      <c r="B17" s="3" t="str">
        <f t="shared" si="1"/>
        <v>I</v>
      </c>
      <c r="C17" s="8">
        <f t="shared" si="2"/>
        <v>27281.507000000001</v>
      </c>
      <c r="D17" s="10" t="str">
        <f t="shared" si="3"/>
        <v>vis</v>
      </c>
      <c r="E17" s="47">
        <f>VLOOKUP(C17,Active!C$21:E$973,3,FALSE)</f>
        <v>-157.00074540895784</v>
      </c>
      <c r="F17" s="3" t="s">
        <v>61</v>
      </c>
      <c r="G17" s="10" t="str">
        <f t="shared" si="4"/>
        <v>27281.507</v>
      </c>
      <c r="H17" s="8">
        <f t="shared" si="5"/>
        <v>-157</v>
      </c>
      <c r="I17" s="48" t="s">
        <v>70</v>
      </c>
      <c r="J17" s="49" t="s">
        <v>71</v>
      </c>
      <c r="K17" s="48">
        <v>-157</v>
      </c>
      <c r="L17" s="48" t="s">
        <v>63</v>
      </c>
      <c r="M17" s="49" t="s">
        <v>67</v>
      </c>
      <c r="N17" s="49"/>
      <c r="O17" s="50" t="s">
        <v>68</v>
      </c>
      <c r="P17" s="50" t="s">
        <v>69</v>
      </c>
    </row>
    <row r="18" spans="1:16" ht="12.75" customHeight="1" thickBot="1" x14ac:dyDescent="0.25">
      <c r="A18" s="8" t="str">
        <f t="shared" si="0"/>
        <v> AA 26.4 </v>
      </c>
      <c r="B18" s="3" t="str">
        <f t="shared" si="1"/>
        <v>I</v>
      </c>
      <c r="C18" s="8">
        <f t="shared" si="2"/>
        <v>28804.444</v>
      </c>
      <c r="D18" s="10" t="str">
        <f t="shared" si="3"/>
        <v>vis</v>
      </c>
      <c r="E18" s="47">
        <f>VLOOKUP(C18,Active!C$21:E$973,3,FALSE)</f>
        <v>187.00255246097913</v>
      </c>
      <c r="F18" s="3" t="s">
        <v>61</v>
      </c>
      <c r="G18" s="10" t="str">
        <f t="shared" si="4"/>
        <v>28804.444</v>
      </c>
      <c r="H18" s="8">
        <f t="shared" si="5"/>
        <v>187</v>
      </c>
      <c r="I18" s="48" t="s">
        <v>78</v>
      </c>
      <c r="J18" s="49" t="s">
        <v>79</v>
      </c>
      <c r="K18" s="48">
        <v>187</v>
      </c>
      <c r="L18" s="48" t="s">
        <v>80</v>
      </c>
      <c r="M18" s="49" t="s">
        <v>75</v>
      </c>
      <c r="N18" s="49"/>
      <c r="O18" s="50" t="s">
        <v>76</v>
      </c>
      <c r="P18" s="50" t="s">
        <v>81</v>
      </c>
    </row>
    <row r="19" spans="1:16" ht="12.75" customHeight="1" thickBot="1" x14ac:dyDescent="0.25">
      <c r="A19" s="8" t="str">
        <f t="shared" si="0"/>
        <v>BAVM 225 </v>
      </c>
      <c r="B19" s="3" t="str">
        <f t="shared" si="1"/>
        <v>II</v>
      </c>
      <c r="C19" s="8">
        <f t="shared" si="2"/>
        <v>55830.443299999999</v>
      </c>
      <c r="D19" s="10" t="str">
        <f t="shared" si="3"/>
        <v>vis</v>
      </c>
      <c r="E19" s="47">
        <f>VLOOKUP(C19,Active!C$21:E$973,3,FALSE)</f>
        <v>6291.675882631971</v>
      </c>
      <c r="F19" s="3" t="s">
        <v>61</v>
      </c>
      <c r="G19" s="10" t="str">
        <f t="shared" si="4"/>
        <v>55830.4433</v>
      </c>
      <c r="H19" s="8">
        <f t="shared" si="5"/>
        <v>6291.5</v>
      </c>
      <c r="I19" s="48" t="s">
        <v>89</v>
      </c>
      <c r="J19" s="49" t="s">
        <v>90</v>
      </c>
      <c r="K19" s="48">
        <v>6291.5</v>
      </c>
      <c r="L19" s="48" t="s">
        <v>91</v>
      </c>
      <c r="M19" s="49" t="s">
        <v>85</v>
      </c>
      <c r="N19" s="49" t="s">
        <v>92</v>
      </c>
      <c r="O19" s="50" t="s">
        <v>87</v>
      </c>
      <c r="P19" s="51" t="s">
        <v>93</v>
      </c>
    </row>
    <row r="20" spans="1:16" x14ac:dyDescent="0.2">
      <c r="B20" s="3"/>
      <c r="E20" s="47"/>
      <c r="F20" s="3"/>
    </row>
    <row r="21" spans="1:16" x14ac:dyDescent="0.2">
      <c r="B21" s="3"/>
      <c r="E21" s="47"/>
      <c r="F21" s="3"/>
    </row>
    <row r="22" spans="1:16" x14ac:dyDescent="0.2">
      <c r="B22" s="3"/>
      <c r="F22" s="3"/>
    </row>
    <row r="23" spans="1:16" x14ac:dyDescent="0.2">
      <c r="B23" s="3"/>
      <c r="F23" s="3"/>
    </row>
    <row r="24" spans="1:16" x14ac:dyDescent="0.2">
      <c r="B24" s="3"/>
      <c r="F24" s="3"/>
    </row>
    <row r="25" spans="1:16" x14ac:dyDescent="0.2">
      <c r="B25" s="3"/>
      <c r="F25" s="3"/>
    </row>
    <row r="26" spans="1:16" x14ac:dyDescent="0.2">
      <c r="B26" s="3"/>
      <c r="F26" s="3"/>
    </row>
    <row r="27" spans="1:16" x14ac:dyDescent="0.2">
      <c r="B27" s="3"/>
      <c r="F27" s="3"/>
    </row>
    <row r="28" spans="1:16" x14ac:dyDescent="0.2">
      <c r="B28" s="3"/>
      <c r="F28" s="3"/>
    </row>
    <row r="29" spans="1:16" x14ac:dyDescent="0.2">
      <c r="B29" s="3"/>
      <c r="F29" s="3"/>
    </row>
    <row r="30" spans="1:16" x14ac:dyDescent="0.2">
      <c r="B30" s="3"/>
      <c r="F30" s="3"/>
    </row>
    <row r="31" spans="1:16" x14ac:dyDescent="0.2">
      <c r="B31" s="3"/>
      <c r="F31" s="3"/>
    </row>
    <row r="32" spans="1:16" x14ac:dyDescent="0.2">
      <c r="B32" s="3"/>
      <c r="F32" s="3"/>
    </row>
    <row r="33" spans="2:6" x14ac:dyDescent="0.2">
      <c r="B33" s="3"/>
      <c r="F33" s="3"/>
    </row>
    <row r="34" spans="2:6" x14ac:dyDescent="0.2">
      <c r="B34" s="3"/>
      <c r="F34" s="3"/>
    </row>
    <row r="35" spans="2:6" x14ac:dyDescent="0.2">
      <c r="B35" s="3"/>
      <c r="F35" s="3"/>
    </row>
    <row r="36" spans="2:6" x14ac:dyDescent="0.2">
      <c r="B36" s="3"/>
      <c r="F36" s="3"/>
    </row>
    <row r="37" spans="2:6" x14ac:dyDescent="0.2">
      <c r="B37" s="3"/>
      <c r="F37" s="3"/>
    </row>
    <row r="38" spans="2:6" x14ac:dyDescent="0.2">
      <c r="B38" s="3"/>
      <c r="F38" s="3"/>
    </row>
    <row r="39" spans="2:6" x14ac:dyDescent="0.2">
      <c r="B39" s="3"/>
      <c r="F39" s="3"/>
    </row>
    <row r="40" spans="2:6" x14ac:dyDescent="0.2">
      <c r="B40" s="3"/>
      <c r="F40" s="3"/>
    </row>
    <row r="41" spans="2:6" x14ac:dyDescent="0.2">
      <c r="B41" s="3"/>
      <c r="F41" s="3"/>
    </row>
    <row r="42" spans="2:6" x14ac:dyDescent="0.2">
      <c r="B42" s="3"/>
      <c r="F42" s="3"/>
    </row>
    <row r="43" spans="2:6" x14ac:dyDescent="0.2">
      <c r="B43" s="3"/>
      <c r="F43" s="3"/>
    </row>
    <row r="44" spans="2:6" x14ac:dyDescent="0.2">
      <c r="B44" s="3"/>
      <c r="F44" s="3"/>
    </row>
    <row r="45" spans="2:6" x14ac:dyDescent="0.2">
      <c r="B45" s="3"/>
      <c r="F45" s="3"/>
    </row>
    <row r="46" spans="2:6" x14ac:dyDescent="0.2">
      <c r="B46" s="3"/>
      <c r="F46" s="3"/>
    </row>
    <row r="47" spans="2:6" x14ac:dyDescent="0.2">
      <c r="B47" s="3"/>
      <c r="F47" s="3"/>
    </row>
    <row r="48" spans="2:6" x14ac:dyDescent="0.2">
      <c r="B48" s="3"/>
      <c r="F48" s="3"/>
    </row>
    <row r="49" spans="2:6" x14ac:dyDescent="0.2">
      <c r="B49" s="3"/>
      <c r="F49" s="3"/>
    </row>
    <row r="50" spans="2:6" x14ac:dyDescent="0.2">
      <c r="B50" s="3"/>
      <c r="F50" s="3"/>
    </row>
    <row r="51" spans="2:6" x14ac:dyDescent="0.2">
      <c r="B51" s="3"/>
      <c r="F51" s="3"/>
    </row>
    <row r="52" spans="2:6" x14ac:dyDescent="0.2">
      <c r="B52" s="3"/>
      <c r="F52" s="3"/>
    </row>
    <row r="53" spans="2:6" x14ac:dyDescent="0.2">
      <c r="B53" s="3"/>
      <c r="F53" s="3"/>
    </row>
    <row r="54" spans="2:6" x14ac:dyDescent="0.2">
      <c r="B54" s="3"/>
      <c r="F54" s="3"/>
    </row>
    <row r="55" spans="2:6" x14ac:dyDescent="0.2">
      <c r="B55" s="3"/>
      <c r="F55" s="3"/>
    </row>
    <row r="56" spans="2:6" x14ac:dyDescent="0.2">
      <c r="B56" s="3"/>
      <c r="F56" s="3"/>
    </row>
    <row r="57" spans="2:6" x14ac:dyDescent="0.2">
      <c r="B57" s="3"/>
      <c r="F57" s="3"/>
    </row>
    <row r="58" spans="2:6" x14ac:dyDescent="0.2">
      <c r="B58" s="3"/>
      <c r="F58" s="3"/>
    </row>
    <row r="59" spans="2:6" x14ac:dyDescent="0.2">
      <c r="B59" s="3"/>
      <c r="F59" s="3"/>
    </row>
    <row r="60" spans="2:6" x14ac:dyDescent="0.2">
      <c r="B60" s="3"/>
      <c r="F60" s="3"/>
    </row>
    <row r="61" spans="2:6" x14ac:dyDescent="0.2">
      <c r="B61" s="3"/>
      <c r="F61" s="3"/>
    </row>
    <row r="62" spans="2:6" x14ac:dyDescent="0.2">
      <c r="B62" s="3"/>
      <c r="F62" s="3"/>
    </row>
    <row r="63" spans="2:6" x14ac:dyDescent="0.2">
      <c r="B63" s="3"/>
      <c r="F63" s="3"/>
    </row>
    <row r="64" spans="2:6" x14ac:dyDescent="0.2">
      <c r="B64" s="3"/>
      <c r="F64" s="3"/>
    </row>
    <row r="65" spans="2:6" x14ac:dyDescent="0.2">
      <c r="B65" s="3"/>
      <c r="F65" s="3"/>
    </row>
    <row r="66" spans="2:6" x14ac:dyDescent="0.2">
      <c r="B66" s="3"/>
      <c r="F66" s="3"/>
    </row>
    <row r="67" spans="2:6" x14ac:dyDescent="0.2">
      <c r="B67" s="3"/>
      <c r="F67" s="3"/>
    </row>
    <row r="68" spans="2:6" x14ac:dyDescent="0.2">
      <c r="B68" s="3"/>
      <c r="F68" s="3"/>
    </row>
    <row r="69" spans="2:6" x14ac:dyDescent="0.2">
      <c r="B69" s="3"/>
      <c r="F69" s="3"/>
    </row>
    <row r="70" spans="2:6" x14ac:dyDescent="0.2">
      <c r="B70" s="3"/>
      <c r="F70" s="3"/>
    </row>
    <row r="71" spans="2:6" x14ac:dyDescent="0.2">
      <c r="B71" s="3"/>
      <c r="F71" s="3"/>
    </row>
    <row r="72" spans="2:6" x14ac:dyDescent="0.2">
      <c r="B72" s="3"/>
      <c r="F72" s="3"/>
    </row>
    <row r="73" spans="2:6" x14ac:dyDescent="0.2">
      <c r="B73" s="3"/>
      <c r="F73" s="3"/>
    </row>
    <row r="74" spans="2:6" x14ac:dyDescent="0.2">
      <c r="B74" s="3"/>
      <c r="F74" s="3"/>
    </row>
    <row r="75" spans="2:6" x14ac:dyDescent="0.2">
      <c r="B75" s="3"/>
      <c r="F75" s="3"/>
    </row>
    <row r="76" spans="2:6" x14ac:dyDescent="0.2">
      <c r="B76" s="3"/>
      <c r="F76" s="3"/>
    </row>
    <row r="77" spans="2:6" x14ac:dyDescent="0.2">
      <c r="B77" s="3"/>
      <c r="F77" s="3"/>
    </row>
    <row r="78" spans="2:6" x14ac:dyDescent="0.2">
      <c r="B78" s="3"/>
      <c r="F78" s="3"/>
    </row>
    <row r="79" spans="2:6" x14ac:dyDescent="0.2">
      <c r="B79" s="3"/>
      <c r="F79" s="3"/>
    </row>
    <row r="80" spans="2:6" x14ac:dyDescent="0.2">
      <c r="B80" s="3"/>
      <c r="F80" s="3"/>
    </row>
    <row r="81" spans="2:6" x14ac:dyDescent="0.2">
      <c r="B81" s="3"/>
      <c r="F81" s="3"/>
    </row>
    <row r="82" spans="2:6" x14ac:dyDescent="0.2">
      <c r="B82" s="3"/>
      <c r="F82" s="3"/>
    </row>
    <row r="83" spans="2:6" x14ac:dyDescent="0.2">
      <c r="B83" s="3"/>
      <c r="F83" s="3"/>
    </row>
    <row r="84" spans="2:6" x14ac:dyDescent="0.2">
      <c r="B84" s="3"/>
      <c r="F84" s="3"/>
    </row>
    <row r="85" spans="2:6" x14ac:dyDescent="0.2">
      <c r="B85" s="3"/>
      <c r="F85" s="3"/>
    </row>
    <row r="86" spans="2:6" x14ac:dyDescent="0.2">
      <c r="B86" s="3"/>
      <c r="F86" s="3"/>
    </row>
    <row r="87" spans="2:6" x14ac:dyDescent="0.2">
      <c r="B87" s="3"/>
      <c r="F87" s="3"/>
    </row>
    <row r="88" spans="2:6" x14ac:dyDescent="0.2">
      <c r="B88" s="3"/>
      <c r="F88" s="3"/>
    </row>
    <row r="89" spans="2:6" x14ac:dyDescent="0.2">
      <c r="B89" s="3"/>
      <c r="F89" s="3"/>
    </row>
    <row r="90" spans="2:6" x14ac:dyDescent="0.2">
      <c r="B90" s="3"/>
      <c r="F90" s="3"/>
    </row>
    <row r="91" spans="2:6" x14ac:dyDescent="0.2">
      <c r="B91" s="3"/>
      <c r="F91" s="3"/>
    </row>
    <row r="92" spans="2:6" x14ac:dyDescent="0.2">
      <c r="B92" s="3"/>
      <c r="F92" s="3"/>
    </row>
    <row r="93" spans="2:6" x14ac:dyDescent="0.2">
      <c r="B93" s="3"/>
      <c r="F93" s="3"/>
    </row>
    <row r="94" spans="2:6" x14ac:dyDescent="0.2">
      <c r="B94" s="3"/>
      <c r="F94" s="3"/>
    </row>
    <row r="95" spans="2:6" x14ac:dyDescent="0.2">
      <c r="B95" s="3"/>
      <c r="F95" s="3"/>
    </row>
    <row r="96" spans="2:6" x14ac:dyDescent="0.2">
      <c r="B96" s="3"/>
      <c r="F96" s="3"/>
    </row>
    <row r="97" spans="2:6" x14ac:dyDescent="0.2">
      <c r="B97" s="3"/>
      <c r="F97" s="3"/>
    </row>
    <row r="98" spans="2:6" x14ac:dyDescent="0.2">
      <c r="B98" s="3"/>
      <c r="F98" s="3"/>
    </row>
    <row r="99" spans="2:6" x14ac:dyDescent="0.2">
      <c r="B99" s="3"/>
      <c r="F99" s="3"/>
    </row>
    <row r="100" spans="2:6" x14ac:dyDescent="0.2">
      <c r="B100" s="3"/>
      <c r="F100" s="3"/>
    </row>
    <row r="101" spans="2:6" x14ac:dyDescent="0.2">
      <c r="B101" s="3"/>
      <c r="F101" s="3"/>
    </row>
    <row r="102" spans="2:6" x14ac:dyDescent="0.2">
      <c r="B102" s="3"/>
      <c r="F102" s="3"/>
    </row>
    <row r="103" spans="2:6" x14ac:dyDescent="0.2">
      <c r="B103" s="3"/>
      <c r="F103" s="3"/>
    </row>
    <row r="104" spans="2:6" x14ac:dyDescent="0.2">
      <c r="B104" s="3"/>
      <c r="F104" s="3"/>
    </row>
    <row r="105" spans="2:6" x14ac:dyDescent="0.2">
      <c r="B105" s="3"/>
      <c r="F105" s="3"/>
    </row>
    <row r="106" spans="2:6" x14ac:dyDescent="0.2">
      <c r="B106" s="3"/>
      <c r="F106" s="3"/>
    </row>
    <row r="107" spans="2:6" x14ac:dyDescent="0.2">
      <c r="B107" s="3"/>
      <c r="F107" s="3"/>
    </row>
    <row r="108" spans="2:6" x14ac:dyDescent="0.2">
      <c r="B108" s="3"/>
      <c r="F108" s="3"/>
    </row>
    <row r="109" spans="2:6" x14ac:dyDescent="0.2">
      <c r="B109" s="3"/>
      <c r="F109" s="3"/>
    </row>
    <row r="110" spans="2:6" x14ac:dyDescent="0.2">
      <c r="B110" s="3"/>
      <c r="F110" s="3"/>
    </row>
    <row r="111" spans="2:6" x14ac:dyDescent="0.2">
      <c r="B111" s="3"/>
      <c r="F111" s="3"/>
    </row>
    <row r="112" spans="2:6" x14ac:dyDescent="0.2">
      <c r="B112" s="3"/>
      <c r="F112" s="3"/>
    </row>
    <row r="113" spans="2:6" x14ac:dyDescent="0.2">
      <c r="B113" s="3"/>
      <c r="F113" s="3"/>
    </row>
    <row r="114" spans="2:6" x14ac:dyDescent="0.2">
      <c r="B114" s="3"/>
      <c r="F114" s="3"/>
    </row>
    <row r="115" spans="2:6" x14ac:dyDescent="0.2">
      <c r="B115" s="3"/>
      <c r="F115" s="3"/>
    </row>
    <row r="116" spans="2:6" x14ac:dyDescent="0.2">
      <c r="B116" s="3"/>
      <c r="F116" s="3"/>
    </row>
    <row r="117" spans="2:6" x14ac:dyDescent="0.2">
      <c r="B117" s="3"/>
      <c r="F117" s="3"/>
    </row>
    <row r="118" spans="2:6" x14ac:dyDescent="0.2">
      <c r="B118" s="3"/>
      <c r="F118" s="3"/>
    </row>
    <row r="119" spans="2:6" x14ac:dyDescent="0.2">
      <c r="B119" s="3"/>
      <c r="F119" s="3"/>
    </row>
    <row r="120" spans="2:6" x14ac:dyDescent="0.2">
      <c r="B120" s="3"/>
      <c r="F120" s="3"/>
    </row>
    <row r="121" spans="2:6" x14ac:dyDescent="0.2">
      <c r="B121" s="3"/>
      <c r="F121" s="3"/>
    </row>
    <row r="122" spans="2:6" x14ac:dyDescent="0.2">
      <c r="B122" s="3"/>
      <c r="F122" s="3"/>
    </row>
    <row r="123" spans="2:6" x14ac:dyDescent="0.2">
      <c r="B123" s="3"/>
      <c r="F123" s="3"/>
    </row>
    <row r="124" spans="2:6" x14ac:dyDescent="0.2">
      <c r="B124" s="3"/>
      <c r="F124" s="3"/>
    </row>
    <row r="125" spans="2:6" x14ac:dyDescent="0.2">
      <c r="B125" s="3"/>
      <c r="F125" s="3"/>
    </row>
    <row r="126" spans="2:6" x14ac:dyDescent="0.2">
      <c r="B126" s="3"/>
      <c r="F126" s="3"/>
    </row>
    <row r="127" spans="2:6" x14ac:dyDescent="0.2">
      <c r="B127" s="3"/>
      <c r="F127" s="3"/>
    </row>
    <row r="128" spans="2:6" x14ac:dyDescent="0.2">
      <c r="B128" s="3"/>
      <c r="F128" s="3"/>
    </row>
    <row r="129" spans="2:6" x14ac:dyDescent="0.2">
      <c r="B129" s="3"/>
      <c r="F129" s="3"/>
    </row>
    <row r="130" spans="2:6" x14ac:dyDescent="0.2">
      <c r="B130" s="3"/>
      <c r="F130" s="3"/>
    </row>
    <row r="131" spans="2:6" x14ac:dyDescent="0.2">
      <c r="B131" s="3"/>
      <c r="F131" s="3"/>
    </row>
    <row r="132" spans="2:6" x14ac:dyDescent="0.2">
      <c r="B132" s="3"/>
      <c r="F132" s="3"/>
    </row>
    <row r="133" spans="2:6" x14ac:dyDescent="0.2">
      <c r="B133" s="3"/>
      <c r="F133" s="3"/>
    </row>
    <row r="134" spans="2:6" x14ac:dyDescent="0.2">
      <c r="B134" s="3"/>
      <c r="F134" s="3"/>
    </row>
    <row r="135" spans="2:6" x14ac:dyDescent="0.2">
      <c r="B135" s="3"/>
      <c r="F135" s="3"/>
    </row>
    <row r="136" spans="2:6" x14ac:dyDescent="0.2">
      <c r="B136" s="3"/>
      <c r="F136" s="3"/>
    </row>
    <row r="137" spans="2:6" x14ac:dyDescent="0.2">
      <c r="B137" s="3"/>
      <c r="F137" s="3"/>
    </row>
    <row r="138" spans="2:6" x14ac:dyDescent="0.2">
      <c r="B138" s="3"/>
      <c r="F138" s="3"/>
    </row>
    <row r="139" spans="2:6" x14ac:dyDescent="0.2">
      <c r="B139" s="3"/>
      <c r="F139" s="3"/>
    </row>
    <row r="140" spans="2:6" x14ac:dyDescent="0.2">
      <c r="B140" s="3"/>
      <c r="F140" s="3"/>
    </row>
    <row r="141" spans="2:6" x14ac:dyDescent="0.2">
      <c r="B141" s="3"/>
      <c r="F141" s="3"/>
    </row>
    <row r="142" spans="2:6" x14ac:dyDescent="0.2">
      <c r="B142" s="3"/>
      <c r="F142" s="3"/>
    </row>
    <row r="143" spans="2:6" x14ac:dyDescent="0.2">
      <c r="B143" s="3"/>
      <c r="F143" s="3"/>
    </row>
    <row r="144" spans="2:6" x14ac:dyDescent="0.2">
      <c r="B144" s="3"/>
      <c r="F144" s="3"/>
    </row>
    <row r="145" spans="2:6" x14ac:dyDescent="0.2">
      <c r="B145" s="3"/>
      <c r="F145" s="3"/>
    </row>
    <row r="146" spans="2:6" x14ac:dyDescent="0.2">
      <c r="B146" s="3"/>
      <c r="F146" s="3"/>
    </row>
    <row r="147" spans="2:6" x14ac:dyDescent="0.2">
      <c r="B147" s="3"/>
      <c r="F147" s="3"/>
    </row>
    <row r="148" spans="2:6" x14ac:dyDescent="0.2">
      <c r="B148" s="3"/>
      <c r="F148" s="3"/>
    </row>
    <row r="149" spans="2:6" x14ac:dyDescent="0.2">
      <c r="B149" s="3"/>
      <c r="F149" s="3"/>
    </row>
    <row r="150" spans="2:6" x14ac:dyDescent="0.2">
      <c r="B150" s="3"/>
      <c r="F150" s="3"/>
    </row>
    <row r="151" spans="2:6" x14ac:dyDescent="0.2">
      <c r="B151" s="3"/>
      <c r="F151" s="3"/>
    </row>
    <row r="152" spans="2:6" x14ac:dyDescent="0.2">
      <c r="B152" s="3"/>
      <c r="F152" s="3"/>
    </row>
    <row r="153" spans="2:6" x14ac:dyDescent="0.2">
      <c r="B153" s="3"/>
      <c r="F153" s="3"/>
    </row>
    <row r="154" spans="2:6" x14ac:dyDescent="0.2">
      <c r="B154" s="3"/>
      <c r="F154" s="3"/>
    </row>
    <row r="155" spans="2:6" x14ac:dyDescent="0.2">
      <c r="B155" s="3"/>
      <c r="F155" s="3"/>
    </row>
    <row r="156" spans="2:6" x14ac:dyDescent="0.2">
      <c r="B156" s="3"/>
      <c r="F156" s="3"/>
    </row>
    <row r="157" spans="2:6" x14ac:dyDescent="0.2">
      <c r="B157" s="3"/>
      <c r="F157" s="3"/>
    </row>
    <row r="158" spans="2:6" x14ac:dyDescent="0.2">
      <c r="B158" s="3"/>
      <c r="F158" s="3"/>
    </row>
    <row r="159" spans="2:6" x14ac:dyDescent="0.2">
      <c r="B159" s="3"/>
      <c r="F159" s="3"/>
    </row>
    <row r="160" spans="2:6" x14ac:dyDescent="0.2">
      <c r="B160" s="3"/>
      <c r="F160" s="3"/>
    </row>
    <row r="161" spans="2:6" x14ac:dyDescent="0.2">
      <c r="B161" s="3"/>
      <c r="F161" s="3"/>
    </row>
    <row r="162" spans="2:6" x14ac:dyDescent="0.2">
      <c r="B162" s="3"/>
      <c r="F162" s="3"/>
    </row>
    <row r="163" spans="2:6" x14ac:dyDescent="0.2">
      <c r="B163" s="3"/>
      <c r="F163" s="3"/>
    </row>
    <row r="164" spans="2:6" x14ac:dyDescent="0.2">
      <c r="B164" s="3"/>
      <c r="F164" s="3"/>
    </row>
    <row r="165" spans="2:6" x14ac:dyDescent="0.2">
      <c r="B165" s="3"/>
      <c r="F165" s="3"/>
    </row>
    <row r="166" spans="2:6" x14ac:dyDescent="0.2">
      <c r="B166" s="3"/>
      <c r="F166" s="3"/>
    </row>
    <row r="167" spans="2:6" x14ac:dyDescent="0.2">
      <c r="B167" s="3"/>
      <c r="F167" s="3"/>
    </row>
    <row r="168" spans="2:6" x14ac:dyDescent="0.2">
      <c r="B168" s="3"/>
      <c r="F168" s="3"/>
    </row>
    <row r="169" spans="2:6" x14ac:dyDescent="0.2">
      <c r="B169" s="3"/>
      <c r="F169" s="3"/>
    </row>
    <row r="170" spans="2:6" x14ac:dyDescent="0.2">
      <c r="B170" s="3"/>
      <c r="F170" s="3"/>
    </row>
    <row r="171" spans="2:6" x14ac:dyDescent="0.2">
      <c r="B171" s="3"/>
      <c r="F171" s="3"/>
    </row>
    <row r="172" spans="2:6" x14ac:dyDescent="0.2">
      <c r="B172" s="3"/>
      <c r="F172" s="3"/>
    </row>
    <row r="173" spans="2:6" x14ac:dyDescent="0.2">
      <c r="B173" s="3"/>
      <c r="F173" s="3"/>
    </row>
    <row r="174" spans="2:6" x14ac:dyDescent="0.2">
      <c r="B174" s="3"/>
      <c r="F174" s="3"/>
    </row>
    <row r="175" spans="2:6" x14ac:dyDescent="0.2">
      <c r="B175" s="3"/>
      <c r="F175" s="3"/>
    </row>
    <row r="176" spans="2:6" x14ac:dyDescent="0.2">
      <c r="B176" s="3"/>
      <c r="F176" s="3"/>
    </row>
    <row r="177" spans="2:6" x14ac:dyDescent="0.2">
      <c r="B177" s="3"/>
      <c r="F177" s="3"/>
    </row>
    <row r="178" spans="2:6" x14ac:dyDescent="0.2">
      <c r="B178" s="3"/>
      <c r="F178" s="3"/>
    </row>
    <row r="179" spans="2:6" x14ac:dyDescent="0.2">
      <c r="B179" s="3"/>
      <c r="F179" s="3"/>
    </row>
    <row r="180" spans="2:6" x14ac:dyDescent="0.2">
      <c r="B180" s="3"/>
      <c r="F180" s="3"/>
    </row>
    <row r="181" spans="2:6" x14ac:dyDescent="0.2">
      <c r="B181" s="3"/>
      <c r="F181" s="3"/>
    </row>
    <row r="182" spans="2:6" x14ac:dyDescent="0.2">
      <c r="B182" s="3"/>
      <c r="F182" s="3"/>
    </row>
    <row r="183" spans="2:6" x14ac:dyDescent="0.2">
      <c r="B183" s="3"/>
      <c r="F183" s="3"/>
    </row>
    <row r="184" spans="2:6" x14ac:dyDescent="0.2">
      <c r="B184" s="3"/>
      <c r="F184" s="3"/>
    </row>
    <row r="185" spans="2:6" x14ac:dyDescent="0.2">
      <c r="B185" s="3"/>
      <c r="F185" s="3"/>
    </row>
    <row r="186" spans="2:6" x14ac:dyDescent="0.2">
      <c r="B186" s="3"/>
      <c r="F186" s="3"/>
    </row>
    <row r="187" spans="2:6" x14ac:dyDescent="0.2">
      <c r="B187" s="3"/>
      <c r="F187" s="3"/>
    </row>
    <row r="188" spans="2:6" x14ac:dyDescent="0.2">
      <c r="B188" s="3"/>
      <c r="F188" s="3"/>
    </row>
    <row r="189" spans="2:6" x14ac:dyDescent="0.2">
      <c r="B189" s="3"/>
      <c r="F189" s="3"/>
    </row>
    <row r="190" spans="2:6" x14ac:dyDescent="0.2">
      <c r="B190" s="3"/>
      <c r="F190" s="3"/>
    </row>
    <row r="191" spans="2:6" x14ac:dyDescent="0.2">
      <c r="B191" s="3"/>
      <c r="F191" s="3"/>
    </row>
    <row r="192" spans="2:6" x14ac:dyDescent="0.2">
      <c r="B192" s="3"/>
      <c r="F192" s="3"/>
    </row>
    <row r="193" spans="2:6" x14ac:dyDescent="0.2">
      <c r="B193" s="3"/>
      <c r="F193" s="3"/>
    </row>
    <row r="194" spans="2:6" x14ac:dyDescent="0.2">
      <c r="B194" s="3"/>
      <c r="F194" s="3"/>
    </row>
    <row r="195" spans="2:6" x14ac:dyDescent="0.2">
      <c r="B195" s="3"/>
      <c r="F195" s="3"/>
    </row>
    <row r="196" spans="2:6" x14ac:dyDescent="0.2">
      <c r="B196" s="3"/>
      <c r="F196" s="3"/>
    </row>
    <row r="197" spans="2:6" x14ac:dyDescent="0.2">
      <c r="B197" s="3"/>
      <c r="F197" s="3"/>
    </row>
    <row r="198" spans="2:6" x14ac:dyDescent="0.2">
      <c r="B198" s="3"/>
      <c r="F198" s="3"/>
    </row>
    <row r="199" spans="2:6" x14ac:dyDescent="0.2">
      <c r="B199" s="3"/>
      <c r="F199" s="3"/>
    </row>
    <row r="200" spans="2:6" x14ac:dyDescent="0.2">
      <c r="B200" s="3"/>
      <c r="F200" s="3"/>
    </row>
    <row r="201" spans="2:6" x14ac:dyDescent="0.2">
      <c r="B201" s="3"/>
      <c r="F201" s="3"/>
    </row>
    <row r="202" spans="2:6" x14ac:dyDescent="0.2">
      <c r="B202" s="3"/>
      <c r="F202" s="3"/>
    </row>
    <row r="203" spans="2:6" x14ac:dyDescent="0.2">
      <c r="B203" s="3"/>
      <c r="F203" s="3"/>
    </row>
    <row r="204" spans="2:6" x14ac:dyDescent="0.2">
      <c r="B204" s="3"/>
      <c r="F204" s="3"/>
    </row>
    <row r="205" spans="2:6" x14ac:dyDescent="0.2">
      <c r="B205" s="3"/>
      <c r="F205" s="3"/>
    </row>
    <row r="206" spans="2:6" x14ac:dyDescent="0.2">
      <c r="B206" s="3"/>
      <c r="F206" s="3"/>
    </row>
    <row r="207" spans="2:6" x14ac:dyDescent="0.2">
      <c r="B207" s="3"/>
      <c r="F207" s="3"/>
    </row>
    <row r="208" spans="2:6" x14ac:dyDescent="0.2">
      <c r="B208" s="3"/>
      <c r="F208" s="3"/>
    </row>
    <row r="209" spans="2:6" x14ac:dyDescent="0.2">
      <c r="B209" s="3"/>
      <c r="F209" s="3"/>
    </row>
    <row r="210" spans="2:6" x14ac:dyDescent="0.2">
      <c r="B210" s="3"/>
      <c r="F210" s="3"/>
    </row>
    <row r="211" spans="2:6" x14ac:dyDescent="0.2">
      <c r="B211" s="3"/>
      <c r="F211" s="3"/>
    </row>
    <row r="212" spans="2:6" x14ac:dyDescent="0.2">
      <c r="B212" s="3"/>
      <c r="F212" s="3"/>
    </row>
    <row r="213" spans="2:6" x14ac:dyDescent="0.2">
      <c r="B213" s="3"/>
      <c r="F213" s="3"/>
    </row>
    <row r="214" spans="2:6" x14ac:dyDescent="0.2">
      <c r="B214" s="3"/>
      <c r="F214" s="3"/>
    </row>
    <row r="215" spans="2:6" x14ac:dyDescent="0.2">
      <c r="B215" s="3"/>
      <c r="F215" s="3"/>
    </row>
    <row r="216" spans="2:6" x14ac:dyDescent="0.2">
      <c r="B216" s="3"/>
      <c r="F216" s="3"/>
    </row>
    <row r="217" spans="2:6" x14ac:dyDescent="0.2">
      <c r="B217" s="3"/>
      <c r="F217" s="3"/>
    </row>
    <row r="218" spans="2:6" x14ac:dyDescent="0.2">
      <c r="B218" s="3"/>
      <c r="F218" s="3"/>
    </row>
    <row r="219" spans="2:6" x14ac:dyDescent="0.2">
      <c r="B219" s="3"/>
      <c r="F219" s="3"/>
    </row>
    <row r="220" spans="2:6" x14ac:dyDescent="0.2">
      <c r="B220" s="3"/>
      <c r="F220" s="3"/>
    </row>
    <row r="221" spans="2:6" x14ac:dyDescent="0.2">
      <c r="B221" s="3"/>
      <c r="F221" s="3"/>
    </row>
    <row r="222" spans="2:6" x14ac:dyDescent="0.2">
      <c r="B222" s="3"/>
      <c r="F222" s="3"/>
    </row>
    <row r="223" spans="2:6" x14ac:dyDescent="0.2">
      <c r="B223" s="3"/>
      <c r="F223" s="3"/>
    </row>
    <row r="224" spans="2:6" x14ac:dyDescent="0.2">
      <c r="B224" s="3"/>
      <c r="F224" s="3"/>
    </row>
    <row r="225" spans="2:6" x14ac:dyDescent="0.2">
      <c r="B225" s="3"/>
      <c r="F225" s="3"/>
    </row>
    <row r="226" spans="2:6" x14ac:dyDescent="0.2">
      <c r="B226" s="3"/>
      <c r="F226" s="3"/>
    </row>
    <row r="227" spans="2:6" x14ac:dyDescent="0.2">
      <c r="B227" s="3"/>
      <c r="F227" s="3"/>
    </row>
    <row r="228" spans="2:6" x14ac:dyDescent="0.2">
      <c r="B228" s="3"/>
      <c r="F228" s="3"/>
    </row>
    <row r="229" spans="2:6" x14ac:dyDescent="0.2">
      <c r="B229" s="3"/>
      <c r="F229" s="3"/>
    </row>
    <row r="230" spans="2:6" x14ac:dyDescent="0.2">
      <c r="B230" s="3"/>
      <c r="F230" s="3"/>
    </row>
    <row r="231" spans="2:6" x14ac:dyDescent="0.2">
      <c r="B231" s="3"/>
      <c r="F231" s="3"/>
    </row>
    <row r="232" spans="2:6" x14ac:dyDescent="0.2">
      <c r="B232" s="3"/>
      <c r="F232" s="3"/>
    </row>
    <row r="233" spans="2:6" x14ac:dyDescent="0.2">
      <c r="B233" s="3"/>
      <c r="F233" s="3"/>
    </row>
    <row r="234" spans="2:6" x14ac:dyDescent="0.2">
      <c r="B234" s="3"/>
      <c r="F234" s="3"/>
    </row>
    <row r="235" spans="2:6" x14ac:dyDescent="0.2">
      <c r="B235" s="3"/>
      <c r="F235" s="3"/>
    </row>
    <row r="236" spans="2:6" x14ac:dyDescent="0.2">
      <c r="B236" s="3"/>
      <c r="F236" s="3"/>
    </row>
    <row r="237" spans="2:6" x14ac:dyDescent="0.2">
      <c r="B237" s="3"/>
      <c r="F237" s="3"/>
    </row>
    <row r="238" spans="2:6" x14ac:dyDescent="0.2">
      <c r="B238" s="3"/>
      <c r="F238" s="3"/>
    </row>
    <row r="239" spans="2:6" x14ac:dyDescent="0.2">
      <c r="B239" s="3"/>
      <c r="F239" s="3"/>
    </row>
    <row r="240" spans="2:6" x14ac:dyDescent="0.2">
      <c r="B240" s="3"/>
      <c r="F240" s="3"/>
    </row>
    <row r="241" spans="2:6" x14ac:dyDescent="0.2">
      <c r="B241" s="3"/>
      <c r="F241" s="3"/>
    </row>
    <row r="242" spans="2:6" x14ac:dyDescent="0.2">
      <c r="B242" s="3"/>
      <c r="F242" s="3"/>
    </row>
    <row r="243" spans="2:6" x14ac:dyDescent="0.2">
      <c r="B243" s="3"/>
      <c r="F243" s="3"/>
    </row>
    <row r="244" spans="2:6" x14ac:dyDescent="0.2">
      <c r="B244" s="3"/>
      <c r="F244" s="3"/>
    </row>
    <row r="245" spans="2:6" x14ac:dyDescent="0.2">
      <c r="B245" s="3"/>
      <c r="F245" s="3"/>
    </row>
    <row r="246" spans="2:6" x14ac:dyDescent="0.2">
      <c r="B246" s="3"/>
      <c r="F246" s="3"/>
    </row>
    <row r="247" spans="2:6" x14ac:dyDescent="0.2">
      <c r="B247" s="3"/>
      <c r="F247" s="3"/>
    </row>
    <row r="248" spans="2:6" x14ac:dyDescent="0.2">
      <c r="B248" s="3"/>
      <c r="F248" s="3"/>
    </row>
    <row r="249" spans="2:6" x14ac:dyDescent="0.2">
      <c r="B249" s="3"/>
      <c r="F249" s="3"/>
    </row>
    <row r="250" spans="2:6" x14ac:dyDescent="0.2">
      <c r="B250" s="3"/>
      <c r="F250" s="3"/>
    </row>
    <row r="251" spans="2:6" x14ac:dyDescent="0.2">
      <c r="B251" s="3"/>
      <c r="F251" s="3"/>
    </row>
    <row r="252" spans="2:6" x14ac:dyDescent="0.2">
      <c r="B252" s="3"/>
      <c r="F252" s="3"/>
    </row>
    <row r="253" spans="2:6" x14ac:dyDescent="0.2">
      <c r="B253" s="3"/>
      <c r="F253" s="3"/>
    </row>
    <row r="254" spans="2:6" x14ac:dyDescent="0.2">
      <c r="B254" s="3"/>
      <c r="F254" s="3"/>
    </row>
    <row r="255" spans="2:6" x14ac:dyDescent="0.2">
      <c r="B255" s="3"/>
      <c r="F255" s="3"/>
    </row>
    <row r="256" spans="2:6" x14ac:dyDescent="0.2">
      <c r="B256" s="3"/>
      <c r="F256" s="3"/>
    </row>
    <row r="257" spans="2:6" x14ac:dyDescent="0.2">
      <c r="B257" s="3"/>
      <c r="F257" s="3"/>
    </row>
    <row r="258" spans="2:6" x14ac:dyDescent="0.2">
      <c r="B258" s="3"/>
      <c r="F258" s="3"/>
    </row>
    <row r="259" spans="2:6" x14ac:dyDescent="0.2">
      <c r="B259" s="3"/>
      <c r="F259" s="3"/>
    </row>
    <row r="260" spans="2:6" x14ac:dyDescent="0.2">
      <c r="B260" s="3"/>
      <c r="F260" s="3"/>
    </row>
    <row r="261" spans="2:6" x14ac:dyDescent="0.2">
      <c r="B261" s="3"/>
      <c r="F261" s="3"/>
    </row>
    <row r="262" spans="2:6" x14ac:dyDescent="0.2">
      <c r="B262" s="3"/>
      <c r="F262" s="3"/>
    </row>
    <row r="263" spans="2:6" x14ac:dyDescent="0.2">
      <c r="B263" s="3"/>
      <c r="F263" s="3"/>
    </row>
    <row r="264" spans="2:6" x14ac:dyDescent="0.2">
      <c r="B264" s="3"/>
      <c r="F264" s="3"/>
    </row>
    <row r="265" spans="2:6" x14ac:dyDescent="0.2">
      <c r="B265" s="3"/>
      <c r="F265" s="3"/>
    </row>
    <row r="266" spans="2:6" x14ac:dyDescent="0.2">
      <c r="B266" s="3"/>
      <c r="F266" s="3"/>
    </row>
    <row r="267" spans="2:6" x14ac:dyDescent="0.2">
      <c r="B267" s="3"/>
      <c r="F267" s="3"/>
    </row>
    <row r="268" spans="2:6" x14ac:dyDescent="0.2">
      <c r="B268" s="3"/>
      <c r="F268" s="3"/>
    </row>
    <row r="269" spans="2:6" x14ac:dyDescent="0.2">
      <c r="B269" s="3"/>
      <c r="F269" s="3"/>
    </row>
    <row r="270" spans="2:6" x14ac:dyDescent="0.2">
      <c r="B270" s="3"/>
      <c r="F270" s="3"/>
    </row>
    <row r="271" spans="2:6" x14ac:dyDescent="0.2">
      <c r="B271" s="3"/>
      <c r="F271" s="3"/>
    </row>
    <row r="272" spans="2:6" x14ac:dyDescent="0.2">
      <c r="B272" s="3"/>
      <c r="F272" s="3"/>
    </row>
    <row r="273" spans="2:6" x14ac:dyDescent="0.2">
      <c r="B273" s="3"/>
      <c r="F273" s="3"/>
    </row>
    <row r="274" spans="2:6" x14ac:dyDescent="0.2">
      <c r="B274" s="3"/>
      <c r="F274" s="3"/>
    </row>
    <row r="275" spans="2:6" x14ac:dyDescent="0.2">
      <c r="B275" s="3"/>
      <c r="F275" s="3"/>
    </row>
    <row r="276" spans="2:6" x14ac:dyDescent="0.2">
      <c r="B276" s="3"/>
      <c r="F276" s="3"/>
    </row>
    <row r="277" spans="2:6" x14ac:dyDescent="0.2">
      <c r="B277" s="3"/>
      <c r="F277" s="3"/>
    </row>
    <row r="278" spans="2:6" x14ac:dyDescent="0.2">
      <c r="B278" s="3"/>
      <c r="F278" s="3"/>
    </row>
    <row r="279" spans="2:6" x14ac:dyDescent="0.2">
      <c r="B279" s="3"/>
      <c r="F279" s="3"/>
    </row>
    <row r="280" spans="2:6" x14ac:dyDescent="0.2">
      <c r="B280" s="3"/>
      <c r="F280" s="3"/>
    </row>
    <row r="281" spans="2:6" x14ac:dyDescent="0.2">
      <c r="B281" s="3"/>
      <c r="F281" s="3"/>
    </row>
    <row r="282" spans="2:6" x14ac:dyDescent="0.2">
      <c r="B282" s="3"/>
      <c r="F282" s="3"/>
    </row>
    <row r="283" spans="2:6" x14ac:dyDescent="0.2">
      <c r="B283" s="3"/>
      <c r="F283" s="3"/>
    </row>
    <row r="284" spans="2:6" x14ac:dyDescent="0.2">
      <c r="B284" s="3"/>
      <c r="F284" s="3"/>
    </row>
    <row r="285" spans="2:6" x14ac:dyDescent="0.2">
      <c r="B285" s="3"/>
      <c r="F285" s="3"/>
    </row>
    <row r="286" spans="2:6" x14ac:dyDescent="0.2">
      <c r="B286" s="3"/>
      <c r="F286" s="3"/>
    </row>
    <row r="287" spans="2:6" x14ac:dyDescent="0.2">
      <c r="B287" s="3"/>
      <c r="F287" s="3"/>
    </row>
    <row r="288" spans="2:6" x14ac:dyDescent="0.2">
      <c r="B288" s="3"/>
      <c r="F288" s="3"/>
    </row>
    <row r="289" spans="2:6" x14ac:dyDescent="0.2">
      <c r="B289" s="3"/>
      <c r="F289" s="3"/>
    </row>
    <row r="290" spans="2:6" x14ac:dyDescent="0.2">
      <c r="B290" s="3"/>
      <c r="F290" s="3"/>
    </row>
    <row r="291" spans="2:6" x14ac:dyDescent="0.2">
      <c r="B291" s="3"/>
      <c r="F291" s="3"/>
    </row>
    <row r="292" spans="2:6" x14ac:dyDescent="0.2">
      <c r="B292" s="3"/>
      <c r="F292" s="3"/>
    </row>
    <row r="293" spans="2:6" x14ac:dyDescent="0.2">
      <c r="B293" s="3"/>
      <c r="F293" s="3"/>
    </row>
    <row r="294" spans="2:6" x14ac:dyDescent="0.2">
      <c r="B294" s="3"/>
      <c r="F294" s="3"/>
    </row>
    <row r="295" spans="2:6" x14ac:dyDescent="0.2">
      <c r="B295" s="3"/>
      <c r="F295" s="3"/>
    </row>
    <row r="296" spans="2:6" x14ac:dyDescent="0.2">
      <c r="B296" s="3"/>
      <c r="F296" s="3"/>
    </row>
    <row r="297" spans="2:6" x14ac:dyDescent="0.2">
      <c r="B297" s="3"/>
      <c r="F297" s="3"/>
    </row>
    <row r="298" spans="2:6" x14ac:dyDescent="0.2">
      <c r="B298" s="3"/>
      <c r="F298" s="3"/>
    </row>
    <row r="299" spans="2:6" x14ac:dyDescent="0.2">
      <c r="B299" s="3"/>
      <c r="F299" s="3"/>
    </row>
    <row r="300" spans="2:6" x14ac:dyDescent="0.2">
      <c r="B300" s="3"/>
      <c r="F300" s="3"/>
    </row>
    <row r="301" spans="2:6" x14ac:dyDescent="0.2">
      <c r="B301" s="3"/>
      <c r="F301" s="3"/>
    </row>
    <row r="302" spans="2:6" x14ac:dyDescent="0.2">
      <c r="B302" s="3"/>
      <c r="F302" s="3"/>
    </row>
    <row r="303" spans="2:6" x14ac:dyDescent="0.2">
      <c r="B303" s="3"/>
      <c r="F303" s="3"/>
    </row>
    <row r="304" spans="2:6" x14ac:dyDescent="0.2">
      <c r="B304" s="3"/>
      <c r="F304" s="3"/>
    </row>
    <row r="305" spans="2:6" x14ac:dyDescent="0.2">
      <c r="B305" s="3"/>
      <c r="F305" s="3"/>
    </row>
    <row r="306" spans="2:6" x14ac:dyDescent="0.2">
      <c r="B306" s="3"/>
      <c r="F306" s="3"/>
    </row>
    <row r="307" spans="2:6" x14ac:dyDescent="0.2">
      <c r="B307" s="3"/>
      <c r="F307" s="3"/>
    </row>
    <row r="308" spans="2:6" x14ac:dyDescent="0.2">
      <c r="B308" s="3"/>
      <c r="F308" s="3"/>
    </row>
    <row r="309" spans="2:6" x14ac:dyDescent="0.2">
      <c r="B309" s="3"/>
      <c r="F309" s="3"/>
    </row>
    <row r="310" spans="2:6" x14ac:dyDescent="0.2">
      <c r="B310" s="3"/>
      <c r="F310" s="3"/>
    </row>
    <row r="311" spans="2:6" x14ac:dyDescent="0.2">
      <c r="B311" s="3"/>
      <c r="F311" s="3"/>
    </row>
    <row r="312" spans="2:6" x14ac:dyDescent="0.2">
      <c r="B312" s="3"/>
      <c r="F312" s="3"/>
    </row>
    <row r="313" spans="2:6" x14ac:dyDescent="0.2">
      <c r="B313" s="3"/>
      <c r="F313" s="3"/>
    </row>
    <row r="314" spans="2:6" x14ac:dyDescent="0.2">
      <c r="B314" s="3"/>
      <c r="F314" s="3"/>
    </row>
    <row r="315" spans="2:6" x14ac:dyDescent="0.2">
      <c r="B315" s="3"/>
      <c r="F315" s="3"/>
    </row>
    <row r="316" spans="2:6" x14ac:dyDescent="0.2">
      <c r="B316" s="3"/>
      <c r="F316" s="3"/>
    </row>
    <row r="317" spans="2:6" x14ac:dyDescent="0.2">
      <c r="B317" s="3"/>
      <c r="F317" s="3"/>
    </row>
    <row r="318" spans="2:6" x14ac:dyDescent="0.2">
      <c r="B318" s="3"/>
      <c r="F318" s="3"/>
    </row>
    <row r="319" spans="2:6" x14ac:dyDescent="0.2">
      <c r="B319" s="3"/>
      <c r="F319" s="3"/>
    </row>
    <row r="320" spans="2:6" x14ac:dyDescent="0.2">
      <c r="B320" s="3"/>
      <c r="F320" s="3"/>
    </row>
    <row r="321" spans="2:6" x14ac:dyDescent="0.2">
      <c r="B321" s="3"/>
      <c r="F321" s="3"/>
    </row>
    <row r="322" spans="2:6" x14ac:dyDescent="0.2">
      <c r="B322" s="3"/>
      <c r="F322" s="3"/>
    </row>
    <row r="323" spans="2:6" x14ac:dyDescent="0.2">
      <c r="B323" s="3"/>
      <c r="F323" s="3"/>
    </row>
    <row r="324" spans="2:6" x14ac:dyDescent="0.2">
      <c r="B324" s="3"/>
      <c r="F324" s="3"/>
    </row>
    <row r="325" spans="2:6" x14ac:dyDescent="0.2">
      <c r="B325" s="3"/>
      <c r="F325" s="3"/>
    </row>
    <row r="326" spans="2:6" x14ac:dyDescent="0.2">
      <c r="B326" s="3"/>
      <c r="F326" s="3"/>
    </row>
    <row r="327" spans="2:6" x14ac:dyDescent="0.2">
      <c r="B327" s="3"/>
      <c r="F327" s="3"/>
    </row>
    <row r="328" spans="2:6" x14ac:dyDescent="0.2">
      <c r="B328" s="3"/>
      <c r="F328" s="3"/>
    </row>
    <row r="329" spans="2:6" x14ac:dyDescent="0.2">
      <c r="B329" s="3"/>
      <c r="F329" s="3"/>
    </row>
    <row r="330" spans="2:6" x14ac:dyDescent="0.2">
      <c r="B330" s="3"/>
      <c r="F330" s="3"/>
    </row>
    <row r="331" spans="2:6" x14ac:dyDescent="0.2">
      <c r="B331" s="3"/>
      <c r="F331" s="3"/>
    </row>
    <row r="332" spans="2:6" x14ac:dyDescent="0.2">
      <c r="B332" s="3"/>
      <c r="F332" s="3"/>
    </row>
    <row r="333" spans="2:6" x14ac:dyDescent="0.2">
      <c r="B333" s="3"/>
      <c r="F333" s="3"/>
    </row>
    <row r="334" spans="2:6" x14ac:dyDescent="0.2">
      <c r="B334" s="3"/>
      <c r="F334" s="3"/>
    </row>
    <row r="335" spans="2:6" x14ac:dyDescent="0.2">
      <c r="B335" s="3"/>
      <c r="F335" s="3"/>
    </row>
    <row r="336" spans="2:6" x14ac:dyDescent="0.2">
      <c r="B336" s="3"/>
      <c r="F336" s="3"/>
    </row>
    <row r="337" spans="2:6" x14ac:dyDescent="0.2">
      <c r="B337" s="3"/>
      <c r="F337" s="3"/>
    </row>
    <row r="338" spans="2:6" x14ac:dyDescent="0.2">
      <c r="B338" s="3"/>
      <c r="F338" s="3"/>
    </row>
    <row r="339" spans="2:6" x14ac:dyDescent="0.2">
      <c r="B339" s="3"/>
      <c r="F339" s="3"/>
    </row>
    <row r="340" spans="2:6" x14ac:dyDescent="0.2">
      <c r="B340" s="3"/>
      <c r="F340" s="3"/>
    </row>
    <row r="341" spans="2:6" x14ac:dyDescent="0.2">
      <c r="B341" s="3"/>
      <c r="F341" s="3"/>
    </row>
    <row r="342" spans="2:6" x14ac:dyDescent="0.2">
      <c r="B342" s="3"/>
      <c r="F342" s="3"/>
    </row>
    <row r="343" spans="2:6" x14ac:dyDescent="0.2">
      <c r="B343" s="3"/>
      <c r="F343" s="3"/>
    </row>
    <row r="344" spans="2:6" x14ac:dyDescent="0.2">
      <c r="B344" s="3"/>
      <c r="F344" s="3"/>
    </row>
    <row r="345" spans="2:6" x14ac:dyDescent="0.2">
      <c r="B345" s="3"/>
      <c r="F345" s="3"/>
    </row>
    <row r="346" spans="2:6" x14ac:dyDescent="0.2">
      <c r="B346" s="3"/>
      <c r="F346" s="3"/>
    </row>
    <row r="347" spans="2:6" x14ac:dyDescent="0.2">
      <c r="B347" s="3"/>
      <c r="F347" s="3"/>
    </row>
    <row r="348" spans="2:6" x14ac:dyDescent="0.2">
      <c r="B348" s="3"/>
      <c r="F348" s="3"/>
    </row>
    <row r="349" spans="2:6" x14ac:dyDescent="0.2">
      <c r="B349" s="3"/>
      <c r="F349" s="3"/>
    </row>
    <row r="350" spans="2:6" x14ac:dyDescent="0.2">
      <c r="B350" s="3"/>
      <c r="F350" s="3"/>
    </row>
    <row r="351" spans="2:6" x14ac:dyDescent="0.2">
      <c r="B351" s="3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  <row r="753" spans="2:6" x14ac:dyDescent="0.2">
      <c r="B753" s="3"/>
      <c r="F753" s="3"/>
    </row>
    <row r="754" spans="2:6" x14ac:dyDescent="0.2">
      <c r="B754" s="3"/>
      <c r="F754" s="3"/>
    </row>
    <row r="755" spans="2:6" x14ac:dyDescent="0.2">
      <c r="B755" s="3"/>
      <c r="F755" s="3"/>
    </row>
    <row r="756" spans="2:6" x14ac:dyDescent="0.2">
      <c r="B756" s="3"/>
      <c r="F756" s="3"/>
    </row>
    <row r="757" spans="2:6" x14ac:dyDescent="0.2">
      <c r="B757" s="3"/>
      <c r="F757" s="3"/>
    </row>
    <row r="758" spans="2:6" x14ac:dyDescent="0.2">
      <c r="B758" s="3"/>
      <c r="F758" s="3"/>
    </row>
    <row r="759" spans="2:6" x14ac:dyDescent="0.2">
      <c r="B759" s="3"/>
      <c r="F759" s="3"/>
    </row>
    <row r="760" spans="2:6" x14ac:dyDescent="0.2">
      <c r="B760" s="3"/>
      <c r="F760" s="3"/>
    </row>
    <row r="761" spans="2:6" x14ac:dyDescent="0.2">
      <c r="B761" s="3"/>
      <c r="F761" s="3"/>
    </row>
    <row r="762" spans="2:6" x14ac:dyDescent="0.2">
      <c r="B762" s="3"/>
      <c r="F762" s="3"/>
    </row>
    <row r="763" spans="2:6" x14ac:dyDescent="0.2">
      <c r="B763" s="3"/>
      <c r="F763" s="3"/>
    </row>
    <row r="764" spans="2:6" x14ac:dyDescent="0.2">
      <c r="B764" s="3"/>
      <c r="F764" s="3"/>
    </row>
    <row r="765" spans="2:6" x14ac:dyDescent="0.2">
      <c r="B765" s="3"/>
      <c r="F765" s="3"/>
    </row>
    <row r="766" spans="2:6" x14ac:dyDescent="0.2">
      <c r="B766" s="3"/>
      <c r="F766" s="3"/>
    </row>
    <row r="767" spans="2:6" x14ac:dyDescent="0.2">
      <c r="B767" s="3"/>
      <c r="F767" s="3"/>
    </row>
    <row r="768" spans="2:6" x14ac:dyDescent="0.2">
      <c r="B768" s="3"/>
      <c r="F768" s="3"/>
    </row>
    <row r="769" spans="2:6" x14ac:dyDescent="0.2">
      <c r="B769" s="3"/>
      <c r="F769" s="3"/>
    </row>
    <row r="770" spans="2:6" x14ac:dyDescent="0.2">
      <c r="B770" s="3"/>
      <c r="F770" s="3"/>
    </row>
    <row r="771" spans="2:6" x14ac:dyDescent="0.2">
      <c r="B771" s="3"/>
      <c r="F771" s="3"/>
    </row>
    <row r="772" spans="2:6" x14ac:dyDescent="0.2">
      <c r="B772" s="3"/>
      <c r="F772" s="3"/>
    </row>
    <row r="773" spans="2:6" x14ac:dyDescent="0.2">
      <c r="B773" s="3"/>
      <c r="F773" s="3"/>
    </row>
    <row r="774" spans="2:6" x14ac:dyDescent="0.2">
      <c r="B774" s="3"/>
      <c r="F774" s="3"/>
    </row>
    <row r="775" spans="2:6" x14ac:dyDescent="0.2">
      <c r="B775" s="3"/>
      <c r="F775" s="3"/>
    </row>
    <row r="776" spans="2:6" x14ac:dyDescent="0.2">
      <c r="B776" s="3"/>
      <c r="F776" s="3"/>
    </row>
    <row r="777" spans="2:6" x14ac:dyDescent="0.2">
      <c r="B777" s="3"/>
      <c r="F777" s="3"/>
    </row>
    <row r="778" spans="2:6" x14ac:dyDescent="0.2">
      <c r="B778" s="3"/>
      <c r="F778" s="3"/>
    </row>
    <row r="779" spans="2:6" x14ac:dyDescent="0.2">
      <c r="B779" s="3"/>
      <c r="F779" s="3"/>
    </row>
    <row r="780" spans="2:6" x14ac:dyDescent="0.2">
      <c r="B780" s="3"/>
      <c r="F780" s="3"/>
    </row>
    <row r="781" spans="2:6" x14ac:dyDescent="0.2">
      <c r="B781" s="3"/>
      <c r="F781" s="3"/>
    </row>
    <row r="782" spans="2:6" x14ac:dyDescent="0.2">
      <c r="B782" s="3"/>
      <c r="F782" s="3"/>
    </row>
    <row r="783" spans="2:6" x14ac:dyDescent="0.2">
      <c r="B783" s="3"/>
      <c r="F783" s="3"/>
    </row>
    <row r="784" spans="2:6" x14ac:dyDescent="0.2">
      <c r="B784" s="3"/>
      <c r="F784" s="3"/>
    </row>
    <row r="785" spans="2:6" x14ac:dyDescent="0.2">
      <c r="B785" s="3"/>
      <c r="F785" s="3"/>
    </row>
    <row r="786" spans="2:6" x14ac:dyDescent="0.2">
      <c r="B786" s="3"/>
      <c r="F786" s="3"/>
    </row>
    <row r="787" spans="2:6" x14ac:dyDescent="0.2">
      <c r="B787" s="3"/>
      <c r="F787" s="3"/>
    </row>
    <row r="788" spans="2:6" x14ac:dyDescent="0.2">
      <c r="B788" s="3"/>
      <c r="F788" s="3"/>
    </row>
    <row r="789" spans="2:6" x14ac:dyDescent="0.2">
      <c r="B789" s="3"/>
      <c r="F789" s="3"/>
    </row>
    <row r="790" spans="2:6" x14ac:dyDescent="0.2">
      <c r="B790" s="3"/>
      <c r="F790" s="3"/>
    </row>
    <row r="791" spans="2:6" x14ac:dyDescent="0.2">
      <c r="B791" s="3"/>
      <c r="F791" s="3"/>
    </row>
    <row r="792" spans="2:6" x14ac:dyDescent="0.2">
      <c r="B792" s="3"/>
      <c r="F792" s="3"/>
    </row>
    <row r="793" spans="2:6" x14ac:dyDescent="0.2">
      <c r="B793" s="3"/>
      <c r="F793" s="3"/>
    </row>
    <row r="794" spans="2:6" x14ac:dyDescent="0.2">
      <c r="B794" s="3"/>
      <c r="F794" s="3"/>
    </row>
    <row r="795" spans="2:6" x14ac:dyDescent="0.2">
      <c r="B795" s="3"/>
      <c r="F795" s="3"/>
    </row>
    <row r="796" spans="2:6" x14ac:dyDescent="0.2">
      <c r="B796" s="3"/>
      <c r="F796" s="3"/>
    </row>
    <row r="797" spans="2:6" x14ac:dyDescent="0.2">
      <c r="B797" s="3"/>
      <c r="F797" s="3"/>
    </row>
    <row r="798" spans="2:6" x14ac:dyDescent="0.2">
      <c r="B798" s="3"/>
      <c r="F798" s="3"/>
    </row>
    <row r="799" spans="2:6" x14ac:dyDescent="0.2">
      <c r="B799" s="3"/>
      <c r="F799" s="3"/>
    </row>
    <row r="800" spans="2:6" x14ac:dyDescent="0.2">
      <c r="B800" s="3"/>
      <c r="F800" s="3"/>
    </row>
    <row r="801" spans="2:6" x14ac:dyDescent="0.2">
      <c r="B801" s="3"/>
      <c r="F801" s="3"/>
    </row>
    <row r="802" spans="2:6" x14ac:dyDescent="0.2">
      <c r="B802" s="3"/>
      <c r="F802" s="3"/>
    </row>
    <row r="803" spans="2:6" x14ac:dyDescent="0.2">
      <c r="B803" s="3"/>
      <c r="F803" s="3"/>
    </row>
    <row r="804" spans="2:6" x14ac:dyDescent="0.2">
      <c r="B804" s="3"/>
      <c r="F804" s="3"/>
    </row>
    <row r="805" spans="2:6" x14ac:dyDescent="0.2">
      <c r="B805" s="3"/>
      <c r="F805" s="3"/>
    </row>
    <row r="806" spans="2:6" x14ac:dyDescent="0.2">
      <c r="B806" s="3"/>
      <c r="F806" s="3"/>
    </row>
    <row r="807" spans="2:6" x14ac:dyDescent="0.2">
      <c r="B807" s="3"/>
      <c r="F807" s="3"/>
    </row>
    <row r="808" spans="2:6" x14ac:dyDescent="0.2">
      <c r="B808" s="3"/>
      <c r="F808" s="3"/>
    </row>
    <row r="809" spans="2:6" x14ac:dyDescent="0.2">
      <c r="B809" s="3"/>
      <c r="F809" s="3"/>
    </row>
  </sheetData>
  <phoneticPr fontId="7" type="noConversion"/>
  <hyperlinks>
    <hyperlink ref="P12" r:id="rId1" display="http://www.bav-astro.de/sfs/BAVM_link.php?BAVMnr=215" xr:uid="{00000000-0004-0000-0100-000000000000}"/>
    <hyperlink ref="P19" r:id="rId2" display="http://www.bav-astro.de/sfs/BAVM_link.php?BAVMnr=225" xr:uid="{00000000-0004-0000-0100-000001000000}"/>
    <hyperlink ref="P13" r:id="rId3" display="http://var.astro.cz/oejv/issues/oejv0160.pdf" xr:uid="{00000000-0004-0000-0100-000002000000}"/>
    <hyperlink ref="P14" r:id="rId4" display="http://www.bav-astro.de/sfs/BAVM_link.php?BAVMnr=238" xr:uid="{00000000-0004-0000-0100-000003000000}"/>
    <hyperlink ref="P15" r:id="rId5" display="http://www.bav-astro.de/sfs/BAVM_link.php?BAVMnr=239" xr:uid="{00000000-0004-0000-0100-000004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2023-08-18T07:37:42Z</dcterms:modified>
</cp:coreProperties>
</file>