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360" windowHeight="123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<sst xmlns="http://schemas.openxmlformats.org/spreadsheetml/2006/main" count="93" uniqueCount="80">
  <si>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</si>
  <si>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</si>
  <si>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</si>
  <si>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</si>
  <si>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</si>
  <si>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</si>
  <si>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</si>
  <si>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</si>
  <si>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</si>
  <si>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</si>
  <si>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</si>
  <si>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</si>
  <si>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</si>
  <si>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</si>
  <si>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</si>
  <si>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</si>
  <si>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</si>
  <si>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</si>
  <si>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</si>
  <si>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</si>
  <si>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</si>
  <si>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</si>
  <si>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</si>
  <si>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</si>
  <si>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</si>
  <si>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</si>
  <si>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</si>
  <si>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</si>
  <si>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</si>
  <si>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</si>
  <si>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Bull.50</t>
  </si>
  <si>
    <t>B</t>
  </si>
  <si>
    <t>BBSAG Bull.116</t>
  </si>
  <si>
    <t>II</t>
  </si>
  <si>
    <t>BBSAG</t>
  </si>
  <si>
    <t># of data points:</t>
  </si>
  <si>
    <t xml:space="preserve">CS Vul / GSC 01623-00759  </t>
  </si>
  <si>
    <t>IBVS 5653</t>
  </si>
  <si>
    <t>I</t>
  </si>
  <si>
    <t>EA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</si>
  <si>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</si>
  <si>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</si>
  <si>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</si>
  <si>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</si>
  <si>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</si>
  <si>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</si>
  <si>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6118</t>
  </si>
  <si>
    <t>IBVS</t>
  </si>
  <si>
    <t>Add cycle</t>
  </si>
  <si>
    <t>Old Cycle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</si>
  <si>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</si>
  <si>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</si>
  <si>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</si>
  <si>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</si>
  <si>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</si>
  <si>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</si>
  <si>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</si>
  <si>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</si>
  <si>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</si>
  <si>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</si>
  <si>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</si>
  <si>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2451429.3648 </t>
  </si>
  <si>
    <t> 07.09.1999 20:45 </t>
  </si>
  <si>
    <t> 0.0243 </t>
  </si>
  <si>
    <t>E </t>
  </si>
  <si>
    <t>?</t>
  </si>
  <si>
    <t> R.Diethelm </t>
  </si>
  <si>
    <t> BBS 121 </t>
  </si>
  <si>
    <t>2453283.3085 </t>
  </si>
  <si>
    <t> 04.10.2004 19:24 </t>
  </si>
  <si>
    <t> 0.0248 </t>
  </si>
  <si>
    <t> R. Diethelm </t>
  </si>
  <si>
    <t>IBVS 5653 </t>
  </si>
  <si>
    <t>2456542.4893 </t>
  </si>
  <si>
    <t> 06.09.2013 23:44 </t>
  </si>
  <si>
    <t> 0.0303 </t>
  </si>
  <si>
    <t>C </t>
  </si>
  <si>
    <t>-I</t>
  </si>
  <si>
    <t> F.Agerer </t>
  </si>
  <si>
    <t>BAVM 234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</si>
</sst>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 Vul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525"/>
          <c:w val="0.895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4991716"/>
        <c:axId val="2272261"/>
      </c:scatterChart>
      <c:val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 val="autoZero"/>
        <c:crossBetween val="midCat"/>
        <c:dispUnits/>
      </c:valAx>
      <c:valAx>
        <c:axId val="227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25"/>
          <c:y val="0.9305"/>
          <c:w val="0.907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504825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86275" y="0"/>
        <a:ext cx="5038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53" TargetMode="External" /><Relationship Id="rId2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710937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25</v>
      </c>
      <c r="B2" s="12" t="s">
        <v>39</v>
      </c>
    </row>
    <row r="4" spans="1:4" ht="14.25" thickBot="1" thickTop="1">
      <c r="A4" s="6" t="s">
        <v>0</v>
      </c>
      <c r="C4" s="3">
        <v>29162.322</v>
      </c>
      <c r="D4" s="4">
        <v>4.37767</v>
      </c>
    </row>
    <row r="5" spans="1:4" ht="13.5" thickTop="1">
      <c r="A5" s="14" t="s">
        <v>40</v>
      </c>
      <c r="B5" s="15"/>
      <c r="C5" s="16">
        <v>-9.5</v>
      </c>
      <c r="D5" s="15" t="s">
        <v>41</v>
      </c>
    </row>
    <row r="6" ht="12.75">
      <c r="A6" s="6" t="s">
        <v>1</v>
      </c>
    </row>
    <row r="7" spans="1:3" ht="12.75">
      <c r="A7" t="s">
        <v>2</v>
      </c>
      <c r="C7">
        <f>+C4</f>
        <v>29162.322</v>
      </c>
    </row>
    <row r="8" spans="1:3" ht="12.75">
      <c r="A8" t="s">
        <v>3</v>
      </c>
      <c r="C8">
        <f>+D4</f>
        <v>4.37767</v>
      </c>
    </row>
    <row r="9" spans="1:4" ht="12.75">
      <c r="A9" s="30" t="s">
        <v>45</v>
      </c>
      <c r="B9" s="31">
        <v>21</v>
      </c>
      <c r="C9" s="19" t="str">
        <f>"F"&amp;B9</f>
        <v>F21</v>
      </c>
      <c r="D9" s="20" t="str">
        <f>"G"&amp;B9</f>
        <v>G21</v>
      </c>
    </row>
    <row r="10" spans="1:5" ht="13.5" thickBot="1">
      <c r="A10" s="15"/>
      <c r="B10" s="15"/>
      <c r="C10" s="5" t="s">
        <v>21</v>
      </c>
      <c r="D10" s="5" t="s">
        <v>22</v>
      </c>
      <c r="E10" s="15"/>
    </row>
    <row r="11" spans="1:5" ht="12.75">
      <c r="A11" s="15" t="s">
        <v>16</v>
      </c>
      <c r="B11" s="15"/>
      <c r="C11" s="17">
        <f ca="1">INTERCEPT(INDIRECT($D$9):G992,INDIRECT($C$9):F992)</f>
        <v>-0.00016714640879551476</v>
      </c>
      <c r="D11" s="18"/>
      <c r="E11" s="15"/>
    </row>
    <row r="12" spans="1:5" ht="12.75">
      <c r="A12" s="15" t="s">
        <v>17</v>
      </c>
      <c r="B12" s="15"/>
      <c r="C12" s="17">
        <f ca="1">SLOPE(INDIRECT($D$9):G992,INDIRECT($C$9):F992)</f>
        <v>4.741474431371484E-06</v>
      </c>
      <c r="D12" s="18"/>
      <c r="E12" s="15"/>
    </row>
    <row r="13" spans="1:5" ht="12.75">
      <c r="A13" s="15" t="s">
        <v>20</v>
      </c>
      <c r="B13" s="15"/>
      <c r="C13" s="18" t="s">
        <v>14</v>
      </c>
      <c r="D13" s="18"/>
      <c r="E13" s="15"/>
    </row>
    <row r="14" spans="1:5" ht="12.75">
      <c r="A14" s="15"/>
      <c r="B14" s="15"/>
      <c r="C14" s="15"/>
      <c r="D14" s="15"/>
      <c r="E14" s="15"/>
    </row>
    <row r="15" spans="1:6" ht="12.75">
      <c r="A15" s="21" t="s">
        <v>18</v>
      </c>
      <c r="B15" s="15"/>
      <c r="C15" s="22">
        <f>(C7+C11)+(C8+C12)*INT(MAX(F21:F3533))</f>
        <v>56540.29966603468</v>
      </c>
      <c r="E15" s="23" t="s">
        <v>48</v>
      </c>
      <c r="F15" s="16">
        <v>1</v>
      </c>
    </row>
    <row r="16" spans="1:6" ht="12.75">
      <c r="A16" s="25" t="s">
        <v>4</v>
      </c>
      <c r="B16" s="15"/>
      <c r="C16" s="26">
        <f>+C8+C12</f>
        <v>4.377674741474432</v>
      </c>
      <c r="E16" s="23" t="s">
        <v>42</v>
      </c>
      <c r="F16" s="24">
        <f ca="1">NOW()+15018.5+$C$5/24</f>
        <v>59907.84583831018</v>
      </c>
    </row>
    <row r="17" spans="1:6" ht="13.5" thickBot="1">
      <c r="A17" s="23" t="s">
        <v>35</v>
      </c>
      <c r="B17" s="15"/>
      <c r="C17" s="15">
        <f>COUNT(C21:C2191)</f>
        <v>6</v>
      </c>
      <c r="E17" s="23" t="s">
        <v>49</v>
      </c>
      <c r="F17" s="24">
        <f>ROUND(2*(F16-$C$7)/$C$8,0)/2+F15</f>
        <v>7024.5</v>
      </c>
    </row>
    <row r="18" spans="1:6" ht="14.25" thickBot="1" thickTop="1">
      <c r="A18" s="25" t="s">
        <v>5</v>
      </c>
      <c r="B18" s="15"/>
      <c r="C18" s="28">
        <f>+C15</f>
        <v>56540.29966603468</v>
      </c>
      <c r="D18" s="29">
        <f>+C16</f>
        <v>4.377674741474432</v>
      </c>
      <c r="E18" s="23" t="s">
        <v>43</v>
      </c>
      <c r="F18" s="20">
        <f>ROUND(2*(F16-$C$15)/$C$16,0)/2+F15</f>
        <v>770.5</v>
      </c>
    </row>
    <row r="19" spans="5:6" ht="13.5" thickTop="1">
      <c r="E19" s="23" t="s">
        <v>44</v>
      </c>
      <c r="F19" s="27">
        <f>+$C$15+$C$16*F18-15018.5-$C$5/24</f>
        <v>44895.19388767407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34</v>
      </c>
      <c r="J20" s="8" t="s">
        <v>47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3">
        <v>29162.322</v>
      </c>
      <c r="D21" s="13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-0.00016714640879551476</v>
      </c>
      <c r="Q21" s="2">
        <f aca="true" t="shared" si="4" ref="Q21:Q26">+C21-15018.5</f>
        <v>14143.822</v>
      </c>
    </row>
    <row r="22" spans="1:31" ht="12.75">
      <c r="A22" t="s">
        <v>30</v>
      </c>
      <c r="B22" t="s">
        <v>33</v>
      </c>
      <c r="C22" s="13">
        <v>44486.372</v>
      </c>
      <c r="D22" s="13"/>
      <c r="E22">
        <f t="shared" si="0"/>
        <v>3500.5036926036</v>
      </c>
      <c r="F22">
        <f t="shared" si="1"/>
        <v>3500.5</v>
      </c>
      <c r="G22">
        <f t="shared" si="2"/>
        <v>0.016165000000910368</v>
      </c>
      <c r="I22">
        <f>+G22</f>
        <v>0.016165000000910368</v>
      </c>
      <c r="O22">
        <f t="shared" si="3"/>
        <v>0.016430384838220364</v>
      </c>
      <c r="Q22" s="2">
        <f t="shared" si="4"/>
        <v>29467.872000000003</v>
      </c>
      <c r="AA22">
        <v>10</v>
      </c>
      <c r="AC22" t="s">
        <v>29</v>
      </c>
      <c r="AE22" t="s">
        <v>31</v>
      </c>
    </row>
    <row r="23" spans="1:31" ht="12.75">
      <c r="A23" t="s">
        <v>32</v>
      </c>
      <c r="C23" s="13">
        <v>50722.37</v>
      </c>
      <c r="D23" s="13">
        <v>0.003</v>
      </c>
      <c r="E23">
        <f t="shared" si="0"/>
        <v>4925.0053110444605</v>
      </c>
      <c r="F23">
        <f t="shared" si="1"/>
        <v>4925</v>
      </c>
      <c r="G23">
        <f t="shared" si="2"/>
        <v>0.023250000005646143</v>
      </c>
      <c r="I23">
        <f>+G23</f>
        <v>0.023250000005646143</v>
      </c>
      <c r="O23">
        <f t="shared" si="3"/>
        <v>0.023184615165709042</v>
      </c>
      <c r="Q23" s="2">
        <f t="shared" si="4"/>
        <v>35703.87</v>
      </c>
      <c r="AA23">
        <v>9</v>
      </c>
      <c r="AC23" t="s">
        <v>29</v>
      </c>
      <c r="AE23" t="s">
        <v>31</v>
      </c>
    </row>
    <row r="24" spans="1:17" ht="12.75">
      <c r="A24" s="50" t="s">
        <v>67</v>
      </c>
      <c r="B24" s="52" t="s">
        <v>33</v>
      </c>
      <c r="C24" s="51">
        <v>51429.3648</v>
      </c>
      <c r="D24" s="13"/>
      <c r="E24">
        <f t="shared" si="0"/>
        <v>5086.5055611775215</v>
      </c>
      <c r="F24">
        <f t="shared" si="1"/>
        <v>5086.5</v>
      </c>
      <c r="G24">
        <f t="shared" si="2"/>
        <v>0.024345000005268957</v>
      </c>
      <c r="K24">
        <f>+G24</f>
        <v>0.024345000005268957</v>
      </c>
      <c r="O24">
        <f t="shared" si="3"/>
        <v>0.023950363286375537</v>
      </c>
      <c r="Q24" s="2">
        <f t="shared" si="4"/>
        <v>36410.8648</v>
      </c>
    </row>
    <row r="25" spans="1:17" ht="12.75">
      <c r="A25" s="9" t="s">
        <v>37</v>
      </c>
      <c r="B25" s="10" t="s">
        <v>38</v>
      </c>
      <c r="C25" s="11">
        <v>53283.3085</v>
      </c>
      <c r="D25" s="11">
        <v>0.0005</v>
      </c>
      <c r="E25">
        <f t="shared" si="0"/>
        <v>5510.00566511409</v>
      </c>
      <c r="F25">
        <f t="shared" si="1"/>
        <v>5510</v>
      </c>
      <c r="G25">
        <f t="shared" si="2"/>
        <v>0.02479999999923166</v>
      </c>
      <c r="J25">
        <f>+G25</f>
        <v>0.02479999999923166</v>
      </c>
      <c r="O25">
        <f t="shared" si="3"/>
        <v>0.02595837770806136</v>
      </c>
      <c r="Q25" s="2">
        <f t="shared" si="4"/>
        <v>38264.8085</v>
      </c>
    </row>
    <row r="26" spans="1:17" ht="12.75">
      <c r="A26" s="32" t="s">
        <v>46</v>
      </c>
      <c r="B26" s="33" t="s">
        <v>38</v>
      </c>
      <c r="C26" s="34">
        <v>56542.4893</v>
      </c>
      <c r="D26" s="35">
        <v>0.0018</v>
      </c>
      <c r="E26">
        <f t="shared" si="0"/>
        <v>6254.506918063719</v>
      </c>
      <c r="F26">
        <f t="shared" si="1"/>
        <v>6254.5</v>
      </c>
      <c r="G26">
        <f t="shared" si="2"/>
        <v>0.030285000000731088</v>
      </c>
      <c r="J26">
        <f>+G26</f>
        <v>0.030285000000731088</v>
      </c>
      <c r="O26">
        <f t="shared" si="3"/>
        <v>0.02948840542221743</v>
      </c>
      <c r="Q26" s="2">
        <f t="shared" si="4"/>
        <v>41523.9893</v>
      </c>
    </row>
    <row r="27" spans="3:17" ht="12.75">
      <c r="C27" s="13"/>
      <c r="D27" s="13"/>
      <c r="Q27" s="2"/>
    </row>
    <row r="28" spans="3:4" ht="12.75">
      <c r="C28" s="13"/>
      <c r="D28" s="13"/>
    </row>
    <row r="29" spans="3:4" ht="12.75">
      <c r="C29" s="13"/>
      <c r="D29" s="13"/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1"/>
  <sheetViews>
    <sheetView zoomScalePageLayoutView="0" workbookViewId="0" topLeftCell="A1">
      <selection activeCell="A11" sqref="A11:C11"/>
    </sheetView>
  </sheetViews>
  <sheetFormatPr defaultColWidth="9.140625" defaultRowHeight="12.75"/>
  <cols>
    <col min="1" max="1" width="19.7109375" style="37" customWidth="1"/>
    <col min="2" max="2" width="4.421875" style="15" customWidth="1"/>
    <col min="3" max="3" width="12.7109375" style="37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37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6" t="s">
        <v>50</v>
      </c>
      <c r="I1" s="38" t="s">
        <v>51</v>
      </c>
      <c r="J1" s="39" t="s">
        <v>52</v>
      </c>
    </row>
    <row r="2" spans="9:10" ht="12.75">
      <c r="I2" s="40" t="s">
        <v>53</v>
      </c>
      <c r="J2" s="41" t="s">
        <v>54</v>
      </c>
    </row>
    <row r="3" spans="1:10" ht="12.75">
      <c r="A3" s="42" t="s">
        <v>55</v>
      </c>
      <c r="I3" s="40" t="s">
        <v>56</v>
      </c>
      <c r="J3" s="41" t="s">
        <v>57</v>
      </c>
    </row>
    <row r="4" spans="9:10" ht="12.75">
      <c r="I4" s="40" t="s">
        <v>58</v>
      </c>
      <c r="J4" s="41" t="s">
        <v>57</v>
      </c>
    </row>
    <row r="5" spans="9:10" ht="13.5" thickBot="1">
      <c r="I5" s="43" t="s">
        <v>59</v>
      </c>
      <c r="J5" s="44" t="s">
        <v>60</v>
      </c>
    </row>
    <row r="10" ht="13.5" thickBot="1"/>
    <row r="11" spans="1:16" ht="12.75" customHeight="1" thickBot="1">
      <c r="A11" s="37" t="str">
        <f>P11</f>
        <v> BBS 121 </v>
      </c>
      <c r="B11" s="18" t="str">
        <f>IF(H11=INT(H11),"I","II")</f>
        <v>II</v>
      </c>
      <c r="C11" s="37">
        <f>1*G11</f>
        <v>51429.3648</v>
      </c>
      <c r="D11" s="15" t="str">
        <f>VLOOKUP(F11,I$1:J$5,2,FALSE)</f>
        <v>vis</v>
      </c>
      <c r="E11" s="45">
        <f>VLOOKUP(C11,A!C$21:E$973,3,FALSE)</f>
        <v>5086.5055611775215</v>
      </c>
      <c r="F11" s="18" t="s">
        <v>59</v>
      </c>
      <c r="G11" s="15" t="str">
        <f>MID(I11,3,LEN(I11)-3)</f>
        <v>51429.3648</v>
      </c>
      <c r="H11" s="37">
        <f>1*K11</f>
        <v>5086.5</v>
      </c>
      <c r="I11" s="46" t="s">
        <v>61</v>
      </c>
      <c r="J11" s="47" t="s">
        <v>62</v>
      </c>
      <c r="K11" s="46">
        <v>5086.5</v>
      </c>
      <c r="L11" s="46" t="s">
        <v>63</v>
      </c>
      <c r="M11" s="47" t="s">
        <v>64</v>
      </c>
      <c r="N11" s="47" t="s">
        <v>65</v>
      </c>
      <c r="O11" s="48" t="s">
        <v>66</v>
      </c>
      <c r="P11" s="48" t="s">
        <v>67</v>
      </c>
    </row>
    <row r="12" spans="1:16" ht="12.75" customHeight="1" thickBot="1">
      <c r="A12" s="37" t="str">
        <f>P12</f>
        <v>IBVS 5653 </v>
      </c>
      <c r="B12" s="18" t="str">
        <f>IF(H12=INT(H12),"I","II")</f>
        <v>I</v>
      </c>
      <c r="C12" s="37">
        <f>1*G12</f>
        <v>53283.3085</v>
      </c>
      <c r="D12" s="15" t="str">
        <f>VLOOKUP(F12,I$1:J$5,2,FALSE)</f>
        <v>vis</v>
      </c>
      <c r="E12" s="45">
        <f>VLOOKUP(C12,A!C$21:E$973,3,FALSE)</f>
        <v>5510.00566511409</v>
      </c>
      <c r="F12" s="18" t="s">
        <v>59</v>
      </c>
      <c r="G12" s="15" t="str">
        <f>MID(I12,3,LEN(I12)-3)</f>
        <v>53283.3085</v>
      </c>
      <c r="H12" s="37">
        <f>1*K12</f>
        <v>5510</v>
      </c>
      <c r="I12" s="46" t="s">
        <v>68</v>
      </c>
      <c r="J12" s="47" t="s">
        <v>69</v>
      </c>
      <c r="K12" s="46">
        <v>5510</v>
      </c>
      <c r="L12" s="46" t="s">
        <v>70</v>
      </c>
      <c r="M12" s="47" t="s">
        <v>64</v>
      </c>
      <c r="N12" s="47" t="s">
        <v>65</v>
      </c>
      <c r="O12" s="48" t="s">
        <v>71</v>
      </c>
      <c r="P12" s="49" t="s">
        <v>72</v>
      </c>
    </row>
    <row r="13" spans="1:16" ht="12.75" customHeight="1" thickBot="1">
      <c r="A13" s="37" t="str">
        <f>P13</f>
        <v>BAVM 234 </v>
      </c>
      <c r="B13" s="18" t="str">
        <f>IF(H13=INT(H13),"I","II")</f>
        <v>II</v>
      </c>
      <c r="C13" s="37">
        <f>1*G13</f>
        <v>56542.4893</v>
      </c>
      <c r="D13" s="15" t="str">
        <f>VLOOKUP(F13,I$1:J$5,2,FALSE)</f>
        <v>vis</v>
      </c>
      <c r="E13" s="45">
        <f>VLOOKUP(C13,A!C$21:E$973,3,FALSE)</f>
        <v>6254.506918063719</v>
      </c>
      <c r="F13" s="18" t="s">
        <v>59</v>
      </c>
      <c r="G13" s="15" t="str">
        <f>MID(I13,3,LEN(I13)-3)</f>
        <v>56542.4893</v>
      </c>
      <c r="H13" s="37">
        <f>1*K13</f>
        <v>6254.5</v>
      </c>
      <c r="I13" s="46" t="s">
        <v>73</v>
      </c>
      <c r="J13" s="47" t="s">
        <v>74</v>
      </c>
      <c r="K13" s="46">
        <v>6254.5</v>
      </c>
      <c r="L13" s="46" t="s">
        <v>75</v>
      </c>
      <c r="M13" s="47" t="s">
        <v>76</v>
      </c>
      <c r="N13" s="47" t="s">
        <v>77</v>
      </c>
      <c r="O13" s="48" t="s">
        <v>78</v>
      </c>
      <c r="P13" s="49" t="s">
        <v>79</v>
      </c>
    </row>
    <row r="14" spans="2:6" ht="12.75">
      <c r="B14" s="18"/>
      <c r="E14" s="45"/>
      <c r="F14" s="18"/>
    </row>
    <row r="15" spans="2:6" ht="12.75">
      <c r="B15" s="18"/>
      <c r="E15" s="45"/>
      <c r="F15" s="18"/>
    </row>
    <row r="16" spans="2:6" ht="12.75">
      <c r="B16" s="18"/>
      <c r="E16" s="45"/>
      <c r="F16" s="18"/>
    </row>
    <row r="17" spans="2:6" ht="12.75">
      <c r="B17" s="18"/>
      <c r="E17" s="45"/>
      <c r="F17" s="18"/>
    </row>
    <row r="18" spans="2:6" ht="12.75">
      <c r="B18" s="18"/>
      <c r="E18" s="45"/>
      <c r="F18" s="18"/>
    </row>
    <row r="19" spans="2:6" ht="12.75">
      <c r="B19" s="18"/>
      <c r="E19" s="45"/>
      <c r="F19" s="18"/>
    </row>
    <row r="20" spans="2:6" ht="12.75">
      <c r="B20" s="18"/>
      <c r="E20" s="45"/>
      <c r="F20" s="18"/>
    </row>
    <row r="21" spans="2:6" ht="12.75">
      <c r="B21" s="18"/>
      <c r="E21" s="45"/>
      <c r="F21" s="18"/>
    </row>
    <row r="22" spans="2:6" ht="12.75">
      <c r="B22" s="18"/>
      <c r="E22" s="45"/>
      <c r="F22" s="18"/>
    </row>
    <row r="23" spans="2:6" ht="12.75">
      <c r="B23" s="18"/>
      <c r="E23" s="45"/>
      <c r="F23" s="18"/>
    </row>
    <row r="24" spans="2:6" ht="12.75">
      <c r="B24" s="18"/>
      <c r="E24" s="45"/>
      <c r="F24" s="18"/>
    </row>
    <row r="25" spans="2:6" ht="12.75">
      <c r="B25" s="18"/>
      <c r="E25" s="45"/>
      <c r="F25" s="18"/>
    </row>
    <row r="26" spans="2:6" ht="12.75">
      <c r="B26" s="18"/>
      <c r="E26" s="45"/>
      <c r="F26" s="18"/>
    </row>
    <row r="27" spans="2:6" ht="12.75">
      <c r="B27" s="18"/>
      <c r="E27" s="45"/>
      <c r="F27" s="18"/>
    </row>
    <row r="28" spans="2:6" ht="12.75">
      <c r="B28" s="18"/>
      <c r="E28" s="45"/>
      <c r="F28" s="18"/>
    </row>
    <row r="29" spans="2:6" ht="12.75">
      <c r="B29" s="18"/>
      <c r="E29" s="45"/>
      <c r="F29" s="18"/>
    </row>
    <row r="30" spans="2:6" ht="12.75">
      <c r="B30" s="18"/>
      <c r="E30" s="45"/>
      <c r="F30" s="18"/>
    </row>
    <row r="31" spans="2:6" ht="12.75">
      <c r="B31" s="18"/>
      <c r="E31" s="45"/>
      <c r="F31" s="18"/>
    </row>
    <row r="32" spans="2:6" ht="12.75">
      <c r="B32" s="18"/>
      <c r="E32" s="45"/>
      <c r="F32" s="18"/>
    </row>
    <row r="33" spans="2:6" ht="12.75">
      <c r="B33" s="18"/>
      <c r="E33" s="45"/>
      <c r="F33" s="18"/>
    </row>
    <row r="34" spans="2:6" ht="12.75">
      <c r="B34" s="18"/>
      <c r="E34" s="45"/>
      <c r="F34" s="18"/>
    </row>
    <row r="35" spans="2:6" ht="12.75">
      <c r="B35" s="18"/>
      <c r="E35" s="45"/>
      <c r="F35" s="18"/>
    </row>
    <row r="36" spans="2:6" ht="12.75">
      <c r="B36" s="18"/>
      <c r="E36" s="45"/>
      <c r="F36" s="18"/>
    </row>
    <row r="37" spans="2:6" ht="12.75">
      <c r="B37" s="18"/>
      <c r="E37" s="45"/>
      <c r="F37" s="18"/>
    </row>
    <row r="38" spans="2:6" ht="12.75">
      <c r="B38" s="18"/>
      <c r="E38" s="45"/>
      <c r="F38" s="18"/>
    </row>
    <row r="39" spans="2:6" ht="12.75">
      <c r="B39" s="18"/>
      <c r="E39" s="45"/>
      <c r="F39" s="18"/>
    </row>
    <row r="40" spans="2:6" ht="12.75">
      <c r="B40" s="18"/>
      <c r="E40" s="45"/>
      <c r="F40" s="18"/>
    </row>
    <row r="41" spans="2:6" ht="12.75">
      <c r="B41" s="18"/>
      <c r="E41" s="45"/>
      <c r="F41" s="18"/>
    </row>
    <row r="42" spans="2:6" ht="12.75">
      <c r="B42" s="18"/>
      <c r="E42" s="45"/>
      <c r="F42" s="18"/>
    </row>
    <row r="43" spans="2:6" ht="12.75">
      <c r="B43" s="18"/>
      <c r="E43" s="45"/>
      <c r="F43" s="18"/>
    </row>
    <row r="44" spans="2:6" ht="12.75">
      <c r="B44" s="18"/>
      <c r="E44" s="45"/>
      <c r="F44" s="18"/>
    </row>
    <row r="45" spans="2:6" ht="12.75">
      <c r="B45" s="18"/>
      <c r="E45" s="45"/>
      <c r="F45" s="18"/>
    </row>
    <row r="46" spans="2:6" ht="12.75">
      <c r="B46" s="18"/>
      <c r="E46" s="45"/>
      <c r="F46" s="18"/>
    </row>
    <row r="47" spans="2:6" ht="12.75">
      <c r="B47" s="18"/>
      <c r="E47" s="45"/>
      <c r="F47" s="18"/>
    </row>
    <row r="48" spans="2:6" ht="12.75">
      <c r="B48" s="18"/>
      <c r="E48" s="45"/>
      <c r="F48" s="18"/>
    </row>
    <row r="49" spans="2:6" ht="12.75">
      <c r="B49" s="18"/>
      <c r="E49" s="45"/>
      <c r="F49" s="18"/>
    </row>
    <row r="50" spans="2:6" ht="12.75">
      <c r="B50" s="18"/>
      <c r="E50" s="45"/>
      <c r="F50" s="18"/>
    </row>
    <row r="51" spans="2:6" ht="12.75">
      <c r="B51" s="18"/>
      <c r="E51" s="45"/>
      <c r="F51" s="18"/>
    </row>
    <row r="52" spans="2:6" ht="12.75">
      <c r="B52" s="18"/>
      <c r="E52" s="45"/>
      <c r="F52" s="18"/>
    </row>
    <row r="53" spans="2:6" ht="12.75">
      <c r="B53" s="18"/>
      <c r="E53" s="45"/>
      <c r="F53" s="18"/>
    </row>
    <row r="54" spans="2:6" ht="12.75">
      <c r="B54" s="18"/>
      <c r="F54" s="18"/>
    </row>
    <row r="55" spans="2:6" ht="12.75">
      <c r="B55" s="18"/>
      <c r="F55" s="18"/>
    </row>
    <row r="56" spans="2:6" ht="12.75">
      <c r="B56" s="18"/>
      <c r="F56" s="18"/>
    </row>
    <row r="57" spans="2:6" ht="12.75">
      <c r="B57" s="18"/>
      <c r="F57" s="18"/>
    </row>
    <row r="58" spans="2:6" ht="12.75">
      <c r="B58" s="18"/>
      <c r="F58" s="18"/>
    </row>
    <row r="59" spans="2:6" ht="12.75">
      <c r="B59" s="18"/>
      <c r="F59" s="18"/>
    </row>
    <row r="60" spans="2:6" ht="12.75">
      <c r="B60" s="18"/>
      <c r="F60" s="18"/>
    </row>
    <row r="61" spans="2:6" ht="12.75">
      <c r="B61" s="18"/>
      <c r="F61" s="18"/>
    </row>
    <row r="62" spans="2:6" ht="12.75">
      <c r="B62" s="18"/>
      <c r="F62" s="18"/>
    </row>
    <row r="63" spans="2:6" ht="12.75">
      <c r="B63" s="18"/>
      <c r="F63" s="18"/>
    </row>
    <row r="64" spans="2:6" ht="12.75">
      <c r="B64" s="18"/>
      <c r="F64" s="18"/>
    </row>
    <row r="65" spans="2:6" ht="12.75">
      <c r="B65" s="18"/>
      <c r="F65" s="18"/>
    </row>
    <row r="66" spans="2:6" ht="12.75">
      <c r="B66" s="18"/>
      <c r="F66" s="18"/>
    </row>
    <row r="67" spans="2:6" ht="12.75">
      <c r="B67" s="18"/>
      <c r="F67" s="18"/>
    </row>
    <row r="68" spans="2:6" ht="12.75">
      <c r="B68" s="18"/>
      <c r="F68" s="18"/>
    </row>
    <row r="69" spans="2:6" ht="12.75">
      <c r="B69" s="18"/>
      <c r="F69" s="18"/>
    </row>
    <row r="70" spans="2:6" ht="12.75">
      <c r="B70" s="18"/>
      <c r="F70" s="18"/>
    </row>
    <row r="71" spans="2:6" ht="12.75">
      <c r="B71" s="18"/>
      <c r="F71" s="18"/>
    </row>
    <row r="72" spans="2:6" ht="12.75">
      <c r="B72" s="18"/>
      <c r="F72" s="18"/>
    </row>
    <row r="73" spans="2:6" ht="12.75">
      <c r="B73" s="18"/>
      <c r="F73" s="18"/>
    </row>
    <row r="74" spans="2:6" ht="12.75">
      <c r="B74" s="18"/>
      <c r="F74" s="18"/>
    </row>
    <row r="75" spans="2:6" ht="12.75">
      <c r="B75" s="18"/>
      <c r="F75" s="18"/>
    </row>
    <row r="76" spans="2:6" ht="12.75">
      <c r="B76" s="18"/>
      <c r="F76" s="18"/>
    </row>
    <row r="77" spans="2:6" ht="12.75">
      <c r="B77" s="18"/>
      <c r="F77" s="18"/>
    </row>
    <row r="78" spans="2:6" ht="12.75">
      <c r="B78" s="18"/>
      <c r="F78" s="18"/>
    </row>
    <row r="79" spans="2:6" ht="12.75">
      <c r="B79" s="18"/>
      <c r="F79" s="18"/>
    </row>
    <row r="80" spans="2:6" ht="12.75">
      <c r="B80" s="18"/>
      <c r="F80" s="18"/>
    </row>
    <row r="81" spans="2:6" ht="12.75">
      <c r="B81" s="18"/>
      <c r="F81" s="18"/>
    </row>
    <row r="82" spans="2:6" ht="12.75">
      <c r="B82" s="18"/>
      <c r="F82" s="18"/>
    </row>
    <row r="83" spans="2:6" ht="12.75">
      <c r="B83" s="18"/>
      <c r="F83" s="18"/>
    </row>
    <row r="84" spans="2:6" ht="12.75">
      <c r="B84" s="18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  <row r="745" spans="2:6" ht="12.75">
      <c r="B745" s="18"/>
      <c r="F745" s="18"/>
    </row>
    <row r="746" spans="2:6" ht="12.75">
      <c r="B746" s="18"/>
      <c r="F746" s="18"/>
    </row>
    <row r="747" spans="2:6" ht="12.75">
      <c r="B747" s="18"/>
      <c r="F747" s="18"/>
    </row>
    <row r="748" spans="2:6" ht="12.75">
      <c r="B748" s="18"/>
      <c r="F748" s="18"/>
    </row>
    <row r="749" spans="2:6" ht="12.75">
      <c r="B749" s="18"/>
      <c r="F749" s="18"/>
    </row>
    <row r="750" spans="2:6" ht="12.75">
      <c r="B750" s="18"/>
      <c r="F750" s="18"/>
    </row>
    <row r="751" spans="2:6" ht="12.75">
      <c r="B751" s="18"/>
      <c r="F751" s="18"/>
    </row>
    <row r="752" spans="2:6" ht="12.75">
      <c r="B752" s="18"/>
      <c r="F752" s="18"/>
    </row>
    <row r="753" spans="2:6" ht="12.75">
      <c r="B753" s="18"/>
      <c r="F753" s="18"/>
    </row>
    <row r="754" spans="2:6" ht="12.75">
      <c r="B754" s="18"/>
      <c r="F754" s="18"/>
    </row>
    <row r="755" spans="2:6" ht="12.75">
      <c r="B755" s="18"/>
      <c r="F755" s="18"/>
    </row>
    <row r="756" spans="2:6" ht="12.75">
      <c r="B756" s="18"/>
      <c r="F756" s="18"/>
    </row>
    <row r="757" spans="2:6" ht="12.75">
      <c r="B757" s="18"/>
      <c r="F757" s="18"/>
    </row>
    <row r="758" spans="2:6" ht="12.75">
      <c r="B758" s="18"/>
      <c r="F758" s="18"/>
    </row>
    <row r="759" spans="2:6" ht="12.75">
      <c r="B759" s="18"/>
      <c r="F759" s="18"/>
    </row>
    <row r="760" spans="2:6" ht="12.75">
      <c r="B760" s="18"/>
      <c r="F760" s="18"/>
    </row>
    <row r="761" spans="2:6" ht="12.75">
      <c r="B761" s="18"/>
      <c r="F761" s="18"/>
    </row>
    <row r="762" spans="2:6" ht="12.75">
      <c r="B762" s="18"/>
      <c r="F762" s="18"/>
    </row>
    <row r="763" spans="2:6" ht="12.75">
      <c r="B763" s="18"/>
      <c r="F763" s="18"/>
    </row>
    <row r="764" spans="2:6" ht="12.75">
      <c r="B764" s="18"/>
      <c r="F764" s="18"/>
    </row>
    <row r="765" spans="2:6" ht="12.75">
      <c r="B765" s="18"/>
      <c r="F765" s="18"/>
    </row>
    <row r="766" spans="2:6" ht="12.75">
      <c r="B766" s="18"/>
      <c r="F766" s="18"/>
    </row>
    <row r="767" spans="2:6" ht="12.75">
      <c r="B767" s="18"/>
      <c r="F767" s="18"/>
    </row>
    <row r="768" spans="2:6" ht="12.75">
      <c r="B768" s="18"/>
      <c r="F768" s="18"/>
    </row>
    <row r="769" spans="2:6" ht="12.75">
      <c r="B769" s="18"/>
      <c r="F769" s="18"/>
    </row>
    <row r="770" spans="2:6" ht="12.75">
      <c r="B770" s="18"/>
      <c r="F770" s="18"/>
    </row>
    <row r="771" spans="2:6" ht="12.75">
      <c r="B771" s="18"/>
      <c r="F771" s="18"/>
    </row>
    <row r="772" spans="2:6" ht="12.75">
      <c r="B772" s="18"/>
      <c r="F772" s="18"/>
    </row>
    <row r="773" spans="2:6" ht="12.75">
      <c r="B773" s="18"/>
      <c r="F773" s="18"/>
    </row>
    <row r="774" spans="2:6" ht="12.75">
      <c r="B774" s="18"/>
      <c r="F774" s="18"/>
    </row>
    <row r="775" spans="2:6" ht="12.75">
      <c r="B775" s="18"/>
      <c r="F775" s="18"/>
    </row>
    <row r="776" spans="2:6" ht="12.75">
      <c r="B776" s="18"/>
      <c r="F776" s="18"/>
    </row>
    <row r="777" spans="2:6" ht="12.75">
      <c r="B777" s="18"/>
      <c r="F777" s="18"/>
    </row>
    <row r="778" spans="2:6" ht="12.75">
      <c r="B778" s="18"/>
      <c r="F778" s="18"/>
    </row>
    <row r="779" spans="2:6" ht="12.75">
      <c r="B779" s="18"/>
      <c r="F779" s="18"/>
    </row>
    <row r="780" spans="2:6" ht="12.75">
      <c r="B780" s="18"/>
      <c r="F780" s="18"/>
    </row>
    <row r="781" spans="2:6" ht="12.75">
      <c r="B781" s="18"/>
      <c r="F781" s="18"/>
    </row>
    <row r="782" spans="2:6" ht="12.75">
      <c r="B782" s="18"/>
      <c r="F782" s="18"/>
    </row>
    <row r="783" spans="2:6" ht="12.75">
      <c r="B783" s="18"/>
      <c r="F783" s="18"/>
    </row>
    <row r="784" spans="2:6" ht="12.75">
      <c r="B784" s="18"/>
      <c r="F784" s="18"/>
    </row>
    <row r="785" spans="2:6" ht="12.75">
      <c r="B785" s="18"/>
      <c r="F785" s="18"/>
    </row>
    <row r="786" spans="2:6" ht="12.75">
      <c r="B786" s="18"/>
      <c r="F786" s="18"/>
    </row>
    <row r="787" spans="2:6" ht="12.75">
      <c r="B787" s="18"/>
      <c r="F787" s="18"/>
    </row>
    <row r="788" spans="2:6" ht="12.75">
      <c r="B788" s="18"/>
      <c r="F788" s="18"/>
    </row>
    <row r="789" spans="2:6" ht="12.75">
      <c r="B789" s="18"/>
      <c r="F789" s="18"/>
    </row>
    <row r="790" spans="2:6" ht="12.75">
      <c r="B790" s="18"/>
      <c r="F790" s="18"/>
    </row>
    <row r="791" spans="2:6" ht="12.75">
      <c r="B791" s="18"/>
      <c r="F791" s="18"/>
    </row>
    <row r="792" spans="2:6" ht="12.75">
      <c r="B792" s="18"/>
      <c r="F792" s="18"/>
    </row>
    <row r="793" spans="2:6" ht="12.75">
      <c r="B793" s="18"/>
      <c r="F793" s="18"/>
    </row>
    <row r="794" spans="2:6" ht="12.75">
      <c r="B794" s="18"/>
      <c r="F794" s="18"/>
    </row>
    <row r="795" spans="2:6" ht="12.75">
      <c r="B795" s="18"/>
      <c r="F795" s="18"/>
    </row>
    <row r="796" spans="2:6" ht="12.75">
      <c r="B796" s="18"/>
      <c r="F796" s="18"/>
    </row>
    <row r="797" spans="2:6" ht="12.75">
      <c r="B797" s="18"/>
      <c r="F797" s="18"/>
    </row>
    <row r="798" spans="2:6" ht="12.75">
      <c r="B798" s="18"/>
      <c r="F798" s="18"/>
    </row>
    <row r="799" spans="2:6" ht="12.75">
      <c r="B799" s="18"/>
      <c r="F799" s="18"/>
    </row>
    <row r="800" spans="2:6" ht="12.75">
      <c r="B800" s="18"/>
      <c r="F800" s="18"/>
    </row>
    <row r="801" spans="2:6" ht="12.75">
      <c r="B801" s="18"/>
      <c r="F801" s="18"/>
    </row>
    <row r="802" spans="2:6" ht="12.75">
      <c r="B802" s="18"/>
      <c r="F802" s="18"/>
    </row>
    <row r="803" spans="2:6" ht="12.75">
      <c r="B803" s="18"/>
      <c r="F803" s="18"/>
    </row>
    <row r="804" spans="2:6" ht="12.75">
      <c r="B804" s="18"/>
      <c r="F804" s="18"/>
    </row>
    <row r="805" spans="2:6" ht="12.75">
      <c r="B805" s="18"/>
      <c r="F805" s="18"/>
    </row>
    <row r="806" spans="2:6" ht="12.75">
      <c r="B806" s="18"/>
      <c r="F806" s="18"/>
    </row>
    <row r="807" spans="2:6" ht="12.75">
      <c r="B807" s="18"/>
      <c r="F807" s="18"/>
    </row>
    <row r="808" spans="2:6" ht="12.75">
      <c r="B808" s="18"/>
      <c r="F808" s="18"/>
    </row>
    <row r="809" spans="2:6" ht="12.75">
      <c r="B809" s="18"/>
      <c r="F809" s="18"/>
    </row>
    <row r="810" spans="2:6" ht="12.75">
      <c r="B810" s="18"/>
      <c r="F810" s="18"/>
    </row>
    <row r="811" spans="2:6" ht="12.75">
      <c r="B811" s="18"/>
      <c r="F811" s="18"/>
    </row>
    <row r="812" spans="2:6" ht="12.75">
      <c r="B812" s="18"/>
      <c r="F812" s="18"/>
    </row>
    <row r="813" spans="2:6" ht="12.75">
      <c r="B813" s="18"/>
      <c r="F813" s="18"/>
    </row>
    <row r="814" spans="2:6" ht="12.75">
      <c r="B814" s="18"/>
      <c r="F814" s="18"/>
    </row>
    <row r="815" spans="2:6" ht="12.75">
      <c r="B815" s="18"/>
      <c r="F815" s="18"/>
    </row>
    <row r="816" spans="2:6" ht="12.75">
      <c r="B816" s="18"/>
      <c r="F816" s="18"/>
    </row>
    <row r="817" spans="2:6" ht="12.75">
      <c r="B817" s="18"/>
      <c r="F817" s="18"/>
    </row>
    <row r="818" spans="2:6" ht="12.75">
      <c r="B818" s="18"/>
      <c r="F818" s="18"/>
    </row>
    <row r="819" spans="2:6" ht="12.75">
      <c r="B819" s="18"/>
      <c r="F819" s="18"/>
    </row>
    <row r="820" spans="2:6" ht="12.75">
      <c r="B820" s="18"/>
      <c r="F820" s="18"/>
    </row>
    <row r="821" spans="2:6" ht="12.75">
      <c r="B821" s="18"/>
      <c r="F821" s="18"/>
    </row>
    <row r="822" spans="2:6" ht="12.75">
      <c r="B822" s="18"/>
      <c r="F822" s="18"/>
    </row>
    <row r="823" spans="2:6" ht="12.75">
      <c r="B823" s="18"/>
      <c r="F823" s="18"/>
    </row>
    <row r="824" spans="2:6" ht="12.75">
      <c r="B824" s="18"/>
      <c r="F824" s="18"/>
    </row>
    <row r="825" spans="2:6" ht="12.75">
      <c r="B825" s="18"/>
      <c r="F825" s="18"/>
    </row>
    <row r="826" spans="2:6" ht="12.75">
      <c r="B826" s="18"/>
      <c r="F826" s="18"/>
    </row>
    <row r="827" spans="2:6" ht="12.75">
      <c r="B827" s="18"/>
      <c r="F827" s="18"/>
    </row>
    <row r="828" spans="2:6" ht="12.75">
      <c r="B828" s="18"/>
      <c r="F828" s="18"/>
    </row>
    <row r="829" spans="2:6" ht="12.75">
      <c r="B829" s="18"/>
      <c r="F829" s="18"/>
    </row>
    <row r="830" spans="2:6" ht="12.75">
      <c r="B830" s="18"/>
      <c r="F830" s="18"/>
    </row>
    <row r="831" spans="2:6" ht="12.75">
      <c r="B831" s="18"/>
      <c r="F831" s="18"/>
    </row>
    <row r="832" spans="2:6" ht="12.75">
      <c r="B832" s="18"/>
      <c r="F832" s="18"/>
    </row>
    <row r="833" spans="2:6" ht="12.75">
      <c r="B833" s="18"/>
      <c r="F833" s="18"/>
    </row>
    <row r="834" spans="2:6" ht="12.75">
      <c r="B834" s="18"/>
      <c r="F834" s="18"/>
    </row>
    <row r="835" spans="2:6" ht="12.75">
      <c r="B835" s="18"/>
      <c r="F835" s="18"/>
    </row>
    <row r="836" spans="2:6" ht="12.75">
      <c r="B836" s="18"/>
      <c r="F836" s="18"/>
    </row>
    <row r="837" spans="2:6" ht="12.75">
      <c r="B837" s="18"/>
      <c r="F837" s="18"/>
    </row>
    <row r="838" spans="2:6" ht="12.75">
      <c r="B838" s="18"/>
      <c r="F838" s="18"/>
    </row>
    <row r="839" spans="2:6" ht="12.75">
      <c r="B839" s="18"/>
      <c r="F839" s="18"/>
    </row>
    <row r="840" spans="2:6" ht="12.75">
      <c r="B840" s="18"/>
      <c r="F840" s="18"/>
    </row>
    <row r="841" spans="2:6" ht="12.75">
      <c r="B841" s="18"/>
      <c r="F841" s="18"/>
    </row>
  </sheetData>
  <sheetProtection/>
  <hyperlinks>
    <hyperlink ref="P12" r:id="rId1" display="http://www.konkoly.hu/cgi-bin/IBVS?5653"/>
    <hyperlink ref="P13" r:id="rId2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