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1CE81BF-97A4-42D2-A2B6-7C348106B8FF}" xr6:coauthVersionLast="47" xr6:coauthVersionMax="47" xr10:uidLastSave="{00000000-0000-0000-0000-000000000000}"/>
  <bookViews>
    <workbookView xWindow="13665" yWindow="255" windowWidth="14250" windowHeight="14175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51" i="1" l="1"/>
  <c r="F51" i="1" s="1"/>
  <c r="G51" i="1" s="1"/>
  <c r="K51" i="1" s="1"/>
  <c r="Q51" i="1"/>
  <c r="E53" i="1"/>
  <c r="F53" i="1" s="1"/>
  <c r="G53" i="1" s="1"/>
  <c r="K53" i="1" s="1"/>
  <c r="Q53" i="1"/>
  <c r="E54" i="1"/>
  <c r="F54" i="1" s="1"/>
  <c r="G54" i="1" s="1"/>
  <c r="K54" i="1" s="1"/>
  <c r="Q54" i="1"/>
  <c r="E55" i="1"/>
  <c r="F55" i="1" s="1"/>
  <c r="G55" i="1" s="1"/>
  <c r="K55" i="1" s="1"/>
  <c r="Q55" i="1"/>
  <c r="E56" i="1"/>
  <c r="F56" i="1" s="1"/>
  <c r="G56" i="1" s="1"/>
  <c r="K56" i="1" s="1"/>
  <c r="Q56" i="1"/>
  <c r="E57" i="1"/>
  <c r="F57" i="1" s="1"/>
  <c r="G57" i="1" s="1"/>
  <c r="K57" i="1" s="1"/>
  <c r="Q57" i="1"/>
  <c r="E58" i="1"/>
  <c r="F58" i="1" s="1"/>
  <c r="G58" i="1" s="1"/>
  <c r="K58" i="1" s="1"/>
  <c r="Q58" i="1"/>
  <c r="E59" i="1"/>
  <c r="F59" i="1" s="1"/>
  <c r="G59" i="1" s="1"/>
  <c r="K59" i="1" s="1"/>
  <c r="Q59" i="1"/>
  <c r="E60" i="1"/>
  <c r="F60" i="1"/>
  <c r="G60" i="1" s="1"/>
  <c r="K60" i="1" s="1"/>
  <c r="Q60" i="1"/>
  <c r="E48" i="1"/>
  <c r="F48" i="1" s="1"/>
  <c r="G48" i="1" s="1"/>
  <c r="K48" i="1" s="1"/>
  <c r="Q48" i="1"/>
  <c r="E49" i="1"/>
  <c r="F49" i="1" s="1"/>
  <c r="G49" i="1" s="1"/>
  <c r="K49" i="1" s="1"/>
  <c r="Q49" i="1"/>
  <c r="E52" i="1"/>
  <c r="F52" i="1" s="1"/>
  <c r="G52" i="1" s="1"/>
  <c r="K52" i="1" s="1"/>
  <c r="Q52" i="1"/>
  <c r="E50" i="1"/>
  <c r="F50" i="1" s="1"/>
  <c r="G50" i="1" s="1"/>
  <c r="K50" i="1" s="1"/>
  <c r="Q50" i="1"/>
  <c r="E47" i="1"/>
  <c r="F47" i="1" s="1"/>
  <c r="G47" i="1" s="1"/>
  <c r="K47" i="1" s="1"/>
  <c r="D9" i="1"/>
  <c r="C9" i="1"/>
  <c r="Q47" i="1"/>
  <c r="E23" i="1"/>
  <c r="F23" i="1" s="1"/>
  <c r="G23" i="1" s="1"/>
  <c r="I23" i="1" s="1"/>
  <c r="E21" i="1"/>
  <c r="F21" i="1" s="1"/>
  <c r="G21" i="1" s="1"/>
  <c r="J21" i="1" s="1"/>
  <c r="E22" i="1"/>
  <c r="F22" i="1" s="1"/>
  <c r="G22" i="1" s="1"/>
  <c r="J22" i="1" s="1"/>
  <c r="E24" i="1"/>
  <c r="F24" i="1" s="1"/>
  <c r="G24" i="1" s="1"/>
  <c r="J24" i="1" s="1"/>
  <c r="E25" i="1"/>
  <c r="F25" i="1" s="1"/>
  <c r="G25" i="1" s="1"/>
  <c r="J25" i="1" s="1"/>
  <c r="E26" i="1"/>
  <c r="F26" i="1" s="1"/>
  <c r="G26" i="1" s="1"/>
  <c r="J26" i="1" s="1"/>
  <c r="E27" i="1"/>
  <c r="F27" i="1"/>
  <c r="G27" i="1" s="1"/>
  <c r="J27" i="1" s="1"/>
  <c r="E28" i="1"/>
  <c r="F28" i="1" s="1"/>
  <c r="G28" i="1" s="1"/>
  <c r="J28" i="1" s="1"/>
  <c r="E29" i="1"/>
  <c r="F29" i="1" s="1"/>
  <c r="G29" i="1" s="1"/>
  <c r="J29" i="1" s="1"/>
  <c r="E30" i="1"/>
  <c r="F30" i="1" s="1"/>
  <c r="G30" i="1" s="1"/>
  <c r="J30" i="1" s="1"/>
  <c r="E31" i="1"/>
  <c r="F31" i="1"/>
  <c r="G31" i="1" s="1"/>
  <c r="J31" i="1" s="1"/>
  <c r="E32" i="1"/>
  <c r="F32" i="1" s="1"/>
  <c r="G32" i="1" s="1"/>
  <c r="J32" i="1" s="1"/>
  <c r="E33" i="1"/>
  <c r="F33" i="1"/>
  <c r="G33" i="1" s="1"/>
  <c r="J33" i="1" s="1"/>
  <c r="E34" i="1"/>
  <c r="F34" i="1" s="1"/>
  <c r="G34" i="1" s="1"/>
  <c r="K34" i="1" s="1"/>
  <c r="E35" i="1"/>
  <c r="F35" i="1"/>
  <c r="G35" i="1" s="1"/>
  <c r="J35" i="1" s="1"/>
  <c r="E36" i="1"/>
  <c r="F36" i="1" s="1"/>
  <c r="G36" i="1" s="1"/>
  <c r="K36" i="1" s="1"/>
  <c r="E37" i="1"/>
  <c r="F37" i="1" s="1"/>
  <c r="G37" i="1" s="1"/>
  <c r="K37" i="1" s="1"/>
  <c r="E38" i="1"/>
  <c r="F38" i="1" s="1"/>
  <c r="G38" i="1" s="1"/>
  <c r="K38" i="1" s="1"/>
  <c r="E39" i="1"/>
  <c r="F39" i="1" s="1"/>
  <c r="G39" i="1" s="1"/>
  <c r="K39" i="1" s="1"/>
  <c r="E40" i="1"/>
  <c r="F40" i="1" s="1"/>
  <c r="G40" i="1" s="1"/>
  <c r="K40" i="1" s="1"/>
  <c r="E41" i="1"/>
  <c r="F41" i="1" s="1"/>
  <c r="G41" i="1" s="1"/>
  <c r="J41" i="1" s="1"/>
  <c r="E42" i="1"/>
  <c r="F42" i="1" s="1"/>
  <c r="G42" i="1" s="1"/>
  <c r="K42" i="1" s="1"/>
  <c r="E43" i="1"/>
  <c r="F43" i="1"/>
  <c r="G43" i="1"/>
  <c r="J43" i="1" s="1"/>
  <c r="E44" i="1"/>
  <c r="F44" i="1" s="1"/>
  <c r="G44" i="1" s="1"/>
  <c r="K44" i="1" s="1"/>
  <c r="E45" i="1"/>
  <c r="F45" i="1"/>
  <c r="G45" i="1" s="1"/>
  <c r="K45" i="1" s="1"/>
  <c r="E46" i="1"/>
  <c r="F46" i="1" s="1"/>
  <c r="G46" i="1" s="1"/>
  <c r="K46" i="1" s="1"/>
  <c r="Q23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5" i="1"/>
  <c r="Q46" i="1"/>
  <c r="Q44" i="1"/>
  <c r="Q43" i="1"/>
  <c r="Q41" i="1"/>
  <c r="F16" i="1"/>
  <c r="C17" i="1"/>
  <c r="Q42" i="1"/>
  <c r="C11" i="1"/>
  <c r="C12" i="1"/>
  <c r="O51" i="1" l="1"/>
  <c r="O55" i="1"/>
  <c r="O59" i="1"/>
  <c r="O54" i="1"/>
  <c r="O58" i="1"/>
  <c r="O53" i="1"/>
  <c r="O57" i="1"/>
  <c r="O56" i="1"/>
  <c r="O60" i="1"/>
  <c r="O52" i="1"/>
  <c r="O49" i="1"/>
  <c r="O48" i="1"/>
  <c r="C16" i="1"/>
  <c r="D18" i="1" s="1"/>
  <c r="O22" i="1"/>
  <c r="O35" i="1"/>
  <c r="O30" i="1"/>
  <c r="O47" i="1"/>
  <c r="O29" i="1"/>
  <c r="O44" i="1"/>
  <c r="O33" i="1"/>
  <c r="O28" i="1"/>
  <c r="O40" i="1"/>
  <c r="O38" i="1"/>
  <c r="O43" i="1"/>
  <c r="O46" i="1"/>
  <c r="O41" i="1"/>
  <c r="O21" i="1"/>
  <c r="O36" i="1"/>
  <c r="C15" i="1"/>
  <c r="F18" i="1" s="1"/>
  <c r="O25" i="1"/>
  <c r="O45" i="1"/>
  <c r="O37" i="1"/>
  <c r="O31" i="1"/>
  <c r="O39" i="1"/>
  <c r="O50" i="1"/>
  <c r="O32" i="1"/>
  <c r="O23" i="1"/>
  <c r="O26" i="1"/>
  <c r="O24" i="1"/>
  <c r="O42" i="1"/>
  <c r="O34" i="1"/>
  <c r="O27" i="1"/>
  <c r="F17" i="1"/>
  <c r="C18" i="1" l="1"/>
  <c r="F19" i="1"/>
</calcChain>
</file>

<file path=xl/sharedStrings.xml><?xml version="1.0" encoding="utf-8"?>
<sst xmlns="http://schemas.openxmlformats.org/spreadsheetml/2006/main" count="113" uniqueCount="65">
  <si>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</si>
  <si>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</si>
  <si>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</si>
  <si>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</si>
  <si>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</si>
  <si>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</si>
  <si>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</si>
  <si>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</si>
  <si>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</si>
  <si>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</si>
  <si>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</si>
  <si>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</si>
  <si>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</si>
  <si>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</si>
  <si>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</si>
  <si>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</si>
  <si>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</si>
  <si>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</si>
  <si>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</si>
  <si>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</si>
  <si>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</si>
  <si>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</si>
  <si>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</si>
  <si>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</si>
  <si>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</si>
  <si>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</si>
  <si>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</si>
  <si>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</si>
  <si>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</si>
  <si>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</si>
  <si>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</si>
  <si>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</si>
  <si>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</si>
  <si>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</si>
  <si>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</si>
  <si>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</si>
  <si>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</si>
  <si>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</si>
  <si>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</si>
  <si>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</si>
  <si>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</si>
  <si>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</si>
  <si>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V0496 Vul</t>
  </si>
  <si>
    <t>G2140-1485</t>
  </si>
  <si>
    <t>EW</t>
  </si>
  <si>
    <t>V0496 Vul / GSC 2140-1485</t>
  </si>
  <si>
    <t>GCVS</t>
  </si>
  <si>
    <t>IBVS 5700</t>
  </si>
  <si>
    <t>IBVS 6149</t>
  </si>
  <si>
    <t>IBVS 5761</t>
  </si>
  <si>
    <t>I</t>
  </si>
  <si>
    <t>IBVS 6234</t>
  </si>
  <si>
    <t>IBVS 5731</t>
  </si>
  <si>
    <t>IBVS 5875</t>
  </si>
  <si>
    <t>IBVS 5918</t>
  </si>
  <si>
    <t>.0004</t>
  </si>
  <si>
    <t>IBVS 5929</t>
  </si>
  <si>
    <t>IBVS 5945</t>
  </si>
  <si>
    <t>II</t>
  </si>
  <si>
    <t>IBVS 5965</t>
  </si>
  <si>
    <t>RHN 2021</t>
  </si>
  <si>
    <t>OEJV 0212</t>
  </si>
  <si>
    <t>JBAV, 60</t>
  </si>
  <si>
    <t>VSB, 108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</si>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</sst>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47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5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68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24" borderId="5" xfId="0" applyFont="1" applyFill="1" applyBorder="1" applyAlignment="1">
      <alignment horizontal="left" vertical="center"/>
    </xf>
    <xf numFmtId="0" fontId="14" fillId="25" borderId="5" xfId="0" applyFont="1" applyFill="1" applyBorder="1">
      <alignment vertical="top"/>
    </xf>
    <xf numFmtId="0" fontId="1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1" fillId="25" borderId="5" xfId="0" applyFont="1" applyFill="1" applyBorder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 applyProtection="1">
      <alignment vertical="center" wrapText="1"/>
      <protection locked="0"/>
    </xf>
    <xf numFmtId="166" fontId="35" fillId="0" borderId="0" xfId="0" applyNumberFormat="1" applyFont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>
      <alignment vertical="center"/>
    </xf>
    <xf numFmtId="165" fontId="35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5" fontId="35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7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41" applyFont="1" applyAlignment="1">
      <alignment horizontal="left" vertical="center"/>
    </xf>
    <xf numFmtId="0" fontId="16" fillId="0" borderId="0" xfId="41" applyFont="1" applyAlignment="1">
      <alignment horizontal="center" vertical="center" wrapText="1"/>
    </xf>
    <xf numFmtId="0" fontId="16" fillId="0" borderId="0" xfId="41" applyFont="1" applyAlignment="1">
      <alignment horizontal="left" vertical="center" wrapText="1"/>
    </xf>
    <xf numFmtId="0" fontId="35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V496 Vul - O-C Diagr.</a:t>
            </a:r>
          </a:p>
        </c:rich>
      </c:tx>
      <c:layout>
        <c:manualLayout>
          <c:xMode val="edge"/>
          <c:yMode val="edge"/>
          <c:x val="0.3774436090225564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1.4E-3</c:v>
                  </c:pt>
                  <c:pt idx="1">
                    <c:v>1.9E-3</c:v>
                  </c:pt>
                  <c:pt idx="2">
                    <c:v>0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5.0000000000000001E-3</c:v>
                  </c:pt>
                  <c:pt idx="6">
                    <c:v>8.0000000000000004E-4</c:v>
                  </c:pt>
                  <c:pt idx="7">
                    <c:v>3.0999999999999999E-3</c:v>
                  </c:pt>
                  <c:pt idx="8">
                    <c:v>1.1000000000000001E-3</c:v>
                  </c:pt>
                  <c:pt idx="9">
                    <c:v>2.3E-3</c:v>
                  </c:pt>
                  <c:pt idx="10">
                    <c:v>4.5999999999999999E-3</c:v>
                  </c:pt>
                  <c:pt idx="11">
                    <c:v>2.9999999999999997E-4</c:v>
                  </c:pt>
                  <c:pt idx="12">
                    <c:v>1.2999999999999999E-3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5.9999999999999995E-4</c:v>
                  </c:pt>
                  <c:pt idx="21">
                    <c:v>0</c:v>
                  </c:pt>
                  <c:pt idx="22">
                    <c:v>1.8E-3</c:v>
                  </c:pt>
                  <c:pt idx="23">
                    <c:v>2.0000000000000001E-4</c:v>
                  </c:pt>
                  <c:pt idx="24">
                    <c:v>5.9999999999999995E-4</c:v>
                  </c:pt>
                  <c:pt idx="25">
                    <c:v>2.8E-3</c:v>
                  </c:pt>
                  <c:pt idx="26">
                    <c:v>1E-4</c:v>
                  </c:pt>
                  <c:pt idx="27">
                    <c:v>8.0000000000000004E-4</c:v>
                  </c:pt>
                  <c:pt idx="28">
                    <c:v>2.7000000000000001E-3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5.9999999999999995E-4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1.4E-3</c:v>
                  </c:pt>
                  <c:pt idx="1">
                    <c:v>1.9E-3</c:v>
                  </c:pt>
                  <c:pt idx="2">
                    <c:v>0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5.0000000000000001E-3</c:v>
                  </c:pt>
                  <c:pt idx="6">
                    <c:v>8.0000000000000004E-4</c:v>
                  </c:pt>
                  <c:pt idx="7">
                    <c:v>3.0999999999999999E-3</c:v>
                  </c:pt>
                  <c:pt idx="8">
                    <c:v>1.1000000000000001E-3</c:v>
                  </c:pt>
                  <c:pt idx="9">
                    <c:v>2.3E-3</c:v>
                  </c:pt>
                  <c:pt idx="10">
                    <c:v>4.5999999999999999E-3</c:v>
                  </c:pt>
                  <c:pt idx="11">
                    <c:v>2.9999999999999997E-4</c:v>
                  </c:pt>
                  <c:pt idx="12">
                    <c:v>1.2999999999999999E-3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5.9999999999999995E-4</c:v>
                  </c:pt>
                  <c:pt idx="21">
                    <c:v>0</c:v>
                  </c:pt>
                  <c:pt idx="22">
                    <c:v>1.8E-3</c:v>
                  </c:pt>
                  <c:pt idx="23">
                    <c:v>2.0000000000000001E-4</c:v>
                  </c:pt>
                  <c:pt idx="24">
                    <c:v>5.9999999999999995E-4</c:v>
                  </c:pt>
                  <c:pt idx="25">
                    <c:v>2.8E-3</c:v>
                  </c:pt>
                  <c:pt idx="26">
                    <c:v>1E-4</c:v>
                  </c:pt>
                  <c:pt idx="27">
                    <c:v>8.0000000000000004E-4</c:v>
                  </c:pt>
                  <c:pt idx="28">
                    <c:v>2.7000000000000001E-3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-33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16.5</c:v>
                </c:pt>
                <c:pt idx="5">
                  <c:v>43.5</c:v>
                </c:pt>
                <c:pt idx="6">
                  <c:v>106.5</c:v>
                </c:pt>
                <c:pt idx="7">
                  <c:v>109.5</c:v>
                </c:pt>
                <c:pt idx="8">
                  <c:v>110</c:v>
                </c:pt>
                <c:pt idx="9">
                  <c:v>116</c:v>
                </c:pt>
                <c:pt idx="10">
                  <c:v>116.5</c:v>
                </c:pt>
                <c:pt idx="11">
                  <c:v>1178.5</c:v>
                </c:pt>
                <c:pt idx="12">
                  <c:v>1179</c:v>
                </c:pt>
                <c:pt idx="13">
                  <c:v>3454.5</c:v>
                </c:pt>
                <c:pt idx="14">
                  <c:v>3582.5</c:v>
                </c:pt>
                <c:pt idx="15">
                  <c:v>5269.5</c:v>
                </c:pt>
                <c:pt idx="16">
                  <c:v>5907.5</c:v>
                </c:pt>
                <c:pt idx="17">
                  <c:v>5989</c:v>
                </c:pt>
                <c:pt idx="18">
                  <c:v>6168.5</c:v>
                </c:pt>
                <c:pt idx="19">
                  <c:v>6169</c:v>
                </c:pt>
                <c:pt idx="20">
                  <c:v>8406</c:v>
                </c:pt>
                <c:pt idx="21">
                  <c:v>8406</c:v>
                </c:pt>
                <c:pt idx="22">
                  <c:v>10926.5</c:v>
                </c:pt>
                <c:pt idx="23">
                  <c:v>14228</c:v>
                </c:pt>
                <c:pt idx="24">
                  <c:v>14638</c:v>
                </c:pt>
                <c:pt idx="25">
                  <c:v>14638.5</c:v>
                </c:pt>
                <c:pt idx="26">
                  <c:v>17910</c:v>
                </c:pt>
                <c:pt idx="27">
                  <c:v>18227</c:v>
                </c:pt>
                <c:pt idx="28">
                  <c:v>18227.5</c:v>
                </c:pt>
                <c:pt idx="29">
                  <c:v>19304</c:v>
                </c:pt>
                <c:pt idx="30">
                  <c:v>19304</c:v>
                </c:pt>
                <c:pt idx="31">
                  <c:v>19319.5</c:v>
                </c:pt>
                <c:pt idx="32">
                  <c:v>20623</c:v>
                </c:pt>
                <c:pt idx="33">
                  <c:v>20623</c:v>
                </c:pt>
                <c:pt idx="34">
                  <c:v>20623.5</c:v>
                </c:pt>
                <c:pt idx="35">
                  <c:v>20623.5</c:v>
                </c:pt>
                <c:pt idx="36">
                  <c:v>20649.5</c:v>
                </c:pt>
                <c:pt idx="37">
                  <c:v>20649.5</c:v>
                </c:pt>
                <c:pt idx="38">
                  <c:v>20650</c:v>
                </c:pt>
                <c:pt idx="39">
                  <c:v>20650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04-4645-9F3A-03BF792F313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1.9E-3</c:v>
                  </c:pt>
                  <c:pt idx="2">
                    <c:v>0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5.0000000000000001E-3</c:v>
                  </c:pt>
                  <c:pt idx="6">
                    <c:v>8.0000000000000004E-4</c:v>
                  </c:pt>
                  <c:pt idx="7">
                    <c:v>3.0999999999999999E-3</c:v>
                  </c:pt>
                  <c:pt idx="8">
                    <c:v>1.1000000000000001E-3</c:v>
                  </c:pt>
                  <c:pt idx="9">
                    <c:v>2.3E-3</c:v>
                  </c:pt>
                  <c:pt idx="10">
                    <c:v>4.5999999999999999E-3</c:v>
                  </c:pt>
                  <c:pt idx="11">
                    <c:v>2.9999999999999997E-4</c:v>
                  </c:pt>
                  <c:pt idx="12">
                    <c:v>1.2999999999999999E-3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5.9999999999999995E-4</c:v>
                  </c:pt>
                  <c:pt idx="21">
                    <c:v>0</c:v>
                  </c:pt>
                  <c:pt idx="22">
                    <c:v>1.8E-3</c:v>
                  </c:pt>
                  <c:pt idx="23">
                    <c:v>2.0000000000000001E-4</c:v>
                  </c:pt>
                  <c:pt idx="24">
                    <c:v>5.9999999999999995E-4</c:v>
                  </c:pt>
                  <c:pt idx="25">
                    <c:v>2.8E-3</c:v>
                  </c:pt>
                  <c:pt idx="26">
                    <c:v>1E-4</c:v>
                  </c:pt>
                  <c:pt idx="27">
                    <c:v>8.0000000000000004E-4</c:v>
                  </c:pt>
                  <c:pt idx="28">
                    <c:v>2.7000000000000001E-3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1.9E-3</c:v>
                  </c:pt>
                  <c:pt idx="2">
                    <c:v>0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5.0000000000000001E-3</c:v>
                  </c:pt>
                  <c:pt idx="6">
                    <c:v>8.0000000000000004E-4</c:v>
                  </c:pt>
                  <c:pt idx="7">
                    <c:v>3.0999999999999999E-3</c:v>
                  </c:pt>
                  <c:pt idx="8">
                    <c:v>1.1000000000000001E-3</c:v>
                  </c:pt>
                  <c:pt idx="9">
                    <c:v>2.3E-3</c:v>
                  </c:pt>
                  <c:pt idx="10">
                    <c:v>4.5999999999999999E-3</c:v>
                  </c:pt>
                  <c:pt idx="11">
                    <c:v>2.9999999999999997E-4</c:v>
                  </c:pt>
                  <c:pt idx="12">
                    <c:v>1.2999999999999999E-3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5.9999999999999995E-4</c:v>
                  </c:pt>
                  <c:pt idx="21">
                    <c:v>0</c:v>
                  </c:pt>
                  <c:pt idx="22">
                    <c:v>1.8E-3</c:v>
                  </c:pt>
                  <c:pt idx="23">
                    <c:v>2.0000000000000001E-4</c:v>
                  </c:pt>
                  <c:pt idx="24">
                    <c:v>5.9999999999999995E-4</c:v>
                  </c:pt>
                  <c:pt idx="25">
                    <c:v>2.8E-3</c:v>
                  </c:pt>
                  <c:pt idx="26">
                    <c:v>1E-4</c:v>
                  </c:pt>
                  <c:pt idx="27">
                    <c:v>8.0000000000000004E-4</c:v>
                  </c:pt>
                  <c:pt idx="28">
                    <c:v>2.7000000000000001E-3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-33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16.5</c:v>
                </c:pt>
                <c:pt idx="5">
                  <c:v>43.5</c:v>
                </c:pt>
                <c:pt idx="6">
                  <c:v>106.5</c:v>
                </c:pt>
                <c:pt idx="7">
                  <c:v>109.5</c:v>
                </c:pt>
                <c:pt idx="8">
                  <c:v>110</c:v>
                </c:pt>
                <c:pt idx="9">
                  <c:v>116</c:v>
                </c:pt>
                <c:pt idx="10">
                  <c:v>116.5</c:v>
                </c:pt>
                <c:pt idx="11">
                  <c:v>1178.5</c:v>
                </c:pt>
                <c:pt idx="12">
                  <c:v>1179</c:v>
                </c:pt>
                <c:pt idx="13">
                  <c:v>3454.5</c:v>
                </c:pt>
                <c:pt idx="14">
                  <c:v>3582.5</c:v>
                </c:pt>
                <c:pt idx="15">
                  <c:v>5269.5</c:v>
                </c:pt>
                <c:pt idx="16">
                  <c:v>5907.5</c:v>
                </c:pt>
                <c:pt idx="17">
                  <c:v>5989</c:v>
                </c:pt>
                <c:pt idx="18">
                  <c:v>6168.5</c:v>
                </c:pt>
                <c:pt idx="19">
                  <c:v>6169</c:v>
                </c:pt>
                <c:pt idx="20">
                  <c:v>8406</c:v>
                </c:pt>
                <c:pt idx="21">
                  <c:v>8406</c:v>
                </c:pt>
                <c:pt idx="22">
                  <c:v>10926.5</c:v>
                </c:pt>
                <c:pt idx="23">
                  <c:v>14228</c:v>
                </c:pt>
                <c:pt idx="24">
                  <c:v>14638</c:v>
                </c:pt>
                <c:pt idx="25">
                  <c:v>14638.5</c:v>
                </c:pt>
                <c:pt idx="26">
                  <c:v>17910</c:v>
                </c:pt>
                <c:pt idx="27">
                  <c:v>18227</c:v>
                </c:pt>
                <c:pt idx="28">
                  <c:v>18227.5</c:v>
                </c:pt>
                <c:pt idx="29">
                  <c:v>19304</c:v>
                </c:pt>
                <c:pt idx="30">
                  <c:v>19304</c:v>
                </c:pt>
                <c:pt idx="31">
                  <c:v>19319.5</c:v>
                </c:pt>
                <c:pt idx="32">
                  <c:v>20623</c:v>
                </c:pt>
                <c:pt idx="33">
                  <c:v>20623</c:v>
                </c:pt>
                <c:pt idx="34">
                  <c:v>20623.5</c:v>
                </c:pt>
                <c:pt idx="35">
                  <c:v>20623.5</c:v>
                </c:pt>
                <c:pt idx="36">
                  <c:v>20649.5</c:v>
                </c:pt>
                <c:pt idx="37">
                  <c:v>20649.5</c:v>
                </c:pt>
                <c:pt idx="38">
                  <c:v>20650</c:v>
                </c:pt>
                <c:pt idx="39">
                  <c:v>20650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04-4645-9F3A-03BF792F313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1.9E-3</c:v>
                  </c:pt>
                  <c:pt idx="2">
                    <c:v>0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5.0000000000000001E-3</c:v>
                  </c:pt>
                  <c:pt idx="6">
                    <c:v>8.0000000000000004E-4</c:v>
                  </c:pt>
                  <c:pt idx="7">
                    <c:v>3.0999999999999999E-3</c:v>
                  </c:pt>
                  <c:pt idx="8">
                    <c:v>1.1000000000000001E-3</c:v>
                  </c:pt>
                  <c:pt idx="9">
                    <c:v>2.3E-3</c:v>
                  </c:pt>
                  <c:pt idx="10">
                    <c:v>4.5999999999999999E-3</c:v>
                  </c:pt>
                  <c:pt idx="11">
                    <c:v>2.9999999999999997E-4</c:v>
                  </c:pt>
                  <c:pt idx="12">
                    <c:v>1.2999999999999999E-3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5.9999999999999995E-4</c:v>
                  </c:pt>
                  <c:pt idx="21">
                    <c:v>0</c:v>
                  </c:pt>
                  <c:pt idx="22">
                    <c:v>1.8E-3</c:v>
                  </c:pt>
                  <c:pt idx="23">
                    <c:v>2.0000000000000001E-4</c:v>
                  </c:pt>
                  <c:pt idx="24">
                    <c:v>5.9999999999999995E-4</c:v>
                  </c:pt>
                  <c:pt idx="25">
                    <c:v>2.8E-3</c:v>
                  </c:pt>
                  <c:pt idx="26">
                    <c:v>1E-4</c:v>
                  </c:pt>
                  <c:pt idx="27">
                    <c:v>8.0000000000000004E-4</c:v>
                  </c:pt>
                  <c:pt idx="28">
                    <c:v>2.7000000000000001E-3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1.9E-3</c:v>
                  </c:pt>
                  <c:pt idx="2">
                    <c:v>0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5.0000000000000001E-3</c:v>
                  </c:pt>
                  <c:pt idx="6">
                    <c:v>8.0000000000000004E-4</c:v>
                  </c:pt>
                  <c:pt idx="7">
                    <c:v>3.0999999999999999E-3</c:v>
                  </c:pt>
                  <c:pt idx="8">
                    <c:v>1.1000000000000001E-3</c:v>
                  </c:pt>
                  <c:pt idx="9">
                    <c:v>2.3E-3</c:v>
                  </c:pt>
                  <c:pt idx="10">
                    <c:v>4.5999999999999999E-3</c:v>
                  </c:pt>
                  <c:pt idx="11">
                    <c:v>2.9999999999999997E-4</c:v>
                  </c:pt>
                  <c:pt idx="12">
                    <c:v>1.2999999999999999E-3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5.9999999999999995E-4</c:v>
                  </c:pt>
                  <c:pt idx="21">
                    <c:v>0</c:v>
                  </c:pt>
                  <c:pt idx="22">
                    <c:v>1.8E-3</c:v>
                  </c:pt>
                  <c:pt idx="23">
                    <c:v>2.0000000000000001E-4</c:v>
                  </c:pt>
                  <c:pt idx="24">
                    <c:v>5.9999999999999995E-4</c:v>
                  </c:pt>
                  <c:pt idx="25">
                    <c:v>2.8E-3</c:v>
                  </c:pt>
                  <c:pt idx="26">
                    <c:v>1E-4</c:v>
                  </c:pt>
                  <c:pt idx="27">
                    <c:v>8.0000000000000004E-4</c:v>
                  </c:pt>
                  <c:pt idx="28">
                    <c:v>2.7000000000000001E-3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-33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16.5</c:v>
                </c:pt>
                <c:pt idx="5">
                  <c:v>43.5</c:v>
                </c:pt>
                <c:pt idx="6">
                  <c:v>106.5</c:v>
                </c:pt>
                <c:pt idx="7">
                  <c:v>109.5</c:v>
                </c:pt>
                <c:pt idx="8">
                  <c:v>110</c:v>
                </c:pt>
                <c:pt idx="9">
                  <c:v>116</c:v>
                </c:pt>
                <c:pt idx="10">
                  <c:v>116.5</c:v>
                </c:pt>
                <c:pt idx="11">
                  <c:v>1178.5</c:v>
                </c:pt>
                <c:pt idx="12">
                  <c:v>1179</c:v>
                </c:pt>
                <c:pt idx="13">
                  <c:v>3454.5</c:v>
                </c:pt>
                <c:pt idx="14">
                  <c:v>3582.5</c:v>
                </c:pt>
                <c:pt idx="15">
                  <c:v>5269.5</c:v>
                </c:pt>
                <c:pt idx="16">
                  <c:v>5907.5</c:v>
                </c:pt>
                <c:pt idx="17">
                  <c:v>5989</c:v>
                </c:pt>
                <c:pt idx="18">
                  <c:v>6168.5</c:v>
                </c:pt>
                <c:pt idx="19">
                  <c:v>6169</c:v>
                </c:pt>
                <c:pt idx="20">
                  <c:v>8406</c:v>
                </c:pt>
                <c:pt idx="21">
                  <c:v>8406</c:v>
                </c:pt>
                <c:pt idx="22">
                  <c:v>10926.5</c:v>
                </c:pt>
                <c:pt idx="23">
                  <c:v>14228</c:v>
                </c:pt>
                <c:pt idx="24">
                  <c:v>14638</c:v>
                </c:pt>
                <c:pt idx="25">
                  <c:v>14638.5</c:v>
                </c:pt>
                <c:pt idx="26">
                  <c:v>17910</c:v>
                </c:pt>
                <c:pt idx="27">
                  <c:v>18227</c:v>
                </c:pt>
                <c:pt idx="28">
                  <c:v>18227.5</c:v>
                </c:pt>
                <c:pt idx="29">
                  <c:v>19304</c:v>
                </c:pt>
                <c:pt idx="30">
                  <c:v>19304</c:v>
                </c:pt>
                <c:pt idx="31">
                  <c:v>19319.5</c:v>
                </c:pt>
                <c:pt idx="32">
                  <c:v>20623</c:v>
                </c:pt>
                <c:pt idx="33">
                  <c:v>20623</c:v>
                </c:pt>
                <c:pt idx="34">
                  <c:v>20623.5</c:v>
                </c:pt>
                <c:pt idx="35">
                  <c:v>20623.5</c:v>
                </c:pt>
                <c:pt idx="36">
                  <c:v>20649.5</c:v>
                </c:pt>
                <c:pt idx="37">
                  <c:v>20649.5</c:v>
                </c:pt>
                <c:pt idx="38">
                  <c:v>20650</c:v>
                </c:pt>
                <c:pt idx="39">
                  <c:v>20650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0">
                  <c:v>-1.7669999942881986E-3</c:v>
                </c:pt>
                <c:pt idx="1">
                  <c:v>-1.0999999940395355E-3</c:v>
                </c:pt>
                <c:pt idx="3">
                  <c:v>1.7995000016526319E-3</c:v>
                </c:pt>
                <c:pt idx="4">
                  <c:v>5.8350000472273678E-4</c:v>
                </c:pt>
                <c:pt idx="5">
                  <c:v>1.7565000016475096E-3</c:v>
                </c:pt>
                <c:pt idx="6">
                  <c:v>1.0935000027529895E-3</c:v>
                </c:pt>
                <c:pt idx="7">
                  <c:v>2.9050000011920929E-4</c:v>
                </c:pt>
                <c:pt idx="8">
                  <c:v>-9.9999961093999445E-6</c:v>
                </c:pt>
                <c:pt idx="9">
                  <c:v>-9.1600000450853258E-4</c:v>
                </c:pt>
                <c:pt idx="10">
                  <c:v>1.4835000038146973E-3</c:v>
                </c:pt>
                <c:pt idx="11">
                  <c:v>-1.7849999130703509E-4</c:v>
                </c:pt>
                <c:pt idx="12">
                  <c:v>-3.7899999733781442E-4</c:v>
                </c:pt>
                <c:pt idx="14">
                  <c:v>3.2175000014831312E-3</c:v>
                </c:pt>
                <c:pt idx="20">
                  <c:v>5.0940000073751435E-3</c:v>
                </c:pt>
                <c:pt idx="22">
                  <c:v>8.7734999979147688E-3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04-4645-9F3A-03BF792F313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1.9E-3</c:v>
                  </c:pt>
                  <c:pt idx="2">
                    <c:v>0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5.0000000000000001E-3</c:v>
                  </c:pt>
                  <c:pt idx="6">
                    <c:v>8.0000000000000004E-4</c:v>
                  </c:pt>
                  <c:pt idx="7">
                    <c:v>3.0999999999999999E-3</c:v>
                  </c:pt>
                  <c:pt idx="8">
                    <c:v>1.1000000000000001E-3</c:v>
                  </c:pt>
                  <c:pt idx="9">
                    <c:v>2.3E-3</c:v>
                  </c:pt>
                  <c:pt idx="10">
                    <c:v>4.5999999999999999E-3</c:v>
                  </c:pt>
                  <c:pt idx="11">
                    <c:v>2.9999999999999997E-4</c:v>
                  </c:pt>
                  <c:pt idx="12">
                    <c:v>1.2999999999999999E-3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5.9999999999999995E-4</c:v>
                  </c:pt>
                  <c:pt idx="21">
                    <c:v>0</c:v>
                  </c:pt>
                  <c:pt idx="22">
                    <c:v>1.8E-3</c:v>
                  </c:pt>
                  <c:pt idx="23">
                    <c:v>2.0000000000000001E-4</c:v>
                  </c:pt>
                  <c:pt idx="24">
                    <c:v>5.9999999999999995E-4</c:v>
                  </c:pt>
                  <c:pt idx="25">
                    <c:v>2.8E-3</c:v>
                  </c:pt>
                  <c:pt idx="26">
                    <c:v>1E-4</c:v>
                  </c:pt>
                  <c:pt idx="27">
                    <c:v>8.0000000000000004E-4</c:v>
                  </c:pt>
                  <c:pt idx="28">
                    <c:v>2.7000000000000001E-3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1.9E-3</c:v>
                  </c:pt>
                  <c:pt idx="2">
                    <c:v>0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5.0000000000000001E-3</c:v>
                  </c:pt>
                  <c:pt idx="6">
                    <c:v>8.0000000000000004E-4</c:v>
                  </c:pt>
                  <c:pt idx="7">
                    <c:v>3.0999999999999999E-3</c:v>
                  </c:pt>
                  <c:pt idx="8">
                    <c:v>1.1000000000000001E-3</c:v>
                  </c:pt>
                  <c:pt idx="9">
                    <c:v>2.3E-3</c:v>
                  </c:pt>
                  <c:pt idx="10">
                    <c:v>4.5999999999999999E-3</c:v>
                  </c:pt>
                  <c:pt idx="11">
                    <c:v>2.9999999999999997E-4</c:v>
                  </c:pt>
                  <c:pt idx="12">
                    <c:v>1.2999999999999999E-3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5.9999999999999995E-4</c:v>
                  </c:pt>
                  <c:pt idx="21">
                    <c:v>0</c:v>
                  </c:pt>
                  <c:pt idx="22">
                    <c:v>1.8E-3</c:v>
                  </c:pt>
                  <c:pt idx="23">
                    <c:v>2.0000000000000001E-4</c:v>
                  </c:pt>
                  <c:pt idx="24">
                    <c:v>5.9999999999999995E-4</c:v>
                  </c:pt>
                  <c:pt idx="25">
                    <c:v>2.8E-3</c:v>
                  </c:pt>
                  <c:pt idx="26">
                    <c:v>1E-4</c:v>
                  </c:pt>
                  <c:pt idx="27">
                    <c:v>8.0000000000000004E-4</c:v>
                  </c:pt>
                  <c:pt idx="28">
                    <c:v>2.7000000000000001E-3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-33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16.5</c:v>
                </c:pt>
                <c:pt idx="5">
                  <c:v>43.5</c:v>
                </c:pt>
                <c:pt idx="6">
                  <c:v>106.5</c:v>
                </c:pt>
                <c:pt idx="7">
                  <c:v>109.5</c:v>
                </c:pt>
                <c:pt idx="8">
                  <c:v>110</c:v>
                </c:pt>
                <c:pt idx="9">
                  <c:v>116</c:v>
                </c:pt>
                <c:pt idx="10">
                  <c:v>116.5</c:v>
                </c:pt>
                <c:pt idx="11">
                  <c:v>1178.5</c:v>
                </c:pt>
                <c:pt idx="12">
                  <c:v>1179</c:v>
                </c:pt>
                <c:pt idx="13">
                  <c:v>3454.5</c:v>
                </c:pt>
                <c:pt idx="14">
                  <c:v>3582.5</c:v>
                </c:pt>
                <c:pt idx="15">
                  <c:v>5269.5</c:v>
                </c:pt>
                <c:pt idx="16">
                  <c:v>5907.5</c:v>
                </c:pt>
                <c:pt idx="17">
                  <c:v>5989</c:v>
                </c:pt>
                <c:pt idx="18">
                  <c:v>6168.5</c:v>
                </c:pt>
                <c:pt idx="19">
                  <c:v>6169</c:v>
                </c:pt>
                <c:pt idx="20">
                  <c:v>8406</c:v>
                </c:pt>
                <c:pt idx="21">
                  <c:v>8406</c:v>
                </c:pt>
                <c:pt idx="22">
                  <c:v>10926.5</c:v>
                </c:pt>
                <c:pt idx="23">
                  <c:v>14228</c:v>
                </c:pt>
                <c:pt idx="24">
                  <c:v>14638</c:v>
                </c:pt>
                <c:pt idx="25">
                  <c:v>14638.5</c:v>
                </c:pt>
                <c:pt idx="26">
                  <c:v>17910</c:v>
                </c:pt>
                <c:pt idx="27">
                  <c:v>18227</c:v>
                </c:pt>
                <c:pt idx="28">
                  <c:v>18227.5</c:v>
                </c:pt>
                <c:pt idx="29">
                  <c:v>19304</c:v>
                </c:pt>
                <c:pt idx="30">
                  <c:v>19304</c:v>
                </c:pt>
                <c:pt idx="31">
                  <c:v>19319.5</c:v>
                </c:pt>
                <c:pt idx="32">
                  <c:v>20623</c:v>
                </c:pt>
                <c:pt idx="33">
                  <c:v>20623</c:v>
                </c:pt>
                <c:pt idx="34">
                  <c:v>20623.5</c:v>
                </c:pt>
                <c:pt idx="35">
                  <c:v>20623.5</c:v>
                </c:pt>
                <c:pt idx="36">
                  <c:v>20649.5</c:v>
                </c:pt>
                <c:pt idx="37">
                  <c:v>20649.5</c:v>
                </c:pt>
                <c:pt idx="38">
                  <c:v>20650</c:v>
                </c:pt>
                <c:pt idx="39">
                  <c:v>20650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3">
                  <c:v>1.6455000004498288E-3</c:v>
                </c:pt>
                <c:pt idx="15">
                  <c:v>5.4305000085150823E-3</c:v>
                </c:pt>
                <c:pt idx="16">
                  <c:v>5.5924999978742562E-3</c:v>
                </c:pt>
                <c:pt idx="17">
                  <c:v>6.0110000049462542E-3</c:v>
                </c:pt>
                <c:pt idx="18">
                  <c:v>4.731499997433275E-3</c:v>
                </c:pt>
                <c:pt idx="19">
                  <c:v>5.2310000028228387E-3</c:v>
                </c:pt>
                <c:pt idx="21">
                  <c:v>6.6949780084541999E-3</c:v>
                </c:pt>
                <c:pt idx="23">
                  <c:v>7.4720000047818758E-3</c:v>
                </c:pt>
                <c:pt idx="24">
                  <c:v>8.161999998264946E-3</c:v>
                </c:pt>
                <c:pt idx="25">
                  <c:v>1.0561499999312218E-2</c:v>
                </c:pt>
                <c:pt idx="26">
                  <c:v>7.1900000039022416E-3</c:v>
                </c:pt>
                <c:pt idx="27">
                  <c:v>6.8730000057257712E-3</c:v>
                </c:pt>
                <c:pt idx="28">
                  <c:v>7.772500001010485E-3</c:v>
                </c:pt>
                <c:pt idx="29">
                  <c:v>8.0960000050254166E-3</c:v>
                </c:pt>
                <c:pt idx="30">
                  <c:v>8.0960000050254166E-3</c:v>
                </c:pt>
                <c:pt idx="31">
                  <c:v>5.7804999960353598E-3</c:v>
                </c:pt>
                <c:pt idx="32">
                  <c:v>7.7770001807948574E-3</c:v>
                </c:pt>
                <c:pt idx="33">
                  <c:v>8.7769998790463433E-3</c:v>
                </c:pt>
                <c:pt idx="34">
                  <c:v>6.1764999263687059E-3</c:v>
                </c:pt>
                <c:pt idx="35">
                  <c:v>6.1764999263687059E-3</c:v>
                </c:pt>
                <c:pt idx="36">
                  <c:v>6.5505000748089515E-3</c:v>
                </c:pt>
                <c:pt idx="37">
                  <c:v>7.1504999868921004E-3</c:v>
                </c:pt>
                <c:pt idx="38">
                  <c:v>6.7500000222935341E-3</c:v>
                </c:pt>
                <c:pt idx="39">
                  <c:v>7.7500001862063073E-3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04-4645-9F3A-03BF792F313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1.9E-3</c:v>
                  </c:pt>
                  <c:pt idx="2">
                    <c:v>0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5.0000000000000001E-3</c:v>
                  </c:pt>
                  <c:pt idx="6">
                    <c:v>8.0000000000000004E-4</c:v>
                  </c:pt>
                  <c:pt idx="7">
                    <c:v>3.0999999999999999E-3</c:v>
                  </c:pt>
                  <c:pt idx="8">
                    <c:v>1.1000000000000001E-3</c:v>
                  </c:pt>
                  <c:pt idx="9">
                    <c:v>2.3E-3</c:v>
                  </c:pt>
                  <c:pt idx="10">
                    <c:v>4.5999999999999999E-3</c:v>
                  </c:pt>
                  <c:pt idx="11">
                    <c:v>2.9999999999999997E-4</c:v>
                  </c:pt>
                  <c:pt idx="12">
                    <c:v>1.2999999999999999E-3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5.9999999999999995E-4</c:v>
                  </c:pt>
                  <c:pt idx="21">
                    <c:v>0</c:v>
                  </c:pt>
                  <c:pt idx="22">
                    <c:v>1.8E-3</c:v>
                  </c:pt>
                  <c:pt idx="23">
                    <c:v>2.0000000000000001E-4</c:v>
                  </c:pt>
                  <c:pt idx="24">
                    <c:v>5.9999999999999995E-4</c:v>
                  </c:pt>
                  <c:pt idx="25">
                    <c:v>2.8E-3</c:v>
                  </c:pt>
                  <c:pt idx="26">
                    <c:v>1E-4</c:v>
                  </c:pt>
                  <c:pt idx="27">
                    <c:v>8.0000000000000004E-4</c:v>
                  </c:pt>
                  <c:pt idx="28">
                    <c:v>2.7000000000000001E-3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1.9E-3</c:v>
                  </c:pt>
                  <c:pt idx="2">
                    <c:v>0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5.0000000000000001E-3</c:v>
                  </c:pt>
                  <c:pt idx="6">
                    <c:v>8.0000000000000004E-4</c:v>
                  </c:pt>
                  <c:pt idx="7">
                    <c:v>3.0999999999999999E-3</c:v>
                  </c:pt>
                  <c:pt idx="8">
                    <c:v>1.1000000000000001E-3</c:v>
                  </c:pt>
                  <c:pt idx="9">
                    <c:v>2.3E-3</c:v>
                  </c:pt>
                  <c:pt idx="10">
                    <c:v>4.5999999999999999E-3</c:v>
                  </c:pt>
                  <c:pt idx="11">
                    <c:v>2.9999999999999997E-4</c:v>
                  </c:pt>
                  <c:pt idx="12">
                    <c:v>1.2999999999999999E-3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5.9999999999999995E-4</c:v>
                  </c:pt>
                  <c:pt idx="21">
                    <c:v>0</c:v>
                  </c:pt>
                  <c:pt idx="22">
                    <c:v>1.8E-3</c:v>
                  </c:pt>
                  <c:pt idx="23">
                    <c:v>2.0000000000000001E-4</c:v>
                  </c:pt>
                  <c:pt idx="24">
                    <c:v>5.9999999999999995E-4</c:v>
                  </c:pt>
                  <c:pt idx="25">
                    <c:v>2.8E-3</c:v>
                  </c:pt>
                  <c:pt idx="26">
                    <c:v>1E-4</c:v>
                  </c:pt>
                  <c:pt idx="27">
                    <c:v>8.0000000000000004E-4</c:v>
                  </c:pt>
                  <c:pt idx="28">
                    <c:v>2.7000000000000001E-3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-33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16.5</c:v>
                </c:pt>
                <c:pt idx="5">
                  <c:v>43.5</c:v>
                </c:pt>
                <c:pt idx="6">
                  <c:v>106.5</c:v>
                </c:pt>
                <c:pt idx="7">
                  <c:v>109.5</c:v>
                </c:pt>
                <c:pt idx="8">
                  <c:v>110</c:v>
                </c:pt>
                <c:pt idx="9">
                  <c:v>116</c:v>
                </c:pt>
                <c:pt idx="10">
                  <c:v>116.5</c:v>
                </c:pt>
                <c:pt idx="11">
                  <c:v>1178.5</c:v>
                </c:pt>
                <c:pt idx="12">
                  <c:v>1179</c:v>
                </c:pt>
                <c:pt idx="13">
                  <c:v>3454.5</c:v>
                </c:pt>
                <c:pt idx="14">
                  <c:v>3582.5</c:v>
                </c:pt>
                <c:pt idx="15">
                  <c:v>5269.5</c:v>
                </c:pt>
                <c:pt idx="16">
                  <c:v>5907.5</c:v>
                </c:pt>
                <c:pt idx="17">
                  <c:v>5989</c:v>
                </c:pt>
                <c:pt idx="18">
                  <c:v>6168.5</c:v>
                </c:pt>
                <c:pt idx="19">
                  <c:v>6169</c:v>
                </c:pt>
                <c:pt idx="20">
                  <c:v>8406</c:v>
                </c:pt>
                <c:pt idx="21">
                  <c:v>8406</c:v>
                </c:pt>
                <c:pt idx="22">
                  <c:v>10926.5</c:v>
                </c:pt>
                <c:pt idx="23">
                  <c:v>14228</c:v>
                </c:pt>
                <c:pt idx="24">
                  <c:v>14638</c:v>
                </c:pt>
                <c:pt idx="25">
                  <c:v>14638.5</c:v>
                </c:pt>
                <c:pt idx="26">
                  <c:v>17910</c:v>
                </c:pt>
                <c:pt idx="27">
                  <c:v>18227</c:v>
                </c:pt>
                <c:pt idx="28">
                  <c:v>18227.5</c:v>
                </c:pt>
                <c:pt idx="29">
                  <c:v>19304</c:v>
                </c:pt>
                <c:pt idx="30">
                  <c:v>19304</c:v>
                </c:pt>
                <c:pt idx="31">
                  <c:v>19319.5</c:v>
                </c:pt>
                <c:pt idx="32">
                  <c:v>20623</c:v>
                </c:pt>
                <c:pt idx="33">
                  <c:v>20623</c:v>
                </c:pt>
                <c:pt idx="34">
                  <c:v>20623.5</c:v>
                </c:pt>
                <c:pt idx="35">
                  <c:v>20623.5</c:v>
                </c:pt>
                <c:pt idx="36">
                  <c:v>20649.5</c:v>
                </c:pt>
                <c:pt idx="37">
                  <c:v>20649.5</c:v>
                </c:pt>
                <c:pt idx="38">
                  <c:v>20650</c:v>
                </c:pt>
                <c:pt idx="39">
                  <c:v>20650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04-4645-9F3A-03BF792F313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1.9E-3</c:v>
                  </c:pt>
                  <c:pt idx="2">
                    <c:v>0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5.0000000000000001E-3</c:v>
                  </c:pt>
                  <c:pt idx="6">
                    <c:v>8.0000000000000004E-4</c:v>
                  </c:pt>
                  <c:pt idx="7">
                    <c:v>3.0999999999999999E-3</c:v>
                  </c:pt>
                  <c:pt idx="8">
                    <c:v>1.1000000000000001E-3</c:v>
                  </c:pt>
                  <c:pt idx="9">
                    <c:v>2.3E-3</c:v>
                  </c:pt>
                  <c:pt idx="10">
                    <c:v>4.5999999999999999E-3</c:v>
                  </c:pt>
                  <c:pt idx="11">
                    <c:v>2.9999999999999997E-4</c:v>
                  </c:pt>
                  <c:pt idx="12">
                    <c:v>1.2999999999999999E-3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5.9999999999999995E-4</c:v>
                  </c:pt>
                  <c:pt idx="21">
                    <c:v>0</c:v>
                  </c:pt>
                  <c:pt idx="22">
                    <c:v>1.8E-3</c:v>
                  </c:pt>
                  <c:pt idx="23">
                    <c:v>2.0000000000000001E-4</c:v>
                  </c:pt>
                  <c:pt idx="24">
                    <c:v>5.9999999999999995E-4</c:v>
                  </c:pt>
                  <c:pt idx="25">
                    <c:v>2.8E-3</c:v>
                  </c:pt>
                  <c:pt idx="26">
                    <c:v>1E-4</c:v>
                  </c:pt>
                  <c:pt idx="27">
                    <c:v>8.0000000000000004E-4</c:v>
                  </c:pt>
                  <c:pt idx="28">
                    <c:v>2.7000000000000001E-3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1.9E-3</c:v>
                  </c:pt>
                  <c:pt idx="2">
                    <c:v>0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5.0000000000000001E-3</c:v>
                  </c:pt>
                  <c:pt idx="6">
                    <c:v>8.0000000000000004E-4</c:v>
                  </c:pt>
                  <c:pt idx="7">
                    <c:v>3.0999999999999999E-3</c:v>
                  </c:pt>
                  <c:pt idx="8">
                    <c:v>1.1000000000000001E-3</c:v>
                  </c:pt>
                  <c:pt idx="9">
                    <c:v>2.3E-3</c:v>
                  </c:pt>
                  <c:pt idx="10">
                    <c:v>4.5999999999999999E-3</c:v>
                  </c:pt>
                  <c:pt idx="11">
                    <c:v>2.9999999999999997E-4</c:v>
                  </c:pt>
                  <c:pt idx="12">
                    <c:v>1.2999999999999999E-3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5.9999999999999995E-4</c:v>
                  </c:pt>
                  <c:pt idx="21">
                    <c:v>0</c:v>
                  </c:pt>
                  <c:pt idx="22">
                    <c:v>1.8E-3</c:v>
                  </c:pt>
                  <c:pt idx="23">
                    <c:v>2.0000000000000001E-4</c:v>
                  </c:pt>
                  <c:pt idx="24">
                    <c:v>5.9999999999999995E-4</c:v>
                  </c:pt>
                  <c:pt idx="25">
                    <c:v>2.8E-3</c:v>
                  </c:pt>
                  <c:pt idx="26">
                    <c:v>1E-4</c:v>
                  </c:pt>
                  <c:pt idx="27">
                    <c:v>8.0000000000000004E-4</c:v>
                  </c:pt>
                  <c:pt idx="28">
                    <c:v>2.7000000000000001E-3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-33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16.5</c:v>
                </c:pt>
                <c:pt idx="5">
                  <c:v>43.5</c:v>
                </c:pt>
                <c:pt idx="6">
                  <c:v>106.5</c:v>
                </c:pt>
                <c:pt idx="7">
                  <c:v>109.5</c:v>
                </c:pt>
                <c:pt idx="8">
                  <c:v>110</c:v>
                </c:pt>
                <c:pt idx="9">
                  <c:v>116</c:v>
                </c:pt>
                <c:pt idx="10">
                  <c:v>116.5</c:v>
                </c:pt>
                <c:pt idx="11">
                  <c:v>1178.5</c:v>
                </c:pt>
                <c:pt idx="12">
                  <c:v>1179</c:v>
                </c:pt>
                <c:pt idx="13">
                  <c:v>3454.5</c:v>
                </c:pt>
                <c:pt idx="14">
                  <c:v>3582.5</c:v>
                </c:pt>
                <c:pt idx="15">
                  <c:v>5269.5</c:v>
                </c:pt>
                <c:pt idx="16">
                  <c:v>5907.5</c:v>
                </c:pt>
                <c:pt idx="17">
                  <c:v>5989</c:v>
                </c:pt>
                <c:pt idx="18">
                  <c:v>6168.5</c:v>
                </c:pt>
                <c:pt idx="19">
                  <c:v>6169</c:v>
                </c:pt>
                <c:pt idx="20">
                  <c:v>8406</c:v>
                </c:pt>
                <c:pt idx="21">
                  <c:v>8406</c:v>
                </c:pt>
                <c:pt idx="22">
                  <c:v>10926.5</c:v>
                </c:pt>
                <c:pt idx="23">
                  <c:v>14228</c:v>
                </c:pt>
                <c:pt idx="24">
                  <c:v>14638</c:v>
                </c:pt>
                <c:pt idx="25">
                  <c:v>14638.5</c:v>
                </c:pt>
                <c:pt idx="26">
                  <c:v>17910</c:v>
                </c:pt>
                <c:pt idx="27">
                  <c:v>18227</c:v>
                </c:pt>
                <c:pt idx="28">
                  <c:v>18227.5</c:v>
                </c:pt>
                <c:pt idx="29">
                  <c:v>19304</c:v>
                </c:pt>
                <c:pt idx="30">
                  <c:v>19304</c:v>
                </c:pt>
                <c:pt idx="31">
                  <c:v>19319.5</c:v>
                </c:pt>
                <c:pt idx="32">
                  <c:v>20623</c:v>
                </c:pt>
                <c:pt idx="33">
                  <c:v>20623</c:v>
                </c:pt>
                <c:pt idx="34">
                  <c:v>20623.5</c:v>
                </c:pt>
                <c:pt idx="35">
                  <c:v>20623.5</c:v>
                </c:pt>
                <c:pt idx="36">
                  <c:v>20649.5</c:v>
                </c:pt>
                <c:pt idx="37">
                  <c:v>20649.5</c:v>
                </c:pt>
                <c:pt idx="38">
                  <c:v>20650</c:v>
                </c:pt>
                <c:pt idx="39">
                  <c:v>20650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04-4645-9F3A-03BF792F313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1.9E-3</c:v>
                  </c:pt>
                  <c:pt idx="2">
                    <c:v>0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5.0000000000000001E-3</c:v>
                  </c:pt>
                  <c:pt idx="6">
                    <c:v>8.0000000000000004E-4</c:v>
                  </c:pt>
                  <c:pt idx="7">
                    <c:v>3.0999999999999999E-3</c:v>
                  </c:pt>
                  <c:pt idx="8">
                    <c:v>1.1000000000000001E-3</c:v>
                  </c:pt>
                  <c:pt idx="9">
                    <c:v>2.3E-3</c:v>
                  </c:pt>
                  <c:pt idx="10">
                    <c:v>4.5999999999999999E-3</c:v>
                  </c:pt>
                  <c:pt idx="11">
                    <c:v>2.9999999999999997E-4</c:v>
                  </c:pt>
                  <c:pt idx="12">
                    <c:v>1.2999999999999999E-3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5.9999999999999995E-4</c:v>
                  </c:pt>
                  <c:pt idx="21">
                    <c:v>0</c:v>
                  </c:pt>
                  <c:pt idx="22">
                    <c:v>1.8E-3</c:v>
                  </c:pt>
                  <c:pt idx="23">
                    <c:v>2.0000000000000001E-4</c:v>
                  </c:pt>
                  <c:pt idx="24">
                    <c:v>5.9999999999999995E-4</c:v>
                  </c:pt>
                  <c:pt idx="25">
                    <c:v>2.8E-3</c:v>
                  </c:pt>
                  <c:pt idx="26">
                    <c:v>1E-4</c:v>
                  </c:pt>
                  <c:pt idx="27">
                    <c:v>8.0000000000000004E-4</c:v>
                  </c:pt>
                  <c:pt idx="28">
                    <c:v>2.7000000000000001E-3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1.9E-3</c:v>
                  </c:pt>
                  <c:pt idx="2">
                    <c:v>0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5.0000000000000001E-3</c:v>
                  </c:pt>
                  <c:pt idx="6">
                    <c:v>8.0000000000000004E-4</c:v>
                  </c:pt>
                  <c:pt idx="7">
                    <c:v>3.0999999999999999E-3</c:v>
                  </c:pt>
                  <c:pt idx="8">
                    <c:v>1.1000000000000001E-3</c:v>
                  </c:pt>
                  <c:pt idx="9">
                    <c:v>2.3E-3</c:v>
                  </c:pt>
                  <c:pt idx="10">
                    <c:v>4.5999999999999999E-3</c:v>
                  </c:pt>
                  <c:pt idx="11">
                    <c:v>2.9999999999999997E-4</c:v>
                  </c:pt>
                  <c:pt idx="12">
                    <c:v>1.2999999999999999E-3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5.9999999999999995E-4</c:v>
                  </c:pt>
                  <c:pt idx="21">
                    <c:v>0</c:v>
                  </c:pt>
                  <c:pt idx="22">
                    <c:v>1.8E-3</c:v>
                  </c:pt>
                  <c:pt idx="23">
                    <c:v>2.0000000000000001E-4</c:v>
                  </c:pt>
                  <c:pt idx="24">
                    <c:v>5.9999999999999995E-4</c:v>
                  </c:pt>
                  <c:pt idx="25">
                    <c:v>2.8E-3</c:v>
                  </c:pt>
                  <c:pt idx="26">
                    <c:v>1E-4</c:v>
                  </c:pt>
                  <c:pt idx="27">
                    <c:v>8.0000000000000004E-4</c:v>
                  </c:pt>
                  <c:pt idx="28">
                    <c:v>2.7000000000000001E-3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-33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16.5</c:v>
                </c:pt>
                <c:pt idx="5">
                  <c:v>43.5</c:v>
                </c:pt>
                <c:pt idx="6">
                  <c:v>106.5</c:v>
                </c:pt>
                <c:pt idx="7">
                  <c:v>109.5</c:v>
                </c:pt>
                <c:pt idx="8">
                  <c:v>110</c:v>
                </c:pt>
                <c:pt idx="9">
                  <c:v>116</c:v>
                </c:pt>
                <c:pt idx="10">
                  <c:v>116.5</c:v>
                </c:pt>
                <c:pt idx="11">
                  <c:v>1178.5</c:v>
                </c:pt>
                <c:pt idx="12">
                  <c:v>1179</c:v>
                </c:pt>
                <c:pt idx="13">
                  <c:v>3454.5</c:v>
                </c:pt>
                <c:pt idx="14">
                  <c:v>3582.5</c:v>
                </c:pt>
                <c:pt idx="15">
                  <c:v>5269.5</c:v>
                </c:pt>
                <c:pt idx="16">
                  <c:v>5907.5</c:v>
                </c:pt>
                <c:pt idx="17">
                  <c:v>5989</c:v>
                </c:pt>
                <c:pt idx="18">
                  <c:v>6168.5</c:v>
                </c:pt>
                <c:pt idx="19">
                  <c:v>6169</c:v>
                </c:pt>
                <c:pt idx="20">
                  <c:v>8406</c:v>
                </c:pt>
                <c:pt idx="21">
                  <c:v>8406</c:v>
                </c:pt>
                <c:pt idx="22">
                  <c:v>10926.5</c:v>
                </c:pt>
                <c:pt idx="23">
                  <c:v>14228</c:v>
                </c:pt>
                <c:pt idx="24">
                  <c:v>14638</c:v>
                </c:pt>
                <c:pt idx="25">
                  <c:v>14638.5</c:v>
                </c:pt>
                <c:pt idx="26">
                  <c:v>17910</c:v>
                </c:pt>
                <c:pt idx="27">
                  <c:v>18227</c:v>
                </c:pt>
                <c:pt idx="28">
                  <c:v>18227.5</c:v>
                </c:pt>
                <c:pt idx="29">
                  <c:v>19304</c:v>
                </c:pt>
                <c:pt idx="30">
                  <c:v>19304</c:v>
                </c:pt>
                <c:pt idx="31">
                  <c:v>19319.5</c:v>
                </c:pt>
                <c:pt idx="32">
                  <c:v>20623</c:v>
                </c:pt>
                <c:pt idx="33">
                  <c:v>20623</c:v>
                </c:pt>
                <c:pt idx="34">
                  <c:v>20623.5</c:v>
                </c:pt>
                <c:pt idx="35">
                  <c:v>20623.5</c:v>
                </c:pt>
                <c:pt idx="36">
                  <c:v>20649.5</c:v>
                </c:pt>
                <c:pt idx="37">
                  <c:v>20649.5</c:v>
                </c:pt>
                <c:pt idx="38">
                  <c:v>20650</c:v>
                </c:pt>
                <c:pt idx="39">
                  <c:v>20650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04-4645-9F3A-03BF792F313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-33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16.5</c:v>
                </c:pt>
                <c:pt idx="5">
                  <c:v>43.5</c:v>
                </c:pt>
                <c:pt idx="6">
                  <c:v>106.5</c:v>
                </c:pt>
                <c:pt idx="7">
                  <c:v>109.5</c:v>
                </c:pt>
                <c:pt idx="8">
                  <c:v>110</c:v>
                </c:pt>
                <c:pt idx="9">
                  <c:v>116</c:v>
                </c:pt>
                <c:pt idx="10">
                  <c:v>116.5</c:v>
                </c:pt>
                <c:pt idx="11">
                  <c:v>1178.5</c:v>
                </c:pt>
                <c:pt idx="12">
                  <c:v>1179</c:v>
                </c:pt>
                <c:pt idx="13">
                  <c:v>3454.5</c:v>
                </c:pt>
                <c:pt idx="14">
                  <c:v>3582.5</c:v>
                </c:pt>
                <c:pt idx="15">
                  <c:v>5269.5</c:v>
                </c:pt>
                <c:pt idx="16">
                  <c:v>5907.5</c:v>
                </c:pt>
                <c:pt idx="17">
                  <c:v>5989</c:v>
                </c:pt>
                <c:pt idx="18">
                  <c:v>6168.5</c:v>
                </c:pt>
                <c:pt idx="19">
                  <c:v>6169</c:v>
                </c:pt>
                <c:pt idx="20">
                  <c:v>8406</c:v>
                </c:pt>
                <c:pt idx="21">
                  <c:v>8406</c:v>
                </c:pt>
                <c:pt idx="22">
                  <c:v>10926.5</c:v>
                </c:pt>
                <c:pt idx="23">
                  <c:v>14228</c:v>
                </c:pt>
                <c:pt idx="24">
                  <c:v>14638</c:v>
                </c:pt>
                <c:pt idx="25">
                  <c:v>14638.5</c:v>
                </c:pt>
                <c:pt idx="26">
                  <c:v>17910</c:v>
                </c:pt>
                <c:pt idx="27">
                  <c:v>18227</c:v>
                </c:pt>
                <c:pt idx="28">
                  <c:v>18227.5</c:v>
                </c:pt>
                <c:pt idx="29">
                  <c:v>19304</c:v>
                </c:pt>
                <c:pt idx="30">
                  <c:v>19304</c:v>
                </c:pt>
                <c:pt idx="31">
                  <c:v>19319.5</c:v>
                </c:pt>
                <c:pt idx="32">
                  <c:v>20623</c:v>
                </c:pt>
                <c:pt idx="33">
                  <c:v>20623</c:v>
                </c:pt>
                <c:pt idx="34">
                  <c:v>20623.5</c:v>
                </c:pt>
                <c:pt idx="35">
                  <c:v>20623.5</c:v>
                </c:pt>
                <c:pt idx="36">
                  <c:v>20649.5</c:v>
                </c:pt>
                <c:pt idx="37">
                  <c:v>20649.5</c:v>
                </c:pt>
                <c:pt idx="38">
                  <c:v>20650</c:v>
                </c:pt>
                <c:pt idx="39">
                  <c:v>20650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1.2050029387434059E-2</c:v>
                </c:pt>
                <c:pt idx="1">
                  <c:v>1.2042048703128472E-2</c:v>
                </c:pt>
                <c:pt idx="2">
                  <c:v>1.2042048703128472E-2</c:v>
                </c:pt>
                <c:pt idx="3">
                  <c:v>1.2041927783669297E-2</c:v>
                </c:pt>
                <c:pt idx="4">
                  <c:v>1.2038058360975677E-2</c:v>
                </c:pt>
                <c:pt idx="5">
                  <c:v>1.2031528710180197E-2</c:v>
                </c:pt>
                <c:pt idx="6">
                  <c:v>1.2016292858324075E-2</c:v>
                </c:pt>
                <c:pt idx="7">
                  <c:v>1.2015567341569021E-2</c:v>
                </c:pt>
                <c:pt idx="8">
                  <c:v>1.2015446422109846E-2</c:v>
                </c:pt>
                <c:pt idx="9">
                  <c:v>1.2013995388599739E-2</c:v>
                </c:pt>
                <c:pt idx="10">
                  <c:v>1.2013874469140564E-2</c:v>
                </c:pt>
                <c:pt idx="11">
                  <c:v>1.175704153785165E-2</c:v>
                </c:pt>
                <c:pt idx="12">
                  <c:v>1.1756920618392473E-2</c:v>
                </c:pt>
                <c:pt idx="13">
                  <c:v>1.1206616159684447E-2</c:v>
                </c:pt>
                <c:pt idx="14">
                  <c:v>1.1175660778135501E-2</c:v>
                </c:pt>
                <c:pt idx="15">
                  <c:v>1.0767678522877123E-2</c:v>
                </c:pt>
                <c:pt idx="16">
                  <c:v>1.0613385292969093E-2</c:v>
                </c:pt>
                <c:pt idx="17">
                  <c:v>1.0593675421123475E-2</c:v>
                </c:pt>
                <c:pt idx="18">
                  <c:v>1.0550265335279446E-2</c:v>
                </c:pt>
                <c:pt idx="19">
                  <c:v>1.055014441582027E-2</c:v>
                </c:pt>
                <c:pt idx="20">
                  <c:v>1.0009150755468762E-2</c:v>
                </c:pt>
                <c:pt idx="21">
                  <c:v>1.0009150755468762E-2</c:v>
                </c:pt>
                <c:pt idx="22">
                  <c:v>9.399595761764707E-3</c:v>
                </c:pt>
                <c:pt idx="23">
                  <c:v>8.6011645728284077E-3</c:v>
                </c:pt>
                <c:pt idx="24">
                  <c:v>8.5020106163044389E-3</c:v>
                </c:pt>
                <c:pt idx="25">
                  <c:v>8.5018896968452641E-3</c:v>
                </c:pt>
                <c:pt idx="26">
                  <c:v>7.7107136754594983E-3</c:v>
                </c:pt>
                <c:pt idx="27">
                  <c:v>7.6340507383421859E-3</c:v>
                </c:pt>
                <c:pt idx="28">
                  <c:v>7.6339298188830102E-3</c:v>
                </c:pt>
                <c:pt idx="29">
                  <c:v>7.3735902232780048E-3</c:v>
                </c:pt>
                <c:pt idx="30">
                  <c:v>7.3735902232780048E-3</c:v>
                </c:pt>
                <c:pt idx="31">
                  <c:v>7.3698417200435623E-3</c:v>
                </c:pt>
                <c:pt idx="32">
                  <c:v>7.054604689972847E-3</c:v>
                </c:pt>
                <c:pt idx="33">
                  <c:v>7.054604689972847E-3</c:v>
                </c:pt>
                <c:pt idx="34">
                  <c:v>7.0544837705136714E-3</c:v>
                </c:pt>
                <c:pt idx="35">
                  <c:v>7.0544837705136714E-3</c:v>
                </c:pt>
                <c:pt idx="36">
                  <c:v>7.0481959586365418E-3</c:v>
                </c:pt>
                <c:pt idx="37">
                  <c:v>7.0481959586365418E-3</c:v>
                </c:pt>
                <c:pt idx="38">
                  <c:v>7.0480750391773662E-3</c:v>
                </c:pt>
                <c:pt idx="39">
                  <c:v>7.0480750391773662E-3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504-4645-9F3A-03BF792F313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-33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16.5</c:v>
                </c:pt>
                <c:pt idx="5">
                  <c:v>43.5</c:v>
                </c:pt>
                <c:pt idx="6">
                  <c:v>106.5</c:v>
                </c:pt>
                <c:pt idx="7">
                  <c:v>109.5</c:v>
                </c:pt>
                <c:pt idx="8">
                  <c:v>110</c:v>
                </c:pt>
                <c:pt idx="9">
                  <c:v>116</c:v>
                </c:pt>
                <c:pt idx="10">
                  <c:v>116.5</c:v>
                </c:pt>
                <c:pt idx="11">
                  <c:v>1178.5</c:v>
                </c:pt>
                <c:pt idx="12">
                  <c:v>1179</c:v>
                </c:pt>
                <c:pt idx="13">
                  <c:v>3454.5</c:v>
                </c:pt>
                <c:pt idx="14">
                  <c:v>3582.5</c:v>
                </c:pt>
                <c:pt idx="15">
                  <c:v>5269.5</c:v>
                </c:pt>
                <c:pt idx="16">
                  <c:v>5907.5</c:v>
                </c:pt>
                <c:pt idx="17">
                  <c:v>5989</c:v>
                </c:pt>
                <c:pt idx="18">
                  <c:v>6168.5</c:v>
                </c:pt>
                <c:pt idx="19">
                  <c:v>6169</c:v>
                </c:pt>
                <c:pt idx="20">
                  <c:v>8406</c:v>
                </c:pt>
                <c:pt idx="21">
                  <c:v>8406</c:v>
                </c:pt>
                <c:pt idx="22">
                  <c:v>10926.5</c:v>
                </c:pt>
                <c:pt idx="23">
                  <c:v>14228</c:v>
                </c:pt>
                <c:pt idx="24">
                  <c:v>14638</c:v>
                </c:pt>
                <c:pt idx="25">
                  <c:v>14638.5</c:v>
                </c:pt>
                <c:pt idx="26">
                  <c:v>17910</c:v>
                </c:pt>
                <c:pt idx="27">
                  <c:v>18227</c:v>
                </c:pt>
                <c:pt idx="28">
                  <c:v>18227.5</c:v>
                </c:pt>
                <c:pt idx="29">
                  <c:v>19304</c:v>
                </c:pt>
                <c:pt idx="30">
                  <c:v>19304</c:v>
                </c:pt>
                <c:pt idx="31">
                  <c:v>19319.5</c:v>
                </c:pt>
                <c:pt idx="32">
                  <c:v>20623</c:v>
                </c:pt>
                <c:pt idx="33">
                  <c:v>20623</c:v>
                </c:pt>
                <c:pt idx="34">
                  <c:v>20623.5</c:v>
                </c:pt>
                <c:pt idx="35">
                  <c:v>20623.5</c:v>
                </c:pt>
                <c:pt idx="36">
                  <c:v>20649.5</c:v>
                </c:pt>
                <c:pt idx="37">
                  <c:v>20649.5</c:v>
                </c:pt>
                <c:pt idx="38">
                  <c:v>20650</c:v>
                </c:pt>
                <c:pt idx="39">
                  <c:v>20650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504-4645-9F3A-03BF792F3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764832"/>
        <c:axId val="1"/>
      </c:scatterChart>
      <c:valAx>
        <c:axId val="886764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7648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54135338345865"/>
          <c:y val="0.92397937099967764"/>
          <c:w val="0.71428571428571441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DBD35463-E241-8F38-C22E-FE0726F7D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939"/>
  <sheetViews>
    <sheetView tabSelected="1" workbookViewId="0">
      <pane xSplit="14" ySplit="21" topLeftCell="O38" activePane="bottomRight" state="frozen"/>
      <selection pane="topRight" activeCell="O1" sqref="O1"/>
      <selection pane="bottomLeft" activeCell="A22" sqref="A22"/>
      <selection pane="bottomRight" activeCell="F14" sqref="F13:F14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3.4257812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5" ht="20.25" x14ac:dyDescent="0.3">
      <c r="A1" s="1" t="s">
        <v>45</v>
      </c>
      <c r="F1" s="8" t="s">
        <v>42</v>
      </c>
      <c r="G1" s="3">
        <v>0</v>
      </c>
      <c r="H1" s="9"/>
      <c r="I1" s="10" t="s">
        <v>43</v>
      </c>
      <c r="J1" s="11" t="s">
        <v>42</v>
      </c>
      <c r="K1" s="5">
        <v>19.535</v>
      </c>
      <c r="L1" s="6">
        <v>23.303999999999998</v>
      </c>
      <c r="M1" s="7">
        <v>56111.318300978004</v>
      </c>
      <c r="N1" s="7">
        <v>0.30120178504103112</v>
      </c>
      <c r="O1" s="4" t="s">
        <v>44</v>
      </c>
    </row>
    <row r="2" spans="1:15" s="25" customFormat="1" ht="12.95" customHeight="1" x14ac:dyDescent="0.2">
      <c r="A2" s="25" t="s">
        <v>24</v>
      </c>
      <c r="B2" s="25" t="s">
        <v>44</v>
      </c>
      <c r="C2" s="26"/>
      <c r="D2" s="27"/>
    </row>
    <row r="3" spans="1:15" s="25" customFormat="1" ht="12.95" customHeight="1" thickBot="1" x14ac:dyDescent="0.25"/>
    <row r="4" spans="1:15" s="25" customFormat="1" ht="12.95" customHeight="1" thickTop="1" thickBot="1" x14ac:dyDescent="0.25">
      <c r="A4" s="28" t="s">
        <v>1</v>
      </c>
      <c r="C4" s="29">
        <v>53579.415999999997</v>
      </c>
      <c r="D4" s="30">
        <v>0.301201</v>
      </c>
    </row>
    <row r="5" spans="1:15" s="25" customFormat="1" ht="12.95" customHeight="1" thickTop="1" x14ac:dyDescent="0.2">
      <c r="A5" s="31" t="s">
        <v>29</v>
      </c>
      <c r="C5" s="32">
        <v>-9.5</v>
      </c>
      <c r="D5" s="25" t="s">
        <v>30</v>
      </c>
    </row>
    <row r="6" spans="1:15" s="25" customFormat="1" ht="12.95" customHeight="1" x14ac:dyDescent="0.2">
      <c r="A6" s="28" t="s">
        <v>2</v>
      </c>
    </row>
    <row r="7" spans="1:15" s="25" customFormat="1" ht="12.95" customHeight="1" x14ac:dyDescent="0.2">
      <c r="A7" s="25" t="s">
        <v>3</v>
      </c>
      <c r="C7" s="33">
        <v>53579.415999999997</v>
      </c>
      <c r="D7" s="4" t="s">
        <v>46</v>
      </c>
    </row>
    <row r="8" spans="1:15" s="25" customFormat="1" ht="12.95" customHeight="1" x14ac:dyDescent="0.2">
      <c r="A8" s="25" t="s">
        <v>4</v>
      </c>
      <c r="C8" s="33">
        <v>0.301201</v>
      </c>
      <c r="D8" s="4" t="s">
        <v>46</v>
      </c>
    </row>
    <row r="9" spans="1:15" s="25" customFormat="1" ht="12.95" customHeight="1" x14ac:dyDescent="0.2">
      <c r="A9" s="34" t="s">
        <v>33</v>
      </c>
      <c r="B9" s="35">
        <v>44</v>
      </c>
      <c r="C9" s="36" t="str">
        <f>"F"&amp;B9</f>
        <v>F44</v>
      </c>
      <c r="D9" s="37" t="str">
        <f>"G"&amp;B9</f>
        <v>G44</v>
      </c>
    </row>
    <row r="10" spans="1:15" s="25" customFormat="1" ht="12.95" customHeight="1" thickBot="1" x14ac:dyDescent="0.25">
      <c r="C10" s="38" t="s">
        <v>20</v>
      </c>
      <c r="D10" s="38" t="s">
        <v>21</v>
      </c>
    </row>
    <row r="11" spans="1:15" s="25" customFormat="1" ht="12.95" customHeight="1" x14ac:dyDescent="0.2">
      <c r="A11" s="25" t="s">
        <v>16</v>
      </c>
      <c r="C11" s="37">
        <f ca="1">INTERCEPT(INDIRECT($D$9):G991,INDIRECT($C$9):F991)</f>
        <v>1.2042048703128472E-2</v>
      </c>
      <c r="D11" s="27"/>
    </row>
    <row r="12" spans="1:15" s="25" customFormat="1" ht="12.95" customHeight="1" x14ac:dyDescent="0.2">
      <c r="A12" s="25" t="s">
        <v>17</v>
      </c>
      <c r="C12" s="37">
        <f ca="1">SLOPE(INDIRECT($D$9):G991,INDIRECT($C$9):F991)</f>
        <v>-2.4183891835114311E-7</v>
      </c>
      <c r="D12" s="27"/>
    </row>
    <row r="13" spans="1:15" s="25" customFormat="1" ht="12.95" customHeight="1" x14ac:dyDescent="0.2">
      <c r="A13" s="25" t="s">
        <v>19</v>
      </c>
      <c r="C13" s="27" t="s">
        <v>14</v>
      </c>
    </row>
    <row r="14" spans="1:15" s="25" customFormat="1" ht="12.95" customHeight="1" x14ac:dyDescent="0.2"/>
    <row r="15" spans="1:15" s="25" customFormat="1" ht="12.95" customHeight="1" x14ac:dyDescent="0.2">
      <c r="A15" s="39" t="s">
        <v>18</v>
      </c>
      <c r="C15" s="40">
        <f ca="1">(C7+C11)+(C8+C12)*INT(MAX(F21:F3532))</f>
        <v>59799.223698075031</v>
      </c>
      <c r="E15" s="41" t="s">
        <v>35</v>
      </c>
      <c r="F15" s="42">
        <v>1</v>
      </c>
    </row>
    <row r="16" spans="1:15" s="25" customFormat="1" ht="12.95" customHeight="1" x14ac:dyDescent="0.2">
      <c r="A16" s="28" t="s">
        <v>5</v>
      </c>
      <c r="C16" s="43">
        <f ca="1">+C8+C12</f>
        <v>0.30120075816108166</v>
      </c>
      <c r="E16" s="41" t="s">
        <v>31</v>
      </c>
      <c r="F16" s="43">
        <f ca="1">NOW()+15018.5+$C$5/24</f>
        <v>60212.799649421293</v>
      </c>
    </row>
    <row r="17" spans="1:21" s="25" customFormat="1" ht="12.95" customHeight="1" thickBot="1" x14ac:dyDescent="0.25">
      <c r="A17" s="41" t="s">
        <v>28</v>
      </c>
      <c r="C17" s="25">
        <f>COUNT(C21:C2190)</f>
        <v>40</v>
      </c>
      <c r="E17" s="41" t="s">
        <v>36</v>
      </c>
      <c r="F17" s="44">
        <f ca="1">ROUND(2*(F16-$C$7)/$C$8,0)/2+F15</f>
        <v>22024</v>
      </c>
    </row>
    <row r="18" spans="1:21" s="25" customFormat="1" ht="12.95" customHeight="1" thickTop="1" thickBot="1" x14ac:dyDescent="0.25">
      <c r="A18" s="28" t="s">
        <v>6</v>
      </c>
      <c r="C18" s="45">
        <f ca="1">+C15</f>
        <v>59799.223698075031</v>
      </c>
      <c r="D18" s="46">
        <f ca="1">+C16</f>
        <v>0.30120075816108166</v>
      </c>
      <c r="E18" s="41" t="s">
        <v>37</v>
      </c>
      <c r="F18" s="37">
        <f ca="1">ROUND(2*(F16-$C$15)/$C$16,0)/2+F15</f>
        <v>1374</v>
      </c>
    </row>
    <row r="19" spans="1:21" s="25" customFormat="1" ht="12.95" customHeight="1" thickTop="1" x14ac:dyDescent="0.2">
      <c r="E19" s="41" t="s">
        <v>32</v>
      </c>
      <c r="F19" s="47">
        <f ca="1">+$C$15+$C$16*F18-15018.5-$C$5/24</f>
        <v>45194.96937312169</v>
      </c>
    </row>
    <row r="20" spans="1:21" s="25" customFormat="1" ht="12.95" customHeight="1" thickBot="1" x14ac:dyDescent="0.25">
      <c r="A20" s="38" t="s">
        <v>7</v>
      </c>
      <c r="B20" s="38" t="s">
        <v>8</v>
      </c>
      <c r="C20" s="38" t="s">
        <v>9</v>
      </c>
      <c r="D20" s="38" t="s">
        <v>13</v>
      </c>
      <c r="E20" s="38" t="s">
        <v>10</v>
      </c>
      <c r="F20" s="38" t="s">
        <v>11</v>
      </c>
      <c r="G20" s="38" t="s">
        <v>12</v>
      </c>
      <c r="H20" s="48" t="s">
        <v>38</v>
      </c>
      <c r="I20" s="48" t="s">
        <v>39</v>
      </c>
      <c r="J20" s="48" t="s">
        <v>40</v>
      </c>
      <c r="K20" s="48" t="s">
        <v>41</v>
      </c>
      <c r="L20" s="48" t="s">
        <v>25</v>
      </c>
      <c r="M20" s="48" t="s">
        <v>26</v>
      </c>
      <c r="N20" s="48" t="s">
        <v>27</v>
      </c>
      <c r="O20" s="48" t="s">
        <v>23</v>
      </c>
      <c r="P20" s="49" t="s">
        <v>22</v>
      </c>
      <c r="Q20" s="38" t="s">
        <v>15</v>
      </c>
      <c r="U20" s="50" t="s">
        <v>34</v>
      </c>
    </row>
    <row r="21" spans="1:21" s="25" customFormat="1" ht="12.95" customHeight="1" x14ac:dyDescent="0.2">
      <c r="A21" s="14" t="s">
        <v>52</v>
      </c>
      <c r="B21" s="51"/>
      <c r="C21" s="14">
        <v>53569.474600000001</v>
      </c>
      <c r="D21" s="14">
        <v>1.4E-3</v>
      </c>
      <c r="E21" s="25">
        <f>+(C21-C$7)/C$8</f>
        <v>-33.00586651437434</v>
      </c>
      <c r="F21" s="25">
        <f>ROUND(2*E21,0)/2</f>
        <v>-33</v>
      </c>
      <c r="G21" s="25">
        <f>+C21-(C$7+F21*C$8)</f>
        <v>-1.7669999942881986E-3</v>
      </c>
      <c r="J21" s="25">
        <f>+G21</f>
        <v>-1.7669999942881986E-3</v>
      </c>
      <c r="O21" s="25">
        <f ca="1">+C$11+C$12*$F21</f>
        <v>1.2050029387434059E-2</v>
      </c>
      <c r="Q21" s="52">
        <f>+C21-15018.5</f>
        <v>38550.974600000001</v>
      </c>
    </row>
    <row r="22" spans="1:21" s="25" customFormat="1" ht="12.95" customHeight="1" x14ac:dyDescent="0.2">
      <c r="A22" s="14" t="s">
        <v>52</v>
      </c>
      <c r="B22" s="51"/>
      <c r="C22" s="14">
        <v>53579.414900000003</v>
      </c>
      <c r="D22" s="14">
        <v>1.9E-3</v>
      </c>
      <c r="E22" s="25">
        <f>+(C22-C$7)/C$8</f>
        <v>-3.6520462881581917E-3</v>
      </c>
      <c r="F22" s="25">
        <f>ROUND(2*E22,0)/2</f>
        <v>0</v>
      </c>
      <c r="G22" s="25">
        <f>+C22-(C$7+F22*C$8)</f>
        <v>-1.0999999940395355E-3</v>
      </c>
      <c r="J22" s="25">
        <f>+G22</f>
        <v>-1.0999999940395355E-3</v>
      </c>
      <c r="O22" s="25">
        <f ca="1">+C$11+C$12*$F22</f>
        <v>1.2042048703128472E-2</v>
      </c>
      <c r="Q22" s="52">
        <f>+C22-15018.5</f>
        <v>38560.914900000003</v>
      </c>
    </row>
    <row r="23" spans="1:21" s="25" customFormat="1" ht="12.95" customHeight="1" x14ac:dyDescent="0.2">
      <c r="A23" s="21" t="s">
        <v>47</v>
      </c>
      <c r="B23" s="21"/>
      <c r="C23" s="14">
        <v>53579.415999999997</v>
      </c>
      <c r="D23" s="14" t="s">
        <v>14</v>
      </c>
      <c r="E23" s="25">
        <f>+(C23-C$7)/C$8</f>
        <v>0</v>
      </c>
      <c r="F23" s="25">
        <f>ROUND(2*E23,0)/2</f>
        <v>0</v>
      </c>
      <c r="G23" s="25">
        <f>+C23-(C$7+F23*C$8)</f>
        <v>0</v>
      </c>
      <c r="I23" s="25">
        <f>+G23</f>
        <v>0</v>
      </c>
      <c r="O23" s="25">
        <f ca="1">+C$11+C$12*$F23</f>
        <v>1.2042048703128472E-2</v>
      </c>
      <c r="Q23" s="52">
        <f>+C23-15018.5</f>
        <v>38560.915999999997</v>
      </c>
    </row>
    <row r="24" spans="1:21" s="25" customFormat="1" ht="12.95" customHeight="1" x14ac:dyDescent="0.2">
      <c r="A24" s="14" t="s">
        <v>52</v>
      </c>
      <c r="B24" s="51"/>
      <c r="C24" s="14">
        <v>53579.568399999996</v>
      </c>
      <c r="D24" s="14">
        <v>5.9999999999999995E-4</v>
      </c>
      <c r="E24" s="25">
        <f>+(C24-C$7)/C$8</f>
        <v>0.50597441575238378</v>
      </c>
      <c r="F24" s="25">
        <f>ROUND(2*E24,0)/2</f>
        <v>0.5</v>
      </c>
      <c r="G24" s="25">
        <f>+C24-(C$7+F24*C$8)</f>
        <v>1.7995000016526319E-3</v>
      </c>
      <c r="J24" s="25">
        <f>+G24</f>
        <v>1.7995000016526319E-3</v>
      </c>
      <c r="O24" s="25">
        <f ca="1">+C$11+C$12*$F24</f>
        <v>1.2041927783669297E-2</v>
      </c>
      <c r="Q24" s="52">
        <f>+C24-15018.5</f>
        <v>38561.068399999996</v>
      </c>
    </row>
    <row r="25" spans="1:21" s="25" customFormat="1" ht="12.95" customHeight="1" x14ac:dyDescent="0.2">
      <c r="A25" s="14" t="s">
        <v>52</v>
      </c>
      <c r="B25" s="51"/>
      <c r="C25" s="14">
        <v>53584.386400000003</v>
      </c>
      <c r="D25" s="14">
        <v>5.0000000000000001E-4</v>
      </c>
      <c r="E25" s="25">
        <f>+(C25-C$7)/C$8</f>
        <v>16.501937244582891</v>
      </c>
      <c r="F25" s="25">
        <f>ROUND(2*E25,0)/2</f>
        <v>16.5</v>
      </c>
      <c r="G25" s="25">
        <f>+C25-(C$7+F25*C$8)</f>
        <v>5.8350000472273678E-4</v>
      </c>
      <c r="J25" s="25">
        <f>+G25</f>
        <v>5.8350000472273678E-4</v>
      </c>
      <c r="O25" s="25">
        <f ca="1">+C$11+C$12*$F25</f>
        <v>1.2038058360975677E-2</v>
      </c>
      <c r="Q25" s="52">
        <f>+C25-15018.5</f>
        <v>38565.886400000003</v>
      </c>
    </row>
    <row r="26" spans="1:21" s="25" customFormat="1" ht="12.95" customHeight="1" x14ac:dyDescent="0.2">
      <c r="A26" s="14" t="s">
        <v>52</v>
      </c>
      <c r="B26" s="51"/>
      <c r="C26" s="14">
        <v>53592.52</v>
      </c>
      <c r="D26" s="14">
        <v>5.0000000000000001E-3</v>
      </c>
      <c r="E26" s="25">
        <f>+(C26-C$7)/C$8</f>
        <v>43.505831653943247</v>
      </c>
      <c r="F26" s="25">
        <f>ROUND(2*E26,0)/2</f>
        <v>43.5</v>
      </c>
      <c r="G26" s="25">
        <f>+C26-(C$7+F26*C$8)</f>
        <v>1.7565000016475096E-3</v>
      </c>
      <c r="J26" s="25">
        <f>+G26</f>
        <v>1.7565000016475096E-3</v>
      </c>
      <c r="O26" s="25">
        <f ca="1">+C$11+C$12*$F26</f>
        <v>1.2031528710180197E-2</v>
      </c>
      <c r="Q26" s="52">
        <f>+C26-15018.5</f>
        <v>38574.019999999997</v>
      </c>
    </row>
    <row r="27" spans="1:21" s="25" customFormat="1" ht="12.95" customHeight="1" x14ac:dyDescent="0.2">
      <c r="A27" s="14" t="s">
        <v>52</v>
      </c>
      <c r="B27" s="51"/>
      <c r="C27" s="14">
        <v>53611.495000000003</v>
      </c>
      <c r="D27" s="14">
        <v>8.0000000000000004E-4</v>
      </c>
      <c r="E27" s="25">
        <f>+(C27-C$7)/C$8</f>
        <v>106.5036304660515</v>
      </c>
      <c r="F27" s="25">
        <f>ROUND(2*E27,0)/2</f>
        <v>106.5</v>
      </c>
      <c r="G27" s="25">
        <f>+C27-(C$7+F27*C$8)</f>
        <v>1.0935000027529895E-3</v>
      </c>
      <c r="J27" s="25">
        <f>+G27</f>
        <v>1.0935000027529895E-3</v>
      </c>
      <c r="O27" s="25">
        <f ca="1">+C$11+C$12*$F27</f>
        <v>1.2016292858324075E-2</v>
      </c>
      <c r="Q27" s="52">
        <f>+C27-15018.5</f>
        <v>38592.995000000003</v>
      </c>
    </row>
    <row r="28" spans="1:21" s="25" customFormat="1" ht="12.95" customHeight="1" x14ac:dyDescent="0.2">
      <c r="A28" s="14" t="s">
        <v>52</v>
      </c>
      <c r="B28" s="51"/>
      <c r="C28" s="14">
        <v>53612.397799999999</v>
      </c>
      <c r="D28" s="14">
        <v>3.0999999999999999E-3</v>
      </c>
      <c r="E28" s="25">
        <f>+(C28-C$7)/C$8</f>
        <v>109.5009644722341</v>
      </c>
      <c r="F28" s="25">
        <f>ROUND(2*E28,0)/2</f>
        <v>109.5</v>
      </c>
      <c r="G28" s="25">
        <f>+C28-(C$7+F28*C$8)</f>
        <v>2.9050000011920929E-4</v>
      </c>
      <c r="J28" s="25">
        <f>+G28</f>
        <v>2.9050000011920929E-4</v>
      </c>
      <c r="O28" s="25">
        <f ca="1">+C$11+C$12*$F28</f>
        <v>1.2015567341569021E-2</v>
      </c>
      <c r="Q28" s="52">
        <f>+C28-15018.5</f>
        <v>38593.897799999999</v>
      </c>
    </row>
    <row r="29" spans="1:21" s="25" customFormat="1" ht="12.95" customHeight="1" x14ac:dyDescent="0.2">
      <c r="A29" s="14" t="s">
        <v>52</v>
      </c>
      <c r="B29" s="51"/>
      <c r="C29" s="14">
        <v>53612.5481</v>
      </c>
      <c r="D29" s="14">
        <v>1.1000000000000001E-3</v>
      </c>
      <c r="E29" s="25">
        <f>+(C29-C$7)/C$8</f>
        <v>109.99996679958744</v>
      </c>
      <c r="F29" s="25">
        <f>ROUND(2*E29,0)/2</f>
        <v>110</v>
      </c>
      <c r="G29" s="25">
        <f>+C29-(C$7+F29*C$8)</f>
        <v>-9.9999961093999445E-6</v>
      </c>
      <c r="J29" s="25">
        <f>+G29</f>
        <v>-9.9999961093999445E-6</v>
      </c>
      <c r="O29" s="25">
        <f ca="1">+C$11+C$12*$F29</f>
        <v>1.2015446422109846E-2</v>
      </c>
      <c r="Q29" s="52">
        <f>+C29-15018.5</f>
        <v>38594.0481</v>
      </c>
    </row>
    <row r="30" spans="1:21" s="25" customFormat="1" ht="12.95" customHeight="1" x14ac:dyDescent="0.2">
      <c r="A30" s="14" t="s">
        <v>52</v>
      </c>
      <c r="B30" s="51"/>
      <c r="C30" s="14">
        <v>53614.354399999997</v>
      </c>
      <c r="D30" s="14">
        <v>2.3E-3</v>
      </c>
      <c r="E30" s="25">
        <f>+(C30-C$7)/C$8</f>
        <v>115.9969588414351</v>
      </c>
      <c r="F30" s="25">
        <f>ROUND(2*E30,0)/2</f>
        <v>116</v>
      </c>
      <c r="G30" s="25">
        <f>+C30-(C$7+F30*C$8)</f>
        <v>-9.1600000450853258E-4</v>
      </c>
      <c r="J30" s="25">
        <f>+G30</f>
        <v>-9.1600000450853258E-4</v>
      </c>
      <c r="O30" s="25">
        <f ca="1">+C$11+C$12*$F30</f>
        <v>1.2013995388599739E-2</v>
      </c>
      <c r="Q30" s="52">
        <f>+C30-15018.5</f>
        <v>38595.854399999997</v>
      </c>
    </row>
    <row r="31" spans="1:21" s="25" customFormat="1" ht="12.95" customHeight="1" x14ac:dyDescent="0.2">
      <c r="A31" s="14" t="s">
        <v>52</v>
      </c>
      <c r="B31" s="51"/>
      <c r="C31" s="14">
        <v>53614.507400000002</v>
      </c>
      <c r="D31" s="14">
        <v>4.5999999999999999E-3</v>
      </c>
      <c r="E31" s="25">
        <f>+(C31-C$7)/C$8</f>
        <v>116.50492528246851</v>
      </c>
      <c r="F31" s="25">
        <f>ROUND(2*E31,0)/2</f>
        <v>116.5</v>
      </c>
      <c r="G31" s="25">
        <f>+C31-(C$7+F31*C$8)</f>
        <v>1.4835000038146973E-3</v>
      </c>
      <c r="J31" s="25">
        <f>+G31</f>
        <v>1.4835000038146973E-3</v>
      </c>
      <c r="O31" s="25">
        <f ca="1">+C$11+C$12*$F31</f>
        <v>1.2013874469140564E-2</v>
      </c>
      <c r="Q31" s="52">
        <f>+C31-15018.5</f>
        <v>38596.007400000002</v>
      </c>
    </row>
    <row r="32" spans="1:21" s="25" customFormat="1" ht="12.95" customHeight="1" x14ac:dyDescent="0.2">
      <c r="A32" s="14" t="s">
        <v>49</v>
      </c>
      <c r="B32" s="21"/>
      <c r="C32" s="14">
        <v>53934.381200000003</v>
      </c>
      <c r="D32" s="14">
        <v>2.9999999999999997E-4</v>
      </c>
      <c r="E32" s="25">
        <f>+(C32-C$7)/C$8</f>
        <v>1178.4994073725054</v>
      </c>
      <c r="F32" s="25">
        <f>ROUND(2*E32,0)/2</f>
        <v>1178.5</v>
      </c>
      <c r="G32" s="25">
        <f>+C32-(C$7+F32*C$8)</f>
        <v>-1.7849999130703509E-4</v>
      </c>
      <c r="J32" s="25">
        <f>+G32</f>
        <v>-1.7849999130703509E-4</v>
      </c>
      <c r="O32" s="25">
        <f ca="1">+C$11+C$12*$F32</f>
        <v>1.175704153785165E-2</v>
      </c>
      <c r="Q32" s="52">
        <f>+C32-15018.5</f>
        <v>38915.881200000003</v>
      </c>
    </row>
    <row r="33" spans="1:17" s="25" customFormat="1" ht="12.95" customHeight="1" x14ac:dyDescent="0.2">
      <c r="A33" s="14" t="s">
        <v>49</v>
      </c>
      <c r="B33" s="21"/>
      <c r="C33" s="14">
        <v>53934.531600000002</v>
      </c>
      <c r="D33" s="14">
        <v>1.2999999999999999E-3</v>
      </c>
      <c r="E33" s="25">
        <f>+(C33-C$7)/C$8</f>
        <v>1178.9987417040602</v>
      </c>
      <c r="F33" s="25">
        <f>ROUND(2*E33,0)/2</f>
        <v>1179</v>
      </c>
      <c r="G33" s="25">
        <f>+C33-(C$7+F33*C$8)</f>
        <v>-3.7899999733781442E-4</v>
      </c>
      <c r="J33" s="25">
        <f>+G33</f>
        <v>-3.7899999733781442E-4</v>
      </c>
      <c r="O33" s="25">
        <f ca="1">+C$11+C$12*$F33</f>
        <v>1.1756920618392473E-2</v>
      </c>
      <c r="Q33" s="52">
        <f>+C33-15018.5</f>
        <v>38916.031600000002</v>
      </c>
    </row>
    <row r="34" spans="1:17" s="25" customFormat="1" ht="12.95" customHeight="1" x14ac:dyDescent="0.2">
      <c r="A34" s="53" t="s">
        <v>53</v>
      </c>
      <c r="B34" s="21"/>
      <c r="C34" s="14">
        <v>54619.916499999999</v>
      </c>
      <c r="D34" s="14">
        <v>4.0000000000000002E-4</v>
      </c>
      <c r="E34" s="25">
        <f>+(C34-C$7)/C$8</f>
        <v>3454.5054631292787</v>
      </c>
      <c r="F34" s="25">
        <f>ROUND(2*E34,0)/2</f>
        <v>3454.5</v>
      </c>
      <c r="G34" s="25">
        <f>+C34-(C$7+F34*C$8)</f>
        <v>1.6455000004498288E-3</v>
      </c>
      <c r="K34" s="25">
        <f>+G34</f>
        <v>1.6455000004498288E-3</v>
      </c>
      <c r="O34" s="25">
        <f ca="1">+C$11+C$12*$F34</f>
        <v>1.1206616159684447E-2</v>
      </c>
      <c r="Q34" s="52">
        <f>+C34-15018.5</f>
        <v>39601.416499999999</v>
      </c>
    </row>
    <row r="35" spans="1:17" s="25" customFormat="1" ht="12.95" customHeight="1" x14ac:dyDescent="0.2">
      <c r="A35" s="14" t="s">
        <v>54</v>
      </c>
      <c r="B35" s="15" t="s">
        <v>50</v>
      </c>
      <c r="C35" s="14">
        <v>54658.471799999999</v>
      </c>
      <c r="D35" s="14" t="s">
        <v>55</v>
      </c>
      <c r="E35" s="25">
        <f>+(C35-C$7)/C$8</f>
        <v>3582.5106822354574</v>
      </c>
      <c r="F35" s="25">
        <f>ROUND(2*E35,0)/2</f>
        <v>3582.5</v>
      </c>
      <c r="G35" s="25">
        <f>+C35-(C$7+F35*C$8)</f>
        <v>3.2175000014831312E-3</v>
      </c>
      <c r="J35" s="25">
        <f>+G35</f>
        <v>3.2175000014831312E-3</v>
      </c>
      <c r="O35" s="25">
        <f ca="1">+C$11+C$12*$F35</f>
        <v>1.1175660778135501E-2</v>
      </c>
      <c r="Q35" s="52">
        <f>+C35-15018.5</f>
        <v>39639.971799999999</v>
      </c>
    </row>
    <row r="36" spans="1:17" s="25" customFormat="1" ht="12.95" customHeight="1" x14ac:dyDescent="0.2">
      <c r="A36" s="53" t="s">
        <v>56</v>
      </c>
      <c r="B36" s="21"/>
      <c r="C36" s="14">
        <v>55166.600100000003</v>
      </c>
      <c r="D36" s="14">
        <v>2.0000000000000001E-4</v>
      </c>
      <c r="E36" s="25">
        <f>+(C36-C$7)/C$8</f>
        <v>5269.5180294886331</v>
      </c>
      <c r="F36" s="25">
        <f>ROUND(2*E36,0)/2</f>
        <v>5269.5</v>
      </c>
      <c r="G36" s="25">
        <f>+C36-(C$7+F36*C$8)</f>
        <v>5.4305000085150823E-3</v>
      </c>
      <c r="K36" s="25">
        <f>+G36</f>
        <v>5.4305000085150823E-3</v>
      </c>
      <c r="O36" s="25">
        <f ca="1">+C$11+C$12*$F36</f>
        <v>1.0767678522877123E-2</v>
      </c>
      <c r="Q36" s="52">
        <f>+C36-15018.5</f>
        <v>40148.100100000003</v>
      </c>
    </row>
    <row r="37" spans="1:17" s="25" customFormat="1" ht="12.95" customHeight="1" x14ac:dyDescent="0.2">
      <c r="A37" s="14" t="s">
        <v>57</v>
      </c>
      <c r="B37" s="15" t="s">
        <v>58</v>
      </c>
      <c r="C37" s="14">
        <v>55358.766499999998</v>
      </c>
      <c r="D37" s="14">
        <v>2.0000000000000001E-4</v>
      </c>
      <c r="E37" s="25">
        <f>+(C37-C$7)/C$8</f>
        <v>5907.5185673354354</v>
      </c>
      <c r="F37" s="25">
        <f>ROUND(2*E37,0)/2</f>
        <v>5907.5</v>
      </c>
      <c r="G37" s="25">
        <f>+C37-(C$7+F37*C$8)</f>
        <v>5.5924999978742562E-3</v>
      </c>
      <c r="K37" s="25">
        <f>+G37</f>
        <v>5.5924999978742562E-3</v>
      </c>
      <c r="O37" s="25">
        <f ca="1">+C$11+C$12*$F37</f>
        <v>1.0613385292969093E-2</v>
      </c>
      <c r="Q37" s="52">
        <f>+C37-15018.5</f>
        <v>40340.266499999998</v>
      </c>
    </row>
    <row r="38" spans="1:17" s="25" customFormat="1" ht="12.95" customHeight="1" x14ac:dyDescent="0.2">
      <c r="A38" s="54" t="s">
        <v>59</v>
      </c>
      <c r="B38" s="51" t="s">
        <v>50</v>
      </c>
      <c r="C38" s="55">
        <v>55383.3148</v>
      </c>
      <c r="D38" s="55">
        <v>1E-4</v>
      </c>
      <c r="E38" s="25">
        <f>+(C38-C$7)/C$8</f>
        <v>5989.0199567730606</v>
      </c>
      <c r="F38" s="25">
        <f>ROUND(2*E38,0)/2</f>
        <v>5989</v>
      </c>
      <c r="G38" s="25">
        <f>+C38-(C$7+F38*C$8)</f>
        <v>6.0110000049462542E-3</v>
      </c>
      <c r="K38" s="25">
        <f>+G38</f>
        <v>6.0110000049462542E-3</v>
      </c>
      <c r="O38" s="25">
        <f ca="1">+C$11+C$12*$F38</f>
        <v>1.0593675421123475E-2</v>
      </c>
      <c r="Q38" s="52">
        <f>+C38-15018.5</f>
        <v>40364.8148</v>
      </c>
    </row>
    <row r="39" spans="1:17" s="25" customFormat="1" ht="12.95" customHeight="1" x14ac:dyDescent="0.2">
      <c r="A39" s="54" t="s">
        <v>59</v>
      </c>
      <c r="B39" s="51" t="s">
        <v>58</v>
      </c>
      <c r="C39" s="55">
        <v>55437.379099999998</v>
      </c>
      <c r="D39" s="55">
        <v>1E-4</v>
      </c>
      <c r="E39" s="25">
        <f>+(C39-C$7)/C$8</f>
        <v>6168.5157087791904</v>
      </c>
      <c r="F39" s="25">
        <f>ROUND(2*E39,0)/2</f>
        <v>6168.5</v>
      </c>
      <c r="G39" s="25">
        <f>+C39-(C$7+F39*C$8)</f>
        <v>4.731499997433275E-3</v>
      </c>
      <c r="K39" s="25">
        <f>+G39</f>
        <v>4.731499997433275E-3</v>
      </c>
      <c r="O39" s="25">
        <f ca="1">+C$11+C$12*$F39</f>
        <v>1.0550265335279446E-2</v>
      </c>
      <c r="Q39" s="52">
        <f>+C39-15018.5</f>
        <v>40418.879099999998</v>
      </c>
    </row>
    <row r="40" spans="1:17" s="25" customFormat="1" ht="12.95" customHeight="1" x14ac:dyDescent="0.2">
      <c r="A40" s="54" t="s">
        <v>59</v>
      </c>
      <c r="B40" s="51" t="s">
        <v>50</v>
      </c>
      <c r="C40" s="56">
        <v>55437.530200000001</v>
      </c>
      <c r="D40" s="55">
        <v>1E-4</v>
      </c>
      <c r="E40" s="25">
        <f>+(C40-C$7)/C$8</f>
        <v>6169.0173671402272</v>
      </c>
      <c r="F40" s="25">
        <f>ROUND(2*E40,0)/2</f>
        <v>6169</v>
      </c>
      <c r="G40" s="25">
        <f>+C40-(C$7+F40*C$8)</f>
        <v>5.2310000028228387E-3</v>
      </c>
      <c r="K40" s="25">
        <f>+G40</f>
        <v>5.2310000028228387E-3</v>
      </c>
      <c r="O40" s="25">
        <f ca="1">+C$11+C$12*$F40</f>
        <v>1.055014441582027E-2</v>
      </c>
      <c r="Q40" s="52">
        <f>+C40-15018.5</f>
        <v>40419.030200000001</v>
      </c>
    </row>
    <row r="41" spans="1:17" s="25" customFormat="1" ht="12.95" customHeight="1" x14ac:dyDescent="0.2">
      <c r="A41" s="12" t="s">
        <v>49</v>
      </c>
      <c r="B41" s="13" t="s">
        <v>50</v>
      </c>
      <c r="C41" s="12">
        <v>56111.316700000003</v>
      </c>
      <c r="D41" s="12">
        <v>5.9999999999999995E-4</v>
      </c>
      <c r="E41" s="25">
        <f>+(C41-C$7)/C$8</f>
        <v>8406.0169122944662</v>
      </c>
      <c r="F41" s="25">
        <f>ROUND(2*E41,0)/2</f>
        <v>8406</v>
      </c>
      <c r="G41" s="25">
        <f>+C41-(C$7+F41*C$8)</f>
        <v>5.0940000073751435E-3</v>
      </c>
      <c r="J41" s="25">
        <f>+G41</f>
        <v>5.0940000073751435E-3</v>
      </c>
      <c r="O41" s="25">
        <f ca="1">+C$11+C$12*$F41</f>
        <v>1.0009150755468762E-2</v>
      </c>
      <c r="Q41" s="52">
        <f>+C41-15018.5</f>
        <v>41092.816700000003</v>
      </c>
    </row>
    <row r="42" spans="1:17" s="25" customFormat="1" ht="12.95" customHeight="1" x14ac:dyDescent="0.2">
      <c r="A42" s="25" t="s">
        <v>47</v>
      </c>
      <c r="C42" s="33">
        <v>56111.318300978004</v>
      </c>
      <c r="D42" s="33" t="s">
        <v>14</v>
      </c>
      <c r="E42" s="25">
        <f>+(C42-C$7)/C$8</f>
        <v>8406.022227608828</v>
      </c>
      <c r="F42" s="25">
        <f>ROUND(2*E42,0)/2</f>
        <v>8406</v>
      </c>
      <c r="G42" s="25">
        <f>+C42-(C$7+F42*C$8)</f>
        <v>6.6949780084541999E-3</v>
      </c>
      <c r="K42" s="25">
        <f>+G42</f>
        <v>6.6949780084541999E-3</v>
      </c>
      <c r="O42" s="25">
        <f ca="1">+C$11+C$12*$F42</f>
        <v>1.0009150755468762E-2</v>
      </c>
      <c r="Q42" s="52">
        <f>+C42-15018.5</f>
        <v>41092.818300978004</v>
      </c>
    </row>
    <row r="43" spans="1:17" s="25" customFormat="1" ht="12.95" customHeight="1" x14ac:dyDescent="0.2">
      <c r="A43" s="12" t="s">
        <v>48</v>
      </c>
      <c r="B43" s="13" t="s">
        <v>50</v>
      </c>
      <c r="C43" s="12">
        <v>56870.497499999998</v>
      </c>
      <c r="D43" s="12">
        <v>1.8E-3</v>
      </c>
      <c r="E43" s="25">
        <f>+(C43-C$7)/C$8</f>
        <v>10926.529128389349</v>
      </c>
      <c r="F43" s="25">
        <f>ROUND(2*E43,0)/2</f>
        <v>10926.5</v>
      </c>
      <c r="G43" s="25">
        <f>+C43-(C$7+F43*C$8)</f>
        <v>8.7734999979147688E-3</v>
      </c>
      <c r="J43" s="25">
        <f>+G43</f>
        <v>8.7734999979147688E-3</v>
      </c>
      <c r="O43" s="25">
        <f ca="1">+C$11+C$12*$F43</f>
        <v>9.399595761764707E-3</v>
      </c>
      <c r="Q43" s="52">
        <f>+C43-15018.5</f>
        <v>41851.997499999998</v>
      </c>
    </row>
    <row r="44" spans="1:17" s="25" customFormat="1" ht="12.95" customHeight="1" x14ac:dyDescent="0.2">
      <c r="A44" s="57" t="s">
        <v>51</v>
      </c>
      <c r="B44" s="58"/>
      <c r="C44" s="59">
        <v>57864.9113</v>
      </c>
      <c r="D44" s="59">
        <v>2.0000000000000001E-4</v>
      </c>
      <c r="E44" s="25">
        <f>+(C44-C$7)/C$8</f>
        <v>14228.024807354564</v>
      </c>
      <c r="F44" s="25">
        <f>ROUND(2*E44,0)/2</f>
        <v>14228</v>
      </c>
      <c r="G44" s="25">
        <f>+C44-(C$7+F44*C$8)</f>
        <v>7.4720000047818758E-3</v>
      </c>
      <c r="K44" s="25">
        <f>+G44</f>
        <v>7.4720000047818758E-3</v>
      </c>
      <c r="O44" s="25">
        <f ca="1">+C$11+C$12*$F44</f>
        <v>8.6011645728284077E-3</v>
      </c>
      <c r="Q44" s="52">
        <f>+C44-15018.5</f>
        <v>42846.4113</v>
      </c>
    </row>
    <row r="45" spans="1:17" s="25" customFormat="1" ht="12.95" customHeight="1" x14ac:dyDescent="0.2">
      <c r="A45" s="60" t="s">
        <v>0</v>
      </c>
      <c r="B45" s="61" t="s">
        <v>50</v>
      </c>
      <c r="C45" s="62">
        <v>57988.404399999999</v>
      </c>
      <c r="D45" s="62">
        <v>5.9999999999999995E-4</v>
      </c>
      <c r="E45" s="25">
        <f>+(C45-C$7)/C$8</f>
        <v>14638.027098183611</v>
      </c>
      <c r="F45" s="25">
        <f>ROUND(2*E45,0)/2</f>
        <v>14638</v>
      </c>
      <c r="G45" s="25">
        <f>+C45-(C$7+F45*C$8)</f>
        <v>8.161999998264946E-3</v>
      </c>
      <c r="K45" s="25">
        <f>+G45</f>
        <v>8.161999998264946E-3</v>
      </c>
      <c r="O45" s="25">
        <f ca="1">+C$11+C$12*$F45</f>
        <v>8.5020106163044389E-3</v>
      </c>
      <c r="Q45" s="52">
        <f>+C45-15018.5</f>
        <v>42969.904399999999</v>
      </c>
    </row>
    <row r="46" spans="1:17" s="25" customFormat="1" ht="12.95" customHeight="1" x14ac:dyDescent="0.2">
      <c r="A46" s="60" t="s">
        <v>0</v>
      </c>
      <c r="B46" s="61" t="s">
        <v>50</v>
      </c>
      <c r="C46" s="62">
        <v>57988.557399999998</v>
      </c>
      <c r="D46" s="62">
        <v>2.8E-3</v>
      </c>
      <c r="E46" s="25">
        <f>+(C46-C$7)/C$8</f>
        <v>14638.535064624621</v>
      </c>
      <c r="F46" s="25">
        <f>ROUND(2*E46,0)/2</f>
        <v>14638.5</v>
      </c>
      <c r="G46" s="25">
        <f>+C46-(C$7+F46*C$8)</f>
        <v>1.0561499999312218E-2</v>
      </c>
      <c r="K46" s="25">
        <f>+G46</f>
        <v>1.0561499999312218E-2</v>
      </c>
      <c r="O46" s="25">
        <f ca="1">+C$11+C$12*$F46</f>
        <v>8.5018896968452641E-3</v>
      </c>
      <c r="Q46" s="52">
        <f>+C46-15018.5</f>
        <v>42970.057399999998</v>
      </c>
    </row>
    <row r="47" spans="1:17" s="25" customFormat="1" ht="12.95" customHeight="1" x14ac:dyDescent="0.2">
      <c r="A47" s="28" t="s">
        <v>61</v>
      </c>
      <c r="C47" s="33">
        <v>58973.933100000002</v>
      </c>
      <c r="D47" s="33">
        <v>1E-4</v>
      </c>
      <c r="E47" s="25">
        <f>+(C47-C$7)/C$8</f>
        <v>17910.023871102701</v>
      </c>
      <c r="F47" s="25">
        <f>ROUND(2*E47,0)/2</f>
        <v>17910</v>
      </c>
      <c r="G47" s="25">
        <f>+C47-(C$7+F47*C$8)</f>
        <v>7.1900000039022416E-3</v>
      </c>
      <c r="K47" s="25">
        <f>+G47</f>
        <v>7.1900000039022416E-3</v>
      </c>
      <c r="O47" s="25">
        <f ca="1">+C$11+C$12*$F47</f>
        <v>7.7107136754594983E-3</v>
      </c>
      <c r="Q47" s="52">
        <f>+C47-15018.5</f>
        <v>43955.433100000002</v>
      </c>
    </row>
    <row r="48" spans="1:17" s="25" customFormat="1" ht="12.95" customHeight="1" x14ac:dyDescent="0.2">
      <c r="A48" s="16" t="s">
        <v>62</v>
      </c>
      <c r="B48" s="17" t="s">
        <v>50</v>
      </c>
      <c r="C48" s="22">
        <v>59069.413500000002</v>
      </c>
      <c r="D48" s="23">
        <v>8.0000000000000004E-4</v>
      </c>
      <c r="E48" s="25">
        <f>+(C48-C$7)/C$8</f>
        <v>18227.022818649359</v>
      </c>
      <c r="F48" s="25">
        <f>ROUND(2*E48,0)/2</f>
        <v>18227</v>
      </c>
      <c r="G48" s="25">
        <f>+C48-(C$7+F48*C$8)</f>
        <v>6.8730000057257712E-3</v>
      </c>
      <c r="K48" s="25">
        <f>+G48</f>
        <v>6.8730000057257712E-3</v>
      </c>
      <c r="O48" s="25">
        <f ca="1">+C$11+C$12*$F48</f>
        <v>7.6340507383421859E-3</v>
      </c>
      <c r="Q48" s="52">
        <f>+C48-15018.5</f>
        <v>44050.913500000002</v>
      </c>
    </row>
    <row r="49" spans="1:17" s="25" customFormat="1" ht="12.95" customHeight="1" x14ac:dyDescent="0.2">
      <c r="A49" s="16" t="s">
        <v>62</v>
      </c>
      <c r="B49" s="17" t="s">
        <v>50</v>
      </c>
      <c r="C49" s="22">
        <v>59069.565000000002</v>
      </c>
      <c r="D49" s="23">
        <v>2.7000000000000001E-3</v>
      </c>
      <c r="E49" s="25">
        <f>+(C49-C$7)/C$8</f>
        <v>18227.525805027224</v>
      </c>
      <c r="F49" s="25">
        <f>ROUND(2*E49,0)/2</f>
        <v>18227.5</v>
      </c>
      <c r="G49" s="25">
        <f>+C49-(C$7+F49*C$8)</f>
        <v>7.772500001010485E-3</v>
      </c>
      <c r="K49" s="25">
        <f>+G49</f>
        <v>7.772500001010485E-3</v>
      </c>
      <c r="O49" s="25">
        <f ca="1">+C$11+C$12*$F49</f>
        <v>7.6339298188830102E-3</v>
      </c>
      <c r="Q49" s="52">
        <f>+C49-15018.5</f>
        <v>44051.065000000002</v>
      </c>
    </row>
    <row r="50" spans="1:17" s="25" customFormat="1" ht="12.95" customHeight="1" x14ac:dyDescent="0.2">
      <c r="A50" s="28" t="s">
        <v>60</v>
      </c>
      <c r="C50" s="33">
        <v>59393.808199999999</v>
      </c>
      <c r="D50" s="33">
        <v>2.0000000000000001E-4</v>
      </c>
      <c r="E50" s="25">
        <f>+(C50-C$7)/C$8</f>
        <v>19304.026879060835</v>
      </c>
      <c r="F50" s="25">
        <f>ROUND(2*E50,0)/2</f>
        <v>19304</v>
      </c>
      <c r="G50" s="25">
        <f>+C50-(C$7+F50*C$8)</f>
        <v>8.0960000050254166E-3</v>
      </c>
      <c r="K50" s="25">
        <f>+G50</f>
        <v>8.0960000050254166E-3</v>
      </c>
      <c r="O50" s="25">
        <f ca="1">+C$11+C$12*$F50</f>
        <v>7.3735902232780048E-3</v>
      </c>
      <c r="Q50" s="52">
        <f>+C50-15018.5</f>
        <v>44375.308199999999</v>
      </c>
    </row>
    <row r="51" spans="1:17" s="25" customFormat="1" ht="12.95" customHeight="1" x14ac:dyDescent="0.2">
      <c r="A51" s="18" t="s">
        <v>64</v>
      </c>
      <c r="B51" s="66" t="s">
        <v>50</v>
      </c>
      <c r="C51" s="19">
        <v>59393.808199999999</v>
      </c>
      <c r="D51" s="20">
        <v>2.0000000000000001E-4</v>
      </c>
      <c r="E51" s="25">
        <f>+(C51-C$7)/C$8</f>
        <v>19304.026879060835</v>
      </c>
      <c r="F51" s="25">
        <f>ROUND(2*E51,0)/2</f>
        <v>19304</v>
      </c>
      <c r="G51" s="25">
        <f>+C51-(C$7+F51*C$8)</f>
        <v>8.0960000050254166E-3</v>
      </c>
      <c r="K51" s="25">
        <f>+G51</f>
        <v>8.0960000050254166E-3</v>
      </c>
      <c r="O51" s="25">
        <f ca="1">+C$11+C$12*$F51</f>
        <v>7.3735902232780048E-3</v>
      </c>
      <c r="Q51" s="52">
        <f>+C51-15018.5</f>
        <v>44375.308199999999</v>
      </c>
    </row>
    <row r="52" spans="1:17" s="25" customFormat="1" ht="12.95" customHeight="1" x14ac:dyDescent="0.2">
      <c r="A52" s="16" t="s">
        <v>62</v>
      </c>
      <c r="B52" s="17" t="s">
        <v>50</v>
      </c>
      <c r="C52" s="22">
        <v>59398.474499999997</v>
      </c>
      <c r="D52" s="23">
        <v>5.9999999999999995E-4</v>
      </c>
      <c r="E52" s="25">
        <f>+(C52-C$7)/C$8</f>
        <v>19319.519191503347</v>
      </c>
      <c r="F52" s="25">
        <f>ROUND(2*E52,0)/2</f>
        <v>19319.5</v>
      </c>
      <c r="G52" s="25">
        <f>+C52-(C$7+F52*C$8)</f>
        <v>5.7804999960353598E-3</v>
      </c>
      <c r="K52" s="25">
        <f>+G52</f>
        <v>5.7804999960353598E-3</v>
      </c>
      <c r="O52" s="25">
        <f ca="1">+C$11+C$12*$F52</f>
        <v>7.3698417200435623E-3</v>
      </c>
      <c r="Q52" s="52">
        <f>+C52-15018.5</f>
        <v>44379.974499999997</v>
      </c>
    </row>
    <row r="53" spans="1:17" s="25" customFormat="1" ht="12.95" customHeight="1" x14ac:dyDescent="0.2">
      <c r="A53" s="63" t="s">
        <v>63</v>
      </c>
      <c r="B53" s="64" t="s">
        <v>50</v>
      </c>
      <c r="C53" s="24">
        <v>59791.092000000179</v>
      </c>
      <c r="D53" s="65"/>
      <c r="E53" s="25">
        <f>+(C53-C$7)/C$8</f>
        <v>20623.025819967999</v>
      </c>
      <c r="F53" s="25">
        <f>ROUND(2*E53,0)/2</f>
        <v>20623</v>
      </c>
      <c r="G53" s="25">
        <f>+C53-(C$7+F53*C$8)</f>
        <v>7.7770001807948574E-3</v>
      </c>
      <c r="K53" s="25">
        <f>+G53</f>
        <v>7.7770001807948574E-3</v>
      </c>
      <c r="O53" s="25">
        <f ca="1">+C$11+C$12*$F53</f>
        <v>7.054604689972847E-3</v>
      </c>
      <c r="Q53" s="52">
        <f>+C53-15018.5</f>
        <v>44772.592000000179</v>
      </c>
    </row>
    <row r="54" spans="1:17" s="25" customFormat="1" ht="12.95" customHeight="1" x14ac:dyDescent="0.2">
      <c r="A54" s="63" t="s">
        <v>63</v>
      </c>
      <c r="B54" s="64" t="s">
        <v>50</v>
      </c>
      <c r="C54" s="24">
        <v>59791.092999999877</v>
      </c>
      <c r="D54" s="65"/>
      <c r="E54" s="25">
        <f>+(C54-C$7)/C$8</f>
        <v>20623.029140009097</v>
      </c>
      <c r="F54" s="25">
        <f>ROUND(2*E54,0)/2</f>
        <v>20623</v>
      </c>
      <c r="G54" s="25">
        <f>+C54-(C$7+F54*C$8)</f>
        <v>8.7769998790463433E-3</v>
      </c>
      <c r="K54" s="25">
        <f>+G54</f>
        <v>8.7769998790463433E-3</v>
      </c>
      <c r="O54" s="25">
        <f ca="1">+C$11+C$12*$F54</f>
        <v>7.054604689972847E-3</v>
      </c>
      <c r="Q54" s="52">
        <f>+C54-15018.5</f>
        <v>44772.592999999877</v>
      </c>
    </row>
    <row r="55" spans="1:17" s="25" customFormat="1" ht="12.95" customHeight="1" x14ac:dyDescent="0.2">
      <c r="A55" s="63" t="s">
        <v>63</v>
      </c>
      <c r="B55" s="64" t="s">
        <v>58</v>
      </c>
      <c r="C55" s="24">
        <v>59791.240999999922</v>
      </c>
      <c r="D55" s="65"/>
      <c r="E55" s="25">
        <f>+(C55-C$7)/C$8</f>
        <v>20623.520506239769</v>
      </c>
      <c r="F55" s="25">
        <f>ROUND(2*E55,0)/2</f>
        <v>20623.5</v>
      </c>
      <c r="G55" s="25">
        <f>+C55-(C$7+F55*C$8)</f>
        <v>6.1764999263687059E-3</v>
      </c>
      <c r="K55" s="25">
        <f>+G55</f>
        <v>6.1764999263687059E-3</v>
      </c>
      <c r="O55" s="25">
        <f ca="1">+C$11+C$12*$F55</f>
        <v>7.0544837705136714E-3</v>
      </c>
      <c r="Q55" s="52">
        <f>+C55-15018.5</f>
        <v>44772.740999999922</v>
      </c>
    </row>
    <row r="56" spans="1:17" s="25" customFormat="1" ht="12.95" customHeight="1" x14ac:dyDescent="0.2">
      <c r="A56" s="63" t="s">
        <v>63</v>
      </c>
      <c r="B56" s="64" t="s">
        <v>58</v>
      </c>
      <c r="C56" s="24">
        <v>59791.240999999922</v>
      </c>
      <c r="D56" s="65"/>
      <c r="E56" s="25">
        <f>+(C56-C$7)/C$8</f>
        <v>20623.520506239769</v>
      </c>
      <c r="F56" s="25">
        <f>ROUND(2*E56,0)/2</f>
        <v>20623.5</v>
      </c>
      <c r="G56" s="25">
        <f>+C56-(C$7+F56*C$8)</f>
        <v>6.1764999263687059E-3</v>
      </c>
      <c r="K56" s="25">
        <f>+G56</f>
        <v>6.1764999263687059E-3</v>
      </c>
      <c r="O56" s="25">
        <f ca="1">+C$11+C$12*$F56</f>
        <v>7.0544837705136714E-3</v>
      </c>
      <c r="Q56" s="52">
        <f>+C56-15018.5</f>
        <v>44772.740999999922</v>
      </c>
    </row>
    <row r="57" spans="1:17" s="25" customFormat="1" ht="12.95" customHeight="1" x14ac:dyDescent="0.2">
      <c r="A57" s="63" t="s">
        <v>63</v>
      </c>
      <c r="B57" s="64" t="s">
        <v>58</v>
      </c>
      <c r="C57" s="24">
        <v>59799.072600000072</v>
      </c>
      <c r="D57" s="65"/>
      <c r="E57" s="25">
        <f>+(C57-C$7)/C$8</f>
        <v>20649.521747936011</v>
      </c>
      <c r="F57" s="25">
        <f>ROUND(2*E57,0)/2</f>
        <v>20649.5</v>
      </c>
      <c r="G57" s="25">
        <f>+C57-(C$7+F57*C$8)</f>
        <v>6.5505000748089515E-3</v>
      </c>
      <c r="K57" s="25">
        <f>+G57</f>
        <v>6.5505000748089515E-3</v>
      </c>
      <c r="O57" s="25">
        <f ca="1">+C$11+C$12*$F57</f>
        <v>7.0481959586365418E-3</v>
      </c>
      <c r="Q57" s="52">
        <f>+C57-15018.5</f>
        <v>44780.572600000072</v>
      </c>
    </row>
    <row r="58" spans="1:17" s="25" customFormat="1" ht="12.95" customHeight="1" x14ac:dyDescent="0.2">
      <c r="A58" s="63" t="s">
        <v>63</v>
      </c>
      <c r="B58" s="64" t="s">
        <v>58</v>
      </c>
      <c r="C58" s="24">
        <v>59799.073199999984</v>
      </c>
      <c r="D58" s="65"/>
      <c r="E58" s="25">
        <f>+(C58-C$7)/C$8</f>
        <v>20649.52373996098</v>
      </c>
      <c r="F58" s="25">
        <f>ROUND(2*E58,0)/2</f>
        <v>20649.5</v>
      </c>
      <c r="G58" s="25">
        <f>+C58-(C$7+F58*C$8)</f>
        <v>7.1504999868921004E-3</v>
      </c>
      <c r="K58" s="25">
        <f>+G58</f>
        <v>7.1504999868921004E-3</v>
      </c>
      <c r="O58" s="25">
        <f ca="1">+C$11+C$12*$F58</f>
        <v>7.0481959586365418E-3</v>
      </c>
      <c r="Q58" s="52">
        <f>+C58-15018.5</f>
        <v>44780.573199999984</v>
      </c>
    </row>
    <row r="59" spans="1:17" s="25" customFormat="1" ht="12.95" customHeight="1" x14ac:dyDescent="0.2">
      <c r="A59" s="63" t="s">
        <v>63</v>
      </c>
      <c r="B59" s="64" t="s">
        <v>50</v>
      </c>
      <c r="C59" s="24">
        <v>59799.223400000017</v>
      </c>
      <c r="D59" s="65"/>
      <c r="E59" s="25">
        <f>+(C59-C$7)/C$8</f>
        <v>20650.022410284229</v>
      </c>
      <c r="F59" s="25">
        <f>ROUND(2*E59,0)/2</f>
        <v>20650</v>
      </c>
      <c r="G59" s="25">
        <f>+C59-(C$7+F59*C$8)</f>
        <v>6.7500000222935341E-3</v>
      </c>
      <c r="K59" s="25">
        <f>+G59</f>
        <v>6.7500000222935341E-3</v>
      </c>
      <c r="O59" s="25">
        <f ca="1">+C$11+C$12*$F59</f>
        <v>7.0480750391773662E-3</v>
      </c>
      <c r="Q59" s="52">
        <f>+C59-15018.5</f>
        <v>44780.723400000017</v>
      </c>
    </row>
    <row r="60" spans="1:17" s="25" customFormat="1" ht="12.95" customHeight="1" x14ac:dyDescent="0.2">
      <c r="A60" s="63" t="s">
        <v>63</v>
      </c>
      <c r="B60" s="64" t="s">
        <v>50</v>
      </c>
      <c r="C60" s="24">
        <v>59799.224400000181</v>
      </c>
      <c r="D60" s="65"/>
      <c r="E60" s="25">
        <f>+(C60-C$7)/C$8</f>
        <v>20650.02573032687</v>
      </c>
      <c r="F60" s="25">
        <f>ROUND(2*E60,0)/2</f>
        <v>20650</v>
      </c>
      <c r="G60" s="25">
        <f>+C60-(C$7+F60*C$8)</f>
        <v>7.7500001862063073E-3</v>
      </c>
      <c r="K60" s="25">
        <f>+G60</f>
        <v>7.7500001862063073E-3</v>
      </c>
      <c r="O60" s="25">
        <f ca="1">+C$11+C$12*$F60</f>
        <v>7.0480750391773662E-3</v>
      </c>
      <c r="Q60" s="52">
        <f>+C60-15018.5</f>
        <v>44780.724400000181</v>
      </c>
    </row>
    <row r="61" spans="1:17" s="25" customFormat="1" ht="12.95" customHeight="1" x14ac:dyDescent="0.2">
      <c r="A61" s="67"/>
      <c r="B61" s="67"/>
      <c r="C61" s="65"/>
      <c r="D61" s="65"/>
    </row>
    <row r="62" spans="1:17" s="25" customFormat="1" ht="12.95" customHeight="1" x14ac:dyDescent="0.2">
      <c r="A62" s="67"/>
      <c r="B62" s="67"/>
      <c r="C62" s="65"/>
      <c r="D62" s="65"/>
    </row>
    <row r="63" spans="1:17" s="25" customFormat="1" ht="12.95" customHeight="1" x14ac:dyDescent="0.2">
      <c r="A63" s="67"/>
      <c r="B63" s="67"/>
      <c r="C63" s="65"/>
      <c r="D63" s="65"/>
    </row>
    <row r="64" spans="1:17" s="25" customFormat="1" ht="12.95" customHeight="1" x14ac:dyDescent="0.2">
      <c r="A64" s="67"/>
      <c r="B64" s="67"/>
      <c r="C64" s="65"/>
      <c r="D64" s="65"/>
    </row>
    <row r="65" spans="1:4" s="25" customFormat="1" ht="12.95" customHeight="1" x14ac:dyDescent="0.2">
      <c r="A65" s="67"/>
      <c r="B65" s="67"/>
      <c r="C65" s="65"/>
      <c r="D65" s="65"/>
    </row>
    <row r="66" spans="1:4" s="25" customFormat="1" ht="12.95" customHeight="1" x14ac:dyDescent="0.2">
      <c r="C66" s="33"/>
      <c r="D66" s="33"/>
    </row>
    <row r="67" spans="1:4" s="25" customFormat="1" ht="12.95" customHeight="1" x14ac:dyDescent="0.2">
      <c r="C67" s="33"/>
      <c r="D67" s="33"/>
    </row>
    <row r="68" spans="1:4" s="25" customFormat="1" ht="12.95" customHeight="1" x14ac:dyDescent="0.2">
      <c r="C68" s="33"/>
      <c r="D68" s="33"/>
    </row>
    <row r="69" spans="1:4" s="25" customFormat="1" ht="12.95" customHeight="1" x14ac:dyDescent="0.2">
      <c r="C69" s="33"/>
      <c r="D69" s="33"/>
    </row>
    <row r="70" spans="1:4" s="25" customFormat="1" ht="12.95" customHeight="1" x14ac:dyDescent="0.2">
      <c r="C70" s="33"/>
      <c r="D70" s="33"/>
    </row>
    <row r="71" spans="1:4" s="25" customFormat="1" ht="12.95" customHeight="1" x14ac:dyDescent="0.2">
      <c r="C71" s="33"/>
      <c r="D71" s="33"/>
    </row>
    <row r="72" spans="1:4" s="25" customFormat="1" ht="12.95" customHeight="1" x14ac:dyDescent="0.2">
      <c r="C72" s="33"/>
      <c r="D72" s="33"/>
    </row>
    <row r="73" spans="1:4" s="25" customFormat="1" ht="12.95" customHeight="1" x14ac:dyDescent="0.2">
      <c r="C73" s="33"/>
      <c r="D73" s="33"/>
    </row>
    <row r="74" spans="1:4" s="25" customFormat="1" ht="12.95" customHeight="1" x14ac:dyDescent="0.2">
      <c r="C74" s="33"/>
      <c r="D74" s="33"/>
    </row>
    <row r="75" spans="1:4" s="25" customFormat="1" ht="12.95" customHeight="1" x14ac:dyDescent="0.2">
      <c r="C75" s="33"/>
      <c r="D75" s="33"/>
    </row>
    <row r="76" spans="1:4" s="25" customFormat="1" ht="12.95" customHeight="1" x14ac:dyDescent="0.2">
      <c r="C76" s="33"/>
      <c r="D76" s="33"/>
    </row>
    <row r="77" spans="1:4" s="25" customFormat="1" ht="12.95" customHeight="1" x14ac:dyDescent="0.2">
      <c r="C77" s="33"/>
      <c r="D77" s="33"/>
    </row>
    <row r="78" spans="1:4" s="25" customFormat="1" ht="12.95" customHeight="1" x14ac:dyDescent="0.2">
      <c r="C78" s="33"/>
      <c r="D78" s="33"/>
    </row>
    <row r="79" spans="1:4" s="25" customFormat="1" ht="12.95" customHeight="1" x14ac:dyDescent="0.2">
      <c r="C79" s="33"/>
      <c r="D79" s="33"/>
    </row>
    <row r="80" spans="1:4" s="25" customFormat="1" ht="12.95" customHeight="1" x14ac:dyDescent="0.2">
      <c r="C80" s="33"/>
      <c r="D80" s="33"/>
    </row>
    <row r="81" spans="3:4" s="25" customFormat="1" ht="12.95" customHeight="1" x14ac:dyDescent="0.2">
      <c r="C81" s="33"/>
      <c r="D81" s="33"/>
    </row>
    <row r="82" spans="3:4" s="25" customFormat="1" ht="12.95" customHeight="1" x14ac:dyDescent="0.2">
      <c r="C82" s="33"/>
      <c r="D82" s="33"/>
    </row>
    <row r="83" spans="3:4" s="25" customFormat="1" ht="12.95" customHeight="1" x14ac:dyDescent="0.2">
      <c r="C83" s="33"/>
      <c r="D83" s="33"/>
    </row>
    <row r="84" spans="3:4" s="25" customFormat="1" ht="12.95" customHeight="1" x14ac:dyDescent="0.2">
      <c r="C84" s="33"/>
      <c r="D84" s="33"/>
    </row>
    <row r="85" spans="3:4" s="25" customFormat="1" ht="12.95" customHeight="1" x14ac:dyDescent="0.2">
      <c r="C85" s="33"/>
      <c r="D85" s="33"/>
    </row>
    <row r="86" spans="3:4" s="25" customFormat="1" ht="12.95" customHeight="1" x14ac:dyDescent="0.2">
      <c r="C86" s="33"/>
      <c r="D86" s="33"/>
    </row>
    <row r="87" spans="3:4" s="25" customFormat="1" ht="12.95" customHeight="1" x14ac:dyDescent="0.2">
      <c r="C87" s="33"/>
      <c r="D87" s="33"/>
    </row>
    <row r="88" spans="3:4" s="25" customFormat="1" ht="12.95" customHeight="1" x14ac:dyDescent="0.2">
      <c r="C88" s="33"/>
      <c r="D88" s="33"/>
    </row>
    <row r="89" spans="3:4" s="25" customFormat="1" ht="12.95" customHeight="1" x14ac:dyDescent="0.2">
      <c r="C89" s="33"/>
      <c r="D89" s="33"/>
    </row>
    <row r="90" spans="3:4" s="25" customFormat="1" ht="12.95" customHeight="1" x14ac:dyDescent="0.2">
      <c r="C90" s="33"/>
      <c r="D90" s="33"/>
    </row>
    <row r="91" spans="3:4" s="25" customFormat="1" ht="12.95" customHeight="1" x14ac:dyDescent="0.2">
      <c r="C91" s="33"/>
      <c r="D91" s="33"/>
    </row>
    <row r="92" spans="3:4" s="25" customFormat="1" ht="12.95" customHeight="1" x14ac:dyDescent="0.2">
      <c r="C92" s="33"/>
      <c r="D92" s="33"/>
    </row>
    <row r="93" spans="3:4" s="25" customFormat="1" ht="12.95" customHeight="1" x14ac:dyDescent="0.2">
      <c r="C93" s="33"/>
      <c r="D93" s="33"/>
    </row>
    <row r="94" spans="3:4" s="25" customFormat="1" ht="12.95" customHeight="1" x14ac:dyDescent="0.2">
      <c r="C94" s="33"/>
      <c r="D94" s="33"/>
    </row>
    <row r="95" spans="3:4" s="25" customFormat="1" ht="12.95" customHeight="1" x14ac:dyDescent="0.2">
      <c r="C95" s="33"/>
      <c r="D95" s="33"/>
    </row>
    <row r="96" spans="3:4" s="25" customFormat="1" ht="12.95" customHeight="1" x14ac:dyDescent="0.2">
      <c r="C96" s="33"/>
      <c r="D96" s="33"/>
    </row>
    <row r="97" spans="3:4" s="25" customFormat="1" ht="12.95" customHeight="1" x14ac:dyDescent="0.2">
      <c r="C97" s="33"/>
      <c r="D97" s="33"/>
    </row>
    <row r="98" spans="3:4" s="25" customFormat="1" ht="12.95" customHeight="1" x14ac:dyDescent="0.2">
      <c r="C98" s="33"/>
      <c r="D98" s="33"/>
    </row>
    <row r="99" spans="3:4" s="25" customFormat="1" ht="12.95" customHeight="1" x14ac:dyDescent="0.2">
      <c r="C99" s="33"/>
      <c r="D99" s="33"/>
    </row>
    <row r="100" spans="3:4" s="25" customFormat="1" ht="12.95" customHeight="1" x14ac:dyDescent="0.2">
      <c r="C100" s="33"/>
      <c r="D100" s="33"/>
    </row>
    <row r="101" spans="3:4" s="25" customFormat="1" ht="12.95" customHeight="1" x14ac:dyDescent="0.2">
      <c r="C101" s="33"/>
      <c r="D101" s="33"/>
    </row>
    <row r="102" spans="3:4" s="25" customFormat="1" ht="12.95" customHeight="1" x14ac:dyDescent="0.2">
      <c r="C102" s="33"/>
      <c r="D102" s="33"/>
    </row>
    <row r="103" spans="3:4" s="25" customFormat="1" ht="12.95" customHeight="1" x14ac:dyDescent="0.2">
      <c r="C103" s="33"/>
      <c r="D103" s="33"/>
    </row>
    <row r="104" spans="3:4" s="25" customFormat="1" ht="12.95" customHeight="1" x14ac:dyDescent="0.2">
      <c r="C104" s="33"/>
      <c r="D104" s="33"/>
    </row>
    <row r="105" spans="3:4" s="25" customFormat="1" ht="12.95" customHeight="1" x14ac:dyDescent="0.2">
      <c r="C105" s="33"/>
      <c r="D105" s="33"/>
    </row>
    <row r="106" spans="3:4" s="25" customFormat="1" ht="12.95" customHeight="1" x14ac:dyDescent="0.2">
      <c r="C106" s="33"/>
      <c r="D106" s="33"/>
    </row>
    <row r="107" spans="3:4" s="25" customFormat="1" ht="12.95" customHeight="1" x14ac:dyDescent="0.2">
      <c r="C107" s="33"/>
      <c r="D107" s="33"/>
    </row>
    <row r="108" spans="3:4" s="25" customFormat="1" ht="12.95" customHeight="1" x14ac:dyDescent="0.2">
      <c r="C108" s="33"/>
      <c r="D108" s="33"/>
    </row>
    <row r="109" spans="3:4" s="25" customFormat="1" ht="12.95" customHeight="1" x14ac:dyDescent="0.2">
      <c r="C109" s="33"/>
      <c r="D109" s="33"/>
    </row>
    <row r="110" spans="3:4" s="25" customFormat="1" ht="12.95" customHeight="1" x14ac:dyDescent="0.2">
      <c r="C110" s="33"/>
      <c r="D110" s="33"/>
    </row>
    <row r="111" spans="3:4" s="25" customFormat="1" ht="12.95" customHeight="1" x14ac:dyDescent="0.2">
      <c r="C111" s="33"/>
      <c r="D111" s="33"/>
    </row>
    <row r="112" spans="3:4" s="25" customFormat="1" ht="12.95" customHeight="1" x14ac:dyDescent="0.2">
      <c r="C112" s="33"/>
      <c r="D112" s="33"/>
    </row>
    <row r="113" spans="3:4" s="25" customFormat="1" ht="12.95" customHeight="1" x14ac:dyDescent="0.2">
      <c r="C113" s="33"/>
      <c r="D113" s="33"/>
    </row>
    <row r="114" spans="3:4" s="25" customFormat="1" ht="12.95" customHeight="1" x14ac:dyDescent="0.2">
      <c r="C114" s="33"/>
      <c r="D114" s="33"/>
    </row>
    <row r="115" spans="3:4" s="25" customFormat="1" ht="12.95" customHeight="1" x14ac:dyDescent="0.2">
      <c r="C115" s="33"/>
      <c r="D115" s="33"/>
    </row>
    <row r="116" spans="3:4" s="25" customFormat="1" ht="12.95" customHeight="1" x14ac:dyDescent="0.2">
      <c r="C116" s="33"/>
      <c r="D116" s="33"/>
    </row>
    <row r="117" spans="3:4" s="25" customFormat="1" ht="12.95" customHeight="1" x14ac:dyDescent="0.2">
      <c r="C117" s="33"/>
      <c r="D117" s="33"/>
    </row>
    <row r="118" spans="3:4" s="25" customFormat="1" ht="12.95" customHeight="1" x14ac:dyDescent="0.2">
      <c r="C118" s="33"/>
      <c r="D118" s="33"/>
    </row>
    <row r="119" spans="3:4" s="25" customFormat="1" ht="12.95" customHeight="1" x14ac:dyDescent="0.2">
      <c r="C119" s="33"/>
      <c r="D119" s="33"/>
    </row>
    <row r="120" spans="3:4" s="25" customFormat="1" ht="12.95" customHeight="1" x14ac:dyDescent="0.2">
      <c r="C120" s="33"/>
      <c r="D120" s="33"/>
    </row>
    <row r="121" spans="3:4" s="25" customFormat="1" ht="12.95" customHeight="1" x14ac:dyDescent="0.2">
      <c r="C121" s="33"/>
      <c r="D121" s="33"/>
    </row>
    <row r="122" spans="3:4" s="25" customFormat="1" ht="12.95" customHeight="1" x14ac:dyDescent="0.2">
      <c r="C122" s="33"/>
      <c r="D122" s="33"/>
    </row>
    <row r="123" spans="3:4" s="25" customFormat="1" ht="12.95" customHeight="1" x14ac:dyDescent="0.2">
      <c r="C123" s="33"/>
      <c r="D123" s="33"/>
    </row>
    <row r="124" spans="3:4" s="25" customFormat="1" ht="12.95" customHeight="1" x14ac:dyDescent="0.2">
      <c r="C124" s="33"/>
      <c r="D124" s="33"/>
    </row>
    <row r="125" spans="3:4" s="25" customFormat="1" ht="12.95" customHeight="1" x14ac:dyDescent="0.2">
      <c r="C125" s="33"/>
      <c r="D125" s="33"/>
    </row>
    <row r="126" spans="3:4" s="25" customFormat="1" ht="12.95" customHeight="1" x14ac:dyDescent="0.2">
      <c r="C126" s="33"/>
      <c r="D126" s="33"/>
    </row>
    <row r="127" spans="3:4" s="25" customFormat="1" ht="12.95" customHeight="1" x14ac:dyDescent="0.2">
      <c r="C127" s="33"/>
      <c r="D127" s="33"/>
    </row>
    <row r="128" spans="3:4" s="25" customFormat="1" ht="12.95" customHeight="1" x14ac:dyDescent="0.2">
      <c r="C128" s="33"/>
      <c r="D128" s="33"/>
    </row>
    <row r="129" spans="3:4" s="25" customFormat="1" ht="12.95" customHeight="1" x14ac:dyDescent="0.2">
      <c r="C129" s="33"/>
      <c r="D129" s="33"/>
    </row>
    <row r="130" spans="3:4" s="25" customFormat="1" ht="12.95" customHeight="1" x14ac:dyDescent="0.2">
      <c r="C130" s="33"/>
      <c r="D130" s="33"/>
    </row>
    <row r="131" spans="3:4" s="25" customFormat="1" ht="12.95" customHeight="1" x14ac:dyDescent="0.2">
      <c r="C131" s="33"/>
      <c r="D131" s="33"/>
    </row>
    <row r="132" spans="3:4" s="25" customFormat="1" ht="12.95" customHeight="1" x14ac:dyDescent="0.2">
      <c r="C132" s="33"/>
      <c r="D132" s="33"/>
    </row>
    <row r="133" spans="3:4" s="25" customFormat="1" ht="12.95" customHeight="1" x14ac:dyDescent="0.2">
      <c r="C133" s="33"/>
      <c r="D133" s="33"/>
    </row>
    <row r="134" spans="3:4" s="25" customFormat="1" ht="12.95" customHeight="1" x14ac:dyDescent="0.2">
      <c r="C134" s="33"/>
      <c r="D134" s="33"/>
    </row>
    <row r="135" spans="3:4" s="25" customFormat="1" ht="12.95" customHeight="1" x14ac:dyDescent="0.2">
      <c r="C135" s="33"/>
      <c r="D135" s="33"/>
    </row>
    <row r="136" spans="3:4" s="25" customFormat="1" ht="12.95" customHeight="1" x14ac:dyDescent="0.2">
      <c r="C136" s="33"/>
      <c r="D136" s="33"/>
    </row>
    <row r="137" spans="3:4" s="25" customFormat="1" ht="12.95" customHeight="1" x14ac:dyDescent="0.2">
      <c r="C137" s="33"/>
      <c r="D137" s="33"/>
    </row>
    <row r="138" spans="3:4" s="25" customFormat="1" ht="12.95" customHeight="1" x14ac:dyDescent="0.2">
      <c r="C138" s="33"/>
      <c r="D138" s="33"/>
    </row>
    <row r="139" spans="3:4" s="25" customFormat="1" ht="12.95" customHeight="1" x14ac:dyDescent="0.2">
      <c r="C139" s="33"/>
      <c r="D139" s="33"/>
    </row>
    <row r="140" spans="3:4" s="25" customFormat="1" ht="12.95" customHeight="1" x14ac:dyDescent="0.2">
      <c r="C140" s="33"/>
      <c r="D140" s="33"/>
    </row>
    <row r="141" spans="3:4" s="25" customFormat="1" ht="12.95" customHeight="1" x14ac:dyDescent="0.2">
      <c r="C141" s="33"/>
      <c r="D141" s="33"/>
    </row>
    <row r="142" spans="3:4" s="25" customFormat="1" ht="12.95" customHeight="1" x14ac:dyDescent="0.2">
      <c r="C142" s="33"/>
      <c r="D142" s="33"/>
    </row>
    <row r="143" spans="3:4" s="25" customFormat="1" ht="12.95" customHeight="1" x14ac:dyDescent="0.2">
      <c r="C143" s="33"/>
      <c r="D143" s="33"/>
    </row>
    <row r="144" spans="3:4" s="25" customFormat="1" ht="12.95" customHeight="1" x14ac:dyDescent="0.2">
      <c r="C144" s="33"/>
      <c r="D144" s="33"/>
    </row>
    <row r="145" spans="3:4" s="25" customFormat="1" ht="12.95" customHeight="1" x14ac:dyDescent="0.2">
      <c r="C145" s="33"/>
      <c r="D145" s="33"/>
    </row>
    <row r="146" spans="3:4" s="25" customFormat="1" ht="12.95" customHeight="1" x14ac:dyDescent="0.2">
      <c r="C146" s="33"/>
      <c r="D146" s="33"/>
    </row>
    <row r="147" spans="3:4" s="25" customFormat="1" ht="12.95" customHeight="1" x14ac:dyDescent="0.2">
      <c r="C147" s="33"/>
      <c r="D147" s="33"/>
    </row>
    <row r="148" spans="3:4" s="25" customFormat="1" ht="12.95" customHeight="1" x14ac:dyDescent="0.2">
      <c r="C148" s="33"/>
      <c r="D148" s="33"/>
    </row>
    <row r="149" spans="3:4" s="25" customFormat="1" ht="12.95" customHeight="1" x14ac:dyDescent="0.2">
      <c r="C149" s="33"/>
      <c r="D149" s="33"/>
    </row>
    <row r="150" spans="3:4" s="25" customFormat="1" ht="12.95" customHeight="1" x14ac:dyDescent="0.2">
      <c r="C150" s="33"/>
      <c r="D150" s="33"/>
    </row>
    <row r="151" spans="3:4" s="25" customFormat="1" ht="12.95" customHeight="1" x14ac:dyDescent="0.2">
      <c r="C151" s="33"/>
      <c r="D151" s="33"/>
    </row>
    <row r="152" spans="3:4" s="25" customFormat="1" ht="12.95" customHeight="1" x14ac:dyDescent="0.2">
      <c r="C152" s="33"/>
      <c r="D152" s="33"/>
    </row>
    <row r="153" spans="3:4" s="25" customFormat="1" ht="12.95" customHeight="1" x14ac:dyDescent="0.2">
      <c r="C153" s="33"/>
      <c r="D153" s="33"/>
    </row>
    <row r="154" spans="3:4" s="25" customFormat="1" ht="12.95" customHeight="1" x14ac:dyDescent="0.2">
      <c r="C154" s="33"/>
      <c r="D154" s="33"/>
    </row>
    <row r="155" spans="3:4" s="25" customFormat="1" ht="12.95" customHeight="1" x14ac:dyDescent="0.2">
      <c r="C155" s="33"/>
      <c r="D155" s="33"/>
    </row>
    <row r="156" spans="3:4" s="25" customFormat="1" ht="12.95" customHeight="1" x14ac:dyDescent="0.2">
      <c r="C156" s="33"/>
      <c r="D156" s="33"/>
    </row>
    <row r="157" spans="3:4" s="25" customFormat="1" ht="12.95" customHeight="1" x14ac:dyDescent="0.2">
      <c r="C157" s="33"/>
      <c r="D157" s="33"/>
    </row>
    <row r="158" spans="3:4" s="25" customFormat="1" ht="12.95" customHeight="1" x14ac:dyDescent="0.2">
      <c r="C158" s="33"/>
      <c r="D158" s="33"/>
    </row>
    <row r="159" spans="3:4" s="25" customFormat="1" ht="12.95" customHeight="1" x14ac:dyDescent="0.2">
      <c r="C159" s="33"/>
      <c r="D159" s="33"/>
    </row>
    <row r="160" spans="3:4" s="25" customFormat="1" ht="12.95" customHeight="1" x14ac:dyDescent="0.2">
      <c r="C160" s="33"/>
      <c r="D160" s="33"/>
    </row>
    <row r="161" spans="3:4" s="25" customFormat="1" ht="12.95" customHeight="1" x14ac:dyDescent="0.2">
      <c r="C161" s="33"/>
      <c r="D161" s="33"/>
    </row>
    <row r="162" spans="3:4" s="25" customFormat="1" ht="12.95" customHeight="1" x14ac:dyDescent="0.2">
      <c r="C162" s="33"/>
      <c r="D162" s="33"/>
    </row>
    <row r="163" spans="3:4" s="25" customFormat="1" ht="12.95" customHeight="1" x14ac:dyDescent="0.2">
      <c r="C163" s="33"/>
      <c r="D163" s="33"/>
    </row>
    <row r="164" spans="3:4" s="25" customFormat="1" ht="12.95" customHeight="1" x14ac:dyDescent="0.2">
      <c r="C164" s="33"/>
      <c r="D164" s="33"/>
    </row>
    <row r="165" spans="3:4" s="25" customFormat="1" ht="12.95" customHeight="1" x14ac:dyDescent="0.2">
      <c r="C165" s="33"/>
      <c r="D165" s="33"/>
    </row>
    <row r="166" spans="3:4" s="25" customFormat="1" ht="12.95" customHeight="1" x14ac:dyDescent="0.2">
      <c r="C166" s="33"/>
      <c r="D166" s="33"/>
    </row>
    <row r="167" spans="3:4" s="25" customFormat="1" ht="12.95" customHeight="1" x14ac:dyDescent="0.2">
      <c r="C167" s="33"/>
      <c r="D167" s="33"/>
    </row>
    <row r="168" spans="3:4" s="25" customFormat="1" ht="12.95" customHeight="1" x14ac:dyDescent="0.2">
      <c r="C168" s="33"/>
      <c r="D168" s="33"/>
    </row>
    <row r="169" spans="3:4" s="25" customFormat="1" ht="12.95" customHeight="1" x14ac:dyDescent="0.2">
      <c r="C169" s="33"/>
      <c r="D169" s="33"/>
    </row>
    <row r="170" spans="3:4" s="25" customFormat="1" ht="12.95" customHeight="1" x14ac:dyDescent="0.2">
      <c r="C170" s="33"/>
      <c r="D170" s="33"/>
    </row>
    <row r="171" spans="3:4" s="25" customFormat="1" ht="12.95" customHeight="1" x14ac:dyDescent="0.2">
      <c r="C171" s="33"/>
      <c r="D171" s="33"/>
    </row>
    <row r="172" spans="3:4" s="25" customFormat="1" ht="12.95" customHeight="1" x14ac:dyDescent="0.2">
      <c r="C172" s="33"/>
      <c r="D172" s="33"/>
    </row>
    <row r="173" spans="3:4" s="25" customFormat="1" ht="12.95" customHeight="1" x14ac:dyDescent="0.2">
      <c r="C173" s="33"/>
      <c r="D173" s="33"/>
    </row>
    <row r="174" spans="3:4" s="25" customFormat="1" ht="12.95" customHeight="1" x14ac:dyDescent="0.2">
      <c r="C174" s="33"/>
      <c r="D174" s="33"/>
    </row>
    <row r="175" spans="3:4" s="25" customFormat="1" ht="12.95" customHeight="1" x14ac:dyDescent="0.2">
      <c r="C175" s="33"/>
      <c r="D175" s="33"/>
    </row>
    <row r="176" spans="3:4" s="25" customFormat="1" ht="12.95" customHeight="1" x14ac:dyDescent="0.2">
      <c r="C176" s="33"/>
      <c r="D176" s="33"/>
    </row>
    <row r="177" spans="3:4" s="25" customFormat="1" ht="12.95" customHeight="1" x14ac:dyDescent="0.2">
      <c r="C177" s="33"/>
      <c r="D177" s="33"/>
    </row>
    <row r="178" spans="3:4" s="25" customFormat="1" ht="12.95" customHeight="1" x14ac:dyDescent="0.2">
      <c r="C178" s="33"/>
      <c r="D178" s="33"/>
    </row>
    <row r="179" spans="3:4" s="25" customFormat="1" ht="12.95" customHeight="1" x14ac:dyDescent="0.2">
      <c r="C179" s="33"/>
      <c r="D179" s="33"/>
    </row>
    <row r="180" spans="3:4" s="25" customFormat="1" ht="12.95" customHeight="1" x14ac:dyDescent="0.2">
      <c r="C180" s="33"/>
      <c r="D180" s="33"/>
    </row>
    <row r="181" spans="3:4" s="25" customFormat="1" ht="12.95" customHeight="1" x14ac:dyDescent="0.2">
      <c r="C181" s="33"/>
      <c r="D181" s="33"/>
    </row>
    <row r="182" spans="3:4" s="25" customFormat="1" ht="12.95" customHeight="1" x14ac:dyDescent="0.2">
      <c r="C182" s="33"/>
      <c r="D182" s="33"/>
    </row>
    <row r="183" spans="3:4" s="25" customFormat="1" ht="12.95" customHeight="1" x14ac:dyDescent="0.2">
      <c r="C183" s="33"/>
      <c r="D183" s="33"/>
    </row>
    <row r="184" spans="3:4" s="25" customFormat="1" ht="12.95" customHeight="1" x14ac:dyDescent="0.2">
      <c r="C184" s="33"/>
      <c r="D184" s="33"/>
    </row>
    <row r="185" spans="3:4" s="25" customFormat="1" ht="12.95" customHeight="1" x14ac:dyDescent="0.2">
      <c r="C185" s="33"/>
      <c r="D185" s="33"/>
    </row>
    <row r="186" spans="3:4" s="25" customFormat="1" ht="12.95" customHeight="1" x14ac:dyDescent="0.2">
      <c r="C186" s="33"/>
      <c r="D186" s="33"/>
    </row>
    <row r="187" spans="3:4" s="25" customFormat="1" ht="12.95" customHeight="1" x14ac:dyDescent="0.2">
      <c r="C187" s="33"/>
      <c r="D187" s="33"/>
    </row>
    <row r="188" spans="3:4" s="25" customFormat="1" ht="12.95" customHeight="1" x14ac:dyDescent="0.2">
      <c r="C188" s="33"/>
      <c r="D188" s="33"/>
    </row>
    <row r="189" spans="3:4" s="25" customFormat="1" ht="12.95" customHeight="1" x14ac:dyDescent="0.2">
      <c r="C189" s="33"/>
      <c r="D189" s="33"/>
    </row>
    <row r="190" spans="3:4" s="25" customFormat="1" ht="12.95" customHeight="1" x14ac:dyDescent="0.2">
      <c r="C190" s="33"/>
      <c r="D190" s="33"/>
    </row>
    <row r="191" spans="3:4" s="25" customFormat="1" ht="12.95" customHeight="1" x14ac:dyDescent="0.2">
      <c r="C191" s="33"/>
      <c r="D191" s="33"/>
    </row>
    <row r="192" spans="3:4" s="25" customFormat="1" ht="12.95" customHeight="1" x14ac:dyDescent="0.2">
      <c r="C192" s="33"/>
      <c r="D192" s="33"/>
    </row>
    <row r="193" spans="3:4" s="25" customFormat="1" ht="12.95" customHeight="1" x14ac:dyDescent="0.2">
      <c r="C193" s="33"/>
      <c r="D193" s="33"/>
    </row>
    <row r="194" spans="3:4" s="25" customFormat="1" ht="12.95" customHeight="1" x14ac:dyDescent="0.2">
      <c r="C194" s="33"/>
      <c r="D194" s="33"/>
    </row>
    <row r="195" spans="3:4" s="25" customFormat="1" ht="12.95" customHeight="1" x14ac:dyDescent="0.2">
      <c r="C195" s="33"/>
      <c r="D195" s="33"/>
    </row>
    <row r="196" spans="3:4" s="25" customFormat="1" ht="12.95" customHeight="1" x14ac:dyDescent="0.2">
      <c r="C196" s="33"/>
      <c r="D196" s="33"/>
    </row>
    <row r="197" spans="3:4" s="25" customFormat="1" ht="12.95" customHeight="1" x14ac:dyDescent="0.2">
      <c r="C197" s="33"/>
      <c r="D197" s="33"/>
    </row>
    <row r="198" spans="3:4" s="25" customFormat="1" ht="12.95" customHeight="1" x14ac:dyDescent="0.2">
      <c r="C198" s="33"/>
      <c r="D198" s="33"/>
    </row>
    <row r="199" spans="3:4" s="25" customFormat="1" ht="12.95" customHeight="1" x14ac:dyDescent="0.2">
      <c r="C199" s="33"/>
      <c r="D199" s="33"/>
    </row>
    <row r="200" spans="3:4" s="25" customFormat="1" ht="12.95" customHeight="1" x14ac:dyDescent="0.2">
      <c r="C200" s="33"/>
      <c r="D200" s="33"/>
    </row>
    <row r="201" spans="3:4" s="25" customFormat="1" ht="12.95" customHeight="1" x14ac:dyDescent="0.2">
      <c r="C201" s="33"/>
      <c r="D201" s="33"/>
    </row>
    <row r="202" spans="3:4" s="25" customFormat="1" ht="12.95" customHeight="1" x14ac:dyDescent="0.2">
      <c r="C202" s="33"/>
      <c r="D202" s="33"/>
    </row>
    <row r="203" spans="3:4" s="25" customFormat="1" ht="12.95" customHeight="1" x14ac:dyDescent="0.2">
      <c r="C203" s="33"/>
      <c r="D203" s="33"/>
    </row>
    <row r="204" spans="3:4" s="25" customFormat="1" ht="12.95" customHeight="1" x14ac:dyDescent="0.2">
      <c r="C204" s="33"/>
      <c r="D204" s="33"/>
    </row>
    <row r="205" spans="3:4" s="25" customFormat="1" ht="12.95" customHeight="1" x14ac:dyDescent="0.2">
      <c r="C205" s="33"/>
      <c r="D205" s="33"/>
    </row>
    <row r="206" spans="3:4" s="25" customFormat="1" ht="12.95" customHeight="1" x14ac:dyDescent="0.2">
      <c r="C206" s="33"/>
      <c r="D206" s="33"/>
    </row>
    <row r="207" spans="3:4" s="25" customFormat="1" ht="12.95" customHeight="1" x14ac:dyDescent="0.2">
      <c r="C207" s="33"/>
      <c r="D207" s="33"/>
    </row>
    <row r="208" spans="3:4" s="25" customFormat="1" ht="12.95" customHeight="1" x14ac:dyDescent="0.2">
      <c r="C208" s="33"/>
      <c r="D208" s="33"/>
    </row>
    <row r="209" spans="3:4" s="25" customFormat="1" ht="12.95" customHeight="1" x14ac:dyDescent="0.2">
      <c r="C209" s="33"/>
      <c r="D209" s="33"/>
    </row>
    <row r="210" spans="3:4" s="25" customFormat="1" ht="12.95" customHeight="1" x14ac:dyDescent="0.2">
      <c r="C210" s="33"/>
      <c r="D210" s="33"/>
    </row>
    <row r="211" spans="3:4" s="25" customFormat="1" ht="12.95" customHeight="1" x14ac:dyDescent="0.2">
      <c r="C211" s="33"/>
      <c r="D211" s="33"/>
    </row>
    <row r="212" spans="3:4" s="25" customFormat="1" ht="12.95" customHeight="1" x14ac:dyDescent="0.2">
      <c r="C212" s="33"/>
      <c r="D212" s="33"/>
    </row>
    <row r="213" spans="3:4" s="25" customFormat="1" ht="12.95" customHeight="1" x14ac:dyDescent="0.2">
      <c r="C213" s="33"/>
      <c r="D213" s="33"/>
    </row>
    <row r="214" spans="3:4" s="25" customFormat="1" ht="12.95" customHeight="1" x14ac:dyDescent="0.2">
      <c r="C214" s="33"/>
      <c r="D214" s="33"/>
    </row>
    <row r="215" spans="3:4" s="25" customFormat="1" ht="12.95" customHeight="1" x14ac:dyDescent="0.2">
      <c r="C215" s="33"/>
      <c r="D215" s="33"/>
    </row>
    <row r="216" spans="3:4" s="25" customFormat="1" ht="12.95" customHeight="1" x14ac:dyDescent="0.2">
      <c r="C216" s="33"/>
      <c r="D216" s="33"/>
    </row>
    <row r="217" spans="3:4" s="25" customFormat="1" ht="12.95" customHeight="1" x14ac:dyDescent="0.2">
      <c r="C217" s="33"/>
      <c r="D217" s="33"/>
    </row>
    <row r="218" spans="3:4" s="25" customFormat="1" ht="12.95" customHeight="1" x14ac:dyDescent="0.2">
      <c r="C218" s="33"/>
      <c r="D218" s="33"/>
    </row>
    <row r="219" spans="3:4" s="25" customFormat="1" ht="12.95" customHeight="1" x14ac:dyDescent="0.2">
      <c r="C219" s="33"/>
      <c r="D219" s="33"/>
    </row>
    <row r="220" spans="3:4" s="25" customFormat="1" ht="12.95" customHeight="1" x14ac:dyDescent="0.2">
      <c r="C220" s="33"/>
      <c r="D220" s="33"/>
    </row>
    <row r="221" spans="3:4" s="25" customFormat="1" ht="12.95" customHeight="1" x14ac:dyDescent="0.2">
      <c r="C221" s="33"/>
      <c r="D221" s="33"/>
    </row>
    <row r="222" spans="3:4" s="25" customFormat="1" ht="12.95" customHeight="1" x14ac:dyDescent="0.2">
      <c r="C222" s="33"/>
      <c r="D222" s="33"/>
    </row>
    <row r="223" spans="3:4" s="25" customFormat="1" ht="12.95" customHeight="1" x14ac:dyDescent="0.2">
      <c r="C223" s="33"/>
      <c r="D223" s="33"/>
    </row>
    <row r="224" spans="3:4" s="25" customFormat="1" ht="12.95" customHeight="1" x14ac:dyDescent="0.2">
      <c r="C224" s="33"/>
      <c r="D224" s="33"/>
    </row>
    <row r="225" spans="3:4" s="25" customFormat="1" ht="12.95" customHeight="1" x14ac:dyDescent="0.2">
      <c r="C225" s="33"/>
      <c r="D225" s="33"/>
    </row>
    <row r="226" spans="3:4" s="25" customFormat="1" ht="12.95" customHeight="1" x14ac:dyDescent="0.2">
      <c r="C226" s="33"/>
      <c r="D226" s="33"/>
    </row>
    <row r="227" spans="3:4" s="25" customFormat="1" ht="12.95" customHeight="1" x14ac:dyDescent="0.2">
      <c r="C227" s="33"/>
      <c r="D227" s="33"/>
    </row>
    <row r="228" spans="3:4" s="25" customFormat="1" ht="12.95" customHeight="1" x14ac:dyDescent="0.2">
      <c r="C228" s="33"/>
      <c r="D228" s="33"/>
    </row>
    <row r="229" spans="3:4" s="25" customFormat="1" ht="12.95" customHeight="1" x14ac:dyDescent="0.2">
      <c r="C229" s="33"/>
      <c r="D229" s="33"/>
    </row>
    <row r="230" spans="3:4" s="25" customFormat="1" ht="12.95" customHeight="1" x14ac:dyDescent="0.2">
      <c r="C230" s="33"/>
      <c r="D230" s="33"/>
    </row>
    <row r="231" spans="3:4" s="25" customFormat="1" ht="12.95" customHeight="1" x14ac:dyDescent="0.2">
      <c r="C231" s="33"/>
      <c r="D231" s="33"/>
    </row>
    <row r="232" spans="3:4" s="25" customFormat="1" ht="12.95" customHeight="1" x14ac:dyDescent="0.2">
      <c r="C232" s="33"/>
      <c r="D232" s="33"/>
    </row>
    <row r="233" spans="3:4" s="25" customFormat="1" ht="12.95" customHeight="1" x14ac:dyDescent="0.2">
      <c r="C233" s="33"/>
      <c r="D233" s="33"/>
    </row>
    <row r="234" spans="3:4" s="25" customFormat="1" ht="12.95" customHeight="1" x14ac:dyDescent="0.2">
      <c r="C234" s="33"/>
      <c r="D234" s="33"/>
    </row>
    <row r="235" spans="3:4" s="25" customFormat="1" ht="12.95" customHeight="1" x14ac:dyDescent="0.2">
      <c r="C235" s="33"/>
      <c r="D235" s="33"/>
    </row>
    <row r="236" spans="3:4" s="25" customFormat="1" ht="12.95" customHeight="1" x14ac:dyDescent="0.2">
      <c r="C236" s="33"/>
      <c r="D236" s="33"/>
    </row>
    <row r="237" spans="3:4" s="25" customFormat="1" ht="12.95" customHeight="1" x14ac:dyDescent="0.2">
      <c r="C237" s="33"/>
      <c r="D237" s="33"/>
    </row>
    <row r="238" spans="3:4" s="25" customFormat="1" ht="12.95" customHeight="1" x14ac:dyDescent="0.2">
      <c r="C238" s="33"/>
      <c r="D238" s="33"/>
    </row>
    <row r="239" spans="3:4" s="25" customFormat="1" ht="12.95" customHeight="1" x14ac:dyDescent="0.2">
      <c r="C239" s="33"/>
      <c r="D239" s="33"/>
    </row>
    <row r="240" spans="3:4" s="25" customFormat="1" ht="12.95" customHeight="1" x14ac:dyDescent="0.2">
      <c r="C240" s="33"/>
      <c r="D240" s="33"/>
    </row>
    <row r="241" spans="3:4" s="25" customFormat="1" ht="12.95" customHeight="1" x14ac:dyDescent="0.2">
      <c r="C241" s="33"/>
      <c r="D241" s="33"/>
    </row>
    <row r="242" spans="3:4" s="25" customFormat="1" ht="12.95" customHeight="1" x14ac:dyDescent="0.2">
      <c r="C242" s="33"/>
      <c r="D242" s="33"/>
    </row>
    <row r="243" spans="3:4" s="25" customFormat="1" ht="12.95" customHeight="1" x14ac:dyDescent="0.2">
      <c r="C243" s="33"/>
      <c r="D243" s="33"/>
    </row>
    <row r="244" spans="3:4" s="25" customFormat="1" ht="12.95" customHeight="1" x14ac:dyDescent="0.2">
      <c r="C244" s="33"/>
      <c r="D244" s="33"/>
    </row>
    <row r="245" spans="3:4" s="25" customFormat="1" ht="12.95" customHeight="1" x14ac:dyDescent="0.2">
      <c r="C245" s="33"/>
      <c r="D245" s="33"/>
    </row>
    <row r="246" spans="3:4" s="25" customFormat="1" ht="12.95" customHeight="1" x14ac:dyDescent="0.2">
      <c r="C246" s="33"/>
      <c r="D246" s="33"/>
    </row>
    <row r="247" spans="3:4" s="25" customFormat="1" ht="12.95" customHeight="1" x14ac:dyDescent="0.2">
      <c r="C247" s="33"/>
      <c r="D247" s="33"/>
    </row>
    <row r="248" spans="3:4" s="25" customFormat="1" ht="12.95" customHeight="1" x14ac:dyDescent="0.2">
      <c r="C248" s="33"/>
      <c r="D248" s="33"/>
    </row>
    <row r="249" spans="3:4" s="25" customFormat="1" ht="12.95" customHeight="1" x14ac:dyDescent="0.2">
      <c r="C249" s="33"/>
      <c r="D249" s="33"/>
    </row>
    <row r="250" spans="3:4" s="25" customFormat="1" ht="12.95" customHeight="1" x14ac:dyDescent="0.2">
      <c r="C250" s="33"/>
      <c r="D250" s="33"/>
    </row>
    <row r="251" spans="3:4" s="25" customFormat="1" ht="12.95" customHeight="1" x14ac:dyDescent="0.2">
      <c r="C251" s="33"/>
      <c r="D251" s="33"/>
    </row>
    <row r="252" spans="3:4" s="25" customFormat="1" ht="12.95" customHeight="1" x14ac:dyDescent="0.2">
      <c r="C252" s="33"/>
      <c r="D252" s="33"/>
    </row>
    <row r="253" spans="3:4" s="25" customFormat="1" ht="12.95" customHeight="1" x14ac:dyDescent="0.2">
      <c r="C253" s="33"/>
      <c r="D253" s="33"/>
    </row>
    <row r="254" spans="3:4" s="25" customFormat="1" ht="12.95" customHeight="1" x14ac:dyDescent="0.2">
      <c r="C254" s="33"/>
      <c r="D254" s="33"/>
    </row>
    <row r="255" spans="3:4" s="25" customFormat="1" ht="12.95" customHeight="1" x14ac:dyDescent="0.2">
      <c r="C255" s="33"/>
      <c r="D255" s="33"/>
    </row>
    <row r="256" spans="3:4" s="25" customFormat="1" ht="12.95" customHeight="1" x14ac:dyDescent="0.2">
      <c r="C256" s="33"/>
      <c r="D256" s="33"/>
    </row>
    <row r="257" spans="3:4" s="25" customFormat="1" ht="12.95" customHeight="1" x14ac:dyDescent="0.2">
      <c r="C257" s="33"/>
      <c r="D257" s="33"/>
    </row>
    <row r="258" spans="3:4" s="25" customFormat="1" ht="12.95" customHeight="1" x14ac:dyDescent="0.2">
      <c r="C258" s="33"/>
      <c r="D258" s="33"/>
    </row>
    <row r="259" spans="3:4" s="25" customFormat="1" ht="12.95" customHeight="1" x14ac:dyDescent="0.2">
      <c r="C259" s="33"/>
      <c r="D259" s="33"/>
    </row>
    <row r="260" spans="3:4" s="25" customFormat="1" ht="12.95" customHeight="1" x14ac:dyDescent="0.2">
      <c r="C260" s="33"/>
      <c r="D260" s="33"/>
    </row>
    <row r="261" spans="3:4" s="25" customFormat="1" ht="12.95" customHeight="1" x14ac:dyDescent="0.2">
      <c r="C261" s="33"/>
      <c r="D261" s="33"/>
    </row>
    <row r="262" spans="3:4" s="25" customFormat="1" ht="12.95" customHeight="1" x14ac:dyDescent="0.2">
      <c r="C262" s="33"/>
      <c r="D262" s="33"/>
    </row>
    <row r="263" spans="3:4" s="25" customFormat="1" ht="12.95" customHeight="1" x14ac:dyDescent="0.2">
      <c r="C263" s="33"/>
      <c r="D263" s="33"/>
    </row>
    <row r="264" spans="3:4" s="25" customFormat="1" ht="12.95" customHeight="1" x14ac:dyDescent="0.2">
      <c r="C264" s="33"/>
      <c r="D264" s="33"/>
    </row>
    <row r="265" spans="3:4" s="25" customFormat="1" ht="12.95" customHeight="1" x14ac:dyDescent="0.2">
      <c r="C265" s="33"/>
      <c r="D265" s="33"/>
    </row>
    <row r="266" spans="3:4" s="25" customFormat="1" ht="12.95" customHeight="1" x14ac:dyDescent="0.2">
      <c r="C266" s="33"/>
      <c r="D266" s="33"/>
    </row>
    <row r="267" spans="3:4" s="25" customFormat="1" ht="12.95" customHeight="1" x14ac:dyDescent="0.2">
      <c r="C267" s="33"/>
      <c r="D267" s="33"/>
    </row>
    <row r="268" spans="3:4" s="25" customFormat="1" ht="12.95" customHeight="1" x14ac:dyDescent="0.2">
      <c r="C268" s="33"/>
      <c r="D268" s="33"/>
    </row>
    <row r="269" spans="3:4" s="25" customFormat="1" ht="12.95" customHeight="1" x14ac:dyDescent="0.2">
      <c r="C269" s="33"/>
      <c r="D269" s="33"/>
    </row>
    <row r="270" spans="3:4" s="25" customFormat="1" ht="12.95" customHeight="1" x14ac:dyDescent="0.2">
      <c r="C270" s="33"/>
      <c r="D270" s="33"/>
    </row>
    <row r="271" spans="3:4" s="25" customFormat="1" ht="12.95" customHeight="1" x14ac:dyDescent="0.2">
      <c r="C271" s="33"/>
      <c r="D271" s="33"/>
    </row>
    <row r="272" spans="3:4" s="25" customFormat="1" ht="12.95" customHeight="1" x14ac:dyDescent="0.2">
      <c r="C272" s="33"/>
      <c r="D272" s="33"/>
    </row>
    <row r="273" spans="3:4" s="25" customFormat="1" ht="12.95" customHeight="1" x14ac:dyDescent="0.2">
      <c r="C273" s="33"/>
      <c r="D273" s="33"/>
    </row>
    <row r="274" spans="3:4" s="25" customFormat="1" ht="12.95" customHeight="1" x14ac:dyDescent="0.2">
      <c r="C274" s="33"/>
      <c r="D274" s="33"/>
    </row>
    <row r="275" spans="3:4" s="25" customFormat="1" ht="12.95" customHeight="1" x14ac:dyDescent="0.2">
      <c r="C275" s="33"/>
      <c r="D275" s="33"/>
    </row>
    <row r="276" spans="3:4" s="25" customFormat="1" ht="12.95" customHeight="1" x14ac:dyDescent="0.2">
      <c r="C276" s="33"/>
      <c r="D276" s="33"/>
    </row>
    <row r="277" spans="3:4" s="25" customFormat="1" ht="12.95" customHeight="1" x14ac:dyDescent="0.2">
      <c r="C277" s="33"/>
      <c r="D277" s="33"/>
    </row>
    <row r="278" spans="3:4" x14ac:dyDescent="0.2">
      <c r="C278" s="2"/>
      <c r="D278" s="2"/>
    </row>
    <row r="279" spans="3:4" x14ac:dyDescent="0.2">
      <c r="C279" s="2"/>
      <c r="D279" s="2"/>
    </row>
    <row r="280" spans="3:4" x14ac:dyDescent="0.2">
      <c r="C280" s="2"/>
      <c r="D280" s="2"/>
    </row>
    <row r="281" spans="3:4" x14ac:dyDescent="0.2">
      <c r="C281" s="2"/>
      <c r="D281" s="2"/>
    </row>
    <row r="282" spans="3:4" x14ac:dyDescent="0.2">
      <c r="C282" s="2"/>
      <c r="D282" s="2"/>
    </row>
    <row r="283" spans="3:4" x14ac:dyDescent="0.2">
      <c r="C283" s="2"/>
      <c r="D283" s="2"/>
    </row>
    <row r="284" spans="3:4" x14ac:dyDescent="0.2">
      <c r="C284" s="2"/>
      <c r="D284" s="2"/>
    </row>
    <row r="285" spans="3:4" x14ac:dyDescent="0.2">
      <c r="C285" s="2"/>
      <c r="D285" s="2"/>
    </row>
    <row r="286" spans="3:4" x14ac:dyDescent="0.2">
      <c r="C286" s="2"/>
      <c r="D286" s="2"/>
    </row>
    <row r="287" spans="3:4" x14ac:dyDescent="0.2">
      <c r="C287" s="2"/>
      <c r="D287" s="2"/>
    </row>
    <row r="288" spans="3:4" x14ac:dyDescent="0.2">
      <c r="C288" s="2"/>
      <c r="D288" s="2"/>
    </row>
    <row r="289" spans="3:4" x14ac:dyDescent="0.2">
      <c r="C289" s="2"/>
      <c r="D289" s="2"/>
    </row>
    <row r="290" spans="3:4" x14ac:dyDescent="0.2">
      <c r="C290" s="2"/>
      <c r="D290" s="2"/>
    </row>
    <row r="291" spans="3:4" x14ac:dyDescent="0.2">
      <c r="C291" s="2"/>
      <c r="D291" s="2"/>
    </row>
    <row r="292" spans="3:4" x14ac:dyDescent="0.2">
      <c r="C292" s="2"/>
      <c r="D292" s="2"/>
    </row>
    <row r="293" spans="3:4" x14ac:dyDescent="0.2">
      <c r="C293" s="2"/>
      <c r="D293" s="2"/>
    </row>
    <row r="294" spans="3:4" x14ac:dyDescent="0.2">
      <c r="C294" s="2"/>
      <c r="D294" s="2"/>
    </row>
    <row r="295" spans="3:4" x14ac:dyDescent="0.2">
      <c r="C295" s="2"/>
      <c r="D295" s="2"/>
    </row>
    <row r="296" spans="3:4" x14ac:dyDescent="0.2">
      <c r="C296" s="2"/>
      <c r="D296" s="2"/>
    </row>
    <row r="297" spans="3:4" x14ac:dyDescent="0.2">
      <c r="C297" s="2"/>
      <c r="D297" s="2"/>
    </row>
    <row r="298" spans="3:4" x14ac:dyDescent="0.2">
      <c r="C298" s="2"/>
      <c r="D298" s="2"/>
    </row>
    <row r="299" spans="3:4" x14ac:dyDescent="0.2">
      <c r="C299" s="2"/>
      <c r="D299" s="2"/>
    </row>
    <row r="300" spans="3:4" x14ac:dyDescent="0.2">
      <c r="C300" s="2"/>
      <c r="D300" s="2"/>
    </row>
    <row r="301" spans="3:4" x14ac:dyDescent="0.2">
      <c r="C301" s="2"/>
      <c r="D301" s="2"/>
    </row>
    <row r="302" spans="3:4" x14ac:dyDescent="0.2">
      <c r="C302" s="2"/>
      <c r="D302" s="2"/>
    </row>
    <row r="303" spans="3:4" x14ac:dyDescent="0.2">
      <c r="C303" s="2"/>
      <c r="D303" s="2"/>
    </row>
    <row r="304" spans="3:4" x14ac:dyDescent="0.2">
      <c r="C304" s="2"/>
      <c r="D304" s="2"/>
    </row>
    <row r="305" spans="3:4" x14ac:dyDescent="0.2">
      <c r="C305" s="2"/>
      <c r="D305" s="2"/>
    </row>
    <row r="306" spans="3:4" x14ac:dyDescent="0.2">
      <c r="C306" s="2"/>
      <c r="D306" s="2"/>
    </row>
    <row r="307" spans="3:4" x14ac:dyDescent="0.2">
      <c r="C307" s="2"/>
      <c r="D307" s="2"/>
    </row>
    <row r="308" spans="3:4" x14ac:dyDescent="0.2">
      <c r="C308" s="2"/>
      <c r="D308" s="2"/>
    </row>
    <row r="309" spans="3:4" x14ac:dyDescent="0.2">
      <c r="C309" s="2"/>
      <c r="D309" s="2"/>
    </row>
    <row r="310" spans="3:4" x14ac:dyDescent="0.2">
      <c r="C310" s="2"/>
      <c r="D310" s="2"/>
    </row>
    <row r="311" spans="3:4" x14ac:dyDescent="0.2">
      <c r="C311" s="2"/>
      <c r="D311" s="2"/>
    </row>
    <row r="312" spans="3:4" x14ac:dyDescent="0.2">
      <c r="C312" s="2"/>
      <c r="D312" s="2"/>
    </row>
    <row r="313" spans="3:4" x14ac:dyDescent="0.2">
      <c r="C313" s="2"/>
      <c r="D313" s="2"/>
    </row>
    <row r="314" spans="3:4" x14ac:dyDescent="0.2">
      <c r="C314" s="2"/>
      <c r="D314" s="2"/>
    </row>
    <row r="315" spans="3:4" x14ac:dyDescent="0.2">
      <c r="C315" s="2"/>
      <c r="D315" s="2"/>
    </row>
    <row r="316" spans="3:4" x14ac:dyDescent="0.2">
      <c r="C316" s="2"/>
      <c r="D316" s="2"/>
    </row>
    <row r="317" spans="3:4" x14ac:dyDescent="0.2">
      <c r="C317" s="2"/>
      <c r="D317" s="2"/>
    </row>
    <row r="318" spans="3:4" x14ac:dyDescent="0.2">
      <c r="C318" s="2"/>
      <c r="D318" s="2"/>
    </row>
    <row r="319" spans="3:4" x14ac:dyDescent="0.2">
      <c r="C319" s="2"/>
      <c r="D319" s="2"/>
    </row>
    <row r="320" spans="3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  <row r="6920" spans="3:4" x14ac:dyDescent="0.2">
      <c r="C6920" s="2"/>
      <c r="D6920" s="2"/>
    </row>
    <row r="6921" spans="3:4" x14ac:dyDescent="0.2">
      <c r="C6921" s="2"/>
      <c r="D6921" s="2"/>
    </row>
    <row r="6922" spans="3:4" x14ac:dyDescent="0.2">
      <c r="C6922" s="2"/>
      <c r="D6922" s="2"/>
    </row>
    <row r="6923" spans="3:4" x14ac:dyDescent="0.2">
      <c r="C6923" s="2"/>
      <c r="D6923" s="2"/>
    </row>
    <row r="6924" spans="3:4" x14ac:dyDescent="0.2">
      <c r="C6924" s="2"/>
      <c r="D6924" s="2"/>
    </row>
    <row r="6925" spans="3:4" x14ac:dyDescent="0.2">
      <c r="C6925" s="2"/>
      <c r="D6925" s="2"/>
    </row>
    <row r="6926" spans="3:4" x14ac:dyDescent="0.2">
      <c r="C6926" s="2"/>
      <c r="D6926" s="2"/>
    </row>
    <row r="6927" spans="3:4" x14ac:dyDescent="0.2">
      <c r="C6927" s="2"/>
      <c r="D6927" s="2"/>
    </row>
    <row r="6928" spans="3:4" x14ac:dyDescent="0.2">
      <c r="C6928" s="2"/>
      <c r="D6928" s="2"/>
    </row>
    <row r="6929" spans="3:4" x14ac:dyDescent="0.2">
      <c r="C6929" s="2"/>
      <c r="D6929" s="2"/>
    </row>
    <row r="6930" spans="3:4" x14ac:dyDescent="0.2">
      <c r="C6930" s="2"/>
      <c r="D6930" s="2"/>
    </row>
    <row r="6931" spans="3:4" x14ac:dyDescent="0.2">
      <c r="C6931" s="2"/>
      <c r="D6931" s="2"/>
    </row>
    <row r="6932" spans="3:4" x14ac:dyDescent="0.2">
      <c r="C6932" s="2"/>
      <c r="D6932" s="2"/>
    </row>
    <row r="6933" spans="3:4" x14ac:dyDescent="0.2">
      <c r="C6933" s="2"/>
      <c r="D6933" s="2"/>
    </row>
    <row r="6934" spans="3:4" x14ac:dyDescent="0.2">
      <c r="C6934" s="2"/>
      <c r="D6934" s="2"/>
    </row>
    <row r="6935" spans="3:4" x14ac:dyDescent="0.2">
      <c r="C6935" s="2"/>
      <c r="D6935" s="2"/>
    </row>
    <row r="6936" spans="3:4" x14ac:dyDescent="0.2">
      <c r="C6936" s="2"/>
      <c r="D6936" s="2"/>
    </row>
    <row r="6937" spans="3:4" x14ac:dyDescent="0.2">
      <c r="C6937" s="2"/>
      <c r="D6937" s="2"/>
    </row>
    <row r="6938" spans="3:4" x14ac:dyDescent="0.2">
      <c r="C6938" s="2"/>
      <c r="D6938" s="2"/>
    </row>
    <row r="6939" spans="3:4" x14ac:dyDescent="0.2">
      <c r="C6939" s="2"/>
      <c r="D6939" s="2"/>
    </row>
  </sheetData>
  <sortState xmlns:xlrd2="http://schemas.microsoft.com/office/spreadsheetml/2017/richdata2" ref="A21:V60">
    <sortCondition ref="C21:C60"/>
  </sortState>
  <phoneticPr fontId="6" type="noConversion"/>
  <hyperlinks>
    <hyperlink ref="H61941" r:id="rId1" display="http://vsolj.cetus-net.org/bulletin.html" xr:uid="{00000000-0004-0000-0000-000000000000}"/>
    <hyperlink ref="H61934" r:id="rId2" display="https://www.aavso.org/ejaavso" xr:uid="{00000000-0004-0000-0000-000001000000}"/>
    <hyperlink ref="I61941" r:id="rId3" display="http://vsolj.cetus-net.org/bulletin.html" xr:uid="{00000000-0004-0000-0000-000002000000}"/>
    <hyperlink ref="AQ55584" r:id="rId4" display="http://cdsbib.u-strasbg.fr/cgi-bin/cdsbib?1990RMxAA..21..381G" xr:uid="{00000000-0004-0000-0000-000003000000}"/>
    <hyperlink ref="H61938" r:id="rId5" display="https://www.aavso.org/ejaavso" xr:uid="{00000000-0004-0000-0000-000004000000}"/>
    <hyperlink ref="AP2948" r:id="rId6" display="http://cdsbib.u-strasbg.fr/cgi-bin/cdsbib?1990RMxAA..21..381G" xr:uid="{00000000-0004-0000-0000-000005000000}"/>
    <hyperlink ref="AP2951" r:id="rId7" display="http://cdsbib.u-strasbg.fr/cgi-bin/cdsbib?1990RMxAA..21..381G" xr:uid="{00000000-0004-0000-0000-000006000000}"/>
    <hyperlink ref="AP2949" r:id="rId8" display="http://cdsbib.u-strasbg.fr/cgi-bin/cdsbib?1990RMxAA..21..381G" xr:uid="{00000000-0004-0000-0000-000007000000}"/>
    <hyperlink ref="AP2933" r:id="rId9" display="http://cdsbib.u-strasbg.fr/cgi-bin/cdsbib?1990RMxAA..21..381G" xr:uid="{00000000-0004-0000-0000-000008000000}"/>
    <hyperlink ref="AQ3162" r:id="rId10" display="http://cdsbib.u-strasbg.fr/cgi-bin/cdsbib?1990RMxAA..21..381G" xr:uid="{00000000-0004-0000-0000-000009000000}"/>
    <hyperlink ref="AQ3166" r:id="rId11" display="http://cdsbib.u-strasbg.fr/cgi-bin/cdsbib?1990RMxAA..21..381G" xr:uid="{00000000-0004-0000-0000-00000A000000}"/>
    <hyperlink ref="AQ62854" r:id="rId12" display="http://cdsbib.u-strasbg.fr/cgi-bin/cdsbib?1990RMxAA..21..381G" xr:uid="{00000000-0004-0000-0000-00000B000000}"/>
    <hyperlink ref="AQ63515" r:id="rId13" display="http://cdsbib.u-strasbg.fr/cgi-bin/cdsbib?1990RMxAA..21..381G" xr:uid="{00000000-0004-0000-0000-00000E000000}"/>
    <hyperlink ref="AQ63514" r:id="rId14" display="http://cdsbib.u-strasbg.fr/cgi-bin/cdsbib?1990RMxAA..21..381G" xr:uid="{00000000-0004-0000-0000-00000F000000}"/>
    <hyperlink ref="AP1224" r:id="rId15" display="http://cdsbib.u-strasbg.fr/cgi-bin/cdsbib?1990RMxAA..21..381G" xr:uid="{00000000-0004-0000-0000-000010000000}"/>
    <hyperlink ref="AP1242" r:id="rId16" display="http://cdsbib.u-strasbg.fr/cgi-bin/cdsbib?1990RMxAA..21..381G" xr:uid="{00000000-0004-0000-0000-000011000000}"/>
    <hyperlink ref="AP1243" r:id="rId17" display="http://cdsbib.u-strasbg.fr/cgi-bin/cdsbib?1990RMxAA..21..381G" xr:uid="{00000000-0004-0000-0000-000012000000}"/>
    <hyperlink ref="AP1239" r:id="rId18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2023-09-25T07:11:29Z</dcterms:modified>
</cp:coreProperties>
</file>