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BDF37AD9-2845-4227-A580-961A23E9E4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E21" i="1"/>
  <c r="F21" i="1" s="1"/>
  <c r="G21" i="1" s="1"/>
  <c r="H21" i="1" s="1"/>
  <c r="D9" i="1"/>
  <c r="E9" i="1"/>
  <c r="F16" i="1"/>
  <c r="C17" i="1"/>
  <c r="Q21" i="1"/>
  <c r="E22" i="1"/>
  <c r="F22" i="1" s="1"/>
  <c r="G22" i="1" s="1"/>
  <c r="H22" i="1" s="1"/>
  <c r="C11" i="1"/>
  <c r="C12" i="1"/>
  <c r="C16" i="1" l="1"/>
  <c r="D18" i="1" s="1"/>
  <c r="O22" i="1"/>
  <c r="O21" i="1"/>
  <c r="C15" i="1"/>
  <c r="F18" i="1" s="1"/>
  <c r="F17" i="1"/>
  <c r="C18" i="1" l="1"/>
  <c r="F19" i="1"/>
</calcChain>
</file>

<file path=xl/sharedStrings.xml><?xml version="1.0" encoding="utf-8"?>
<sst xmlns="http://schemas.openxmlformats.org/spreadsheetml/2006/main" count="53" uniqueCount="48">
  <si>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</si>
  <si>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</si>
  <si>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</si>
  <si>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</si>
  <si>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</si>
  <si>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</si>
  <si>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</si>
  <si>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</si>
  <si>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</si>
  <si>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</si>
  <si>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</si>
  <si>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</si>
  <si>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</si>
  <si>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</si>
  <si>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</si>
  <si>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</si>
  <si>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</si>
  <si>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</si>
  <si>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</si>
  <si>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</si>
  <si>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</si>
  <si>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</si>
  <si>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</si>
  <si>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</si>
  <si>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</si>
  <si>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</si>
  <si>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</si>
  <si>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</si>
  <si>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</si>
  <si>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</si>
  <si>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</si>
  <si>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</si>
  <si>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</si>
  <si>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</si>
  <si>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</si>
  <si>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</si>
  <si>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</si>
  <si>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</si>
  <si>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</si>
  <si>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</si>
  <si>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</si>
  <si>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GW And</t>
  </si>
  <si>
    <t>G2792-0912</t>
  </si>
  <si>
    <t>EA</t>
  </si>
  <si>
    <t>GW And / GSC 2792-0912</t>
  </si>
  <si>
    <t>GCVS</t>
  </si>
  <si>
    <t>IBVS 6011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</si>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</sst>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</font>
    <font>
      <sz val="10"/>
      <color indexed="12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6" fillId="2" borderId="1" xfId="0" applyFont="1" applyFill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9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GW And - O-C Diagr.</a:t>
            </a:r>
          </a:p>
        </c:rich>
      </c:tx>
      <c:layout>
        <c:manualLayout>
          <c:xMode val="edge"/>
          <c:yMode val="edge"/>
          <c:x val="0.381954887218045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308270676691731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1.5E-3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6389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-0.48320599999715341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59-4174-A0B6-2F71C7D21BC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6389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659-4174-A0B6-2F71C7D21BC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6389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659-4174-A0B6-2F71C7D21BC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6389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659-4174-A0B6-2F71C7D21BC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6389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659-4174-A0B6-2F71C7D21BC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6389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659-4174-A0B6-2F71C7D21BC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6389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659-4174-A0B6-2F71C7D21BC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6389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-0.48320599999715341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659-4174-A0B6-2F71C7D21BC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6389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659-4174-A0B6-2F71C7D21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3556000"/>
        <c:axId val="1"/>
      </c:scatterChart>
      <c:valAx>
        <c:axId val="8235560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35560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18</xdr:col>
      <xdr:colOff>38100</xdr:colOff>
      <xdr:row>18</xdr:row>
      <xdr:rowOff>123825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1029899-75B6-BD46-D9CA-88CA3944C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F12" sqref="F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44</v>
      </c>
      <c r="F1" s="31" t="s">
        <v>41</v>
      </c>
      <c r="G1" s="32">
        <v>0</v>
      </c>
      <c r="H1" s="33"/>
      <c r="I1" s="40" t="s">
        <v>42</v>
      </c>
      <c r="J1" s="41" t="s">
        <v>41</v>
      </c>
      <c r="K1" s="35">
        <v>0.35094000000000003</v>
      </c>
      <c r="L1" s="36">
        <v>41.400399999999998</v>
      </c>
      <c r="M1" s="37">
        <v>41278.328999999998</v>
      </c>
      <c r="N1" s="37">
        <v>2.2793540000000001</v>
      </c>
      <c r="O1" s="34" t="s">
        <v>43</v>
      </c>
    </row>
    <row r="2" spans="1:15" x14ac:dyDescent="0.2">
      <c r="A2" t="s">
        <v>23</v>
      </c>
      <c r="B2" t="s">
        <v>43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41278.328999999998</v>
      </c>
      <c r="D4" s="28">
        <v>2.2793540000000001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4">
        <v>41278.328999999998</v>
      </c>
      <c r="D7" s="29" t="s">
        <v>45</v>
      </c>
    </row>
    <row r="8" spans="1:15" x14ac:dyDescent="0.2">
      <c r="A8" t="s">
        <v>3</v>
      </c>
      <c r="C8" s="44">
        <v>2.2793540000000001</v>
      </c>
      <c r="D8" s="29" t="s">
        <v>45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-7.5630928157325621E-5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55840.638500000001</v>
      </c>
      <c r="E15" s="14" t="s">
        <v>34</v>
      </c>
      <c r="F15" s="38">
        <v>1</v>
      </c>
    </row>
    <row r="16" spans="1:15" x14ac:dyDescent="0.2">
      <c r="A16" s="16" t="s">
        <v>4</v>
      </c>
      <c r="B16" s="10"/>
      <c r="C16" s="17">
        <f ca="1">+C8+C12</f>
        <v>2.2792783690718426</v>
      </c>
      <c r="E16" s="14" t="s">
        <v>30</v>
      </c>
      <c r="F16" s="39">
        <f ca="1">NOW()+15018.5+$C$5/24</f>
        <v>60318.616673611112</v>
      </c>
    </row>
    <row r="17" spans="1:18" ht="13.5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8354.5</v>
      </c>
    </row>
    <row r="18" spans="1:18" ht="14.25" thickTop="1" thickBot="1" x14ac:dyDescent="0.25">
      <c r="A18" s="16" t="s">
        <v>5</v>
      </c>
      <c r="B18" s="10"/>
      <c r="C18" s="19">
        <f ca="1">+C15</f>
        <v>55840.638500000001</v>
      </c>
      <c r="D18" s="20">
        <f ca="1">+C16</f>
        <v>2.2792783690718426</v>
      </c>
      <c r="E18" s="14" t="s">
        <v>36</v>
      </c>
      <c r="F18" s="23">
        <f ca="1">ROUND(2*(F16-$C$15)/$C$16,0)/2+F15</f>
        <v>1965.5</v>
      </c>
    </row>
    <row r="19" spans="1:18" ht="13.5" thickTop="1" x14ac:dyDescent="0.2">
      <c r="E19" s="14" t="s">
        <v>31</v>
      </c>
      <c r="F19" s="18">
        <f ca="1">+$C$15+$C$16*F18-15018.5-$C$5/24</f>
        <v>45302.455967744041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 x14ac:dyDescent="0.2">
      <c r="A21" t="s">
        <v>45</v>
      </c>
      <c r="C21" s="8">
        <v>41278.328999999998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26259.828999999998</v>
      </c>
    </row>
    <row r="22" spans="1:18" x14ac:dyDescent="0.2">
      <c r="A22" s="42" t="s">
        <v>46</v>
      </c>
      <c r="B22" s="42" t="s">
        <v>47</v>
      </c>
      <c r="C22" s="43">
        <v>55840.638500000001</v>
      </c>
      <c r="D22" s="43">
        <v>1.5E-3</v>
      </c>
      <c r="E22">
        <f>+(C22-C$7)/C$8</f>
        <v>6388.7880074793129</v>
      </c>
      <c r="F22">
        <f>ROUND(2*E22,0)/2</f>
        <v>6389</v>
      </c>
      <c r="G22">
        <f>+C22-(C$7+F22*C$8)</f>
        <v>-0.48320599999715341</v>
      </c>
      <c r="H22">
        <f>+G22</f>
        <v>-0.48320599999715341</v>
      </c>
      <c r="O22">
        <f ca="1">+C$11+C$12*$F22</f>
        <v>-0.48320599999715341</v>
      </c>
      <c r="Q22" s="2">
        <f>+C22-15018.5</f>
        <v>40822.138500000001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2024-01-09T01:48:00Z</dcterms:modified>
</cp:coreProperties>
</file>