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A3BAB6-576B-4A42-837A-037F7536D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F14" i="1"/>
  <c r="F15" i="1" l="1"/>
  <c r="E22" i="1" l="1"/>
  <c r="F22" i="1" s="1"/>
  <c r="G22" i="1" s="1"/>
  <c r="K22" i="1" s="1"/>
  <c r="Q22" i="1"/>
  <c r="G11" i="1"/>
  <c r="F11" i="1"/>
  <c r="E21" i="1" l="1"/>
  <c r="F21" i="1" s="1"/>
  <c r="G21" i="1" s="1"/>
  <c r="C17" i="1"/>
  <c r="Q21" i="1"/>
  <c r="C11" i="1"/>
  <c r="C12" i="1"/>
  <c r="O25" i="1" l="1"/>
  <c r="O24" i="1"/>
  <c r="O23" i="1"/>
  <c r="O22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<sst xmlns="http://schemas.openxmlformats.org/spreadsheetml/2006/main" count="63" uniqueCount="55">
  <si>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</si>
  <si>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</si>
  <si>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</si>
  <si>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</si>
  <si>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</si>
  <si>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</si>
  <si>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</si>
  <si>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</si>
  <si>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</si>
  <si>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</si>
  <si>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</si>
  <si>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</si>
  <si>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</si>
  <si>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</si>
  <si>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</si>
  <si>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</si>
  <si>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</si>
  <si>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</si>
  <si>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</si>
  <si>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</si>
  <si>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</si>
  <si>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</si>
  <si>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</si>
  <si>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</si>
  <si>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</si>
  <si>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</si>
  <si>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</si>
  <si>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</si>
  <si>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</si>
  <si>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</si>
  <si>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</si>
  <si>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</si>
  <si>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</si>
  <si>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</si>
  <si>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</si>
  <si>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</si>
  <si>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</si>
  <si>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</si>
  <si>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</si>
  <si>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</si>
  <si>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</si>
  <si>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</si>
  <si>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</si>
  <si>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</si>
  <si>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3936908 And</t>
  </si>
  <si>
    <t>EB</t>
  </si>
  <si>
    <t>VSX</t>
  </si>
  <si>
    <t>JBAV, 76</t>
  </si>
  <si>
    <t>I</t>
  </si>
  <si>
    <t>Next ToM-P</t>
  </si>
  <si>
    <t>Next ToM-S</t>
  </si>
  <si>
    <t>BAV 91 Feb 2024</t>
  </si>
  <si>
    <t>11.330 (0.332)</t>
  </si>
  <si>
    <t xml:space="preserve">Mag R1 </t>
  </si>
  <si>
    <t>JBAV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</si>
</sst>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0" xfId="0" applyNumberFormat="1" applyAlignment="1"/>
    <xf numFmtId="0" fontId="19" fillId="0" borderId="0" xfId="8" applyNumberFormat="1" applyFont="1" applyBorder="1" applyAlignment="1">
      <alignment vertic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0" xfId="8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3936908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-0.10506999999051914</c:v>
                </c:pt>
                <c:pt idx="3">
                  <c:v>-0.12444999999570427</c:v>
                </c:pt>
                <c:pt idx="4">
                  <c:v>-0.13081999999849359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1.4054321723082353E-4</c:v>
                </c:pt>
                <c:pt idx="1">
                  <c:v>1.4054321723082353E-4</c:v>
                </c:pt>
                <c:pt idx="2">
                  <c:v>-0.1068985795256258</c:v>
                </c:pt>
                <c:pt idx="3">
                  <c:v>-0.12355455285861035</c:v>
                </c:pt>
                <c:pt idx="4">
                  <c:v>-0.13016795403494247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218.5</c:v>
                </c:pt>
                <c:pt idx="3">
                  <c:v>252.5</c:v>
                </c:pt>
                <c:pt idx="4">
                  <c:v>266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581025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6.14062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ht="12.95" customHeight="1" x14ac:dyDescent="0.2">
      <c r="A2" t="s">
        <v>23</v>
      </c>
      <c r="B2" t="s">
        <v>45</v>
      </c>
      <c r="C2" s="30"/>
      <c r="D2" s="2"/>
    </row>
    <row r="3" spans="1:15" ht="12.95" customHeight="1" x14ac:dyDescent="0.2"/>
    <row r="4" spans="1:15" ht="12.95" customHeight="1" x14ac:dyDescent="0.2">
      <c r="A4" s="33" t="s">
        <v>0</v>
      </c>
      <c r="C4" s="2" t="s">
        <v>36</v>
      </c>
      <c r="D4" s="2" t="s">
        <v>36</v>
      </c>
    </row>
    <row r="5" spans="1:15" ht="12.95" customHeight="1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ht="12.95" customHeight="1" x14ac:dyDescent="0.2">
      <c r="A6" s="33" t="s">
        <v>1</v>
      </c>
    </row>
    <row r="7" spans="1:15" ht="12.95" customHeight="1" x14ac:dyDescent="0.2">
      <c r="A7" t="s">
        <v>2</v>
      </c>
      <c r="C7" s="37">
        <v>59933.343999999997</v>
      </c>
      <c r="D7" s="35" t="s">
        <v>54</v>
      </c>
    </row>
    <row r="8" spans="1:15" ht="12.95" customHeight="1" x14ac:dyDescent="0.2">
      <c r="A8" t="s">
        <v>3</v>
      </c>
      <c r="C8" s="37">
        <v>1.11422</v>
      </c>
      <c r="D8" s="35" t="s">
        <v>46</v>
      </c>
    </row>
    <row r="9" spans="1:15" ht="12.95" customHeight="1" x14ac:dyDescent="0.2">
      <c r="A9" s="18" t="s">
        <v>31</v>
      </c>
      <c r="B9" s="19">
        <v>21</v>
      </c>
      <c r="C9" s="16"/>
      <c r="D9" s="17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1.4054321723082353E-4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-4.8988156861719278E-4</v>
      </c>
      <c r="D12" s="2"/>
      <c r="E12" s="40" t="s">
        <v>53</v>
      </c>
      <c r="F12" s="41" t="s">
        <v>52</v>
      </c>
    </row>
    <row r="13" spans="1:15" ht="12.95" customHeight="1" x14ac:dyDescent="0.2">
      <c r="A13" s="7" t="s">
        <v>18</v>
      </c>
      <c r="B13" s="7"/>
      <c r="C13" s="2" t="s">
        <v>13</v>
      </c>
      <c r="E13" s="38" t="s">
        <v>33</v>
      </c>
      <c r="F13" s="45">
        <v>1</v>
      </c>
    </row>
    <row r="14" spans="1:15" ht="12.95" customHeight="1" x14ac:dyDescent="0.2">
      <c r="A14" s="7"/>
      <c r="B14" s="7"/>
      <c r="C14" s="7"/>
      <c r="E14" s="38" t="s">
        <v>30</v>
      </c>
      <c r="F14" s="42">
        <f ca="1">NOW()+15018.5+$C$5/24</f>
        <v>60540.733956018514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60229.596352045963</v>
      </c>
      <c r="E15" s="38" t="s">
        <v>34</v>
      </c>
      <c r="F15" s="42">
        <f ca="1">ROUND(2*($F$14-$C$7)/$C$8,0)/2+$F$13</f>
        <v>546</v>
      </c>
    </row>
    <row r="16" spans="1:15" ht="12.95" customHeight="1" x14ac:dyDescent="0.2">
      <c r="A16" s="11" t="s">
        <v>4</v>
      </c>
      <c r="B16" s="7"/>
      <c r="C16" s="12">
        <f ca="1">+C8+C12</f>
        <v>1.1137301184313828</v>
      </c>
      <c r="E16" s="38" t="s">
        <v>35</v>
      </c>
      <c r="F16" s="42">
        <f ca="1">ROUND(2*($F$14-$C$15)/$C$16,0)/2+$F$13</f>
        <v>280.5</v>
      </c>
    </row>
    <row r="17" spans="1:21" ht="12.95" customHeight="1" thickBot="1" x14ac:dyDescent="0.25">
      <c r="A17" s="10" t="s">
        <v>27</v>
      </c>
      <c r="B17" s="7"/>
      <c r="C17" s="7">
        <f>COUNT(C21:C2191)</f>
        <v>5</v>
      </c>
      <c r="E17" s="38" t="s">
        <v>49</v>
      </c>
      <c r="F17" s="44">
        <f ca="1">+$C$15+$C$16*$F$16-15018.5-$C$5/24</f>
        <v>45523.893483599299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60229.596352045963</v>
      </c>
      <c r="D18" s="14">
        <f ca="1">+C16</f>
        <v>1.1137301184313828</v>
      </c>
      <c r="E18" s="39" t="s">
        <v>50</v>
      </c>
      <c r="F18" s="43">
        <f ca="1">+($C$15+$C$16*$F$16)-($C$16/2)-15018.5-$C$5/24</f>
        <v>45523.336618540081</v>
      </c>
    </row>
    <row r="19" spans="1:21" ht="12.95" customHeight="1" thickTop="1" x14ac:dyDescent="0.2">
      <c r="F19" t="s">
        <v>42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s="47" t="s">
        <v>54</v>
      </c>
      <c r="C21" s="6">
        <v>59933.343999999997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1.4054321723082353E-4</v>
      </c>
      <c r="Q21" s="1">
        <f>+C21-15018.5</f>
        <v>44914.843999999997</v>
      </c>
    </row>
    <row r="22" spans="1:21" ht="12.95" customHeight="1" x14ac:dyDescent="0.2">
      <c r="A22" s="48" t="s">
        <v>47</v>
      </c>
      <c r="B22" s="36" t="s">
        <v>48</v>
      </c>
      <c r="C22" s="50">
        <v>59933.343999999997</v>
      </c>
      <c r="D22" s="50">
        <v>3.5000000000000001E-3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1.4054321723082353E-4</v>
      </c>
      <c r="Q22" s="1">
        <f>+C22-15018.5</f>
        <v>44914.843999999997</v>
      </c>
    </row>
    <row r="23" spans="1:21" ht="12.95" customHeight="1" x14ac:dyDescent="0.2">
      <c r="A23" s="49" t="s">
        <v>51</v>
      </c>
      <c r="B23" s="46" t="s">
        <v>48</v>
      </c>
      <c r="C23" s="49">
        <v>60176.696000000004</v>
      </c>
      <c r="D23" s="49">
        <v>3.5000000000000001E-3</v>
      </c>
      <c r="E23">
        <f t="shared" ref="E23:E25" si="0">+(C23-C$7)/C$8</f>
        <v>218.40570084903001</v>
      </c>
      <c r="F23">
        <f t="shared" ref="F23:F25" si="1">ROUND(2*E23,0)/2</f>
        <v>218.5</v>
      </c>
      <c r="G23">
        <f t="shared" ref="G23:G25" si="2">+C23-(C$7+F23*C$8)</f>
        <v>-0.10506999999051914</v>
      </c>
      <c r="K23">
        <f>+G23</f>
        <v>-0.10506999999051914</v>
      </c>
      <c r="O23">
        <f t="shared" ref="O23:O25" ca="1" si="3">+C$11+C$12*$F23</f>
        <v>-0.1068985795256258</v>
      </c>
      <c r="Q23" s="1">
        <f t="shared" ref="Q23:Q25" si="4">+C23-15018.5</f>
        <v>45158.196000000004</v>
      </c>
    </row>
    <row r="24" spans="1:21" ht="12.95" customHeight="1" x14ac:dyDescent="0.2">
      <c r="A24" s="49" t="s">
        <v>51</v>
      </c>
      <c r="B24" s="46" t="s">
        <v>48</v>
      </c>
      <c r="C24" s="49">
        <v>60214.560100000002</v>
      </c>
      <c r="D24" s="49">
        <v>3.5000000000000001E-3</v>
      </c>
      <c r="E24">
        <f t="shared" si="0"/>
        <v>252.388307515576</v>
      </c>
      <c r="F24">
        <f t="shared" si="1"/>
        <v>252.5</v>
      </c>
      <c r="G24">
        <f t="shared" si="2"/>
        <v>-0.12444999999570427</v>
      </c>
      <c r="K24">
        <f>+G24</f>
        <v>-0.12444999999570427</v>
      </c>
      <c r="O24">
        <f t="shared" ca="1" si="3"/>
        <v>-0.12355455285861035</v>
      </c>
      <c r="Q24" s="1">
        <f t="shared" si="4"/>
        <v>45196.060100000002</v>
      </c>
    </row>
    <row r="25" spans="1:21" ht="12.95" customHeight="1" x14ac:dyDescent="0.2">
      <c r="A25" s="49" t="s">
        <v>51</v>
      </c>
      <c r="B25" s="46" t="s">
        <v>48</v>
      </c>
      <c r="C25" s="49">
        <v>60229.595699999998</v>
      </c>
      <c r="D25" s="49">
        <v>3.5000000000000001E-3</v>
      </c>
      <c r="E25">
        <f t="shared" si="0"/>
        <v>265.88259051174879</v>
      </c>
      <c r="F25">
        <f t="shared" si="1"/>
        <v>266</v>
      </c>
      <c r="G25">
        <f t="shared" si="2"/>
        <v>-0.13081999999849359</v>
      </c>
      <c r="K25">
        <f>+G25</f>
        <v>-0.13081999999849359</v>
      </c>
      <c r="O25">
        <f t="shared" ca="1" si="3"/>
        <v>-0.13016795403494247</v>
      </c>
      <c r="Q25" s="1">
        <f t="shared" si="4"/>
        <v>45211.095699999998</v>
      </c>
    </row>
    <row r="26" spans="1:21" ht="12.95" customHeight="1" x14ac:dyDescent="0.2">
      <c r="A26" s="47"/>
      <c r="C26" s="51"/>
      <c r="D26" s="51"/>
      <c r="Q26" s="1"/>
    </row>
    <row r="27" spans="1:21" ht="12.95" customHeight="1" x14ac:dyDescent="0.2">
      <c r="A27" s="47"/>
      <c r="C27" s="51"/>
      <c r="D27" s="51"/>
      <c r="Q27" s="1"/>
    </row>
    <row r="28" spans="1:21" ht="12.95" customHeight="1" x14ac:dyDescent="0.2">
      <c r="A28" s="47"/>
      <c r="C28" s="51"/>
      <c r="D28" s="51"/>
      <c r="Q28" s="1"/>
    </row>
    <row r="29" spans="1:21" ht="12.95" customHeight="1" x14ac:dyDescent="0.2">
      <c r="A29" s="47"/>
      <c r="C29" s="51"/>
      <c r="D29" s="51"/>
      <c r="Q29" s="1"/>
    </row>
    <row r="30" spans="1:21" ht="12.95" customHeight="1" x14ac:dyDescent="0.2">
      <c r="A30" s="47"/>
      <c r="C30" s="51"/>
      <c r="D30" s="51"/>
      <c r="Q30" s="1"/>
    </row>
    <row r="31" spans="1:21" ht="12.95" customHeight="1" x14ac:dyDescent="0.2">
      <c r="A31" s="47"/>
      <c r="C31" s="51"/>
      <c r="D31" s="51"/>
      <c r="Q31" s="1"/>
    </row>
    <row r="32" spans="1:21" ht="12.95" customHeight="1" x14ac:dyDescent="0.2">
      <c r="C32" s="51"/>
      <c r="D32" s="51"/>
      <c r="Q32" s="1"/>
    </row>
    <row r="33" spans="3:17" ht="12.95" customHeight="1" x14ac:dyDescent="0.2">
      <c r="C33" s="51"/>
      <c r="D33" s="51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2024-08-18T05:36:53Z</dcterms:modified>
</cp:coreProperties>
</file>