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5738249-18E3-46A9-9A30-CC124A208A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C21" i="1"/>
  <c r="A21" i="1"/>
  <c r="D9" i="1"/>
  <c r="C9" i="1"/>
  <c r="B2" i="1"/>
  <c r="F14" i="1"/>
  <c r="F15" i="1" s="1"/>
  <c r="E21" i="1" l="1"/>
  <c r="F21" i="1" s="1"/>
  <c r="G21" i="1" s="1"/>
  <c r="C17" i="1"/>
  <c r="Q21" i="1"/>
  <c r="C12" i="1"/>
  <c r="C11" i="1"/>
  <c r="O24" i="1" l="1"/>
  <c r="O23" i="1"/>
  <c r="O25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<sst xmlns="http://schemas.openxmlformats.org/spreadsheetml/2006/main" count="60" uniqueCount="52">
  <si>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</si>
  <si>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</si>
  <si>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</si>
  <si>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</si>
  <si>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</si>
  <si>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</si>
  <si>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</si>
  <si>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</si>
  <si>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</si>
  <si>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</si>
  <si>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</si>
  <si>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</si>
  <si>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</si>
  <si>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</si>
  <si>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</si>
  <si>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</si>
  <si>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</si>
  <si>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</si>
  <si>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</si>
  <si>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</si>
  <si>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</si>
  <si>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</si>
  <si>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</si>
  <si>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</si>
  <si>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</si>
  <si>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</si>
  <si>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</si>
  <si>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</si>
  <si>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</si>
  <si>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</si>
  <si>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</si>
  <si>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</si>
  <si>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</si>
  <si>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</si>
  <si>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</si>
  <si>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</si>
  <si>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</si>
  <si>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</si>
  <si>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</si>
  <si>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</si>
  <si>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</si>
  <si>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</si>
  <si>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</si>
  <si>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</si>
  <si>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</si>
  <si>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</si>
  <si>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UCAC3 275-028218 And</t>
  </si>
  <si>
    <t>?</t>
  </si>
  <si>
    <t>BAV 91 Feb 2024</t>
  </si>
  <si>
    <t>I</t>
  </si>
  <si>
    <t>BAV 91</t>
  </si>
  <si>
    <t>Artificial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</si>
</sst>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UCAC3 275-028218 And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-0.18970000000263099</c:v>
                </c:pt>
                <c:pt idx="3">
                  <c:v>4.59999999293359E-3</c:v>
                </c:pt>
                <c:pt idx="4">
                  <c:v>0.20899999999528518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-1.4233361105795367E-2</c:v>
                </c:pt>
                <c:pt idx="1">
                  <c:v>-1.4233361105795367E-2</c:v>
                </c:pt>
                <c:pt idx="2">
                  <c:v>1.4364817648996947E-2</c:v>
                </c:pt>
                <c:pt idx="3">
                  <c:v>1.9000952274090786E-2</c:v>
                </c:pt>
                <c:pt idx="4">
                  <c:v>1.9000952274090786E-2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274.5</c:v>
                      </c:pt>
                      <c:pt idx="3">
                        <c:v>319</c:v>
                      </c:pt>
                      <c:pt idx="4">
                        <c:v>319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UCAC3 275-028218 And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-0.18970000000263099</c:v>
                </c:pt>
                <c:pt idx="3">
                  <c:v>4.59999999293359E-3</c:v>
                </c:pt>
                <c:pt idx="4">
                  <c:v>0.20899999999528518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-1.4233361105795367E-2</c:v>
                </c:pt>
                <c:pt idx="1">
                  <c:v>-1.4233361105795367E-2</c:v>
                </c:pt>
                <c:pt idx="2">
                  <c:v>1.4364817648996947E-2</c:v>
                </c:pt>
                <c:pt idx="3">
                  <c:v>1.9000952274090786E-2</c:v>
                </c:pt>
                <c:pt idx="4">
                  <c:v>1.9000952274090786E-2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274.5</c:v>
                </c:pt>
                <c:pt idx="3">
                  <c:v>319</c:v>
                </c:pt>
                <c:pt idx="4">
                  <c:v>319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504825</xdr:colOff>
      <xdr:row>0</xdr:row>
      <xdr:rowOff>0</xdr:rowOff>
    </xdr:from>
    <xdr:to>
      <xdr:col>27</xdr:col>
      <xdr:colOff>123825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>
        <f>O1</f>
        <v>0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59955.308900000004</v>
      </c>
      <c r="D7" s="13" t="s">
        <v>50</v>
      </c>
    </row>
    <row r="8" spans="1:15" ht="12.95" customHeight="1" x14ac:dyDescent="0.2">
      <c r="A8" s="20" t="s">
        <v>3</v>
      </c>
      <c r="C8" s="28">
        <v>1</v>
      </c>
      <c r="D8" s="13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-1.4233361105795367E-2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1.0418280056390643E-4</v>
      </c>
      <c r="D12" s="21"/>
      <c r="E12" s="35" t="s">
        <v>45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60540.744224768518</v>
      </c>
    </row>
    <row r="15" spans="1:15" ht="12.95" customHeight="1" x14ac:dyDescent="0.2">
      <c r="A15" s="17" t="s">
        <v>17</v>
      </c>
      <c r="C15" s="18">
        <f ca="1">(C7+C11)+(C8+C12)*INT(MAX(F21:F3533))</f>
        <v>60274.327900952274</v>
      </c>
      <c r="E15" s="37" t="s">
        <v>33</v>
      </c>
      <c r="F15" s="39">
        <f ca="1">ROUND(2*(F14-$C$7)/$C$8,0)/2+F13</f>
        <v>586.5</v>
      </c>
    </row>
    <row r="16" spans="1:15" ht="12.95" customHeight="1" x14ac:dyDescent="0.2">
      <c r="A16" s="17" t="s">
        <v>4</v>
      </c>
      <c r="C16" s="18">
        <f ca="1">+C8+C12</f>
        <v>1.0001041828005639</v>
      </c>
      <c r="E16" s="37" t="s">
        <v>34</v>
      </c>
      <c r="F16" s="39">
        <f ca="1">ROUND(2*(F14-$C$15)/$C$16,0)/2+F13</f>
        <v>267.5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45523.751603184763</v>
      </c>
    </row>
    <row r="18" spans="1:21" ht="12.95" customHeight="1" thickTop="1" thickBot="1" x14ac:dyDescent="0.25">
      <c r="A18" s="17" t="s">
        <v>5</v>
      </c>
      <c r="C18" s="24">
        <f ca="1">+C15</f>
        <v>60274.327900952274</v>
      </c>
      <c r="D18" s="25">
        <f ca="1">+C16</f>
        <v>1.0001041828005639</v>
      </c>
      <c r="E18" s="42" t="s">
        <v>44</v>
      </c>
      <c r="F18" s="41">
        <f ca="1">+($C$15+$C$16*$F$16)-($C$16/2)-15018.5-$C$5/24</f>
        <v>45523.251551093359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59955.308900000004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-1.4233361105795367E-2</v>
      </c>
      <c r="Q21" s="26">
        <f>+C21-15018.5</f>
        <v>44936.808900000004</v>
      </c>
    </row>
    <row r="22" spans="1:21" ht="12.95" customHeight="1" x14ac:dyDescent="0.2">
      <c r="A22" s="43" t="s">
        <v>48</v>
      </c>
      <c r="B22" s="44" t="s">
        <v>49</v>
      </c>
      <c r="C22" s="43">
        <v>59955.308900000004</v>
      </c>
      <c r="D22" s="43">
        <v>3.5000000000000001E-3</v>
      </c>
      <c r="E22" s="20">
        <f t="shared" ref="E22:E25" si="0">+(C22-C$7)/C$8</f>
        <v>0</v>
      </c>
      <c r="F22" s="20">
        <f t="shared" ref="F22:F25" si="1">ROUND(2*E22,0)/2</f>
        <v>0</v>
      </c>
      <c r="G22" s="20">
        <f t="shared" ref="G22:G25" si="2">+C22-(C$7+F22*C$8)</f>
        <v>0</v>
      </c>
      <c r="K22" s="20">
        <f t="shared" ref="K22:K25" si="3">+G22</f>
        <v>0</v>
      </c>
      <c r="O22" s="20">
        <f t="shared" ref="O22:O25" ca="1" si="4">+C$11+C$12*$F22</f>
        <v>-1.4233361105795367E-2</v>
      </c>
      <c r="Q22" s="26">
        <f t="shared" ref="Q22:Q25" si="5">+C22-15018.5</f>
        <v>44936.808900000004</v>
      </c>
    </row>
    <row r="23" spans="1:21" ht="12.95" customHeight="1" x14ac:dyDescent="0.2">
      <c r="A23" s="43" t="s">
        <v>48</v>
      </c>
      <c r="B23" s="44" t="s">
        <v>49</v>
      </c>
      <c r="C23" s="43">
        <v>60229.619200000001</v>
      </c>
      <c r="D23" s="43">
        <v>3.5000000000000001E-3</v>
      </c>
      <c r="E23" s="20">
        <f t="shared" si="0"/>
        <v>274.31029999999737</v>
      </c>
      <c r="F23" s="20">
        <f t="shared" si="1"/>
        <v>274.5</v>
      </c>
      <c r="G23" s="20">
        <f t="shared" si="2"/>
        <v>-0.18970000000263099</v>
      </c>
      <c r="K23" s="20">
        <f t="shared" si="3"/>
        <v>-0.18970000000263099</v>
      </c>
      <c r="O23" s="20">
        <f t="shared" ca="1" si="4"/>
        <v>1.4364817648996947E-2</v>
      </c>
      <c r="Q23" s="26">
        <f t="shared" si="5"/>
        <v>45211.119200000001</v>
      </c>
    </row>
    <row r="24" spans="1:21" ht="12.95" customHeight="1" x14ac:dyDescent="0.2">
      <c r="A24" s="43" t="s">
        <v>48</v>
      </c>
      <c r="B24" s="44" t="s">
        <v>49</v>
      </c>
      <c r="C24" s="43">
        <v>60274.313499999997</v>
      </c>
      <c r="D24" s="43">
        <v>3.5000000000000001E-3</v>
      </c>
      <c r="E24" s="20">
        <f t="shared" si="0"/>
        <v>319.00459999999293</v>
      </c>
      <c r="F24" s="20">
        <f t="shared" si="1"/>
        <v>319</v>
      </c>
      <c r="G24" s="20">
        <f t="shared" si="2"/>
        <v>4.59999999293359E-3</v>
      </c>
      <c r="K24" s="20">
        <f t="shared" si="3"/>
        <v>4.59999999293359E-3</v>
      </c>
      <c r="O24" s="20">
        <f t="shared" ca="1" si="4"/>
        <v>1.9000952274090786E-2</v>
      </c>
      <c r="Q24" s="26">
        <f t="shared" si="5"/>
        <v>45255.813499999997</v>
      </c>
    </row>
    <row r="25" spans="1:21" ht="12.95" customHeight="1" x14ac:dyDescent="0.2">
      <c r="A25" s="43" t="s">
        <v>48</v>
      </c>
      <c r="B25" s="44" t="s">
        <v>49</v>
      </c>
      <c r="C25" s="43">
        <v>60274.517899999999</v>
      </c>
      <c r="D25" s="43">
        <v>3.5000000000000001E-3</v>
      </c>
      <c r="E25" s="20">
        <f t="shared" si="0"/>
        <v>319.20899999999529</v>
      </c>
      <c r="F25" s="20">
        <f t="shared" si="1"/>
        <v>319</v>
      </c>
      <c r="G25" s="20">
        <f t="shared" si="2"/>
        <v>0.20899999999528518</v>
      </c>
      <c r="K25" s="20">
        <f t="shared" si="3"/>
        <v>0.20899999999528518</v>
      </c>
      <c r="O25" s="20">
        <f t="shared" ca="1" si="4"/>
        <v>1.9000952274090786E-2</v>
      </c>
      <c r="Q25" s="26">
        <f t="shared" si="5"/>
        <v>45256.017899999999</v>
      </c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2024-08-18T05:51:41Z</dcterms:modified>
</cp:coreProperties>
</file>