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A2DE12-BE9D-45F7-B0DB-A1CAF50EA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K24" i="1"/>
  <c r="F23" i="1"/>
  <c r="G23" i="1"/>
  <c r="K23" i="1"/>
  <c r="E24" i="1"/>
  <c r="Q24" i="1"/>
  <c r="E22" i="1"/>
  <c r="F22" i="1"/>
  <c r="G22" i="1"/>
  <c r="K22" i="1"/>
  <c r="E23" i="1"/>
  <c r="C9" i="1"/>
  <c r="D9" i="1"/>
  <c r="E21" i="1"/>
  <c r="F21" i="1"/>
  <c r="G21" i="1"/>
  <c r="I21" i="1"/>
  <c r="Q22" i="1"/>
  <c r="Q23" i="1"/>
  <c r="F16" i="1"/>
  <c r="C17" i="1"/>
  <c r="Q21" i="1"/>
  <c r="C12" i="1"/>
  <c r="C11" i="1"/>
  <c r="O23" i="1" l="1"/>
  <c r="O24" i="1"/>
  <c r="O21" i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<sst xmlns="http://schemas.openxmlformats.org/spreadsheetml/2006/main" count="55" uniqueCount="49">
  <si>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</si>
  <si>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</si>
  <si>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</si>
  <si>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</si>
  <si>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</si>
  <si>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</si>
  <si>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</si>
  <si>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</si>
  <si>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</si>
  <si>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</si>
  <si>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</si>
  <si>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</si>
  <si>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</si>
  <si>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</si>
  <si>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</si>
  <si>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</si>
  <si>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</si>
  <si>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</si>
  <si>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</si>
  <si>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</si>
  <si>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</si>
  <si>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</si>
  <si>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</si>
  <si>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</si>
  <si>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</si>
  <si>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</si>
  <si>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</si>
  <si>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</si>
  <si>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</si>
  <si>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</si>
  <si>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</si>
  <si>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</si>
  <si>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</si>
  <si>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</si>
  <si>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</si>
  <si>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</si>
  <si>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</si>
  <si>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</si>
  <si>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 xml:space="preserve">V0563 And / GSC 2320-1389 </t>
  </si>
  <si>
    <t>EW</t>
  </si>
  <si>
    <t>VSX</t>
  </si>
  <si>
    <t>IBVS 6042</t>
  </si>
  <si>
    <t>II</t>
  </si>
  <si>
    <t>I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</si>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</sst>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7" fillId="24" borderId="0" xfId="0" applyFont="1" applyFill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2F-4A85-80FD-C4DB6C85D4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2F-4A85-80FD-C4DB6C85D4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2F-4A85-80FD-C4DB6C85D4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-0.15369099999952596</c:v>
                </c:pt>
                <c:pt idx="2">
                  <c:v>-0.15429150000272784</c:v>
                </c:pt>
                <c:pt idx="3">
                  <c:v>-0.18125050000526244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2F-4A85-80FD-C4DB6C85D4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2F-4A85-80FD-C4DB6C85D4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2F-4A85-80FD-C4DB6C85D4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2F-4A85-80FD-C4DB6C85D4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-1.2237357569864077E-3</c:v>
                </c:pt>
                <c:pt idx="1">
                  <c:v>-0.15080507296690826</c:v>
                </c:pt>
                <c:pt idx="2">
                  <c:v>-0.15080987000806051</c:v>
                </c:pt>
                <c:pt idx="3">
                  <c:v>-0.18639432127556099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2F-4A85-80FD-C4DB6C85D4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2F-4A85-80FD-C4DB6C85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44304"/>
        <c:axId val="1"/>
      </c:scatterChart>
      <c:valAx>
        <c:axId val="69644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1EA8F1-5269-D2ED-7519-9602DF77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7">
        <v>51478.76</v>
      </c>
      <c r="D7" s="29" t="s">
        <v>40</v>
      </c>
    </row>
    <row r="8" spans="1:6" x14ac:dyDescent="0.2">
      <c r="A8" t="s">
        <v>3</v>
      </c>
      <c r="C8" s="37">
        <v>0.303201</v>
      </c>
      <c r="D8" s="29" t="s">
        <v>40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-1.2237357569864077E-3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-9.5940823045296551E-6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57330.352910475762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0.30319140591769544</v>
      </c>
      <c r="E16" s="14" t="s">
        <v>30</v>
      </c>
      <c r="F16" s="15">
        <f ca="1">NOW()+15018.5+$C$5/24</f>
        <v>60319.5504568287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29159</v>
      </c>
    </row>
    <row r="18" spans="1:21" ht="14.25" thickTop="1" thickBot="1" x14ac:dyDescent="0.25">
      <c r="A18" s="16" t="s">
        <v>5</v>
      </c>
      <c r="B18" s="10"/>
      <c r="C18" s="19">
        <f ca="1">+C15</f>
        <v>57330.352910475762</v>
      </c>
      <c r="D18" s="20">
        <f ca="1">+C16</f>
        <v>0.30319140591769544</v>
      </c>
      <c r="E18" s="14" t="s">
        <v>36</v>
      </c>
      <c r="F18" s="23">
        <f ca="1">ROUND(2*(F16-$C$15)/$C$16,0)/2+F15</f>
        <v>9860</v>
      </c>
    </row>
    <row r="19" spans="1:21" ht="13.5" thickTop="1" x14ac:dyDescent="0.2">
      <c r="E19" s="14" t="s">
        <v>31</v>
      </c>
      <c r="F19" s="18">
        <f ca="1">+$C$15+$C$16*F18-15018.5-$C$5/24</f>
        <v>45301.716006157578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40</v>
      </c>
      <c r="C21" s="8">
        <v>51478.76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-1.2237357569864077E-3</v>
      </c>
      <c r="Q21" s="2">
        <f>+C21-15018.5</f>
        <v>36460.26</v>
      </c>
    </row>
    <row r="22" spans="1:21" x14ac:dyDescent="0.2">
      <c r="A22" s="30" t="s">
        <v>41</v>
      </c>
      <c r="B22" s="31" t="s">
        <v>42</v>
      </c>
      <c r="C22" s="32">
        <v>56205.813099999999</v>
      </c>
      <c r="D22" s="32">
        <v>6.0000000000000006E-4</v>
      </c>
      <c r="E22">
        <f>+(C22-C$7)/C$8</f>
        <v>15590.493105233812</v>
      </c>
      <c r="F22" s="36">
        <f>ROUND(2*E22,0)/2+0.5</f>
        <v>15591</v>
      </c>
      <c r="G22">
        <f>+C22-(C$7+F22*C$8)</f>
        <v>-0.15369099999952596</v>
      </c>
      <c r="K22">
        <f>+G22</f>
        <v>-0.15369099999952596</v>
      </c>
      <c r="O22">
        <f ca="1">+C$11+C$12*$F22</f>
        <v>-0.15080507296690826</v>
      </c>
      <c r="Q22" s="2">
        <f>+C22-15018.5</f>
        <v>41187.313099999999</v>
      </c>
    </row>
    <row r="23" spans="1:21" x14ac:dyDescent="0.2">
      <c r="A23" s="30" t="s">
        <v>41</v>
      </c>
      <c r="B23" s="31" t="s">
        <v>43</v>
      </c>
      <c r="C23" s="32">
        <v>56205.964099999997</v>
      </c>
      <c r="D23" s="32">
        <v>2.0000000000000001E-4</v>
      </c>
      <c r="E23">
        <f>+(C23-C$7)/C$8</f>
        <v>15590.991124699442</v>
      </c>
      <c r="F23" s="36">
        <f>ROUND(2*E23,0)/2+0.5</f>
        <v>15591.5</v>
      </c>
      <c r="G23">
        <f>+C23-(C$7+F23*C$8)</f>
        <v>-0.15429150000272784</v>
      </c>
      <c r="K23">
        <f>+G23</f>
        <v>-0.15429150000272784</v>
      </c>
      <c r="O23">
        <f ca="1">+C$11+C$12*$F23</f>
        <v>-0.15080987000806051</v>
      </c>
      <c r="Q23" s="2">
        <f>+C23-15018.5</f>
        <v>41187.464099999997</v>
      </c>
    </row>
    <row r="24" spans="1:21" x14ac:dyDescent="0.2">
      <c r="A24" s="33" t="s">
        <v>48</v>
      </c>
      <c r="B24" s="34" t="s">
        <v>42</v>
      </c>
      <c r="C24" s="35">
        <v>57330.50965</v>
      </c>
      <c r="D24" s="35">
        <v>2.9999999999999997E-4</v>
      </c>
      <c r="E24">
        <f>+(C24-C$7)/C$8</f>
        <v>19299.902210085053</v>
      </c>
      <c r="F24" s="36">
        <f>ROUND(2*E24,0)/2+0.5</f>
        <v>19300.5</v>
      </c>
      <c r="G24">
        <f>+C24-(C$7+F24*C$8)</f>
        <v>-0.18125050000526244</v>
      </c>
      <c r="K24">
        <f>+G24</f>
        <v>-0.18125050000526244</v>
      </c>
      <c r="O24">
        <f ca="1">+C$11+C$12*$F24</f>
        <v>-0.18639432127556099</v>
      </c>
      <c r="Q24" s="2">
        <f>+C24-15018.5</f>
        <v>42312.00965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349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2024-01-10T00:12:39Z</dcterms:modified>
</cp:coreProperties>
</file>