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B498F1E-244D-4AAE-B6C4-84F6DFFC69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1" i="1" l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<sst xmlns="http://schemas.openxmlformats.org/spreadsheetml/2006/main" count="51" uniqueCount="46">
  <si>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</si>
  <si>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</si>
  <si>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</si>
  <si>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</si>
  <si>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</si>
  <si>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</si>
  <si>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</si>
  <si>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</si>
  <si>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</si>
  <si>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</si>
  <si>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</si>
  <si>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</si>
  <si>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</si>
  <si>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</si>
  <si>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</si>
  <si>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</si>
  <si>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</si>
  <si>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</si>
  <si>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</si>
  <si>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</si>
  <si>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</si>
  <si>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</si>
  <si>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</si>
  <si>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</si>
  <si>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</si>
  <si>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</si>
  <si>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</si>
  <si>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</si>
  <si>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</si>
  <si>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</si>
  <si>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</si>
  <si>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</si>
  <si>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</si>
  <si>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</si>
  <si>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</si>
  <si>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</si>
  <si>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</si>
  <si>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</si>
  <si>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</si>
  <si>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</si>
  <si>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</si>
  <si>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</si>
  <si>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V0568 And / GSC 2834-0434</t>
  </si>
  <si>
    <t>VSX</t>
  </si>
  <si>
    <t>IBVS 6042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</si>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</sst>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V0568 And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86-4D87-BC97-8EDA650864D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4.5610000015585683E-3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86-4D87-BC97-8EDA650864D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86-4D87-BC97-8EDA650864D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86-4D87-BC97-8EDA650864D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B86-4D87-BC97-8EDA650864D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B86-4D87-BC97-8EDA650864D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B86-4D87-BC97-8EDA650864D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4.5610000015585683E-3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B86-4D87-BC97-8EDA650864D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B86-4D87-BC97-8EDA65086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6443944"/>
        <c:axId val="1"/>
      </c:scatterChart>
      <c:valAx>
        <c:axId val="696443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6443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8457CBC-6C9A-30D4-74E4-E9AEBEBDE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51509.93</v>
      </c>
      <c r="D7" s="30" t="s">
        <v>43</v>
      </c>
    </row>
    <row r="8" spans="1:7" x14ac:dyDescent="0.2">
      <c r="A8" t="s">
        <v>3</v>
      </c>
      <c r="C8" s="34">
        <v>0.394287</v>
      </c>
      <c r="D8" s="30" t="s">
        <v>43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3.7703562879710408E-7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60319.551164351848</v>
      </c>
    </row>
    <row r="15" spans="1:7" x14ac:dyDescent="0.2">
      <c r="A15" s="12" t="s">
        <v>17</v>
      </c>
      <c r="B15" s="10"/>
      <c r="C15" s="13">
        <f ca="1">(C7+C11)+(C8+C12)*INT(MAX(F21:F3533))</f>
        <v>56279.624400000001</v>
      </c>
      <c r="D15" s="14" t="s">
        <v>39</v>
      </c>
      <c r="E15" s="15">
        <f ca="1">ROUND(2*(E14-$C$7)/$C$8,0)/2+E13</f>
        <v>22344</v>
      </c>
    </row>
    <row r="16" spans="1:7" x14ac:dyDescent="0.2">
      <c r="A16" s="16" t="s">
        <v>4</v>
      </c>
      <c r="B16" s="10"/>
      <c r="C16" s="17">
        <f ca="1">+C8+C12</f>
        <v>0.39428737703562877</v>
      </c>
      <c r="D16" s="14" t="s">
        <v>40</v>
      </c>
      <c r="E16" s="24">
        <f ca="1">ROUND(2*(E14-$C$15)/$C$16,0)/2+E13</f>
        <v>10247</v>
      </c>
    </row>
    <row r="17" spans="1:18" ht="13.5" thickBot="1" x14ac:dyDescent="0.25">
      <c r="A17" s="14" t="s">
        <v>30</v>
      </c>
      <c r="B17" s="10"/>
      <c r="C17" s="10">
        <f>COUNT(C21:C2191)</f>
        <v>2</v>
      </c>
      <c r="D17" s="14" t="s">
        <v>34</v>
      </c>
      <c r="E17" s="18">
        <f ca="1">+$C$15+$C$16*E16-15018.5-$C$9/24</f>
        <v>45301.782985817423</v>
      </c>
    </row>
    <row r="18" spans="1:18" ht="14.25" thickTop="1" thickBot="1" x14ac:dyDescent="0.25">
      <c r="A18" s="16" t="s">
        <v>5</v>
      </c>
      <c r="B18" s="10"/>
      <c r="C18" s="19">
        <f ca="1">+C15</f>
        <v>56279.624400000001</v>
      </c>
      <c r="D18" s="20">
        <f ca="1">+C16</f>
        <v>0.39428737703562877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s="8" t="s">
        <v>43</v>
      </c>
      <c r="C21" s="8">
        <v>51509.93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36491.43</v>
      </c>
    </row>
    <row r="22" spans="1:18" x14ac:dyDescent="0.2">
      <c r="A22" s="31" t="s">
        <v>44</v>
      </c>
      <c r="B22" s="32" t="s">
        <v>45</v>
      </c>
      <c r="C22" s="33">
        <v>56279.624400000001</v>
      </c>
      <c r="D22" s="33">
        <v>4.0000000000000002E-4</v>
      </c>
      <c r="E22">
        <f>+(C22-C$7)/C$8</f>
        <v>12097.011567715903</v>
      </c>
      <c r="F22">
        <f>ROUND(2*E22,0)/2</f>
        <v>12097</v>
      </c>
      <c r="G22">
        <f>+C22-(C$7+F22*C$8)</f>
        <v>4.5610000015585683E-3</v>
      </c>
      <c r="I22">
        <f>+G22</f>
        <v>4.5610000015585683E-3</v>
      </c>
      <c r="O22">
        <f ca="1">+C$11+C$12*$F22</f>
        <v>4.5610000015585683E-3</v>
      </c>
      <c r="Q22" s="2">
        <f>+C22-15018.5</f>
        <v>41261.124400000001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2024-01-10T00:13:40Z</dcterms:modified>
</cp:coreProperties>
</file>