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45687CE-F7C3-41E8-A83F-94500E543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4" i="1" l="1"/>
  <c r="Q22" i="1"/>
  <c r="Q21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C185" i="2"/>
  <c r="D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C181" i="2"/>
  <c r="D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C177" i="2"/>
  <c r="D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C173" i="2"/>
  <c r="D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C169" i="2"/>
  <c r="D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C165" i="2"/>
  <c r="D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C161" i="2"/>
  <c r="D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C157" i="2"/>
  <c r="D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C153" i="2"/>
  <c r="D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C149" i="2"/>
  <c r="D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C145" i="2"/>
  <c r="D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C141" i="2"/>
  <c r="D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C137" i="2"/>
  <c r="D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C133" i="2"/>
  <c r="D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C129" i="2"/>
  <c r="D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C125" i="2"/>
  <c r="D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C121" i="2"/>
  <c r="D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C117" i="2"/>
  <c r="D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C113" i="2"/>
  <c r="D113" i="2"/>
  <c r="A113" i="2"/>
  <c r="H112" i="2"/>
  <c r="G112" i="2"/>
  <c r="C112" i="2"/>
  <c r="D112" i="2"/>
  <c r="B112" i="2"/>
  <c r="A112" i="2"/>
  <c r="H111" i="2"/>
  <c r="G111" i="2"/>
  <c r="C111" i="2"/>
  <c r="D111" i="2"/>
  <c r="B111" i="2"/>
  <c r="A111" i="2"/>
  <c r="H110" i="2"/>
  <c r="B110" i="2"/>
  <c r="G110" i="2"/>
  <c r="C110" i="2"/>
  <c r="D110" i="2"/>
  <c r="A110" i="2"/>
  <c r="H109" i="2"/>
  <c r="B109" i="2"/>
  <c r="G109" i="2"/>
  <c r="C109" i="2"/>
  <c r="D109" i="2"/>
  <c r="A109" i="2"/>
  <c r="H108" i="2"/>
  <c r="G108" i="2"/>
  <c r="C108" i="2"/>
  <c r="D108" i="2"/>
  <c r="B108" i="2"/>
  <c r="A108" i="2"/>
  <c r="H107" i="2"/>
  <c r="G107" i="2"/>
  <c r="C107" i="2"/>
  <c r="D107" i="2"/>
  <c r="B107" i="2"/>
  <c r="A107" i="2"/>
  <c r="H106" i="2"/>
  <c r="B106" i="2"/>
  <c r="G106" i="2"/>
  <c r="C106" i="2"/>
  <c r="D106" i="2"/>
  <c r="A106" i="2"/>
  <c r="H105" i="2"/>
  <c r="B105" i="2"/>
  <c r="G105" i="2"/>
  <c r="C105" i="2"/>
  <c r="D105" i="2"/>
  <c r="A105" i="2"/>
  <c r="H104" i="2"/>
  <c r="G104" i="2"/>
  <c r="C104" i="2"/>
  <c r="D104" i="2"/>
  <c r="B104" i="2"/>
  <c r="A104" i="2"/>
  <c r="H103" i="2"/>
  <c r="G103" i="2"/>
  <c r="C103" i="2"/>
  <c r="D103" i="2"/>
  <c r="B103" i="2"/>
  <c r="A103" i="2"/>
  <c r="H102" i="2"/>
  <c r="B102" i="2"/>
  <c r="G102" i="2"/>
  <c r="C102" i="2"/>
  <c r="D102" i="2"/>
  <c r="A102" i="2"/>
  <c r="H101" i="2"/>
  <c r="B101" i="2"/>
  <c r="G101" i="2"/>
  <c r="C101" i="2"/>
  <c r="D101" i="2"/>
  <c r="A101" i="2"/>
  <c r="H100" i="2"/>
  <c r="G100" i="2"/>
  <c r="C100" i="2"/>
  <c r="D100" i="2"/>
  <c r="B100" i="2"/>
  <c r="A100" i="2"/>
  <c r="H99" i="2"/>
  <c r="G99" i="2"/>
  <c r="C99" i="2"/>
  <c r="D99" i="2"/>
  <c r="B99" i="2"/>
  <c r="A99" i="2"/>
  <c r="H98" i="2"/>
  <c r="B98" i="2"/>
  <c r="G98" i="2"/>
  <c r="C98" i="2"/>
  <c r="D98" i="2"/>
  <c r="A98" i="2"/>
  <c r="H97" i="2"/>
  <c r="B97" i="2"/>
  <c r="G97" i="2"/>
  <c r="C97" i="2"/>
  <c r="D97" i="2"/>
  <c r="A97" i="2"/>
  <c r="H96" i="2"/>
  <c r="G96" i="2"/>
  <c r="C96" i="2"/>
  <c r="D96" i="2"/>
  <c r="B96" i="2"/>
  <c r="A96" i="2"/>
  <c r="H95" i="2"/>
  <c r="G95" i="2"/>
  <c r="C95" i="2"/>
  <c r="D95" i="2"/>
  <c r="B95" i="2"/>
  <c r="A95" i="2"/>
  <c r="H94" i="2"/>
  <c r="B94" i="2"/>
  <c r="G94" i="2"/>
  <c r="C94" i="2"/>
  <c r="D94" i="2"/>
  <c r="A94" i="2"/>
  <c r="H93" i="2"/>
  <c r="B93" i="2"/>
  <c r="G93" i="2"/>
  <c r="C93" i="2"/>
  <c r="D93" i="2"/>
  <c r="A93" i="2"/>
  <c r="H92" i="2"/>
  <c r="G92" i="2"/>
  <c r="C92" i="2"/>
  <c r="D92" i="2"/>
  <c r="B92" i="2"/>
  <c r="A92" i="2"/>
  <c r="H91" i="2"/>
  <c r="G91" i="2"/>
  <c r="C91" i="2"/>
  <c r="D91" i="2"/>
  <c r="B91" i="2"/>
  <c r="A91" i="2"/>
  <c r="H90" i="2"/>
  <c r="B90" i="2"/>
  <c r="G90" i="2"/>
  <c r="C90" i="2"/>
  <c r="D90" i="2"/>
  <c r="A90" i="2"/>
  <c r="H89" i="2"/>
  <c r="B89" i="2"/>
  <c r="G89" i="2"/>
  <c r="C89" i="2"/>
  <c r="D89" i="2"/>
  <c r="A89" i="2"/>
  <c r="H88" i="2"/>
  <c r="G88" i="2"/>
  <c r="C88" i="2"/>
  <c r="D88" i="2"/>
  <c r="B88" i="2"/>
  <c r="A88" i="2"/>
  <c r="H87" i="2"/>
  <c r="G87" i="2"/>
  <c r="C87" i="2"/>
  <c r="D87" i="2"/>
  <c r="B87" i="2"/>
  <c r="A87" i="2"/>
  <c r="H86" i="2"/>
  <c r="B86" i="2"/>
  <c r="G86" i="2"/>
  <c r="C86" i="2"/>
  <c r="D86" i="2"/>
  <c r="A86" i="2"/>
  <c r="H85" i="2"/>
  <c r="B85" i="2"/>
  <c r="G85" i="2"/>
  <c r="C85" i="2"/>
  <c r="D85" i="2"/>
  <c r="A85" i="2"/>
  <c r="H84" i="2"/>
  <c r="G84" i="2"/>
  <c r="C84" i="2"/>
  <c r="D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B81" i="2"/>
  <c r="G81" i="2"/>
  <c r="C81" i="2"/>
  <c r="F81" i="2"/>
  <c r="D81" i="2"/>
  <c r="A81" i="2"/>
  <c r="H80" i="2"/>
  <c r="B80" i="2"/>
  <c r="G80" i="2"/>
  <c r="C80" i="2"/>
  <c r="F80" i="2"/>
  <c r="D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C49" i="2"/>
  <c r="D49" i="2"/>
  <c r="B49" i="2"/>
  <c r="A49" i="2"/>
  <c r="H48" i="2"/>
  <c r="G48" i="2"/>
  <c r="C48" i="2"/>
  <c r="D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C37" i="2"/>
  <c r="D37" i="2"/>
  <c r="B37" i="2"/>
  <c r="A37" i="2"/>
  <c r="H36" i="2"/>
  <c r="G36" i="2"/>
  <c r="C36" i="2"/>
  <c r="D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C33" i="2"/>
  <c r="D33" i="2"/>
  <c r="B33" i="2"/>
  <c r="A33" i="2"/>
  <c r="H32" i="2"/>
  <c r="G32" i="2"/>
  <c r="C32" i="2"/>
  <c r="D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C29" i="2"/>
  <c r="D29" i="2"/>
  <c r="B29" i="2"/>
  <c r="A29" i="2"/>
  <c r="H28" i="2"/>
  <c r="G28" i="2"/>
  <c r="C28" i="2"/>
  <c r="D28" i="2"/>
  <c r="B28" i="2"/>
  <c r="A28" i="2"/>
  <c r="H27" i="2"/>
  <c r="B27" i="2"/>
  <c r="G27" i="2"/>
  <c r="C27" i="2"/>
  <c r="D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C24" i="2"/>
  <c r="D24" i="2"/>
  <c r="A24" i="2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C20" i="2"/>
  <c r="D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E21" i="1"/>
  <c r="F21" i="1" s="1"/>
  <c r="U21" i="1" s="1"/>
  <c r="A1" i="1"/>
  <c r="C9" i="1"/>
  <c r="D9" i="1"/>
  <c r="F16" i="1"/>
  <c r="F17" i="1" s="1"/>
  <c r="C17" i="1"/>
  <c r="E23" i="1"/>
  <c r="F23" i="1"/>
  <c r="G23" i="1" s="1"/>
  <c r="K23" i="1" s="1"/>
  <c r="E24" i="1"/>
  <c r="F24" i="1" s="1"/>
  <c r="G24" i="1" s="1"/>
  <c r="K24" i="1" s="1"/>
  <c r="E22" i="1"/>
  <c r="F22" i="1" s="1"/>
  <c r="G22" i="1" s="1"/>
  <c r="I22" i="1" s="1"/>
  <c r="C11" i="1"/>
  <c r="C12" i="1"/>
  <c r="O23" i="1" l="1"/>
  <c r="O24" i="1"/>
  <c r="O21" i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<sst xmlns="http://schemas.openxmlformats.org/spreadsheetml/2006/main" count="427" uniqueCount="67">
  <si>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</si>
  <si>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</si>
  <si>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</si>
  <si>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</si>
  <si>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</si>
  <si>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</si>
  <si>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</si>
  <si>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</si>
  <si>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</si>
  <si>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</si>
  <si>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</si>
  <si>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</si>
  <si>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</si>
  <si>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</si>
  <si>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</si>
  <si>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</si>
  <si>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</si>
  <si>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</si>
  <si>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</si>
  <si>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</si>
  <si>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</si>
  <si>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</si>
  <si>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</si>
  <si>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</si>
  <si>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</si>
  <si>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</si>
  <si>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</si>
  <si>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</si>
  <si>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</si>
  <si>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</si>
  <si>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</si>
  <si>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</si>
  <si>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</si>
  <si>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</si>
  <si>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</si>
  <si>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</si>
  <si>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</si>
  <si>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</si>
  <si>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</si>
  <si>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</si>
  <si>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</si>
  <si>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</si>
  <si>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</si>
  <si>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</si>
  <si>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</si>
  <si>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</si>
  <si>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</si>
  <si>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</si>
  <si>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</si>
  <si>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</si>
  <si>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</si>
  <si>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</si>
  <si>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</si>
  <si>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</si>
  <si>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</si>
  <si>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</si>
  <si>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V0706 And</t>
  </si>
  <si>
    <t>2013a</t>
  </si>
  <si>
    <t>G2775-1188</t>
  </si>
  <si>
    <t>EA</t>
  </si>
  <si>
    <t>pr_6</t>
  </si>
  <si>
    <t>~</t>
  </si>
  <si>
    <t>BRNO</t>
  </si>
  <si>
    <t>GCVS</t>
  </si>
  <si>
    <t>OEJV 0179</t>
  </si>
  <si>
    <t>I</t>
  </si>
  <si>
    <t>OEJV 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</si>
</sst>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16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1" xfId="0" applyBorder="1" applyAlignment="1"/>
    <xf numFmtId="0" fontId="6" fillId="4" borderId="1" xfId="0" applyFont="1" applyFill="1" applyBorder="1" applyAlignment="1">
      <alignment vertical="center"/>
    </xf>
    <xf numFmtId="0" fontId="0" fillId="0" borderId="1" xfId="0" quotePrefix="1" applyBorder="1" applyAlignment="1"/>
    <xf numFmtId="0" fontId="6" fillId="0" borderId="0" xfId="0" applyFont="1" applyAlignment="1"/>
    <xf numFmtId="0" fontId="20" fillId="0" borderId="0" xfId="8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/>
    <xf numFmtId="0" fontId="5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20" fillId="0" borderId="0" xfId="8" applyFont="1" applyAlignment="1">
      <alignment horizontal="center" wrapText="1"/>
    </xf>
    <xf numFmtId="0" fontId="20" fillId="0" borderId="0" xfId="8" applyFont="1" applyAlignment="1">
      <alignment horizontal="left" wrapText="1"/>
    </xf>
    <xf numFmtId="0" fontId="0" fillId="0" borderId="0" xfId="0" applyAlignment="1">
      <alignment horizontal="righ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V0706 And- O-C Diagr.</a:t>
            </a:r>
          </a:p>
        </c:rich>
      </c:tx>
      <c:layout>
        <c:manualLayout>
          <c:xMode val="edge"/>
          <c:yMode val="edge"/>
          <c:x val="0.38646616541353385"/>
          <c:y val="3.508768611130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A9-4EE8-B7B5-0063976C16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A9-4EE8-B7B5-0063976C16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A9-4EE8-B7B5-0063976C16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-0.17280692311032908</c:v>
                </c:pt>
                <c:pt idx="3">
                  <c:v>-0.20975299148994964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A9-4EE8-B7B5-0063976C16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A9-4EE8-B7B5-0063976C16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A9-4EE8-B7B5-0063976C16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7.0000000000000001E-3</c:v>
                  </c:pt>
                  <c:pt idx="2">
                    <c:v>8.9999999999999998E-4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A9-4EE8-B7B5-0063976C16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9.9538450212857968E-2</c:v>
                </c:pt>
                <c:pt idx="1">
                  <c:v>5.9213307701228013E-5</c:v>
                </c:pt>
                <c:pt idx="2">
                  <c:v>-0.17314850435550083</c:v>
                </c:pt>
                <c:pt idx="3">
                  <c:v>-0.20947062355247906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A9-4EE8-B7B5-0063976C16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-1468</c:v>
                </c:pt>
                <c:pt idx="1">
                  <c:v>0</c:v>
                </c:pt>
                <c:pt idx="2">
                  <c:v>2556</c:v>
                </c:pt>
                <c:pt idx="3">
                  <c:v>3092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0.28735982907528523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A9-4EE8-B7B5-0063976C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75512"/>
        <c:axId val="1"/>
      </c:scatterChart>
      <c:valAx>
        <c:axId val="402275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80345700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7001804954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27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41248334947"/>
          <c:w val="0.7142857142857143"/>
          <c:h val="5.84798972200547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96BDE190-BE96-AB9A-D884-BC2064407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tr">
        <f>F1&amp;" / GSC "&amp;RIGHT(I1,9)</f>
        <v>V0706 And / GSC 2775-1188</v>
      </c>
      <c r="F1" s="46" t="s">
        <v>56</v>
      </c>
      <c r="G1" s="47" t="s">
        <v>57</v>
      </c>
      <c r="H1" s="48"/>
      <c r="I1" s="49" t="s">
        <v>58</v>
      </c>
      <c r="J1" s="50" t="s">
        <v>56</v>
      </c>
      <c r="K1" s="51">
        <v>23.4819</v>
      </c>
      <c r="L1" s="52">
        <v>34.4833</v>
      </c>
      <c r="M1" s="53">
        <v>53592.491000000002</v>
      </c>
      <c r="N1" s="53">
        <v>1.4292290598290707</v>
      </c>
      <c r="O1" s="54" t="s">
        <v>59</v>
      </c>
      <c r="P1" s="52">
        <v>11.43</v>
      </c>
      <c r="Q1" s="52">
        <v>12.8</v>
      </c>
      <c r="R1" s="55" t="s">
        <v>60</v>
      </c>
      <c r="S1" s="56" t="s">
        <v>61</v>
      </c>
    </row>
    <row r="2" spans="1:19" ht="12.95" customHeight="1" x14ac:dyDescent="0.2">
      <c r="A2" t="s">
        <v>24</v>
      </c>
      <c r="B2" t="s">
        <v>59</v>
      </c>
      <c r="C2" s="29"/>
      <c r="D2" s="3"/>
    </row>
    <row r="3" spans="1:19" ht="12.95" customHeight="1" thickBot="1" x14ac:dyDescent="0.25"/>
    <row r="4" spans="1:19" ht="12.95" customHeight="1" thickTop="1" thickBot="1" x14ac:dyDescent="0.25">
      <c r="A4" s="5" t="s">
        <v>1</v>
      </c>
      <c r="C4" s="26">
        <v>51494.670100000003</v>
      </c>
      <c r="D4" s="27">
        <v>2.52094</v>
      </c>
    </row>
    <row r="5" spans="1:19" ht="12.95" customHeight="1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ht="12.95" customHeight="1" x14ac:dyDescent="0.2">
      <c r="A6" s="5" t="s">
        <v>2</v>
      </c>
    </row>
    <row r="7" spans="1:19" ht="12.95" customHeight="1" x14ac:dyDescent="0.2">
      <c r="A7" t="s">
        <v>3</v>
      </c>
      <c r="C7" s="66">
        <v>53592.491000000002</v>
      </c>
      <c r="D7" s="28" t="s">
        <v>62</v>
      </c>
    </row>
    <row r="8" spans="1:19" ht="12.95" customHeight="1" x14ac:dyDescent="0.2">
      <c r="A8" t="s">
        <v>4</v>
      </c>
      <c r="C8" s="66">
        <v>1.4292290598290707</v>
      </c>
      <c r="D8" s="28" t="s">
        <v>62</v>
      </c>
    </row>
    <row r="9" spans="1:19" ht="12.95" customHeight="1" x14ac:dyDescent="0.2">
      <c r="A9" s="24" t="s">
        <v>33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19" ht="12.95" customHeight="1" x14ac:dyDescent="0.2">
      <c r="A11" s="10" t="s">
        <v>16</v>
      </c>
      <c r="B11" s="10"/>
      <c r="C11" s="21">
        <f ca="1">INTERCEPT(INDIRECT($D$9):G991,INDIRECT($C$9):F991)</f>
        <v>5.9213307701228013E-5</v>
      </c>
      <c r="D11" s="3"/>
      <c r="E11" s="10"/>
    </row>
    <row r="12" spans="1:19" ht="12.95" customHeight="1" x14ac:dyDescent="0.2">
      <c r="A12" s="10" t="s">
        <v>17</v>
      </c>
      <c r="B12" s="10"/>
      <c r="C12" s="21">
        <f ca="1">SLOPE(INDIRECT($D$9):G991,INDIRECT($C$9):F991)</f>
        <v>-6.7765147755556365E-5</v>
      </c>
      <c r="D12" s="3"/>
      <c r="E12" s="10"/>
    </row>
    <row r="13" spans="1:19" ht="12.95" customHeight="1" x14ac:dyDescent="0.2">
      <c r="A13" s="10" t="s">
        <v>19</v>
      </c>
      <c r="B13" s="10"/>
      <c r="C13" s="3" t="s">
        <v>14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18</v>
      </c>
      <c r="B15" s="10"/>
      <c r="C15" s="13">
        <f ca="1">(C7+C11)+(C8+C12)*INT(MAX(F21:F3532))</f>
        <v>58011.457782367936</v>
      </c>
      <c r="E15" s="14" t="s">
        <v>35</v>
      </c>
      <c r="F15" s="30">
        <v>1</v>
      </c>
    </row>
    <row r="16" spans="1:19" ht="12.95" customHeight="1" x14ac:dyDescent="0.2">
      <c r="A16" s="16" t="s">
        <v>5</v>
      </c>
      <c r="B16" s="10"/>
      <c r="C16" s="17">
        <f ca="1">+C8+C12</f>
        <v>1.429161294681315</v>
      </c>
      <c r="E16" s="14" t="s">
        <v>31</v>
      </c>
      <c r="F16" s="31">
        <f ca="1">NOW()+15018.5+$C$5/24</f>
        <v>60319.574251157406</v>
      </c>
    </row>
    <row r="17" spans="1:21" ht="12.95" customHeight="1" thickBot="1" x14ac:dyDescent="0.25">
      <c r="A17" s="14" t="s">
        <v>28</v>
      </c>
      <c r="B17" s="10"/>
      <c r="C17" s="10">
        <f>COUNT(C21:C2190)</f>
        <v>4</v>
      </c>
      <c r="E17" s="14" t="s">
        <v>36</v>
      </c>
      <c r="F17" s="15">
        <f ca="1">ROUND(2*(F16-$C$7)/$C$8,0)/2+F15</f>
        <v>4708</v>
      </c>
    </row>
    <row r="18" spans="1:21" ht="12.95" customHeight="1" thickTop="1" thickBot="1" x14ac:dyDescent="0.25">
      <c r="A18" s="16" t="s">
        <v>6</v>
      </c>
      <c r="B18" s="10"/>
      <c r="C18" s="19">
        <f ca="1">+C15</f>
        <v>58011.457782367936</v>
      </c>
      <c r="D18" s="20">
        <f ca="1">+C16</f>
        <v>1.429161294681315</v>
      </c>
      <c r="E18" s="14" t="s">
        <v>37</v>
      </c>
      <c r="F18" s="23">
        <f ca="1">ROUND(2*(F16-$C$15)/$C$16,0)/2+F15</f>
        <v>1616</v>
      </c>
    </row>
    <row r="19" spans="1:21" ht="12.95" customHeight="1" thickTop="1" x14ac:dyDescent="0.2">
      <c r="E19" s="14" t="s">
        <v>32</v>
      </c>
      <c r="F19" s="18">
        <f ca="1">+$C$15+$C$16*F18-15018.5-$C$5/24</f>
        <v>45302.878267906279</v>
      </c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ht="12.95" customHeight="1" x14ac:dyDescent="0.2">
      <c r="A21" s="57" t="s">
        <v>63</v>
      </c>
      <c r="C21" s="8">
        <v>51494.670100000003</v>
      </c>
      <c r="D21" s="8"/>
      <c r="E21">
        <f>+(C21-C$7)/C$8</f>
        <v>-1467.7989406756735</v>
      </c>
      <c r="F21">
        <f>ROUND(2*E21,0)/2</f>
        <v>-1468</v>
      </c>
      <c r="O21">
        <f ca="1">+C$11+C$12*$F21</f>
        <v>9.9538450212857968E-2</v>
      </c>
      <c r="Q21" s="2">
        <f>+C21-15018.5</f>
        <v>36476.170100000003</v>
      </c>
      <c r="U21">
        <f>+C21-(C$7+F21*C$8)</f>
        <v>0.28735982907528523</v>
      </c>
    </row>
    <row r="22" spans="1:21" ht="12.95" customHeight="1" x14ac:dyDescent="0.2">
      <c r="A22" s="59" t="s">
        <v>66</v>
      </c>
      <c r="B22" s="60" t="s">
        <v>65</v>
      </c>
      <c r="C22" s="59">
        <v>53592.491000000002</v>
      </c>
      <c r="D22" s="59">
        <v>7.0000000000000001E-3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5.9213307701228013E-5</v>
      </c>
      <c r="Q22" s="2">
        <f>+C22-15018.5</f>
        <v>38573.991000000002</v>
      </c>
    </row>
    <row r="23" spans="1:21" ht="12.95" customHeight="1" x14ac:dyDescent="0.2">
      <c r="A23" s="61" t="s">
        <v>64</v>
      </c>
      <c r="B23" s="62" t="s">
        <v>65</v>
      </c>
      <c r="C23" s="63">
        <v>57245.427669999997</v>
      </c>
      <c r="D23" s="63">
        <v>8.9999999999999998E-4</v>
      </c>
      <c r="E23">
        <f>+(C23-C$7)/C$8</f>
        <v>2555.879090813386</v>
      </c>
      <c r="F23">
        <f>ROUND(2*E23,0)/2</f>
        <v>2556</v>
      </c>
      <c r="G23">
        <f>+C23-(C$7+F23*C$8)</f>
        <v>-0.17280692311032908</v>
      </c>
      <c r="K23">
        <f>+G23</f>
        <v>-0.17280692311032908</v>
      </c>
      <c r="O23">
        <f ca="1">+C$11+C$12*$F23</f>
        <v>-0.17314850435550083</v>
      </c>
      <c r="Q23" s="2">
        <f>+C23-15018.5</f>
        <v>42226.927669999997</v>
      </c>
    </row>
    <row r="24" spans="1:21" ht="12.95" customHeight="1" x14ac:dyDescent="0.2">
      <c r="A24" s="58" t="s">
        <v>0</v>
      </c>
      <c r="B24" s="64" t="s">
        <v>65</v>
      </c>
      <c r="C24" s="65">
        <v>58011.457499999997</v>
      </c>
      <c r="D24" s="65">
        <v>1E-4</v>
      </c>
      <c r="E24">
        <f>+(C24-C$7)/C$8</f>
        <v>3091.8532404655161</v>
      </c>
      <c r="F24">
        <f>ROUND(2*E24,0)/2</f>
        <v>3092</v>
      </c>
      <c r="G24">
        <f>+C24-(C$7+F24*C$8)</f>
        <v>-0.20975299148994964</v>
      </c>
      <c r="K24">
        <f>+G24</f>
        <v>-0.20975299148994964</v>
      </c>
      <c r="O24">
        <f ca="1">+C$11+C$12*$F24</f>
        <v>-0.20947062355247906</v>
      </c>
      <c r="Q24" s="2">
        <f>+C24-15018.5</f>
        <v>42992.957499999997</v>
      </c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4" ht="12.95" customHeight="1" x14ac:dyDescent="0.2">
      <c r="C33" s="8"/>
      <c r="D33" s="8"/>
    </row>
    <row r="34" spans="3:4" ht="12.95" customHeight="1" x14ac:dyDescent="0.2">
      <c r="C34" s="8"/>
      <c r="D34" s="8"/>
    </row>
    <row r="35" spans="3:4" ht="12.95" customHeight="1" x14ac:dyDescent="0.2">
      <c r="C35" s="8"/>
      <c r="D35" s="8"/>
    </row>
    <row r="36" spans="3:4" ht="12.95" customHeight="1" x14ac:dyDescent="0.2">
      <c r="C36" s="8"/>
      <c r="D36" s="8"/>
    </row>
    <row r="37" spans="3:4" ht="12.95" customHeight="1" x14ac:dyDescent="0.2">
      <c r="C37" s="8"/>
      <c r="D37" s="8"/>
    </row>
    <row r="38" spans="3:4" ht="12.95" customHeight="1" x14ac:dyDescent="0.2">
      <c r="C38" s="8"/>
      <c r="D38" s="8"/>
    </row>
    <row r="39" spans="3:4" ht="12.95" customHeight="1" x14ac:dyDescent="0.2">
      <c r="C39" s="8"/>
      <c r="D39" s="8"/>
    </row>
    <row r="40" spans="3:4" ht="12.95" customHeight="1" x14ac:dyDescent="0.2">
      <c r="C40" s="8"/>
      <c r="D40" s="8"/>
    </row>
    <row r="41" spans="3:4" ht="12.95" customHeight="1" x14ac:dyDescent="0.2">
      <c r="C41" s="8"/>
      <c r="D41" s="8"/>
    </row>
    <row r="42" spans="3:4" ht="12.95" customHeight="1" x14ac:dyDescent="0.2">
      <c r="C42" s="8"/>
      <c r="D42" s="8"/>
    </row>
    <row r="43" spans="3:4" ht="12.95" customHeight="1" x14ac:dyDescent="0.2">
      <c r="C43" s="8"/>
      <c r="D43" s="8"/>
    </row>
    <row r="44" spans="3:4" ht="12.95" customHeight="1" x14ac:dyDescent="0.2">
      <c r="C44" s="8"/>
      <c r="D44" s="8"/>
    </row>
    <row r="45" spans="3:4" ht="12.95" customHeight="1" x14ac:dyDescent="0.2">
      <c r="C45" s="8"/>
      <c r="D45" s="8"/>
    </row>
    <row r="46" spans="3:4" ht="12.95" customHeight="1" x14ac:dyDescent="0.2">
      <c r="C46" s="8"/>
      <c r="D46" s="8"/>
    </row>
    <row r="47" spans="3:4" ht="12.95" customHeight="1" x14ac:dyDescent="0.2">
      <c r="C47" s="8"/>
      <c r="D47" s="8"/>
    </row>
    <row r="48" spans="3:4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H64849" r:id="rId1" display="http://vsolj.cetus-net.org/bulletin.html" xr:uid="{00000000-0004-0000-0000-000000000000}"/>
    <hyperlink ref="H64842" r:id="rId2" display="https://www.aavso.org/ejaavso" xr:uid="{00000000-0004-0000-0000-000001000000}"/>
    <hyperlink ref="AP1700" r:id="rId3" display="http://cdsbib.u-strasbg.fr/cgi-bin/cdsbib?1990RMxAA..21..381G" xr:uid="{00000000-0004-0000-0000-000002000000}"/>
    <hyperlink ref="AP1697" r:id="rId4" display="http://cdsbib.u-strasbg.fr/cgi-bin/cdsbib?1990RMxAA..21..381G" xr:uid="{00000000-0004-0000-0000-000003000000}"/>
    <hyperlink ref="AP1699" r:id="rId5" display="http://cdsbib.u-strasbg.fr/cgi-bin/cdsbib?1990RMxAA..21..381G" xr:uid="{00000000-0004-0000-0000-000004000000}"/>
    <hyperlink ref="AP1675" r:id="rId6" display="http://cdsbib.u-strasbg.fr/cgi-bin/cdsbib?1990RMxAA..21..381G" xr:uid="{00000000-0004-0000-0000-000005000000}"/>
    <hyperlink ref="I64849" r:id="rId7" display="http://vsolj.cetus-net.org/bulletin.html" xr:uid="{00000000-0004-0000-0000-000006000000}"/>
    <hyperlink ref="AQ1836" r:id="rId8" display="http://cdsbib.u-strasbg.fr/cgi-bin/cdsbib?1990RMxAA..21..381G" xr:uid="{00000000-0004-0000-0000-000007000000}"/>
    <hyperlink ref="AQ3480" r:id="rId9" display="http://cdsbib.u-strasbg.fr/cgi-bin/cdsbib?1990RMxAA..21..381G" xr:uid="{00000000-0004-0000-0000-000008000000}"/>
    <hyperlink ref="AQ1837" r:id="rId10" display="http://cdsbib.u-strasbg.fr/cgi-bin/cdsbib?1990RMxAA..21..381G" xr:uid="{00000000-0004-0000-0000-000009000000}"/>
    <hyperlink ref="H64846" r:id="rId11" display="https://www.aavso.org/ejaavso" xr:uid="{00000000-0004-0000-0000-00000A000000}"/>
    <hyperlink ref="H2687" r:id="rId12" display="http://vsolj.cetus-net.org/bulletin.html" xr:uid="{00000000-0004-0000-0000-00000B000000}"/>
    <hyperlink ref="AP5925" r:id="rId13" display="http://cdsbib.u-strasbg.fr/cgi-bin/cdsbib?1990RMxAA..21..381G" xr:uid="{00000000-0004-0000-0000-00000C000000}"/>
    <hyperlink ref="AP5928" r:id="rId14" display="http://cdsbib.u-strasbg.fr/cgi-bin/cdsbib?1990RMxAA..21..381G" xr:uid="{00000000-0004-0000-0000-00000D000000}"/>
    <hyperlink ref="AP5926" r:id="rId15" display="http://cdsbib.u-strasbg.fr/cgi-bin/cdsbib?1990RMxAA..21..381G" xr:uid="{00000000-0004-0000-0000-00000E000000}"/>
    <hyperlink ref="AP5904" r:id="rId16" display="http://cdsbib.u-strasbg.fr/cgi-bin/cdsbib?1990RMxAA..21..381G" xr:uid="{00000000-0004-0000-0000-00000F000000}"/>
    <hyperlink ref="I2687" r:id="rId17" display="http://vsolj.cetus-net.org/bulletin.html" xr:uid="{00000000-0004-0000-0000-000010000000}"/>
    <hyperlink ref="AQ6038" r:id="rId18" display="http://cdsbib.u-strasbg.fr/cgi-bin/cdsbib?1990RMxAA..21..381G" xr:uid="{00000000-0004-0000-0000-000011000000}"/>
    <hyperlink ref="AQ590" r:id="rId19" display="http://cdsbib.u-strasbg.fr/cgi-bin/cdsbib?1990RMxAA..21..381G" xr:uid="{00000000-0004-0000-0000-000012000000}"/>
    <hyperlink ref="AQ603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42</v>
      </c>
      <c r="I1" s="33" t="s">
        <v>43</v>
      </c>
      <c r="J1" s="34" t="s">
        <v>41</v>
      </c>
    </row>
    <row r="2" spans="1:16" x14ac:dyDescent="0.2">
      <c r="I2" s="35" t="s">
        <v>44</v>
      </c>
      <c r="J2" s="36" t="s">
        <v>40</v>
      </c>
    </row>
    <row r="3" spans="1:16" x14ac:dyDescent="0.2">
      <c r="A3" s="37" t="s">
        <v>45</v>
      </c>
      <c r="I3" s="35" t="s">
        <v>46</v>
      </c>
      <c r="J3" s="36" t="s">
        <v>38</v>
      </c>
    </row>
    <row r="4" spans="1:16" x14ac:dyDescent="0.2">
      <c r="I4" s="35" t="s">
        <v>47</v>
      </c>
      <c r="J4" s="36" t="s">
        <v>38</v>
      </c>
    </row>
    <row r="5" spans="1:16" ht="13.5" thickBot="1" x14ac:dyDescent="0.25">
      <c r="I5" s="38" t="s">
        <v>48</v>
      </c>
      <c r="J5" s="39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50</v>
      </c>
      <c r="J11" s="42" t="s">
        <v>51</v>
      </c>
      <c r="K11" s="41">
        <v>-3273</v>
      </c>
      <c r="L11" s="41" t="s">
        <v>52</v>
      </c>
      <c r="M11" s="42" t="s">
        <v>53</v>
      </c>
      <c r="N11" s="42"/>
      <c r="O11" s="43" t="s">
        <v>54</v>
      </c>
      <c r="P11" s="43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R &amp; B</cp:lastModifiedBy>
  <cp:lastPrinted>2000-12-22T07:04:52Z</cp:lastPrinted>
  <dcterms:created xsi:type="dcterms:W3CDTF">2000-12-22T06:48:39Z</dcterms:created>
  <dcterms:modified xsi:type="dcterms:W3CDTF">2024-01-10T00:46:55Z</dcterms:modified>
</cp:coreProperties>
</file>