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2E3474A-B8AD-4630-A779-25DA90E868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34" i="1"/>
  <c r="F34" i="1" s="1"/>
  <c r="G34" i="1" s="1"/>
  <c r="K34" i="1" s="1"/>
  <c r="Q34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Q24" i="1"/>
  <c r="D9" i="1"/>
  <c r="C9" i="1"/>
  <c r="Q23" i="1"/>
  <c r="Q22" i="1"/>
  <c r="E24" i="1"/>
  <c r="F24" i="1" s="1"/>
  <c r="G24" i="1" s="1"/>
  <c r="K24" i="1" s="1"/>
  <c r="F14" i="1"/>
  <c r="F15" i="1" s="1"/>
  <c r="C17" i="1"/>
  <c r="Q21" i="1"/>
  <c r="E21" i="1"/>
  <c r="F21" i="1" s="1"/>
  <c r="G21" i="1" s="1"/>
  <c r="I21" i="1" s="1"/>
  <c r="E22" i="1"/>
  <c r="F22" i="1" s="1"/>
  <c r="G22" i="1" s="1"/>
  <c r="K22" i="1" s="1"/>
  <c r="E23" i="1"/>
  <c r="F23" i="1" s="1"/>
  <c r="G23" i="1" s="1"/>
  <c r="K23" i="1" s="1"/>
  <c r="C12" i="1"/>
  <c r="C11" i="1"/>
  <c r="O37" i="1" l="1"/>
  <c r="O36" i="1"/>
  <c r="O39" i="1"/>
  <c r="O38" i="1"/>
  <c r="O35" i="1"/>
  <c r="O34" i="1"/>
  <c r="O30" i="1"/>
  <c r="O29" i="1"/>
  <c r="O33" i="1"/>
  <c r="O32" i="1"/>
  <c r="O28" i="1"/>
  <c r="O31" i="1"/>
  <c r="C16" i="1"/>
  <c r="D18" i="1" s="1"/>
  <c r="O21" i="1"/>
  <c r="O22" i="1"/>
  <c r="O26" i="1"/>
  <c r="C15" i="1"/>
  <c r="O24" i="1"/>
  <c r="O23" i="1"/>
  <c r="O25" i="1"/>
  <c r="O27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<sst xmlns="http://schemas.openxmlformats.org/spreadsheetml/2006/main" count="92" uniqueCount="61">
  <si>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</si>
  <si>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</si>
  <si>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</si>
  <si>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</si>
  <si>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</si>
  <si>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</si>
  <si>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</si>
  <si>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</si>
  <si>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</si>
  <si>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</si>
  <si>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</si>
  <si>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</si>
  <si>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</si>
  <si>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</si>
  <si>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</si>
  <si>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</si>
  <si>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</si>
  <si>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</si>
  <si>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</si>
  <si>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</si>
  <si>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</si>
  <si>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</si>
  <si>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</si>
  <si>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</si>
  <si>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</si>
  <si>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</si>
  <si>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</si>
  <si>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</si>
  <si>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</si>
  <si>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</si>
  <si>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</si>
  <si>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</si>
  <si>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</si>
  <si>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</si>
  <si>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</si>
  <si>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</si>
  <si>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</si>
  <si>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</si>
  <si>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</si>
  <si>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</si>
  <si>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V0756 And  </t>
  </si>
  <si>
    <t>2017K</t>
  </si>
  <si>
    <t>G3285-1748</t>
  </si>
  <si>
    <t xml:space="preserve">EW        </t>
  </si>
  <si>
    <t>pr_6</t>
  </si>
  <si>
    <t xml:space="preserve">             </t>
  </si>
  <si>
    <t>V0756 And   / GSC 3285-1748</t>
  </si>
  <si>
    <t>GCVS</t>
  </si>
  <si>
    <t>IBVS 6196</t>
  </si>
  <si>
    <t>I</t>
  </si>
  <si>
    <t>OEJV 0137</t>
  </si>
  <si>
    <t>2019-07-12</t>
  </si>
  <si>
    <t>RHN 2019</t>
  </si>
  <si>
    <t>JBAV, 60</t>
  </si>
  <si>
    <t>JBAV, 76</t>
  </si>
  <si>
    <t>OEJV 250</t>
  </si>
  <si>
    <t>Next ToM-P</t>
  </si>
  <si>
    <t>Next ToM-S</t>
  </si>
  <si>
    <t xml:space="preserve">Mag </t>
  </si>
  <si>
    <t>VSX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</si>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</sst>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quotePrefix="1" applyFont="1">
      <alignment vertical="top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26" borderId="12" xfId="0" applyFill="1" applyBorder="1" applyAlignment="1">
      <alignment horizontal="right" vertical="center"/>
    </xf>
    <xf numFmtId="0" fontId="0" fillId="26" borderId="13" xfId="0" applyFill="1" applyBorder="1" applyAlignment="1">
      <alignment horizontal="center" vertical="center"/>
    </xf>
    <xf numFmtId="0" fontId="11" fillId="0" borderId="14" xfId="0" applyFont="1" applyBorder="1" applyAlignment="1">
      <alignment horizontal="right" vertical="center"/>
    </xf>
    <xf numFmtId="0" fontId="36" fillId="0" borderId="17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22" fontId="9" fillId="0" borderId="15" xfId="0" applyNumberFormat="1" applyFont="1" applyBorder="1" applyAlignment="1">
      <alignment horizontal="right" vertical="center"/>
    </xf>
    <xf numFmtId="22" fontId="37" fillId="0" borderId="16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V0756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6-4636-BAE2-E5CAC6C3203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2.9410100003588013E-2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06-4636-BAE2-E5CAC6C3203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06-4636-BAE2-E5CAC6C3203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-1.4753099996596575E-2</c:v>
                </c:pt>
                <c:pt idx="2">
                  <c:v>-3.6746500001754612E-2</c:v>
                </c:pt>
                <c:pt idx="3">
                  <c:v>3.4375000032014214E-3</c:v>
                </c:pt>
                <c:pt idx="4">
                  <c:v>9.9544000040623359E-3</c:v>
                </c:pt>
                <c:pt idx="5">
                  <c:v>1.287410000077216E-2</c:v>
                </c:pt>
                <c:pt idx="6">
                  <c:v>1.6535400005523115E-2</c:v>
                </c:pt>
                <c:pt idx="7">
                  <c:v>1.2976899997738656E-2</c:v>
                </c:pt>
                <c:pt idx="8">
                  <c:v>1.6777999997430015E-2</c:v>
                </c:pt>
                <c:pt idx="9">
                  <c:v>1.9750700004806276E-2</c:v>
                </c:pt>
                <c:pt idx="10">
                  <c:v>2.0238299999618903E-2</c:v>
                </c:pt>
                <c:pt idx="11">
                  <c:v>1.9809400000667665E-2</c:v>
                </c:pt>
                <c:pt idx="12">
                  <c:v>1.9998700001451652E-2</c:v>
                </c:pt>
                <c:pt idx="13">
                  <c:v>2.4669799997354858E-2</c:v>
                </c:pt>
                <c:pt idx="14">
                  <c:v>1.8566999999166001E-2</c:v>
                </c:pt>
                <c:pt idx="15">
                  <c:v>2.40812999982154E-2</c:v>
                </c:pt>
                <c:pt idx="16">
                  <c:v>2.4342999997315928E-2</c:v>
                </c:pt>
                <c:pt idx="17">
                  <c:v>2.516019999893615E-2</c:v>
                </c:pt>
                <c:pt idx="18">
                  <c:v>2.4649499995575752E-2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06-4636-BAE2-E5CAC6C3203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06-4636-BAE2-E5CAC6C3203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06-4636-BAE2-E5CAC6C3203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2.0000000000000001E-4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1.7000000000000001E-4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06-4636-BAE2-E5CAC6C3203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-9.0377218155710357E-2</c:v>
                </c:pt>
                <c:pt idx="1">
                  <c:v>-1.4446476200083189E-2</c:v>
                </c:pt>
                <c:pt idx="2">
                  <c:v>-3.7411982816554112E-2</c:v>
                </c:pt>
                <c:pt idx="3">
                  <c:v>5.1019184590228132E-3</c:v>
                </c:pt>
                <c:pt idx="4">
                  <c:v>1.0624725661018122E-2</c:v>
                </c:pt>
                <c:pt idx="5">
                  <c:v>1.3850410777962096E-2</c:v>
                </c:pt>
                <c:pt idx="6">
                  <c:v>1.396755257583163E-2</c:v>
                </c:pt>
                <c:pt idx="7">
                  <c:v>1.4410405714118888E-2</c:v>
                </c:pt>
                <c:pt idx="8">
                  <c:v>1.5344682980053946E-2</c:v>
                </c:pt>
                <c:pt idx="9">
                  <c:v>1.9170362671451627E-2</c:v>
                </c:pt>
                <c:pt idx="10">
                  <c:v>1.9547502118251098E-2</c:v>
                </c:pt>
                <c:pt idx="11">
                  <c:v>2.0196067682065347E-2</c:v>
                </c:pt>
                <c:pt idx="12">
                  <c:v>2.0198924799086554E-2</c:v>
                </c:pt>
                <c:pt idx="13">
                  <c:v>2.4276030788350549E-2</c:v>
                </c:pt>
                <c:pt idx="14">
                  <c:v>2.0287495426744004E-2</c:v>
                </c:pt>
                <c:pt idx="15">
                  <c:v>2.3861748820275371E-2</c:v>
                </c:pt>
                <c:pt idx="16">
                  <c:v>2.4058889894738734E-2</c:v>
                </c:pt>
                <c:pt idx="17">
                  <c:v>2.4641741767065191E-2</c:v>
                </c:pt>
                <c:pt idx="18">
                  <c:v>2.4644598884086398E-2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06-4636-BAE2-E5CAC6C3203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-15771.5</c:v>
                </c:pt>
                <c:pt idx="1">
                  <c:v>-2483.5</c:v>
                </c:pt>
                <c:pt idx="2">
                  <c:v>-6502.5</c:v>
                </c:pt>
                <c:pt idx="3">
                  <c:v>937.5</c:v>
                </c:pt>
                <c:pt idx="4">
                  <c:v>1904</c:v>
                </c:pt>
                <c:pt idx="5">
                  <c:v>2468.5</c:v>
                </c:pt>
                <c:pt idx="6">
                  <c:v>2489</c:v>
                </c:pt>
                <c:pt idx="7">
                  <c:v>2566.5</c:v>
                </c:pt>
                <c:pt idx="8">
                  <c:v>2730</c:v>
                </c:pt>
                <c:pt idx="9">
                  <c:v>3399.5</c:v>
                </c:pt>
                <c:pt idx="10">
                  <c:v>3465.5</c:v>
                </c:pt>
                <c:pt idx="11">
                  <c:v>3579</c:v>
                </c:pt>
                <c:pt idx="12">
                  <c:v>3579.5</c:v>
                </c:pt>
                <c:pt idx="13">
                  <c:v>4293</c:v>
                </c:pt>
                <c:pt idx="14">
                  <c:v>3595</c:v>
                </c:pt>
                <c:pt idx="15">
                  <c:v>4220.5</c:v>
                </c:pt>
                <c:pt idx="16">
                  <c:v>4255</c:v>
                </c:pt>
                <c:pt idx="17">
                  <c:v>4357</c:v>
                </c:pt>
                <c:pt idx="18">
                  <c:v>4357.5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06-4636-BAE2-E5CAC6C3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473376"/>
        <c:axId val="1"/>
      </c:scatterChart>
      <c:valAx>
        <c:axId val="63447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473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AA5DCE-FE6B-960E-2949-7042BD354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3" t="s">
        <v>40</v>
      </c>
      <c r="G1" s="28" t="s">
        <v>41</v>
      </c>
      <c r="H1" s="34"/>
      <c r="I1" s="35" t="s">
        <v>42</v>
      </c>
      <c r="J1" s="36" t="s">
        <v>40</v>
      </c>
      <c r="K1" s="37">
        <v>2.1202000000000001</v>
      </c>
      <c r="L1" s="30">
        <v>47.232840000000003</v>
      </c>
      <c r="M1" s="31">
        <v>51453.54</v>
      </c>
      <c r="N1" s="31">
        <v>0.43823514000000002</v>
      </c>
      <c r="O1" s="29" t="s">
        <v>43</v>
      </c>
      <c r="P1" s="30">
        <v>12.4</v>
      </c>
      <c r="Q1" s="30">
        <v>12.97</v>
      </c>
      <c r="R1" s="38" t="s">
        <v>44</v>
      </c>
      <c r="S1" s="29" t="s">
        <v>45</v>
      </c>
    </row>
    <row r="2" spans="1:19" ht="12.95" customHeight="1" x14ac:dyDescent="0.2">
      <c r="A2" t="s">
        <v>23</v>
      </c>
      <c r="B2" t="s">
        <v>43</v>
      </c>
      <c r="C2" s="27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4">
        <v>51453.54</v>
      </c>
      <c r="D4" s="25">
        <v>0.43823514000000002</v>
      </c>
      <c r="E4" s="44" t="s">
        <v>51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8">
        <v>58364.919399999999</v>
      </c>
      <c r="D7" s="26" t="s">
        <v>59</v>
      </c>
    </row>
    <row r="8" spans="1:19" ht="12.95" customHeight="1" x14ac:dyDescent="0.2">
      <c r="A8" t="s">
        <v>3</v>
      </c>
      <c r="C8" s="48">
        <v>0.43822139999999998</v>
      </c>
      <c r="D8" s="26" t="s">
        <v>59</v>
      </c>
    </row>
    <row r="9" spans="1:19" ht="12.95" customHeight="1" x14ac:dyDescent="0.2">
      <c r="A9" s="22" t="s">
        <v>31</v>
      </c>
      <c r="B9" s="32">
        <v>22</v>
      </c>
      <c r="C9" s="20" t="str">
        <f>"F"&amp;B9</f>
        <v>F22</v>
      </c>
      <c r="D9" s="21" t="str">
        <f>"G"&amp;B9</f>
        <v>G22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19">
        <f ca="1">INTERCEPT(INDIRECT($D$9):G991,INDIRECT($C$9):F991)</f>
        <v>-2.5517595574242428E-4</v>
      </c>
      <c r="D11" s="3"/>
      <c r="E11" s="10"/>
    </row>
    <row r="12" spans="1:19" ht="12.95" customHeight="1" x14ac:dyDescent="0.2">
      <c r="A12" s="10" t="s">
        <v>16</v>
      </c>
      <c r="B12" s="10"/>
      <c r="C12" s="19">
        <f ca="1">SLOPE(INDIRECT($D$9):G991,INDIRECT($C$9):F991)</f>
        <v>5.7142340424162531E-6</v>
      </c>
      <c r="D12" s="3"/>
      <c r="E12" s="49" t="s">
        <v>58</v>
      </c>
      <c r="F12" s="50">
        <v>12.928000000000001</v>
      </c>
    </row>
    <row r="13" spans="1:19" ht="12.95" customHeight="1" x14ac:dyDescent="0.2">
      <c r="A13" s="10" t="s">
        <v>18</v>
      </c>
      <c r="B13" s="10"/>
      <c r="C13" s="3" t="s">
        <v>13</v>
      </c>
      <c r="E13" s="51" t="s">
        <v>33</v>
      </c>
      <c r="F13" s="53">
        <v>1</v>
      </c>
    </row>
    <row r="14" spans="1:19" ht="12.95" customHeight="1" x14ac:dyDescent="0.2">
      <c r="A14" s="10"/>
      <c r="B14" s="10"/>
      <c r="C14" s="10"/>
      <c r="E14" s="51" t="s">
        <v>30</v>
      </c>
      <c r="F14" s="54">
        <f ca="1">NOW()+15018.5+$C$5/24</f>
        <v>60540.750037268517</v>
      </c>
    </row>
    <row r="15" spans="1:19" ht="12.95" customHeight="1" x14ac:dyDescent="0.2">
      <c r="A15" s="12" t="s">
        <v>17</v>
      </c>
      <c r="B15" s="10"/>
      <c r="C15" s="13">
        <f ca="1">(C7+C11)+(C8+C12)*INT(MAX(F21:F3532))</f>
        <v>60274.27468154177</v>
      </c>
      <c r="E15" s="51" t="s">
        <v>34</v>
      </c>
      <c r="F15" s="54">
        <f ca="1">ROUND(2*(F14-$C$7)/$C$8,0)/2+F13</f>
        <v>4966</v>
      </c>
    </row>
    <row r="16" spans="1:19" ht="12.95" customHeight="1" x14ac:dyDescent="0.2">
      <c r="A16" s="15" t="s">
        <v>4</v>
      </c>
      <c r="B16" s="10"/>
      <c r="C16" s="16">
        <f ca="1">+C8+C12</f>
        <v>0.43822711423404243</v>
      </c>
      <c r="E16" s="51" t="s">
        <v>35</v>
      </c>
      <c r="F16" s="55">
        <f ca="1">ROUND(2*(F14-$C$15)/$C$16,0)/2+F13</f>
        <v>609</v>
      </c>
    </row>
    <row r="17" spans="1:21" ht="12.95" customHeight="1" thickBot="1" x14ac:dyDescent="0.25">
      <c r="A17" s="14" t="s">
        <v>27</v>
      </c>
      <c r="B17" s="10"/>
      <c r="C17" s="10">
        <f>COUNT(C21:C2190)</f>
        <v>19</v>
      </c>
      <c r="E17" s="51" t="s">
        <v>56</v>
      </c>
      <c r="F17" s="56">
        <f ca="1">+$C$15+$C$16*$F$16-15018.5-$C$5/24</f>
        <v>45523.050827443636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60274.27468154177</v>
      </c>
      <c r="D18" s="18">
        <f ca="1">+C16</f>
        <v>0.43822711423404243</v>
      </c>
      <c r="E18" s="52" t="s">
        <v>57</v>
      </c>
      <c r="F18" s="57">
        <f ca="1">+($C$15+$C$16*$F$16)-($C$16/2)-15018.5-$C$5/24</f>
        <v>45522.831713886517</v>
      </c>
    </row>
    <row r="19" spans="1:21" ht="12.95" customHeight="1" thickTop="1" x14ac:dyDescent="0.2"/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ht="12.95" customHeight="1" x14ac:dyDescent="0.2">
      <c r="A21" t="s">
        <v>47</v>
      </c>
      <c r="C21" s="8">
        <v>51453.54</v>
      </c>
      <c r="D21" s="8" t="s">
        <v>13</v>
      </c>
      <c r="E21">
        <f t="shared" ref="E21:E27" si="0">+(C21-C$7)/C$8</f>
        <v>-15771.432887576915</v>
      </c>
      <c r="F21">
        <f t="shared" ref="F21:F33" si="1">ROUND(2*E21,0)/2</f>
        <v>-15771.5</v>
      </c>
      <c r="G21">
        <f t="shared" ref="G21:G27" si="2">+C21-(C$7+F21*C$8)</f>
        <v>2.9410100003588013E-2</v>
      </c>
      <c r="I21">
        <f>+G21</f>
        <v>2.9410100003588013E-2</v>
      </c>
      <c r="O21">
        <f t="shared" ref="O21:O27" ca="1" si="3">+C$11+C$12*$F21</f>
        <v>-9.0377218155710357E-2</v>
      </c>
      <c r="Q21" s="2">
        <f t="shared" ref="Q21:Q27" si="4">+C21-15018.5</f>
        <v>36435.040000000001</v>
      </c>
    </row>
    <row r="22" spans="1:21" ht="12.95" customHeight="1" x14ac:dyDescent="0.2">
      <c r="A22" s="39" t="s">
        <v>48</v>
      </c>
      <c r="B22" s="40" t="s">
        <v>49</v>
      </c>
      <c r="C22" s="41">
        <v>57276.5818</v>
      </c>
      <c r="D22" s="41">
        <v>2.0000000000000001E-4</v>
      </c>
      <c r="E22">
        <f t="shared" si="0"/>
        <v>-2483.5336658593101</v>
      </c>
      <c r="F22">
        <f t="shared" si="1"/>
        <v>-2483.5</v>
      </c>
      <c r="G22">
        <f t="shared" si="2"/>
        <v>-1.4753099996596575E-2</v>
      </c>
      <c r="K22">
        <f t="shared" ref="K22:K27" si="5">+G22</f>
        <v>-1.4753099996596575E-2</v>
      </c>
      <c r="O22">
        <f t="shared" ca="1" si="3"/>
        <v>-1.4446476200083189E-2</v>
      </c>
      <c r="Q22" s="2">
        <f t="shared" si="4"/>
        <v>42258.0818</v>
      </c>
    </row>
    <row r="23" spans="1:21" ht="12.95" customHeight="1" x14ac:dyDescent="0.2">
      <c r="A23" s="42" t="s">
        <v>50</v>
      </c>
      <c r="B23" s="43" t="s">
        <v>49</v>
      </c>
      <c r="C23" s="42">
        <v>55515.347999999998</v>
      </c>
      <c r="D23" s="42">
        <v>6.9999999999999999E-4</v>
      </c>
      <c r="E23">
        <f t="shared" si="0"/>
        <v>-6502.5838537323843</v>
      </c>
      <c r="F23">
        <f t="shared" si="1"/>
        <v>-6502.5</v>
      </c>
      <c r="G23">
        <f t="shared" si="2"/>
        <v>-3.6746500001754612E-2</v>
      </c>
      <c r="K23">
        <f t="shared" si="5"/>
        <v>-3.6746500001754612E-2</v>
      </c>
      <c r="O23">
        <f t="shared" ca="1" si="3"/>
        <v>-3.7411982816554112E-2</v>
      </c>
      <c r="Q23" s="2">
        <f t="shared" si="4"/>
        <v>40496.847999999998</v>
      </c>
    </row>
    <row r="24" spans="1:21" ht="12.95" customHeight="1" x14ac:dyDescent="0.2">
      <c r="A24" s="5" t="s">
        <v>52</v>
      </c>
      <c r="C24" s="8">
        <v>58775.755400000002</v>
      </c>
      <c r="D24" s="8">
        <v>2.9999999999999997E-4</v>
      </c>
      <c r="E24">
        <f t="shared" si="0"/>
        <v>937.50784420843661</v>
      </c>
      <c r="F24">
        <f t="shared" si="1"/>
        <v>937.5</v>
      </c>
      <c r="G24">
        <f t="shared" si="2"/>
        <v>3.4375000032014214E-3</v>
      </c>
      <c r="K24">
        <f t="shared" si="5"/>
        <v>3.4375000032014214E-3</v>
      </c>
      <c r="O24">
        <f t="shared" ca="1" si="3"/>
        <v>5.1019184590228132E-3</v>
      </c>
      <c r="Q24" s="2">
        <f t="shared" si="4"/>
        <v>43757.255400000002</v>
      </c>
    </row>
    <row r="25" spans="1:21" ht="12.95" customHeight="1" x14ac:dyDescent="0.2">
      <c r="A25" s="45" t="s">
        <v>53</v>
      </c>
      <c r="B25" s="46" t="s">
        <v>49</v>
      </c>
      <c r="C25" s="47">
        <v>59199.302900000002</v>
      </c>
      <c r="D25" s="47">
        <v>3.5000000000000001E-3</v>
      </c>
      <c r="E25">
        <f t="shared" si="0"/>
        <v>1904.02271545845</v>
      </c>
      <c r="F25">
        <f t="shared" si="1"/>
        <v>1904</v>
      </c>
      <c r="G25">
        <f t="shared" si="2"/>
        <v>9.9544000040623359E-3</v>
      </c>
      <c r="K25">
        <f t="shared" si="5"/>
        <v>9.9544000040623359E-3</v>
      </c>
      <c r="O25">
        <f t="shared" ca="1" si="3"/>
        <v>1.0624725661018122E-2</v>
      </c>
      <c r="Q25" s="2">
        <f t="shared" si="4"/>
        <v>44180.802900000002</v>
      </c>
    </row>
    <row r="26" spans="1:21" ht="12.95" customHeight="1" x14ac:dyDescent="0.2">
      <c r="A26" s="45" t="s">
        <v>53</v>
      </c>
      <c r="B26" s="46" t="s">
        <v>49</v>
      </c>
      <c r="C26" s="47">
        <v>59446.681799999998</v>
      </c>
      <c r="D26" s="47">
        <v>3.5000000000000001E-3</v>
      </c>
      <c r="E26">
        <f t="shared" si="0"/>
        <v>2468.5293780723619</v>
      </c>
      <c r="F26">
        <f t="shared" si="1"/>
        <v>2468.5</v>
      </c>
      <c r="G26">
        <f t="shared" si="2"/>
        <v>1.287410000077216E-2</v>
      </c>
      <c r="K26">
        <f t="shared" si="5"/>
        <v>1.287410000077216E-2</v>
      </c>
      <c r="O26">
        <f t="shared" ca="1" si="3"/>
        <v>1.3850410777962096E-2</v>
      </c>
      <c r="Q26" s="2">
        <f t="shared" si="4"/>
        <v>44428.181799999998</v>
      </c>
    </row>
    <row r="27" spans="1:21" ht="12.95" customHeight="1" x14ac:dyDescent="0.2">
      <c r="A27" s="45" t="s">
        <v>53</v>
      </c>
      <c r="B27" s="46" t="s">
        <v>49</v>
      </c>
      <c r="C27" s="47">
        <v>59455.669000000002</v>
      </c>
      <c r="D27" s="47">
        <v>3.5000000000000001E-3</v>
      </c>
      <c r="E27">
        <f t="shared" si="0"/>
        <v>2489.0377329815542</v>
      </c>
      <c r="F27">
        <f t="shared" si="1"/>
        <v>2489</v>
      </c>
      <c r="G27">
        <f t="shared" si="2"/>
        <v>1.6535400005523115E-2</v>
      </c>
      <c r="K27">
        <f t="shared" si="5"/>
        <v>1.6535400005523115E-2</v>
      </c>
      <c r="O27">
        <f t="shared" ca="1" si="3"/>
        <v>1.396755257583163E-2</v>
      </c>
      <c r="Q27" s="2">
        <f t="shared" si="4"/>
        <v>44437.169000000002</v>
      </c>
    </row>
    <row r="28" spans="1:21" ht="12.95" customHeight="1" x14ac:dyDescent="0.2">
      <c r="A28" s="45" t="s">
        <v>54</v>
      </c>
      <c r="B28" s="46" t="s">
        <v>49</v>
      </c>
      <c r="C28" s="47">
        <v>59489.6276</v>
      </c>
      <c r="D28" s="47">
        <v>3.5000000000000001E-3</v>
      </c>
      <c r="E28">
        <f t="shared" ref="E28:E33" si="6">+(C28-C$7)/C$8</f>
        <v>2566.5296126569833</v>
      </c>
      <c r="F28">
        <f t="shared" si="1"/>
        <v>2566.5</v>
      </c>
      <c r="G28">
        <f t="shared" ref="G28:G33" si="7">+C28-(C$7+F28*C$8)</f>
        <v>1.2976899997738656E-2</v>
      </c>
      <c r="K28">
        <f t="shared" ref="K28:K33" si="8">+G28</f>
        <v>1.2976899997738656E-2</v>
      </c>
      <c r="O28">
        <f t="shared" ref="O28:O33" ca="1" si="9">+C$11+C$12*$F28</f>
        <v>1.4410405714118888E-2</v>
      </c>
      <c r="Q28" s="2">
        <f t="shared" ref="Q28:Q33" si="10">+C28-15018.5</f>
        <v>44471.1276</v>
      </c>
    </row>
    <row r="29" spans="1:21" ht="12.95" customHeight="1" x14ac:dyDescent="0.2">
      <c r="A29" s="45" t="s">
        <v>54</v>
      </c>
      <c r="B29" s="46" t="s">
        <v>49</v>
      </c>
      <c r="C29" s="47">
        <v>59561.280599999998</v>
      </c>
      <c r="D29" s="47">
        <v>3.5000000000000001E-3</v>
      </c>
      <c r="E29">
        <f t="shared" si="6"/>
        <v>2730.0382865829906</v>
      </c>
      <c r="F29">
        <f t="shared" si="1"/>
        <v>2730</v>
      </c>
      <c r="G29">
        <f t="shared" si="7"/>
        <v>1.6777999997430015E-2</v>
      </c>
      <c r="K29">
        <f t="shared" si="8"/>
        <v>1.6777999997430015E-2</v>
      </c>
      <c r="O29">
        <f t="shared" ca="1" si="9"/>
        <v>1.5344682980053946E-2</v>
      </c>
      <c r="Q29" s="2">
        <f t="shared" si="10"/>
        <v>44542.780599999998</v>
      </c>
    </row>
    <row r="30" spans="1:21" ht="12.95" customHeight="1" x14ac:dyDescent="0.2">
      <c r="A30" s="45" t="s">
        <v>54</v>
      </c>
      <c r="B30" s="46" t="s">
        <v>49</v>
      </c>
      <c r="C30" s="47">
        <v>59854.6728</v>
      </c>
      <c r="D30" s="47">
        <v>3.5000000000000001E-3</v>
      </c>
      <c r="E30">
        <f t="shared" si="6"/>
        <v>3399.5450701403479</v>
      </c>
      <c r="F30">
        <f t="shared" si="1"/>
        <v>3399.5</v>
      </c>
      <c r="G30">
        <f t="shared" si="7"/>
        <v>1.9750700004806276E-2</v>
      </c>
      <c r="K30">
        <f t="shared" si="8"/>
        <v>1.9750700004806276E-2</v>
      </c>
      <c r="O30">
        <f t="shared" ca="1" si="9"/>
        <v>1.9170362671451627E-2</v>
      </c>
      <c r="Q30" s="2">
        <f t="shared" si="10"/>
        <v>44836.1728</v>
      </c>
    </row>
    <row r="31" spans="1:21" ht="12.95" customHeight="1" x14ac:dyDescent="0.2">
      <c r="A31" s="45" t="s">
        <v>54</v>
      </c>
      <c r="B31" s="46" t="s">
        <v>49</v>
      </c>
      <c r="C31" s="47">
        <v>59883.5959</v>
      </c>
      <c r="D31" s="47">
        <v>3.5000000000000001E-3</v>
      </c>
      <c r="E31">
        <f t="shared" si="6"/>
        <v>3465.5461828199204</v>
      </c>
      <c r="F31">
        <f t="shared" si="1"/>
        <v>3465.5</v>
      </c>
      <c r="G31">
        <f t="shared" si="7"/>
        <v>2.0238299999618903E-2</v>
      </c>
      <c r="K31">
        <f t="shared" si="8"/>
        <v>2.0238299999618903E-2</v>
      </c>
      <c r="O31">
        <f t="shared" ca="1" si="9"/>
        <v>1.9547502118251098E-2</v>
      </c>
      <c r="Q31" s="2">
        <f t="shared" si="10"/>
        <v>44865.0959</v>
      </c>
    </row>
    <row r="32" spans="1:21" ht="12.95" customHeight="1" x14ac:dyDescent="0.2">
      <c r="A32" s="45" t="s">
        <v>54</v>
      </c>
      <c r="B32" s="46" t="s">
        <v>49</v>
      </c>
      <c r="C32" s="47">
        <v>59933.333599999998</v>
      </c>
      <c r="D32" s="47">
        <v>3.5000000000000001E-3</v>
      </c>
      <c r="E32">
        <f t="shared" si="6"/>
        <v>3579.0452040908986</v>
      </c>
      <c r="F32">
        <f t="shared" si="1"/>
        <v>3579</v>
      </c>
      <c r="G32">
        <f t="shared" si="7"/>
        <v>1.9809400000667665E-2</v>
      </c>
      <c r="K32">
        <f t="shared" si="8"/>
        <v>1.9809400000667665E-2</v>
      </c>
      <c r="O32">
        <f t="shared" ca="1" si="9"/>
        <v>2.0196067682065347E-2</v>
      </c>
      <c r="Q32" s="2">
        <f t="shared" si="10"/>
        <v>44914.833599999998</v>
      </c>
    </row>
    <row r="33" spans="1:17" ht="12.95" customHeight="1" x14ac:dyDescent="0.2">
      <c r="A33" s="45" t="s">
        <v>54</v>
      </c>
      <c r="B33" s="46" t="s">
        <v>49</v>
      </c>
      <c r="C33" s="47">
        <v>59933.552900000002</v>
      </c>
      <c r="D33" s="47">
        <v>3.5000000000000001E-3</v>
      </c>
      <c r="E33">
        <f t="shared" si="6"/>
        <v>3579.5456360643357</v>
      </c>
      <c r="F33">
        <f t="shared" si="1"/>
        <v>3579.5</v>
      </c>
      <c r="G33">
        <f t="shared" si="7"/>
        <v>1.9998700001451652E-2</v>
      </c>
      <c r="K33">
        <f t="shared" si="8"/>
        <v>1.9998700001451652E-2</v>
      </c>
      <c r="O33">
        <f t="shared" ca="1" si="9"/>
        <v>2.0198924799086554E-2</v>
      </c>
      <c r="Q33" s="2">
        <f t="shared" si="10"/>
        <v>44915.052900000002</v>
      </c>
    </row>
    <row r="34" spans="1:17" ht="12.95" customHeight="1" x14ac:dyDescent="0.2">
      <c r="A34" s="45" t="s">
        <v>55</v>
      </c>
      <c r="B34" s="46" t="s">
        <v>49</v>
      </c>
      <c r="C34" s="47">
        <v>60246.228539999996</v>
      </c>
      <c r="D34" s="47">
        <v>1.7000000000000001E-4</v>
      </c>
      <c r="E34">
        <f t="shared" ref="E34" si="11">+(C34-C$7)/C$8</f>
        <v>4293.0562952881755</v>
      </c>
      <c r="F34">
        <f t="shared" ref="F34" si="12">ROUND(2*E34,0)/2</f>
        <v>4293</v>
      </c>
      <c r="G34">
        <f t="shared" ref="G34" si="13">+C34-(C$7+F34*C$8)</f>
        <v>2.4669799997354858E-2</v>
      </c>
      <c r="K34">
        <f t="shared" ref="K34" si="14">+G34</f>
        <v>2.4669799997354858E-2</v>
      </c>
      <c r="O34">
        <f t="shared" ref="O34" ca="1" si="15">+C$11+C$12*$F34</f>
        <v>2.4276030788350549E-2</v>
      </c>
      <c r="Q34" s="2">
        <f t="shared" ref="Q34" si="16">+C34-15018.5</f>
        <v>45227.728539999996</v>
      </c>
    </row>
    <row r="35" spans="1:17" ht="12.95" customHeight="1" x14ac:dyDescent="0.2">
      <c r="A35" s="47" t="s">
        <v>60</v>
      </c>
      <c r="B35" s="58" t="s">
        <v>49</v>
      </c>
      <c r="C35" s="47">
        <v>59940.3439</v>
      </c>
      <c r="D35" s="47">
        <v>3.5000000000000001E-3</v>
      </c>
      <c r="E35">
        <f t="shared" ref="E35:E39" si="17">+(C35-C$7)/C$8</f>
        <v>3595.0423689943054</v>
      </c>
      <c r="F35">
        <f t="shared" ref="F35:F39" si="18">ROUND(2*E35,0)/2</f>
        <v>3595</v>
      </c>
      <c r="G35">
        <f t="shared" ref="G35:G39" si="19">+C35-(C$7+F35*C$8)</f>
        <v>1.8566999999166001E-2</v>
      </c>
      <c r="K35">
        <f t="shared" ref="K35:K39" si="20">+G35</f>
        <v>1.8566999999166001E-2</v>
      </c>
      <c r="O35">
        <f t="shared" ref="O35:O39" ca="1" si="21">+C$11+C$12*$F35</f>
        <v>2.0287495426744004E-2</v>
      </c>
      <c r="Q35" s="2">
        <f t="shared" ref="Q35:Q39" si="22">+C35-15018.5</f>
        <v>44921.8439</v>
      </c>
    </row>
    <row r="36" spans="1:17" ht="12.95" customHeight="1" x14ac:dyDescent="0.2">
      <c r="A36" s="47" t="s">
        <v>60</v>
      </c>
      <c r="B36" s="58" t="s">
        <v>49</v>
      </c>
      <c r="C36" s="47">
        <v>60214.456899999997</v>
      </c>
      <c r="D36" s="47">
        <v>3.5000000000000001E-3</v>
      </c>
      <c r="E36">
        <f t="shared" si="17"/>
        <v>4220.5549523596947</v>
      </c>
      <c r="F36">
        <f t="shared" si="18"/>
        <v>4220.5</v>
      </c>
      <c r="G36">
        <f t="shared" si="19"/>
        <v>2.40812999982154E-2</v>
      </c>
      <c r="K36">
        <f t="shared" si="20"/>
        <v>2.40812999982154E-2</v>
      </c>
      <c r="O36">
        <f t="shared" ca="1" si="21"/>
        <v>2.3861748820275371E-2</v>
      </c>
      <c r="Q36" s="2">
        <f t="shared" si="22"/>
        <v>45195.956899999997</v>
      </c>
    </row>
    <row r="37" spans="1:17" ht="12.95" customHeight="1" x14ac:dyDescent="0.2">
      <c r="A37" s="47" t="s">
        <v>60</v>
      </c>
      <c r="B37" s="58" t="s">
        <v>49</v>
      </c>
      <c r="C37" s="47">
        <v>60229.575799999999</v>
      </c>
      <c r="D37" s="47">
        <v>3.5000000000000001E-3</v>
      </c>
      <c r="E37">
        <f t="shared" si="17"/>
        <v>4255.0555495464159</v>
      </c>
      <c r="F37">
        <f t="shared" si="18"/>
        <v>4255</v>
      </c>
      <c r="G37">
        <f t="shared" si="19"/>
        <v>2.4342999997315928E-2</v>
      </c>
      <c r="K37">
        <f t="shared" si="20"/>
        <v>2.4342999997315928E-2</v>
      </c>
      <c r="O37">
        <f t="shared" ca="1" si="21"/>
        <v>2.4058889894738734E-2</v>
      </c>
      <c r="Q37" s="2">
        <f t="shared" si="22"/>
        <v>45211.075799999999</v>
      </c>
    </row>
    <row r="38" spans="1:17" ht="12.95" customHeight="1" x14ac:dyDescent="0.2">
      <c r="A38" s="47" t="s">
        <v>60</v>
      </c>
      <c r="B38" s="58" t="s">
        <v>49</v>
      </c>
      <c r="C38" s="47">
        <v>60274.275199999996</v>
      </c>
      <c r="D38" s="47">
        <v>3.5000000000000001E-3</v>
      </c>
      <c r="E38">
        <f t="shared" si="17"/>
        <v>4357.0574143572121</v>
      </c>
      <c r="F38">
        <f t="shared" si="18"/>
        <v>4357</v>
      </c>
      <c r="G38">
        <f t="shared" si="19"/>
        <v>2.516019999893615E-2</v>
      </c>
      <c r="K38">
        <f t="shared" si="20"/>
        <v>2.516019999893615E-2</v>
      </c>
      <c r="O38">
        <f t="shared" ca="1" si="21"/>
        <v>2.4641741767065191E-2</v>
      </c>
      <c r="Q38" s="2">
        <f t="shared" si="22"/>
        <v>45255.775199999996</v>
      </c>
    </row>
    <row r="39" spans="1:17" ht="12.95" customHeight="1" x14ac:dyDescent="0.2">
      <c r="A39" s="47" t="s">
        <v>60</v>
      </c>
      <c r="B39" s="58" t="s">
        <v>49</v>
      </c>
      <c r="C39" s="47">
        <v>60274.493799999997</v>
      </c>
      <c r="D39" s="47">
        <v>3.5000000000000001E-3</v>
      </c>
      <c r="E39">
        <f t="shared" si="17"/>
        <v>4357.556248964559</v>
      </c>
      <c r="F39">
        <f t="shared" si="18"/>
        <v>4357.5</v>
      </c>
      <c r="G39">
        <f t="shared" si="19"/>
        <v>2.4649499995575752E-2</v>
      </c>
      <c r="K39">
        <f t="shared" si="20"/>
        <v>2.4649499995575752E-2</v>
      </c>
      <c r="O39">
        <f t="shared" ca="1" si="21"/>
        <v>2.4644598884086398E-2</v>
      </c>
      <c r="Q39" s="2">
        <f t="shared" si="22"/>
        <v>45255.993799999997</v>
      </c>
    </row>
    <row r="40" spans="1:17" ht="12.95" customHeight="1" x14ac:dyDescent="0.2">
      <c r="C40" s="8"/>
      <c r="D40" s="8"/>
    </row>
    <row r="41" spans="1:17" ht="12.95" customHeight="1" x14ac:dyDescent="0.2">
      <c r="C41" s="8"/>
      <c r="D41" s="8"/>
    </row>
    <row r="42" spans="1:17" ht="12.95" customHeight="1" x14ac:dyDescent="0.2">
      <c r="C42" s="8"/>
      <c r="D42" s="8"/>
    </row>
    <row r="43" spans="1:17" ht="12.95" customHeight="1" x14ac:dyDescent="0.2">
      <c r="C43" s="8"/>
      <c r="D43" s="8"/>
    </row>
    <row r="44" spans="1:17" ht="12.95" customHeight="1" x14ac:dyDescent="0.2">
      <c r="C44" s="8"/>
      <c r="D44" s="8"/>
    </row>
    <row r="45" spans="1:17" ht="12.95" customHeight="1" x14ac:dyDescent="0.2">
      <c r="C45" s="8"/>
      <c r="D45" s="8"/>
    </row>
    <row r="46" spans="1:17" ht="12.95" customHeight="1" x14ac:dyDescent="0.2">
      <c r="C46" s="8"/>
      <c r="D46" s="8"/>
    </row>
    <row r="47" spans="1:17" ht="12.95" customHeight="1" x14ac:dyDescent="0.2">
      <c r="C47" s="8"/>
      <c r="D47" s="8"/>
    </row>
    <row r="48" spans="1:17" ht="12.95" customHeight="1" x14ac:dyDescent="0.2">
      <c r="C48" s="8"/>
      <c r="D48" s="8"/>
    </row>
    <row r="49" spans="3:4" ht="12.95" customHeight="1" x14ac:dyDescent="0.2">
      <c r="C49" s="8"/>
      <c r="D49" s="8"/>
    </row>
    <row r="50" spans="3:4" ht="12.95" customHeight="1" x14ac:dyDescent="0.2">
      <c r="C50" s="8"/>
      <c r="D50" s="8"/>
    </row>
    <row r="51" spans="3:4" ht="12.95" customHeight="1" x14ac:dyDescent="0.2">
      <c r="C51" s="8"/>
      <c r="D51" s="8"/>
    </row>
    <row r="52" spans="3:4" ht="12.95" customHeight="1" x14ac:dyDescent="0.2">
      <c r="C52" s="8"/>
      <c r="D52" s="8"/>
    </row>
    <row r="53" spans="3:4" ht="12.95" customHeight="1" x14ac:dyDescent="0.2">
      <c r="C53" s="8"/>
      <c r="D53" s="8"/>
    </row>
    <row r="54" spans="3:4" ht="12.95" customHeight="1" x14ac:dyDescent="0.2">
      <c r="C54" s="8"/>
      <c r="D54" s="8"/>
    </row>
    <row r="55" spans="3:4" ht="12.95" customHeight="1" x14ac:dyDescent="0.2">
      <c r="C55" s="8"/>
      <c r="D55" s="8"/>
    </row>
    <row r="56" spans="3:4" ht="12.95" customHeight="1" x14ac:dyDescent="0.2">
      <c r="C56" s="8"/>
      <c r="D56" s="8"/>
    </row>
    <row r="57" spans="3:4" ht="12.95" customHeight="1" x14ac:dyDescent="0.2">
      <c r="C57" s="8"/>
      <c r="D57" s="8"/>
    </row>
    <row r="58" spans="3:4" ht="12.95" customHeight="1" x14ac:dyDescent="0.2">
      <c r="C58" s="8"/>
      <c r="D58" s="8"/>
    </row>
    <row r="59" spans="3:4" ht="12.95" customHeight="1" x14ac:dyDescent="0.2">
      <c r="C59" s="8"/>
      <c r="D59" s="8"/>
    </row>
    <row r="60" spans="3:4" ht="12.95" customHeight="1" x14ac:dyDescent="0.2">
      <c r="C60" s="8"/>
      <c r="D60" s="8"/>
    </row>
    <row r="61" spans="3:4" ht="12.95" customHeight="1" x14ac:dyDescent="0.2">
      <c r="C61" s="8"/>
      <c r="D61" s="8"/>
    </row>
    <row r="62" spans="3:4" ht="12.95" customHeight="1" x14ac:dyDescent="0.2">
      <c r="C62" s="8"/>
      <c r="D62" s="8"/>
    </row>
    <row r="63" spans="3:4" ht="12.95" customHeight="1" x14ac:dyDescent="0.2">
      <c r="C63" s="8"/>
      <c r="D63" s="8"/>
    </row>
    <row r="64" spans="3:4" ht="12.95" customHeight="1" x14ac:dyDescent="0.2">
      <c r="C64" s="8"/>
      <c r="D64" s="8"/>
    </row>
    <row r="65" spans="3:4" ht="12.95" customHeight="1" x14ac:dyDescent="0.2">
      <c r="C65" s="8"/>
      <c r="D65" s="8"/>
    </row>
    <row r="66" spans="3:4" ht="12.95" customHeight="1" x14ac:dyDescent="0.2">
      <c r="C66" s="8"/>
      <c r="D66" s="8"/>
    </row>
    <row r="67" spans="3:4" ht="12.95" customHeight="1" x14ac:dyDescent="0.2">
      <c r="C67" s="8"/>
      <c r="D67" s="8"/>
    </row>
    <row r="68" spans="3:4" ht="12.95" customHeight="1" x14ac:dyDescent="0.2">
      <c r="C68" s="8"/>
      <c r="D68" s="8"/>
    </row>
    <row r="69" spans="3:4" ht="12.95" customHeight="1" x14ac:dyDescent="0.2">
      <c r="C69" s="8"/>
      <c r="D69" s="8"/>
    </row>
    <row r="70" spans="3:4" ht="12.95" customHeight="1" x14ac:dyDescent="0.2">
      <c r="C70" s="8"/>
      <c r="D70" s="8"/>
    </row>
    <row r="71" spans="3:4" ht="12.95" customHeight="1" x14ac:dyDescent="0.2">
      <c r="C71" s="8"/>
      <c r="D71" s="8"/>
    </row>
    <row r="72" spans="3:4" ht="12.95" customHeight="1" x14ac:dyDescent="0.2">
      <c r="C72" s="8"/>
      <c r="D72" s="8"/>
    </row>
    <row r="73" spans="3:4" ht="12.95" customHeight="1" x14ac:dyDescent="0.2">
      <c r="C73" s="8"/>
      <c r="D73" s="8"/>
    </row>
    <row r="74" spans="3:4" ht="12.95" customHeight="1" x14ac:dyDescent="0.2">
      <c r="C74" s="8"/>
      <c r="D74" s="8"/>
    </row>
    <row r="75" spans="3:4" ht="12.95" customHeight="1" x14ac:dyDescent="0.2">
      <c r="C75" s="8"/>
      <c r="D75" s="8"/>
    </row>
    <row r="76" spans="3:4" ht="12.95" customHeight="1" x14ac:dyDescent="0.2">
      <c r="C76" s="8"/>
      <c r="D76" s="8"/>
    </row>
    <row r="77" spans="3:4" ht="12.95" customHeight="1" x14ac:dyDescent="0.2">
      <c r="C77" s="8"/>
      <c r="D77" s="8"/>
    </row>
    <row r="78" spans="3:4" ht="12.95" customHeight="1" x14ac:dyDescent="0.2">
      <c r="C78" s="8"/>
      <c r="D78" s="8"/>
    </row>
    <row r="79" spans="3:4" ht="12.95" customHeight="1" x14ac:dyDescent="0.2">
      <c r="C79" s="8"/>
      <c r="D79" s="8"/>
    </row>
    <row r="80" spans="3:4" ht="12.95" customHeight="1" x14ac:dyDescent="0.2">
      <c r="C80" s="8"/>
      <c r="D80" s="8"/>
    </row>
    <row r="81" spans="3:4" ht="12.95" customHeight="1" x14ac:dyDescent="0.2">
      <c r="C81" s="8"/>
      <c r="D81" s="8"/>
    </row>
    <row r="82" spans="3:4" ht="12.95" customHeight="1" x14ac:dyDescent="0.2">
      <c r="C82" s="8"/>
      <c r="D82" s="8"/>
    </row>
    <row r="83" spans="3:4" ht="12.95" customHeight="1" x14ac:dyDescent="0.2">
      <c r="C83" s="8"/>
      <c r="D83" s="8"/>
    </row>
    <row r="84" spans="3:4" ht="12.95" customHeight="1" x14ac:dyDescent="0.2">
      <c r="C84" s="8"/>
      <c r="D84" s="8"/>
    </row>
    <row r="85" spans="3:4" ht="12.95" customHeight="1" x14ac:dyDescent="0.2">
      <c r="C85" s="8"/>
      <c r="D85" s="8"/>
    </row>
    <row r="86" spans="3:4" ht="12.95" customHeight="1" x14ac:dyDescent="0.2">
      <c r="C86" s="8"/>
      <c r="D86" s="8"/>
    </row>
    <row r="87" spans="3:4" ht="12.95" customHeight="1" x14ac:dyDescent="0.2">
      <c r="C87" s="8"/>
      <c r="D87" s="8"/>
    </row>
    <row r="88" spans="3:4" ht="12.95" customHeight="1" x14ac:dyDescent="0.2">
      <c r="C88" s="8"/>
      <c r="D88" s="8"/>
    </row>
    <row r="89" spans="3:4" ht="12.95" customHeight="1" x14ac:dyDescent="0.2">
      <c r="C89" s="8"/>
      <c r="D89" s="8"/>
    </row>
    <row r="90" spans="3:4" ht="12.95" customHeight="1" x14ac:dyDescent="0.2">
      <c r="C90" s="8"/>
      <c r="D90" s="8"/>
    </row>
    <row r="91" spans="3:4" ht="12.95" customHeight="1" x14ac:dyDescent="0.2">
      <c r="C91" s="8"/>
      <c r="D91" s="8"/>
    </row>
    <row r="92" spans="3:4" ht="12.95" customHeight="1" x14ac:dyDescent="0.2">
      <c r="C92" s="8"/>
      <c r="D92" s="8"/>
    </row>
    <row r="93" spans="3:4" ht="12.95" customHeight="1" x14ac:dyDescent="0.2">
      <c r="C93" s="8"/>
      <c r="D93" s="8"/>
    </row>
    <row r="94" spans="3:4" ht="12.95" customHeight="1" x14ac:dyDescent="0.2">
      <c r="C94" s="8"/>
      <c r="D94" s="8"/>
    </row>
    <row r="95" spans="3:4" ht="12.95" customHeight="1" x14ac:dyDescent="0.2">
      <c r="C95" s="8"/>
      <c r="D95" s="8"/>
    </row>
    <row r="96" spans="3:4" ht="12.95" customHeight="1" x14ac:dyDescent="0.2">
      <c r="C96" s="8"/>
      <c r="D96" s="8"/>
    </row>
    <row r="97" spans="3:4" ht="12.95" customHeight="1" x14ac:dyDescent="0.2">
      <c r="C97" s="8"/>
      <c r="D97" s="8"/>
    </row>
    <row r="98" spans="3:4" ht="12.95" customHeight="1" x14ac:dyDescent="0.2">
      <c r="C98" s="8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2024-08-18T06:00:03Z</dcterms:modified>
</cp:coreProperties>
</file>