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CEBBD0B-AB63-497A-96BC-1863B3AECAC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G11" i="1"/>
  <c r="F11" i="1"/>
  <c r="E21" i="1"/>
  <c r="F21" i="1"/>
  <c r="G21" i="1"/>
  <c r="H21" i="1"/>
  <c r="E23" i="1"/>
  <c r="F23" i="1"/>
  <c r="G23" i="1"/>
  <c r="H23" i="1"/>
  <c r="Q22" i="1"/>
  <c r="Q23" i="1"/>
  <c r="E14" i="1"/>
  <c r="E15" i="1" s="1"/>
  <c r="C17" i="1"/>
  <c r="Q21" i="1"/>
  <c r="C12" i="1"/>
  <c r="C16" i="1" l="1"/>
  <c r="D18" i="1" s="1"/>
  <c r="C11" i="1"/>
  <c r="O23" i="1" l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<sst xmlns="http://schemas.openxmlformats.org/spreadsheetml/2006/main" count="54" uniqueCount="48">
  <si>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</si>
  <si>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</si>
  <si>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</si>
  <si>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</si>
  <si>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</si>
  <si>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</si>
  <si>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</si>
  <si>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</si>
  <si>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</si>
  <si>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</si>
  <si>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</si>
  <si>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</si>
  <si>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</si>
  <si>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</si>
  <si>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</si>
  <si>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</si>
  <si>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</si>
  <si>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</si>
  <si>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</si>
  <si>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</si>
  <si>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</si>
  <si>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</si>
  <si>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</si>
  <si>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</si>
  <si>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</si>
  <si>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</si>
  <si>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</si>
  <si>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</si>
  <si>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</si>
  <si>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</si>
  <si>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</si>
  <si>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</si>
  <si>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</si>
  <si>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</si>
  <si>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</si>
  <si>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</si>
  <si>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</si>
  <si>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</si>
  <si>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</si>
  <si>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</si>
  <si>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</si>
  <si>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</si>
  <si>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</si>
  <si>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And</t>
  </si>
  <si>
    <t>IBVS 6011</t>
  </si>
  <si>
    <t>II</t>
  </si>
  <si>
    <t>IBVS 6042</t>
  </si>
  <si>
    <t>V0779 And / GSC 3234-1318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</si>
</sst>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V0779 And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4.9765000003390014E-2</c:v>
                </c:pt>
                <c:pt idx="2">
                  <c:v>5.077500000334112E-2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3-44DB-9394-154A1CE233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3-44DB-9394-154A1CE233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3-44DB-9394-154A1CE233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73-44DB-9394-154A1CE233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73-44DB-9394-154A1CE233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73-44DB-9394-154A1CE233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73-44DB-9394-154A1CE233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3.7187489508616861E-2</c:v>
                </c:pt>
                <c:pt idx="1">
                  <c:v>4.9765000003390014E-2</c:v>
                </c:pt>
                <c:pt idx="2">
                  <c:v>5.077500000334112E-2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73-44DB-9394-154A1CE233D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14831.5</c:v>
                </c:pt>
                <c:pt idx="2">
                  <c:v>16022.5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73-44DB-9394-154A1CE2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463800"/>
        <c:axId val="1"/>
      </c:scatterChart>
      <c:valAx>
        <c:axId val="565463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463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BC04705-4DD9-B534-CB1C-483905032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C2" s="3"/>
      <c r="D2" s="3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51448.673999999999</v>
      </c>
      <c r="D7" s="30" t="s">
        <v>42</v>
      </c>
    </row>
    <row r="8" spans="1:7" x14ac:dyDescent="0.2">
      <c r="A8" t="s">
        <v>3</v>
      </c>
      <c r="C8" s="37">
        <v>0.29888999999999999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3.7187489508616861E-2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8.4802686813694842E-7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60319.588135648148</v>
      </c>
    </row>
    <row r="15" spans="1:7" x14ac:dyDescent="0.2">
      <c r="A15" s="12" t="s">
        <v>17</v>
      </c>
      <c r="B15" s="10"/>
      <c r="C15" s="13">
        <f ca="1">(C7+C11)+(C8+C12)*INT(MAX(F21:F3533))</f>
        <v>56237.540354575984</v>
      </c>
      <c r="D15" s="14" t="s">
        <v>39</v>
      </c>
      <c r="E15" s="15">
        <f ca="1">ROUND(2*(E14-$C$7)/$C$8,0)/2+E13</f>
        <v>29680.5</v>
      </c>
    </row>
    <row r="16" spans="1:7" x14ac:dyDescent="0.2">
      <c r="A16" s="16" t="s">
        <v>4</v>
      </c>
      <c r="B16" s="10"/>
      <c r="C16" s="17">
        <f ca="1">+C8+C12</f>
        <v>0.29889084802686811</v>
      </c>
      <c r="D16" s="14" t="s">
        <v>40</v>
      </c>
      <c r="E16" s="24">
        <f ca="1">ROUND(2*(E14-$C$15)/$C$16,0)/2+E13</f>
        <v>13658.5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45301.836835684298</v>
      </c>
    </row>
    <row r="18" spans="1:18" ht="14.25" thickTop="1" thickBot="1" x14ac:dyDescent="0.25">
      <c r="A18" s="16" t="s">
        <v>5</v>
      </c>
      <c r="B18" s="10"/>
      <c r="C18" s="19">
        <f ca="1">+C15</f>
        <v>56237.540354575984</v>
      </c>
      <c r="D18" s="20">
        <f ca="1">+C16</f>
        <v>0.29889084802686811</v>
      </c>
      <c r="E18" s="21" t="s">
        <v>35</v>
      </c>
    </row>
    <row r="19" spans="1:18" ht="13.5" thickTop="1" x14ac:dyDescent="0.2">
      <c r="A19" s="25" t="s">
        <v>36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v>51448.673999999999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3.7187489508616861E-2</v>
      </c>
      <c r="Q21" s="2">
        <f>+C21-15018.5</f>
        <v>36430.173999999999</v>
      </c>
    </row>
    <row r="22" spans="1:18" x14ac:dyDescent="0.2">
      <c r="A22" s="31" t="s">
        <v>44</v>
      </c>
      <c r="B22" s="32" t="s">
        <v>45</v>
      </c>
      <c r="C22" s="31">
        <v>55881.710800000001</v>
      </c>
      <c r="D22" s="31">
        <v>6.9999999999999999E-4</v>
      </c>
      <c r="E22">
        <f>+(C22-C$7)/C$8</f>
        <v>14831.66649938105</v>
      </c>
      <c r="F22">
        <f>ROUND(2*E22,0)/2</f>
        <v>14831.5</v>
      </c>
      <c r="G22">
        <f>+C22-(C$7+F22*C$8)</f>
        <v>4.9765000003390014E-2</v>
      </c>
      <c r="H22">
        <f>+G22</f>
        <v>4.9765000003390014E-2</v>
      </c>
      <c r="O22">
        <f ca="1">+C$11+C$12*$F22</f>
        <v>4.9765000003390014E-2</v>
      </c>
      <c r="Q22" s="2">
        <f>+C22-15018.5</f>
        <v>40863.210800000001</v>
      </c>
    </row>
    <row r="23" spans="1:18" x14ac:dyDescent="0.2">
      <c r="A23" s="33" t="s">
        <v>46</v>
      </c>
      <c r="B23" s="34" t="s">
        <v>45</v>
      </c>
      <c r="C23" s="35">
        <v>56237.6898</v>
      </c>
      <c r="D23" s="35">
        <v>5.0000000000000001E-4</v>
      </c>
      <c r="E23">
        <f>+(C23-C$7)/C$8</f>
        <v>16022.669878550641</v>
      </c>
      <c r="F23">
        <f>ROUND(2*E23,0)/2</f>
        <v>16022.5</v>
      </c>
      <c r="G23">
        <f>+C23-(C$7+F23*C$8)</f>
        <v>5.077500000334112E-2</v>
      </c>
      <c r="H23">
        <f>+G23</f>
        <v>5.077500000334112E-2</v>
      </c>
      <c r="O23">
        <f ca="1">+C$11+C$12*$F23</f>
        <v>5.077500000334112E-2</v>
      </c>
      <c r="Q23" s="2">
        <f>+C23-15018.5</f>
        <v>41219.1898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2024-01-10T01:06:54Z</dcterms:modified>
</cp:coreProperties>
</file>