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B85885A3-55C9-4B93-A86B-ABCEA958433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J21" i="1"/>
  <c r="E22" i="1"/>
  <c r="F22" i="1"/>
  <c r="G22" i="1"/>
  <c r="J22" i="1"/>
  <c r="E23" i="1"/>
  <c r="F23" i="1"/>
  <c r="G23" i="1"/>
  <c r="J23" i="1"/>
  <c r="E25" i="1"/>
  <c r="F25" i="1"/>
  <c r="G25" i="1"/>
  <c r="K25" i="1"/>
  <c r="E27" i="1"/>
  <c r="F27" i="1"/>
  <c r="G27" i="1"/>
  <c r="K27" i="1"/>
  <c r="E28" i="1"/>
  <c r="F28" i="1"/>
  <c r="G28" i="1"/>
  <c r="E29" i="1"/>
  <c r="F29" i="1"/>
  <c r="G29" i="1"/>
  <c r="K29" i="1"/>
  <c r="E30" i="1"/>
  <c r="F30" i="1"/>
  <c r="G30" i="1"/>
  <c r="K30" i="1"/>
  <c r="E31" i="1"/>
  <c r="F31" i="1"/>
  <c r="G31" i="1"/>
  <c r="K31" i="1"/>
  <c r="E32" i="1"/>
  <c r="F32" i="1"/>
  <c r="G32" i="1"/>
  <c r="K32" i="1"/>
  <c r="E33" i="1"/>
  <c r="F33" i="1"/>
  <c r="G33" i="1"/>
  <c r="K33" i="1"/>
  <c r="E34" i="1"/>
  <c r="F34" i="1"/>
  <c r="G34" i="1"/>
  <c r="K34" i="1"/>
  <c r="E35" i="1"/>
  <c r="F35" i="1"/>
  <c r="G35" i="1"/>
  <c r="K35" i="1"/>
  <c r="E36" i="1"/>
  <c r="F36" i="1"/>
  <c r="G36" i="1"/>
  <c r="K36" i="1"/>
  <c r="E37" i="1"/>
  <c r="F37" i="1"/>
  <c r="G37" i="1"/>
  <c r="K37" i="1"/>
  <c r="E38" i="1"/>
  <c r="F38" i="1"/>
  <c r="G38" i="1"/>
  <c r="K38" i="1"/>
  <c r="E26" i="1"/>
  <c r="F26" i="1"/>
  <c r="Q21" i="1"/>
  <c r="Q22" i="1"/>
  <c r="Q23" i="1"/>
  <c r="Q25" i="1"/>
  <c r="H15" i="2"/>
  <c r="B15" i="2"/>
  <c r="G15" i="2"/>
  <c r="C15" i="2"/>
  <c r="E15" i="2"/>
  <c r="D15" i="2"/>
  <c r="A15" i="2"/>
  <c r="H14" i="2"/>
  <c r="G14" i="2"/>
  <c r="D14" i="2"/>
  <c r="C14" i="2"/>
  <c r="E14" i="2"/>
  <c r="B14" i="2"/>
  <c r="A14" i="2"/>
  <c r="H13" i="2"/>
  <c r="G13" i="2"/>
  <c r="C13" i="2"/>
  <c r="E13" i="2"/>
  <c r="D13" i="2"/>
  <c r="B13" i="2"/>
  <c r="A13" i="2"/>
  <c r="H12" i="2"/>
  <c r="B12" i="2"/>
  <c r="G12" i="2"/>
  <c r="C12" i="2"/>
  <c r="E12" i="2"/>
  <c r="D12" i="2"/>
  <c r="A12" i="2"/>
  <c r="H11" i="2"/>
  <c r="B11" i="2"/>
  <c r="G11" i="2"/>
  <c r="C11" i="2"/>
  <c r="E11" i="2"/>
  <c r="D11" i="2"/>
  <c r="A11" i="2"/>
  <c r="F11" i="1"/>
  <c r="Q34" i="1"/>
  <c r="R26" i="1"/>
  <c r="Q26" i="1"/>
  <c r="Q27" i="1"/>
  <c r="K28" i="1"/>
  <c r="Q28" i="1"/>
  <c r="Q29" i="1"/>
  <c r="Q30" i="1"/>
  <c r="Q31" i="1"/>
  <c r="Q32" i="1"/>
  <c r="Q33" i="1"/>
  <c r="Q35" i="1"/>
  <c r="Q36" i="1"/>
  <c r="Q37" i="1"/>
  <c r="Q38" i="1"/>
  <c r="C24" i="1"/>
  <c r="E24" i="1"/>
  <c r="F24" i="1"/>
  <c r="A24" i="1"/>
  <c r="G11" i="1"/>
  <c r="E14" i="1"/>
  <c r="C17" i="1"/>
  <c r="Q24" i="1"/>
  <c r="G24" i="1"/>
  <c r="H24" i="1"/>
  <c r="C12" i="1"/>
  <c r="C16" i="1" l="1"/>
  <c r="D18" i="1" s="1"/>
  <c r="E15" i="1"/>
  <c r="C11" i="1"/>
  <c r="O26" i="1" l="1"/>
  <c r="S26" i="1" s="1"/>
  <c r="O35" i="1"/>
  <c r="S35" i="1" s="1"/>
  <c r="O38" i="1"/>
  <c r="S38" i="1" s="1"/>
  <c r="O34" i="1"/>
  <c r="S34" i="1" s="1"/>
  <c r="O33" i="1"/>
  <c r="S33" i="1" s="1"/>
  <c r="O24" i="1"/>
  <c r="S24" i="1" s="1"/>
  <c r="O28" i="1"/>
  <c r="S28" i="1" s="1"/>
  <c r="O37" i="1"/>
  <c r="S37" i="1" s="1"/>
  <c r="O36" i="1"/>
  <c r="S36" i="1" s="1"/>
  <c r="O30" i="1"/>
  <c r="S30" i="1" s="1"/>
  <c r="O22" i="1"/>
  <c r="S22" i="1" s="1"/>
  <c r="O25" i="1"/>
  <c r="S25" i="1" s="1"/>
  <c r="O27" i="1"/>
  <c r="S27" i="1" s="1"/>
  <c r="O21" i="1"/>
  <c r="S21" i="1" s="1"/>
  <c r="O29" i="1"/>
  <c r="S29" i="1" s="1"/>
  <c r="C15" i="1"/>
  <c r="O31" i="1"/>
  <c r="S31" i="1" s="1"/>
  <c r="O23" i="1"/>
  <c r="S23" i="1" s="1"/>
  <c r="O32" i="1"/>
  <c r="S32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<sst xmlns="http://schemas.openxmlformats.org/spreadsheetml/2006/main" count="143" uniqueCount="88">
  <si>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</si>
  <si>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</si>
  <si>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</si>
  <si>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</si>
  <si>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</si>
  <si>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</si>
  <si>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</si>
  <si>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</si>
  <si>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</si>
  <si>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</si>
  <si>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</si>
  <si>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</si>
  <si>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</si>
  <si>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</si>
  <si>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</si>
  <si>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</si>
  <si>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</si>
  <si>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</si>
  <si>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</si>
  <si>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</si>
  <si>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</si>
  <si>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</si>
  <si>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</si>
  <si>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</si>
  <si>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</si>
  <si>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</si>
  <si>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</si>
  <si>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</si>
  <si>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</si>
  <si>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</si>
  <si>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</si>
  <si>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</si>
  <si>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</si>
  <si>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</si>
  <si>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</si>
  <si>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</si>
  <si>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</si>
  <si>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V1243 Aql</t>
  </si>
  <si>
    <t>EA</t>
  </si>
  <si>
    <t>Aql</t>
  </si>
  <si>
    <t>Kreiner</t>
  </si>
  <si>
    <t>VSS_2013-01-28</t>
  </si>
  <si>
    <t>I</t>
  </si>
  <si>
    <t>II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</si>
  <si>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</si>
  <si>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</si>
  <si>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</si>
  <si>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</si>
  <si>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</si>
  <si>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</si>
  <si>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</si>
  <si>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</si>
  <si>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</si>
  <si>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</si>
  <si>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</si>
  <si>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</si>
  <si>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2451076.3868 </t>
  </si>
  <si>
    <t> 19.09.1998 21:16 </t>
  </si>
  <si>
    <t> -0.0037 </t>
  </si>
  <si>
    <t>E </t>
  </si>
  <si>
    <t>?</t>
  </si>
  <si>
    <t> R.Diethelm </t>
  </si>
  <si>
    <t> BBS 119 </t>
  </si>
  <si>
    <t>2451431.425 </t>
  </si>
  <si>
    <t> 09.09.1999 22:12 </t>
  </si>
  <si>
    <t> -0.005 </t>
  </si>
  <si>
    <t> BBS 121 </t>
  </si>
  <si>
    <t>2452120.4114 </t>
  </si>
  <si>
    <t> 29.07.2001 21:52 </t>
  </si>
  <si>
    <t> -0.0066 </t>
  </si>
  <si>
    <t> BBS 126 </t>
  </si>
  <si>
    <t>2454296.3491 </t>
  </si>
  <si>
    <t> 14.07.2007 20:22 </t>
  </si>
  <si>
    <t> -0.0051 </t>
  </si>
  <si>
    <t>C </t>
  </si>
  <si>
    <t>-I</t>
  </si>
  <si>
    <t> F.Agerer </t>
  </si>
  <si>
    <t>BAVM 193 </t>
  </si>
  <si>
    <t>2455418.4153 </t>
  </si>
  <si>
    <t> 09.08.2010 21:58 </t>
  </si>
  <si>
    <t>1598.5</t>
  </si>
  <si>
    <t> -0.0049 </t>
  </si>
  <si>
    <t>BAVM 215 </t>
  </si>
  <si>
    <t>s5</t>
  </si>
  <si>
    <t>s6</t>
  </si>
  <si>
    <t>s7</t>
  </si>
  <si>
    <t>V1243 Aql / GSC 0473-1639</t>
  </si>
  <si>
    <t>G0473-1639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</si>
</sst>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2" applyNumberFormat="0" applyFont="0" applyFill="0" applyAlignment="0" applyProtection="0"/>
  </cellStyleXfs>
  <cellXfs count="5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2" borderId="1" xfId="0" applyFont="1" applyFill="1" applyBorder="1" applyAlignment="1">
      <alignment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>
      <alignment vertical="top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9" fillId="3" borderId="12" xfId="7" applyFill="1" applyBorder="1" applyAlignment="1" applyProtection="1">
      <alignment horizontal="right" vertical="top" wrapText="1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V1243 Aql - O-C Diagr.</a:t>
            </a:r>
          </a:p>
        </c:rich>
      </c:tx>
      <c:layout>
        <c:manualLayout>
          <c:xMode val="edge"/>
          <c:yMode val="edge"/>
          <c:x val="0.3714285714285714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20300751879698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4.8000000000000001E-4</c:v>
                  </c:pt>
                  <c:pt idx="6">
                    <c:v>8.0000000000000007E-5</c:v>
                  </c:pt>
                  <c:pt idx="7">
                    <c:v>6.7000000000000002E-4</c:v>
                  </c:pt>
                  <c:pt idx="8">
                    <c:v>6.9999999999999994E-5</c:v>
                  </c:pt>
                  <c:pt idx="9">
                    <c:v>6.0000000000000002E-5</c:v>
                  </c:pt>
                  <c:pt idx="10">
                    <c:v>6.0000000000000002E-5</c:v>
                  </c:pt>
                  <c:pt idx="11">
                    <c:v>6.9999999999999994E-5</c:v>
                  </c:pt>
                  <c:pt idx="12">
                    <c:v>6.0000000000000002E-5</c:v>
                  </c:pt>
                  <c:pt idx="13">
                    <c:v>2.2000000000000001E-3</c:v>
                  </c:pt>
                  <c:pt idx="14">
                    <c:v>4.0000000000000003E-5</c:v>
                  </c:pt>
                  <c:pt idx="15">
                    <c:v>6.7000000000000002E-4</c:v>
                  </c:pt>
                  <c:pt idx="16">
                    <c:v>4.0000000000000003E-5</c:v>
                  </c:pt>
                  <c:pt idx="17">
                    <c:v>9.3999999999999997E-4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4.8000000000000001E-4</c:v>
                  </c:pt>
                  <c:pt idx="6">
                    <c:v>8.0000000000000007E-5</c:v>
                  </c:pt>
                  <c:pt idx="7">
                    <c:v>6.7000000000000002E-4</c:v>
                  </c:pt>
                  <c:pt idx="8">
                    <c:v>6.9999999999999994E-5</c:v>
                  </c:pt>
                  <c:pt idx="9">
                    <c:v>6.0000000000000002E-5</c:v>
                  </c:pt>
                  <c:pt idx="10">
                    <c:v>6.0000000000000002E-5</c:v>
                  </c:pt>
                  <c:pt idx="11">
                    <c:v>6.9999999999999994E-5</c:v>
                  </c:pt>
                  <c:pt idx="12">
                    <c:v>6.0000000000000002E-5</c:v>
                  </c:pt>
                  <c:pt idx="13">
                    <c:v>2.2000000000000001E-3</c:v>
                  </c:pt>
                  <c:pt idx="14">
                    <c:v>4.0000000000000003E-5</c:v>
                  </c:pt>
                  <c:pt idx="15">
                    <c:v>6.7000000000000002E-4</c:v>
                  </c:pt>
                  <c:pt idx="16">
                    <c:v>4.0000000000000003E-5</c:v>
                  </c:pt>
                  <c:pt idx="17">
                    <c:v>9.3999999999999997E-4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-2026</c:v>
                </c:pt>
                <c:pt idx="1">
                  <c:v>-1521</c:v>
                </c:pt>
                <c:pt idx="2">
                  <c:v>-541</c:v>
                </c:pt>
                <c:pt idx="3">
                  <c:v>0</c:v>
                </c:pt>
                <c:pt idx="4">
                  <c:v>2554</c:v>
                </c:pt>
                <c:pt idx="5">
                  <c:v>3647</c:v>
                </c:pt>
                <c:pt idx="6">
                  <c:v>3650</c:v>
                </c:pt>
                <c:pt idx="7">
                  <c:v>3704</c:v>
                </c:pt>
                <c:pt idx="8">
                  <c:v>3711</c:v>
                </c:pt>
                <c:pt idx="9">
                  <c:v>3976</c:v>
                </c:pt>
                <c:pt idx="10">
                  <c:v>3986</c:v>
                </c:pt>
                <c:pt idx="11">
                  <c:v>4033</c:v>
                </c:pt>
                <c:pt idx="12">
                  <c:v>4071</c:v>
                </c:pt>
                <c:pt idx="13">
                  <c:v>4150</c:v>
                </c:pt>
                <c:pt idx="14">
                  <c:v>4160</c:v>
                </c:pt>
                <c:pt idx="15">
                  <c:v>4177</c:v>
                </c:pt>
                <c:pt idx="16">
                  <c:v>4187</c:v>
                </c:pt>
                <c:pt idx="17">
                  <c:v>4214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0E-44E9-B800-CD41D0FC279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4.8000000000000001E-4</c:v>
                  </c:pt>
                  <c:pt idx="6">
                    <c:v>8.0000000000000007E-5</c:v>
                  </c:pt>
                  <c:pt idx="7">
                    <c:v>6.7000000000000002E-4</c:v>
                  </c:pt>
                  <c:pt idx="8">
                    <c:v>6.9999999999999994E-5</c:v>
                  </c:pt>
                  <c:pt idx="9">
                    <c:v>6.0000000000000002E-5</c:v>
                  </c:pt>
                  <c:pt idx="10">
                    <c:v>6.0000000000000002E-5</c:v>
                  </c:pt>
                  <c:pt idx="11">
                    <c:v>6.9999999999999994E-5</c:v>
                  </c:pt>
                  <c:pt idx="12">
                    <c:v>6.0000000000000002E-5</c:v>
                  </c:pt>
                  <c:pt idx="13">
                    <c:v>2.2000000000000001E-3</c:v>
                  </c:pt>
                  <c:pt idx="14">
                    <c:v>4.0000000000000003E-5</c:v>
                  </c:pt>
                  <c:pt idx="15">
                    <c:v>6.7000000000000002E-4</c:v>
                  </c:pt>
                  <c:pt idx="16">
                    <c:v>4.0000000000000003E-5</c:v>
                  </c:pt>
                  <c:pt idx="17">
                    <c:v>9.3999999999999997E-4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4.8000000000000001E-4</c:v>
                  </c:pt>
                  <c:pt idx="6">
                    <c:v>8.0000000000000007E-5</c:v>
                  </c:pt>
                  <c:pt idx="7">
                    <c:v>6.7000000000000002E-4</c:v>
                  </c:pt>
                  <c:pt idx="8">
                    <c:v>6.9999999999999994E-5</c:v>
                  </c:pt>
                  <c:pt idx="9">
                    <c:v>6.0000000000000002E-5</c:v>
                  </c:pt>
                  <c:pt idx="10">
                    <c:v>6.0000000000000002E-5</c:v>
                  </c:pt>
                  <c:pt idx="11">
                    <c:v>6.9999999999999994E-5</c:v>
                  </c:pt>
                  <c:pt idx="12">
                    <c:v>6.0000000000000002E-5</c:v>
                  </c:pt>
                  <c:pt idx="13">
                    <c:v>2.2000000000000001E-3</c:v>
                  </c:pt>
                  <c:pt idx="14">
                    <c:v>4.0000000000000003E-5</c:v>
                  </c:pt>
                  <c:pt idx="15">
                    <c:v>6.7000000000000002E-4</c:v>
                  </c:pt>
                  <c:pt idx="16">
                    <c:v>4.0000000000000003E-5</c:v>
                  </c:pt>
                  <c:pt idx="17">
                    <c:v>9.3999999999999997E-4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-2026</c:v>
                </c:pt>
                <c:pt idx="1">
                  <c:v>-1521</c:v>
                </c:pt>
                <c:pt idx="2">
                  <c:v>-541</c:v>
                </c:pt>
                <c:pt idx="3">
                  <c:v>0</c:v>
                </c:pt>
                <c:pt idx="4">
                  <c:v>2554</c:v>
                </c:pt>
                <c:pt idx="5">
                  <c:v>3647</c:v>
                </c:pt>
                <c:pt idx="6">
                  <c:v>3650</c:v>
                </c:pt>
                <c:pt idx="7">
                  <c:v>3704</c:v>
                </c:pt>
                <c:pt idx="8">
                  <c:v>3711</c:v>
                </c:pt>
                <c:pt idx="9">
                  <c:v>3976</c:v>
                </c:pt>
                <c:pt idx="10">
                  <c:v>3986</c:v>
                </c:pt>
                <c:pt idx="11">
                  <c:v>4033</c:v>
                </c:pt>
                <c:pt idx="12">
                  <c:v>4071</c:v>
                </c:pt>
                <c:pt idx="13">
                  <c:v>4150</c:v>
                </c:pt>
                <c:pt idx="14">
                  <c:v>4160</c:v>
                </c:pt>
                <c:pt idx="15">
                  <c:v>4177</c:v>
                </c:pt>
                <c:pt idx="16">
                  <c:v>4187</c:v>
                </c:pt>
                <c:pt idx="17">
                  <c:v>4214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10E-44E9-B800-CD41D0FC279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4.8000000000000001E-4</c:v>
                  </c:pt>
                  <c:pt idx="6">
                    <c:v>8.0000000000000007E-5</c:v>
                  </c:pt>
                  <c:pt idx="7">
                    <c:v>6.7000000000000002E-4</c:v>
                  </c:pt>
                  <c:pt idx="8">
                    <c:v>6.9999999999999994E-5</c:v>
                  </c:pt>
                  <c:pt idx="9">
                    <c:v>6.0000000000000002E-5</c:v>
                  </c:pt>
                  <c:pt idx="10">
                    <c:v>6.0000000000000002E-5</c:v>
                  </c:pt>
                  <c:pt idx="11">
                    <c:v>6.9999999999999994E-5</c:v>
                  </c:pt>
                  <c:pt idx="12">
                    <c:v>6.0000000000000002E-5</c:v>
                  </c:pt>
                  <c:pt idx="13">
                    <c:v>2.2000000000000001E-3</c:v>
                  </c:pt>
                  <c:pt idx="14">
                    <c:v>4.0000000000000003E-5</c:v>
                  </c:pt>
                  <c:pt idx="15">
                    <c:v>6.7000000000000002E-4</c:v>
                  </c:pt>
                  <c:pt idx="16">
                    <c:v>4.0000000000000003E-5</c:v>
                  </c:pt>
                  <c:pt idx="17">
                    <c:v>9.3999999999999997E-4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4.8000000000000001E-4</c:v>
                  </c:pt>
                  <c:pt idx="6">
                    <c:v>8.0000000000000007E-5</c:v>
                  </c:pt>
                  <c:pt idx="7">
                    <c:v>6.7000000000000002E-4</c:v>
                  </c:pt>
                  <c:pt idx="8">
                    <c:v>6.9999999999999994E-5</c:v>
                  </c:pt>
                  <c:pt idx="9">
                    <c:v>6.0000000000000002E-5</c:v>
                  </c:pt>
                  <c:pt idx="10">
                    <c:v>6.0000000000000002E-5</c:v>
                  </c:pt>
                  <c:pt idx="11">
                    <c:v>6.9999999999999994E-5</c:v>
                  </c:pt>
                  <c:pt idx="12">
                    <c:v>6.0000000000000002E-5</c:v>
                  </c:pt>
                  <c:pt idx="13">
                    <c:v>2.2000000000000001E-3</c:v>
                  </c:pt>
                  <c:pt idx="14">
                    <c:v>4.0000000000000003E-5</c:v>
                  </c:pt>
                  <c:pt idx="15">
                    <c:v>6.7000000000000002E-4</c:v>
                  </c:pt>
                  <c:pt idx="16">
                    <c:v>4.0000000000000003E-5</c:v>
                  </c:pt>
                  <c:pt idx="17">
                    <c:v>9.3999999999999997E-4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-2026</c:v>
                </c:pt>
                <c:pt idx="1">
                  <c:v>-1521</c:v>
                </c:pt>
                <c:pt idx="2">
                  <c:v>-541</c:v>
                </c:pt>
                <c:pt idx="3">
                  <c:v>0</c:v>
                </c:pt>
                <c:pt idx="4">
                  <c:v>2554</c:v>
                </c:pt>
                <c:pt idx="5">
                  <c:v>3647</c:v>
                </c:pt>
                <c:pt idx="6">
                  <c:v>3650</c:v>
                </c:pt>
                <c:pt idx="7">
                  <c:v>3704</c:v>
                </c:pt>
                <c:pt idx="8">
                  <c:v>3711</c:v>
                </c:pt>
                <c:pt idx="9">
                  <c:v>3976</c:v>
                </c:pt>
                <c:pt idx="10">
                  <c:v>3986</c:v>
                </c:pt>
                <c:pt idx="11">
                  <c:v>4033</c:v>
                </c:pt>
                <c:pt idx="12">
                  <c:v>4071</c:v>
                </c:pt>
                <c:pt idx="13">
                  <c:v>4150</c:v>
                </c:pt>
                <c:pt idx="14">
                  <c:v>4160</c:v>
                </c:pt>
                <c:pt idx="15">
                  <c:v>4177</c:v>
                </c:pt>
                <c:pt idx="16">
                  <c:v>4187</c:v>
                </c:pt>
                <c:pt idx="17">
                  <c:v>4214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0">
                  <c:v>2.4791999967419542E-3</c:v>
                </c:pt>
                <c:pt idx="1">
                  <c:v>8.3319999976083636E-4</c:v>
                </c:pt>
                <c:pt idx="2">
                  <c:v>-9.8280000383965671E-4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10E-44E9-B800-CD41D0FC279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4.8000000000000001E-4</c:v>
                  </c:pt>
                  <c:pt idx="6">
                    <c:v>8.0000000000000007E-5</c:v>
                  </c:pt>
                  <c:pt idx="7">
                    <c:v>6.7000000000000002E-4</c:v>
                  </c:pt>
                  <c:pt idx="8">
                    <c:v>6.9999999999999994E-5</c:v>
                  </c:pt>
                  <c:pt idx="9">
                    <c:v>6.0000000000000002E-5</c:v>
                  </c:pt>
                  <c:pt idx="10">
                    <c:v>6.0000000000000002E-5</c:v>
                  </c:pt>
                  <c:pt idx="11">
                    <c:v>6.9999999999999994E-5</c:v>
                  </c:pt>
                  <c:pt idx="12">
                    <c:v>6.0000000000000002E-5</c:v>
                  </c:pt>
                  <c:pt idx="13">
                    <c:v>2.2000000000000001E-3</c:v>
                  </c:pt>
                  <c:pt idx="14">
                    <c:v>4.0000000000000003E-5</c:v>
                  </c:pt>
                  <c:pt idx="15">
                    <c:v>6.7000000000000002E-4</c:v>
                  </c:pt>
                  <c:pt idx="16">
                    <c:v>4.0000000000000003E-5</c:v>
                  </c:pt>
                  <c:pt idx="17">
                    <c:v>9.3999999999999997E-4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4.8000000000000001E-4</c:v>
                  </c:pt>
                  <c:pt idx="6">
                    <c:v>8.0000000000000007E-5</c:v>
                  </c:pt>
                  <c:pt idx="7">
                    <c:v>6.7000000000000002E-4</c:v>
                  </c:pt>
                  <c:pt idx="8">
                    <c:v>6.9999999999999994E-5</c:v>
                  </c:pt>
                  <c:pt idx="9">
                    <c:v>6.0000000000000002E-5</c:v>
                  </c:pt>
                  <c:pt idx="10">
                    <c:v>6.0000000000000002E-5</c:v>
                  </c:pt>
                  <c:pt idx="11">
                    <c:v>6.9999999999999994E-5</c:v>
                  </c:pt>
                  <c:pt idx="12">
                    <c:v>6.0000000000000002E-5</c:v>
                  </c:pt>
                  <c:pt idx="13">
                    <c:v>2.2000000000000001E-3</c:v>
                  </c:pt>
                  <c:pt idx="14">
                    <c:v>4.0000000000000003E-5</c:v>
                  </c:pt>
                  <c:pt idx="15">
                    <c:v>6.7000000000000002E-4</c:v>
                  </c:pt>
                  <c:pt idx="16">
                    <c:v>4.0000000000000003E-5</c:v>
                  </c:pt>
                  <c:pt idx="17">
                    <c:v>9.3999999999999997E-4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-2026</c:v>
                </c:pt>
                <c:pt idx="1">
                  <c:v>-1521</c:v>
                </c:pt>
                <c:pt idx="2">
                  <c:v>-541</c:v>
                </c:pt>
                <c:pt idx="3">
                  <c:v>0</c:v>
                </c:pt>
                <c:pt idx="4">
                  <c:v>2554</c:v>
                </c:pt>
                <c:pt idx="5">
                  <c:v>3647</c:v>
                </c:pt>
                <c:pt idx="6">
                  <c:v>3650</c:v>
                </c:pt>
                <c:pt idx="7">
                  <c:v>3704</c:v>
                </c:pt>
                <c:pt idx="8">
                  <c:v>3711</c:v>
                </c:pt>
                <c:pt idx="9">
                  <c:v>3976</c:v>
                </c:pt>
                <c:pt idx="10">
                  <c:v>3986</c:v>
                </c:pt>
                <c:pt idx="11">
                  <c:v>4033</c:v>
                </c:pt>
                <c:pt idx="12">
                  <c:v>4071</c:v>
                </c:pt>
                <c:pt idx="13">
                  <c:v>4150</c:v>
                </c:pt>
                <c:pt idx="14">
                  <c:v>4160</c:v>
                </c:pt>
                <c:pt idx="15">
                  <c:v>4177</c:v>
                </c:pt>
                <c:pt idx="16">
                  <c:v>4187</c:v>
                </c:pt>
                <c:pt idx="17">
                  <c:v>4214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4">
                  <c:v>-5.5680000514257699E-4</c:v>
                </c:pt>
                <c:pt idx="6">
                  <c:v>-9.6000000485219061E-4</c:v>
                </c:pt>
                <c:pt idx="7">
                  <c:v>-1.2268000064068474E-3</c:v>
                </c:pt>
                <c:pt idx="8">
                  <c:v>-1.6712000069674104E-3</c:v>
                </c:pt>
                <c:pt idx="9">
                  <c:v>-1.6191999966395088E-3</c:v>
                </c:pt>
                <c:pt idx="10">
                  <c:v>-1.0412000046926551E-3</c:v>
                </c:pt>
                <c:pt idx="11">
                  <c:v>-5.3360000310931355E-4</c:v>
                </c:pt>
                <c:pt idx="12">
                  <c:v>-9.53200004005339E-4</c:v>
                </c:pt>
                <c:pt idx="13">
                  <c:v>-8.7999999959720299E-4</c:v>
                </c:pt>
                <c:pt idx="14">
                  <c:v>-1.5520000088145025E-3</c:v>
                </c:pt>
                <c:pt idx="15">
                  <c:v>-7.9840000398689881E-4</c:v>
                </c:pt>
                <c:pt idx="16">
                  <c:v>-1.200400001835078E-3</c:v>
                </c:pt>
                <c:pt idx="17">
                  <c:v>-8.6880000162636861E-4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10E-44E9-B800-CD41D0FC279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4.8000000000000001E-4</c:v>
                  </c:pt>
                  <c:pt idx="6">
                    <c:v>8.0000000000000007E-5</c:v>
                  </c:pt>
                  <c:pt idx="7">
                    <c:v>6.7000000000000002E-4</c:v>
                  </c:pt>
                  <c:pt idx="8">
                    <c:v>6.9999999999999994E-5</c:v>
                  </c:pt>
                  <c:pt idx="9">
                    <c:v>6.0000000000000002E-5</c:v>
                  </c:pt>
                  <c:pt idx="10">
                    <c:v>6.0000000000000002E-5</c:v>
                  </c:pt>
                  <c:pt idx="11">
                    <c:v>6.9999999999999994E-5</c:v>
                  </c:pt>
                  <c:pt idx="12">
                    <c:v>6.0000000000000002E-5</c:v>
                  </c:pt>
                  <c:pt idx="13">
                    <c:v>2.2000000000000001E-3</c:v>
                  </c:pt>
                  <c:pt idx="14">
                    <c:v>4.0000000000000003E-5</c:v>
                  </c:pt>
                  <c:pt idx="15">
                    <c:v>6.7000000000000002E-4</c:v>
                  </c:pt>
                  <c:pt idx="16">
                    <c:v>4.0000000000000003E-5</c:v>
                  </c:pt>
                  <c:pt idx="17">
                    <c:v>9.3999999999999997E-4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4.8000000000000001E-4</c:v>
                  </c:pt>
                  <c:pt idx="6">
                    <c:v>8.0000000000000007E-5</c:v>
                  </c:pt>
                  <c:pt idx="7">
                    <c:v>6.7000000000000002E-4</c:v>
                  </c:pt>
                  <c:pt idx="8">
                    <c:v>6.9999999999999994E-5</c:v>
                  </c:pt>
                  <c:pt idx="9">
                    <c:v>6.0000000000000002E-5</c:v>
                  </c:pt>
                  <c:pt idx="10">
                    <c:v>6.0000000000000002E-5</c:v>
                  </c:pt>
                  <c:pt idx="11">
                    <c:v>6.9999999999999994E-5</c:v>
                  </c:pt>
                  <c:pt idx="12">
                    <c:v>6.0000000000000002E-5</c:v>
                  </c:pt>
                  <c:pt idx="13">
                    <c:v>2.2000000000000001E-3</c:v>
                  </c:pt>
                  <c:pt idx="14">
                    <c:v>4.0000000000000003E-5</c:v>
                  </c:pt>
                  <c:pt idx="15">
                    <c:v>6.7000000000000002E-4</c:v>
                  </c:pt>
                  <c:pt idx="16">
                    <c:v>4.0000000000000003E-5</c:v>
                  </c:pt>
                  <c:pt idx="17">
                    <c:v>9.3999999999999997E-4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-2026</c:v>
                </c:pt>
                <c:pt idx="1">
                  <c:v>-1521</c:v>
                </c:pt>
                <c:pt idx="2">
                  <c:v>-541</c:v>
                </c:pt>
                <c:pt idx="3">
                  <c:v>0</c:v>
                </c:pt>
                <c:pt idx="4">
                  <c:v>2554</c:v>
                </c:pt>
                <c:pt idx="5">
                  <c:v>3647</c:v>
                </c:pt>
                <c:pt idx="6">
                  <c:v>3650</c:v>
                </c:pt>
                <c:pt idx="7">
                  <c:v>3704</c:v>
                </c:pt>
                <c:pt idx="8">
                  <c:v>3711</c:v>
                </c:pt>
                <c:pt idx="9">
                  <c:v>3976</c:v>
                </c:pt>
                <c:pt idx="10">
                  <c:v>3986</c:v>
                </c:pt>
                <c:pt idx="11">
                  <c:v>4033</c:v>
                </c:pt>
                <c:pt idx="12">
                  <c:v>4071</c:v>
                </c:pt>
                <c:pt idx="13">
                  <c:v>4150</c:v>
                </c:pt>
                <c:pt idx="14">
                  <c:v>4160</c:v>
                </c:pt>
                <c:pt idx="15">
                  <c:v>4177</c:v>
                </c:pt>
                <c:pt idx="16">
                  <c:v>4187</c:v>
                </c:pt>
                <c:pt idx="17">
                  <c:v>4214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10E-44E9-B800-CD41D0FC279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4.8000000000000001E-4</c:v>
                  </c:pt>
                  <c:pt idx="6">
                    <c:v>8.0000000000000007E-5</c:v>
                  </c:pt>
                  <c:pt idx="7">
                    <c:v>6.7000000000000002E-4</c:v>
                  </c:pt>
                  <c:pt idx="8">
                    <c:v>6.9999999999999994E-5</c:v>
                  </c:pt>
                  <c:pt idx="9">
                    <c:v>6.0000000000000002E-5</c:v>
                  </c:pt>
                  <c:pt idx="10">
                    <c:v>6.0000000000000002E-5</c:v>
                  </c:pt>
                  <c:pt idx="11">
                    <c:v>6.9999999999999994E-5</c:v>
                  </c:pt>
                  <c:pt idx="12">
                    <c:v>6.0000000000000002E-5</c:v>
                  </c:pt>
                  <c:pt idx="13">
                    <c:v>2.2000000000000001E-3</c:v>
                  </c:pt>
                  <c:pt idx="14">
                    <c:v>4.0000000000000003E-5</c:v>
                  </c:pt>
                  <c:pt idx="15">
                    <c:v>6.7000000000000002E-4</c:v>
                  </c:pt>
                  <c:pt idx="16">
                    <c:v>4.0000000000000003E-5</c:v>
                  </c:pt>
                  <c:pt idx="17">
                    <c:v>9.3999999999999997E-4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4.8000000000000001E-4</c:v>
                  </c:pt>
                  <c:pt idx="6">
                    <c:v>8.0000000000000007E-5</c:v>
                  </c:pt>
                  <c:pt idx="7">
                    <c:v>6.7000000000000002E-4</c:v>
                  </c:pt>
                  <c:pt idx="8">
                    <c:v>6.9999999999999994E-5</c:v>
                  </c:pt>
                  <c:pt idx="9">
                    <c:v>6.0000000000000002E-5</c:v>
                  </c:pt>
                  <c:pt idx="10">
                    <c:v>6.0000000000000002E-5</c:v>
                  </c:pt>
                  <c:pt idx="11">
                    <c:v>6.9999999999999994E-5</c:v>
                  </c:pt>
                  <c:pt idx="12">
                    <c:v>6.0000000000000002E-5</c:v>
                  </c:pt>
                  <c:pt idx="13">
                    <c:v>2.2000000000000001E-3</c:v>
                  </c:pt>
                  <c:pt idx="14">
                    <c:v>4.0000000000000003E-5</c:v>
                  </c:pt>
                  <c:pt idx="15">
                    <c:v>6.7000000000000002E-4</c:v>
                  </c:pt>
                  <c:pt idx="16">
                    <c:v>4.0000000000000003E-5</c:v>
                  </c:pt>
                  <c:pt idx="17">
                    <c:v>9.3999999999999997E-4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-2026</c:v>
                </c:pt>
                <c:pt idx="1">
                  <c:v>-1521</c:v>
                </c:pt>
                <c:pt idx="2">
                  <c:v>-541</c:v>
                </c:pt>
                <c:pt idx="3">
                  <c:v>0</c:v>
                </c:pt>
                <c:pt idx="4">
                  <c:v>2554</c:v>
                </c:pt>
                <c:pt idx="5">
                  <c:v>3647</c:v>
                </c:pt>
                <c:pt idx="6">
                  <c:v>3650</c:v>
                </c:pt>
                <c:pt idx="7">
                  <c:v>3704</c:v>
                </c:pt>
                <c:pt idx="8">
                  <c:v>3711</c:v>
                </c:pt>
                <c:pt idx="9">
                  <c:v>3976</c:v>
                </c:pt>
                <c:pt idx="10">
                  <c:v>3986</c:v>
                </c:pt>
                <c:pt idx="11">
                  <c:v>4033</c:v>
                </c:pt>
                <c:pt idx="12">
                  <c:v>4071</c:v>
                </c:pt>
                <c:pt idx="13">
                  <c:v>4150</c:v>
                </c:pt>
                <c:pt idx="14">
                  <c:v>4160</c:v>
                </c:pt>
                <c:pt idx="15">
                  <c:v>4177</c:v>
                </c:pt>
                <c:pt idx="16">
                  <c:v>4187</c:v>
                </c:pt>
                <c:pt idx="17">
                  <c:v>4214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10E-44E9-B800-CD41D0FC279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4.8000000000000001E-4</c:v>
                  </c:pt>
                  <c:pt idx="6">
                    <c:v>8.0000000000000007E-5</c:v>
                  </c:pt>
                  <c:pt idx="7">
                    <c:v>6.7000000000000002E-4</c:v>
                  </c:pt>
                  <c:pt idx="8">
                    <c:v>6.9999999999999994E-5</c:v>
                  </c:pt>
                  <c:pt idx="9">
                    <c:v>6.0000000000000002E-5</c:v>
                  </c:pt>
                  <c:pt idx="10">
                    <c:v>6.0000000000000002E-5</c:v>
                  </c:pt>
                  <c:pt idx="11">
                    <c:v>6.9999999999999994E-5</c:v>
                  </c:pt>
                  <c:pt idx="12">
                    <c:v>6.0000000000000002E-5</c:v>
                  </c:pt>
                  <c:pt idx="13">
                    <c:v>2.2000000000000001E-3</c:v>
                  </c:pt>
                  <c:pt idx="14">
                    <c:v>4.0000000000000003E-5</c:v>
                  </c:pt>
                  <c:pt idx="15">
                    <c:v>6.7000000000000002E-4</c:v>
                  </c:pt>
                  <c:pt idx="16">
                    <c:v>4.0000000000000003E-5</c:v>
                  </c:pt>
                  <c:pt idx="17">
                    <c:v>9.3999999999999997E-4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4.8000000000000001E-4</c:v>
                  </c:pt>
                  <c:pt idx="6">
                    <c:v>8.0000000000000007E-5</c:v>
                  </c:pt>
                  <c:pt idx="7">
                    <c:v>6.7000000000000002E-4</c:v>
                  </c:pt>
                  <c:pt idx="8">
                    <c:v>6.9999999999999994E-5</c:v>
                  </c:pt>
                  <c:pt idx="9">
                    <c:v>6.0000000000000002E-5</c:v>
                  </c:pt>
                  <c:pt idx="10">
                    <c:v>6.0000000000000002E-5</c:v>
                  </c:pt>
                  <c:pt idx="11">
                    <c:v>6.9999999999999994E-5</c:v>
                  </c:pt>
                  <c:pt idx="12">
                    <c:v>6.0000000000000002E-5</c:v>
                  </c:pt>
                  <c:pt idx="13">
                    <c:v>2.2000000000000001E-3</c:v>
                  </c:pt>
                  <c:pt idx="14">
                    <c:v>4.0000000000000003E-5</c:v>
                  </c:pt>
                  <c:pt idx="15">
                    <c:v>6.7000000000000002E-4</c:v>
                  </c:pt>
                  <c:pt idx="16">
                    <c:v>4.0000000000000003E-5</c:v>
                  </c:pt>
                  <c:pt idx="17">
                    <c:v>9.3999999999999997E-4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-2026</c:v>
                </c:pt>
                <c:pt idx="1">
                  <c:v>-1521</c:v>
                </c:pt>
                <c:pt idx="2">
                  <c:v>-541</c:v>
                </c:pt>
                <c:pt idx="3">
                  <c:v>0</c:v>
                </c:pt>
                <c:pt idx="4">
                  <c:v>2554</c:v>
                </c:pt>
                <c:pt idx="5">
                  <c:v>3647</c:v>
                </c:pt>
                <c:pt idx="6">
                  <c:v>3650</c:v>
                </c:pt>
                <c:pt idx="7">
                  <c:v>3704</c:v>
                </c:pt>
                <c:pt idx="8">
                  <c:v>3711</c:v>
                </c:pt>
                <c:pt idx="9">
                  <c:v>3976</c:v>
                </c:pt>
                <c:pt idx="10">
                  <c:v>3986</c:v>
                </c:pt>
                <c:pt idx="11">
                  <c:v>4033</c:v>
                </c:pt>
                <c:pt idx="12">
                  <c:v>4071</c:v>
                </c:pt>
                <c:pt idx="13">
                  <c:v>4150</c:v>
                </c:pt>
                <c:pt idx="14">
                  <c:v>4160</c:v>
                </c:pt>
                <c:pt idx="15">
                  <c:v>4177</c:v>
                </c:pt>
                <c:pt idx="16">
                  <c:v>4187</c:v>
                </c:pt>
                <c:pt idx="17">
                  <c:v>4214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10E-44E9-B800-CD41D0FC279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-2026</c:v>
                </c:pt>
                <c:pt idx="1">
                  <c:v>-1521</c:v>
                </c:pt>
                <c:pt idx="2">
                  <c:v>-541</c:v>
                </c:pt>
                <c:pt idx="3">
                  <c:v>0</c:v>
                </c:pt>
                <c:pt idx="4">
                  <c:v>2554</c:v>
                </c:pt>
                <c:pt idx="5">
                  <c:v>3647</c:v>
                </c:pt>
                <c:pt idx="6">
                  <c:v>3650</c:v>
                </c:pt>
                <c:pt idx="7">
                  <c:v>3704</c:v>
                </c:pt>
                <c:pt idx="8">
                  <c:v>3711</c:v>
                </c:pt>
                <c:pt idx="9">
                  <c:v>3976</c:v>
                </c:pt>
                <c:pt idx="10">
                  <c:v>3986</c:v>
                </c:pt>
                <c:pt idx="11">
                  <c:v>4033</c:v>
                </c:pt>
                <c:pt idx="12">
                  <c:v>4071</c:v>
                </c:pt>
                <c:pt idx="13">
                  <c:v>4150</c:v>
                </c:pt>
                <c:pt idx="14">
                  <c:v>4160</c:v>
                </c:pt>
                <c:pt idx="15">
                  <c:v>4177</c:v>
                </c:pt>
                <c:pt idx="16">
                  <c:v>4187</c:v>
                </c:pt>
                <c:pt idx="17">
                  <c:v>4214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1.0537043442383079E-3</c:v>
                </c:pt>
                <c:pt idx="1">
                  <c:v>8.699620601666469E-4</c:v>
                </c:pt>
                <c:pt idx="2">
                  <c:v>5.1339287523550256E-4</c:v>
                </c:pt>
                <c:pt idx="3">
                  <c:v>3.1655213130922803E-4</c:v>
                </c:pt>
                <c:pt idx="4">
                  <c:v>-6.1271082615418264E-4</c:v>
                </c:pt>
                <c:pt idx="5">
                  <c:v>-1.0103946211845304E-3</c:v>
                </c:pt>
                <c:pt idx="6">
                  <c:v>-1.0114861595057483E-3</c:v>
                </c:pt>
                <c:pt idx="7">
                  <c:v>-1.0311338492876685E-3</c:v>
                </c:pt>
                <c:pt idx="8">
                  <c:v>-1.0336807720371763E-3</c:v>
                </c:pt>
                <c:pt idx="9">
                  <c:v>-1.1300999904114146E-3</c:v>
                </c:pt>
                <c:pt idx="10">
                  <c:v>-1.1337384514821403E-3</c:v>
                </c:pt>
                <c:pt idx="11">
                  <c:v>-1.1508392185145527E-3</c:v>
                </c:pt>
                <c:pt idx="12">
                  <c:v>-1.1646653705833111E-3</c:v>
                </c:pt>
                <c:pt idx="13">
                  <c:v>-1.1934092130420461E-3</c:v>
                </c:pt>
                <c:pt idx="14">
                  <c:v>-1.1970476741127722E-3</c:v>
                </c:pt>
                <c:pt idx="15">
                  <c:v>-1.2032330579330062E-3</c:v>
                </c:pt>
                <c:pt idx="16">
                  <c:v>-1.2068715190037323E-3</c:v>
                </c:pt>
                <c:pt idx="17">
                  <c:v>-1.2166953638946924E-3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10E-44E9-B800-CD41D0FC279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-2026</c:v>
                </c:pt>
                <c:pt idx="1">
                  <c:v>-1521</c:v>
                </c:pt>
                <c:pt idx="2">
                  <c:v>-541</c:v>
                </c:pt>
                <c:pt idx="3">
                  <c:v>0</c:v>
                </c:pt>
                <c:pt idx="4">
                  <c:v>2554</c:v>
                </c:pt>
                <c:pt idx="5">
                  <c:v>3647</c:v>
                </c:pt>
                <c:pt idx="6">
                  <c:v>3650</c:v>
                </c:pt>
                <c:pt idx="7">
                  <c:v>3704</c:v>
                </c:pt>
                <c:pt idx="8">
                  <c:v>3711</c:v>
                </c:pt>
                <c:pt idx="9">
                  <c:v>3976</c:v>
                </c:pt>
                <c:pt idx="10">
                  <c:v>3986</c:v>
                </c:pt>
                <c:pt idx="11">
                  <c:v>4033</c:v>
                </c:pt>
                <c:pt idx="12">
                  <c:v>4071</c:v>
                </c:pt>
                <c:pt idx="13">
                  <c:v>4150</c:v>
                </c:pt>
                <c:pt idx="14">
                  <c:v>4160</c:v>
                </c:pt>
                <c:pt idx="15">
                  <c:v>4177</c:v>
                </c:pt>
                <c:pt idx="16">
                  <c:v>4187</c:v>
                </c:pt>
                <c:pt idx="17">
                  <c:v>4214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  <c:pt idx="5">
                  <c:v>2.3207599995657802E-2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10E-44E9-B800-CD41D0FC2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723840"/>
        <c:axId val="1"/>
      </c:scatterChart>
      <c:valAx>
        <c:axId val="613723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5.0000000000000001E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7238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706766917293233"/>
          <c:y val="0.92375366568914952"/>
          <c:w val="0.6962406015037594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V1243 Aql - O-C Diagr.</a:t>
            </a:r>
          </a:p>
        </c:rich>
      </c:tx>
      <c:layout>
        <c:manualLayout>
          <c:xMode val="edge"/>
          <c:yMode val="edge"/>
          <c:x val="0.3708713437847295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64285180129124"/>
          <c:y val="0.14035127795846455"/>
          <c:w val="0.8123135034157742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4.8000000000000001E-4</c:v>
                  </c:pt>
                  <c:pt idx="6">
                    <c:v>8.0000000000000007E-5</c:v>
                  </c:pt>
                  <c:pt idx="7">
                    <c:v>6.7000000000000002E-4</c:v>
                  </c:pt>
                  <c:pt idx="8">
                    <c:v>6.9999999999999994E-5</c:v>
                  </c:pt>
                  <c:pt idx="9">
                    <c:v>6.0000000000000002E-5</c:v>
                  </c:pt>
                  <c:pt idx="10">
                    <c:v>6.0000000000000002E-5</c:v>
                  </c:pt>
                  <c:pt idx="11">
                    <c:v>6.9999999999999994E-5</c:v>
                  </c:pt>
                  <c:pt idx="12">
                    <c:v>6.0000000000000002E-5</c:v>
                  </c:pt>
                  <c:pt idx="13">
                    <c:v>2.2000000000000001E-3</c:v>
                  </c:pt>
                  <c:pt idx="14">
                    <c:v>4.0000000000000003E-5</c:v>
                  </c:pt>
                  <c:pt idx="15">
                    <c:v>6.7000000000000002E-4</c:v>
                  </c:pt>
                  <c:pt idx="16">
                    <c:v>4.0000000000000003E-5</c:v>
                  </c:pt>
                  <c:pt idx="17">
                    <c:v>9.3999999999999997E-4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4.8000000000000001E-4</c:v>
                  </c:pt>
                  <c:pt idx="6">
                    <c:v>8.0000000000000007E-5</c:v>
                  </c:pt>
                  <c:pt idx="7">
                    <c:v>6.7000000000000002E-4</c:v>
                  </c:pt>
                  <c:pt idx="8">
                    <c:v>6.9999999999999994E-5</c:v>
                  </c:pt>
                  <c:pt idx="9">
                    <c:v>6.0000000000000002E-5</c:v>
                  </c:pt>
                  <c:pt idx="10">
                    <c:v>6.0000000000000002E-5</c:v>
                  </c:pt>
                  <c:pt idx="11">
                    <c:v>6.9999999999999994E-5</c:v>
                  </c:pt>
                  <c:pt idx="12">
                    <c:v>6.0000000000000002E-5</c:v>
                  </c:pt>
                  <c:pt idx="13">
                    <c:v>2.2000000000000001E-3</c:v>
                  </c:pt>
                  <c:pt idx="14">
                    <c:v>4.0000000000000003E-5</c:v>
                  </c:pt>
                  <c:pt idx="15">
                    <c:v>6.7000000000000002E-4</c:v>
                  </c:pt>
                  <c:pt idx="16">
                    <c:v>4.0000000000000003E-5</c:v>
                  </c:pt>
                  <c:pt idx="17">
                    <c:v>9.3999999999999997E-4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-2026</c:v>
                </c:pt>
                <c:pt idx="1">
                  <c:v>-1521</c:v>
                </c:pt>
                <c:pt idx="2">
                  <c:v>-541</c:v>
                </c:pt>
                <c:pt idx="3">
                  <c:v>0</c:v>
                </c:pt>
                <c:pt idx="4">
                  <c:v>2554</c:v>
                </c:pt>
                <c:pt idx="5">
                  <c:v>3647</c:v>
                </c:pt>
                <c:pt idx="6">
                  <c:v>3650</c:v>
                </c:pt>
                <c:pt idx="7">
                  <c:v>3704</c:v>
                </c:pt>
                <c:pt idx="8">
                  <c:v>3711</c:v>
                </c:pt>
                <c:pt idx="9">
                  <c:v>3976</c:v>
                </c:pt>
                <c:pt idx="10">
                  <c:v>3986</c:v>
                </c:pt>
                <c:pt idx="11">
                  <c:v>4033</c:v>
                </c:pt>
                <c:pt idx="12">
                  <c:v>4071</c:v>
                </c:pt>
                <c:pt idx="13">
                  <c:v>4150</c:v>
                </c:pt>
                <c:pt idx="14">
                  <c:v>4160</c:v>
                </c:pt>
                <c:pt idx="15">
                  <c:v>4177</c:v>
                </c:pt>
                <c:pt idx="16">
                  <c:v>4187</c:v>
                </c:pt>
                <c:pt idx="17">
                  <c:v>4214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BB-4EF4-9690-21D09C67AAC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4.8000000000000001E-4</c:v>
                  </c:pt>
                  <c:pt idx="6">
                    <c:v>8.0000000000000007E-5</c:v>
                  </c:pt>
                  <c:pt idx="7">
                    <c:v>6.7000000000000002E-4</c:v>
                  </c:pt>
                  <c:pt idx="8">
                    <c:v>6.9999999999999994E-5</c:v>
                  </c:pt>
                  <c:pt idx="9">
                    <c:v>6.0000000000000002E-5</c:v>
                  </c:pt>
                  <c:pt idx="10">
                    <c:v>6.0000000000000002E-5</c:v>
                  </c:pt>
                  <c:pt idx="11">
                    <c:v>6.9999999999999994E-5</c:v>
                  </c:pt>
                  <c:pt idx="12">
                    <c:v>6.0000000000000002E-5</c:v>
                  </c:pt>
                  <c:pt idx="13">
                    <c:v>2.2000000000000001E-3</c:v>
                  </c:pt>
                  <c:pt idx="14">
                    <c:v>4.0000000000000003E-5</c:v>
                  </c:pt>
                  <c:pt idx="15">
                    <c:v>6.7000000000000002E-4</c:v>
                  </c:pt>
                  <c:pt idx="16">
                    <c:v>4.0000000000000003E-5</c:v>
                  </c:pt>
                  <c:pt idx="17">
                    <c:v>9.3999999999999997E-4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4.8000000000000001E-4</c:v>
                  </c:pt>
                  <c:pt idx="6">
                    <c:v>8.0000000000000007E-5</c:v>
                  </c:pt>
                  <c:pt idx="7">
                    <c:v>6.7000000000000002E-4</c:v>
                  </c:pt>
                  <c:pt idx="8">
                    <c:v>6.9999999999999994E-5</c:v>
                  </c:pt>
                  <c:pt idx="9">
                    <c:v>6.0000000000000002E-5</c:v>
                  </c:pt>
                  <c:pt idx="10">
                    <c:v>6.0000000000000002E-5</c:v>
                  </c:pt>
                  <c:pt idx="11">
                    <c:v>6.9999999999999994E-5</c:v>
                  </c:pt>
                  <c:pt idx="12">
                    <c:v>6.0000000000000002E-5</c:v>
                  </c:pt>
                  <c:pt idx="13">
                    <c:v>2.2000000000000001E-3</c:v>
                  </c:pt>
                  <c:pt idx="14">
                    <c:v>4.0000000000000003E-5</c:v>
                  </c:pt>
                  <c:pt idx="15">
                    <c:v>6.7000000000000002E-4</c:v>
                  </c:pt>
                  <c:pt idx="16">
                    <c:v>4.0000000000000003E-5</c:v>
                  </c:pt>
                  <c:pt idx="17">
                    <c:v>9.3999999999999997E-4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-2026</c:v>
                </c:pt>
                <c:pt idx="1">
                  <c:v>-1521</c:v>
                </c:pt>
                <c:pt idx="2">
                  <c:v>-541</c:v>
                </c:pt>
                <c:pt idx="3">
                  <c:v>0</c:v>
                </c:pt>
                <c:pt idx="4">
                  <c:v>2554</c:v>
                </c:pt>
                <c:pt idx="5">
                  <c:v>3647</c:v>
                </c:pt>
                <c:pt idx="6">
                  <c:v>3650</c:v>
                </c:pt>
                <c:pt idx="7">
                  <c:v>3704</c:v>
                </c:pt>
                <c:pt idx="8">
                  <c:v>3711</c:v>
                </c:pt>
                <c:pt idx="9">
                  <c:v>3976</c:v>
                </c:pt>
                <c:pt idx="10">
                  <c:v>3986</c:v>
                </c:pt>
                <c:pt idx="11">
                  <c:v>4033</c:v>
                </c:pt>
                <c:pt idx="12">
                  <c:v>4071</c:v>
                </c:pt>
                <c:pt idx="13">
                  <c:v>4150</c:v>
                </c:pt>
                <c:pt idx="14">
                  <c:v>4160</c:v>
                </c:pt>
                <c:pt idx="15">
                  <c:v>4177</c:v>
                </c:pt>
                <c:pt idx="16">
                  <c:v>4187</c:v>
                </c:pt>
                <c:pt idx="17">
                  <c:v>4214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BB-4EF4-9690-21D09C67AAC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4.8000000000000001E-4</c:v>
                  </c:pt>
                  <c:pt idx="6">
                    <c:v>8.0000000000000007E-5</c:v>
                  </c:pt>
                  <c:pt idx="7">
                    <c:v>6.7000000000000002E-4</c:v>
                  </c:pt>
                  <c:pt idx="8">
                    <c:v>6.9999999999999994E-5</c:v>
                  </c:pt>
                  <c:pt idx="9">
                    <c:v>6.0000000000000002E-5</c:v>
                  </c:pt>
                  <c:pt idx="10">
                    <c:v>6.0000000000000002E-5</c:v>
                  </c:pt>
                  <c:pt idx="11">
                    <c:v>6.9999999999999994E-5</c:v>
                  </c:pt>
                  <c:pt idx="12">
                    <c:v>6.0000000000000002E-5</c:v>
                  </c:pt>
                  <c:pt idx="13">
                    <c:v>2.2000000000000001E-3</c:v>
                  </c:pt>
                  <c:pt idx="14">
                    <c:v>4.0000000000000003E-5</c:v>
                  </c:pt>
                  <c:pt idx="15">
                    <c:v>6.7000000000000002E-4</c:v>
                  </c:pt>
                  <c:pt idx="16">
                    <c:v>4.0000000000000003E-5</c:v>
                  </c:pt>
                  <c:pt idx="17">
                    <c:v>9.3999999999999997E-4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4.8000000000000001E-4</c:v>
                  </c:pt>
                  <c:pt idx="6">
                    <c:v>8.0000000000000007E-5</c:v>
                  </c:pt>
                  <c:pt idx="7">
                    <c:v>6.7000000000000002E-4</c:v>
                  </c:pt>
                  <c:pt idx="8">
                    <c:v>6.9999999999999994E-5</c:v>
                  </c:pt>
                  <c:pt idx="9">
                    <c:v>6.0000000000000002E-5</c:v>
                  </c:pt>
                  <c:pt idx="10">
                    <c:v>6.0000000000000002E-5</c:v>
                  </c:pt>
                  <c:pt idx="11">
                    <c:v>6.9999999999999994E-5</c:v>
                  </c:pt>
                  <c:pt idx="12">
                    <c:v>6.0000000000000002E-5</c:v>
                  </c:pt>
                  <c:pt idx="13">
                    <c:v>2.2000000000000001E-3</c:v>
                  </c:pt>
                  <c:pt idx="14">
                    <c:v>4.0000000000000003E-5</c:v>
                  </c:pt>
                  <c:pt idx="15">
                    <c:v>6.7000000000000002E-4</c:v>
                  </c:pt>
                  <c:pt idx="16">
                    <c:v>4.0000000000000003E-5</c:v>
                  </c:pt>
                  <c:pt idx="17">
                    <c:v>9.3999999999999997E-4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-2026</c:v>
                </c:pt>
                <c:pt idx="1">
                  <c:v>-1521</c:v>
                </c:pt>
                <c:pt idx="2">
                  <c:v>-541</c:v>
                </c:pt>
                <c:pt idx="3">
                  <c:v>0</c:v>
                </c:pt>
                <c:pt idx="4">
                  <c:v>2554</c:v>
                </c:pt>
                <c:pt idx="5">
                  <c:v>3647</c:v>
                </c:pt>
                <c:pt idx="6">
                  <c:v>3650</c:v>
                </c:pt>
                <c:pt idx="7">
                  <c:v>3704</c:v>
                </c:pt>
                <c:pt idx="8">
                  <c:v>3711</c:v>
                </c:pt>
                <c:pt idx="9">
                  <c:v>3976</c:v>
                </c:pt>
                <c:pt idx="10">
                  <c:v>3986</c:v>
                </c:pt>
                <c:pt idx="11">
                  <c:v>4033</c:v>
                </c:pt>
                <c:pt idx="12">
                  <c:v>4071</c:v>
                </c:pt>
                <c:pt idx="13">
                  <c:v>4150</c:v>
                </c:pt>
                <c:pt idx="14">
                  <c:v>4160</c:v>
                </c:pt>
                <c:pt idx="15">
                  <c:v>4177</c:v>
                </c:pt>
                <c:pt idx="16">
                  <c:v>4187</c:v>
                </c:pt>
                <c:pt idx="17">
                  <c:v>4214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0">
                  <c:v>2.4791999967419542E-3</c:v>
                </c:pt>
                <c:pt idx="1">
                  <c:v>8.3319999976083636E-4</c:v>
                </c:pt>
                <c:pt idx="2">
                  <c:v>-9.8280000383965671E-4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CBB-4EF4-9690-21D09C67AAC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4.8000000000000001E-4</c:v>
                  </c:pt>
                  <c:pt idx="6">
                    <c:v>8.0000000000000007E-5</c:v>
                  </c:pt>
                  <c:pt idx="7">
                    <c:v>6.7000000000000002E-4</c:v>
                  </c:pt>
                  <c:pt idx="8">
                    <c:v>6.9999999999999994E-5</c:v>
                  </c:pt>
                  <c:pt idx="9">
                    <c:v>6.0000000000000002E-5</c:v>
                  </c:pt>
                  <c:pt idx="10">
                    <c:v>6.0000000000000002E-5</c:v>
                  </c:pt>
                  <c:pt idx="11">
                    <c:v>6.9999999999999994E-5</c:v>
                  </c:pt>
                  <c:pt idx="12">
                    <c:v>6.0000000000000002E-5</c:v>
                  </c:pt>
                  <c:pt idx="13">
                    <c:v>2.2000000000000001E-3</c:v>
                  </c:pt>
                  <c:pt idx="14">
                    <c:v>4.0000000000000003E-5</c:v>
                  </c:pt>
                  <c:pt idx="15">
                    <c:v>6.7000000000000002E-4</c:v>
                  </c:pt>
                  <c:pt idx="16">
                    <c:v>4.0000000000000003E-5</c:v>
                  </c:pt>
                  <c:pt idx="17">
                    <c:v>9.3999999999999997E-4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4.8000000000000001E-4</c:v>
                  </c:pt>
                  <c:pt idx="6">
                    <c:v>8.0000000000000007E-5</c:v>
                  </c:pt>
                  <c:pt idx="7">
                    <c:v>6.7000000000000002E-4</c:v>
                  </c:pt>
                  <c:pt idx="8">
                    <c:v>6.9999999999999994E-5</c:v>
                  </c:pt>
                  <c:pt idx="9">
                    <c:v>6.0000000000000002E-5</c:v>
                  </c:pt>
                  <c:pt idx="10">
                    <c:v>6.0000000000000002E-5</c:v>
                  </c:pt>
                  <c:pt idx="11">
                    <c:v>6.9999999999999994E-5</c:v>
                  </c:pt>
                  <c:pt idx="12">
                    <c:v>6.0000000000000002E-5</c:v>
                  </c:pt>
                  <c:pt idx="13">
                    <c:v>2.2000000000000001E-3</c:v>
                  </c:pt>
                  <c:pt idx="14">
                    <c:v>4.0000000000000003E-5</c:v>
                  </c:pt>
                  <c:pt idx="15">
                    <c:v>6.7000000000000002E-4</c:v>
                  </c:pt>
                  <c:pt idx="16">
                    <c:v>4.0000000000000003E-5</c:v>
                  </c:pt>
                  <c:pt idx="17">
                    <c:v>9.3999999999999997E-4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-2026</c:v>
                </c:pt>
                <c:pt idx="1">
                  <c:v>-1521</c:v>
                </c:pt>
                <c:pt idx="2">
                  <c:v>-541</c:v>
                </c:pt>
                <c:pt idx="3">
                  <c:v>0</c:v>
                </c:pt>
                <c:pt idx="4">
                  <c:v>2554</c:v>
                </c:pt>
                <c:pt idx="5">
                  <c:v>3647</c:v>
                </c:pt>
                <c:pt idx="6">
                  <c:v>3650</c:v>
                </c:pt>
                <c:pt idx="7">
                  <c:v>3704</c:v>
                </c:pt>
                <c:pt idx="8">
                  <c:v>3711</c:v>
                </c:pt>
                <c:pt idx="9">
                  <c:v>3976</c:v>
                </c:pt>
                <c:pt idx="10">
                  <c:v>3986</c:v>
                </c:pt>
                <c:pt idx="11">
                  <c:v>4033</c:v>
                </c:pt>
                <c:pt idx="12">
                  <c:v>4071</c:v>
                </c:pt>
                <c:pt idx="13">
                  <c:v>4150</c:v>
                </c:pt>
                <c:pt idx="14">
                  <c:v>4160</c:v>
                </c:pt>
                <c:pt idx="15">
                  <c:v>4177</c:v>
                </c:pt>
                <c:pt idx="16">
                  <c:v>4187</c:v>
                </c:pt>
                <c:pt idx="17">
                  <c:v>4214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4">
                  <c:v>-5.5680000514257699E-4</c:v>
                </c:pt>
                <c:pt idx="6">
                  <c:v>-9.6000000485219061E-4</c:v>
                </c:pt>
                <c:pt idx="7">
                  <c:v>-1.2268000064068474E-3</c:v>
                </c:pt>
                <c:pt idx="8">
                  <c:v>-1.6712000069674104E-3</c:v>
                </c:pt>
                <c:pt idx="9">
                  <c:v>-1.6191999966395088E-3</c:v>
                </c:pt>
                <c:pt idx="10">
                  <c:v>-1.0412000046926551E-3</c:v>
                </c:pt>
                <c:pt idx="11">
                  <c:v>-5.3360000310931355E-4</c:v>
                </c:pt>
                <c:pt idx="12">
                  <c:v>-9.53200004005339E-4</c:v>
                </c:pt>
                <c:pt idx="13">
                  <c:v>-8.7999999959720299E-4</c:v>
                </c:pt>
                <c:pt idx="14">
                  <c:v>-1.5520000088145025E-3</c:v>
                </c:pt>
                <c:pt idx="15">
                  <c:v>-7.9840000398689881E-4</c:v>
                </c:pt>
                <c:pt idx="16">
                  <c:v>-1.200400001835078E-3</c:v>
                </c:pt>
                <c:pt idx="17">
                  <c:v>-8.6880000162636861E-4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CBB-4EF4-9690-21D09C67AAC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4.8000000000000001E-4</c:v>
                  </c:pt>
                  <c:pt idx="6">
                    <c:v>8.0000000000000007E-5</c:v>
                  </c:pt>
                  <c:pt idx="7">
                    <c:v>6.7000000000000002E-4</c:v>
                  </c:pt>
                  <c:pt idx="8">
                    <c:v>6.9999999999999994E-5</c:v>
                  </c:pt>
                  <c:pt idx="9">
                    <c:v>6.0000000000000002E-5</c:v>
                  </c:pt>
                  <c:pt idx="10">
                    <c:v>6.0000000000000002E-5</c:v>
                  </c:pt>
                  <c:pt idx="11">
                    <c:v>6.9999999999999994E-5</c:v>
                  </c:pt>
                  <c:pt idx="12">
                    <c:v>6.0000000000000002E-5</c:v>
                  </c:pt>
                  <c:pt idx="13">
                    <c:v>2.2000000000000001E-3</c:v>
                  </c:pt>
                  <c:pt idx="14">
                    <c:v>4.0000000000000003E-5</c:v>
                  </c:pt>
                  <c:pt idx="15">
                    <c:v>6.7000000000000002E-4</c:v>
                  </c:pt>
                  <c:pt idx="16">
                    <c:v>4.0000000000000003E-5</c:v>
                  </c:pt>
                  <c:pt idx="17">
                    <c:v>9.3999999999999997E-4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4.8000000000000001E-4</c:v>
                  </c:pt>
                  <c:pt idx="6">
                    <c:v>8.0000000000000007E-5</c:v>
                  </c:pt>
                  <c:pt idx="7">
                    <c:v>6.7000000000000002E-4</c:v>
                  </c:pt>
                  <c:pt idx="8">
                    <c:v>6.9999999999999994E-5</c:v>
                  </c:pt>
                  <c:pt idx="9">
                    <c:v>6.0000000000000002E-5</c:v>
                  </c:pt>
                  <c:pt idx="10">
                    <c:v>6.0000000000000002E-5</c:v>
                  </c:pt>
                  <c:pt idx="11">
                    <c:v>6.9999999999999994E-5</c:v>
                  </c:pt>
                  <c:pt idx="12">
                    <c:v>6.0000000000000002E-5</c:v>
                  </c:pt>
                  <c:pt idx="13">
                    <c:v>2.2000000000000001E-3</c:v>
                  </c:pt>
                  <c:pt idx="14">
                    <c:v>4.0000000000000003E-5</c:v>
                  </c:pt>
                  <c:pt idx="15">
                    <c:v>6.7000000000000002E-4</c:v>
                  </c:pt>
                  <c:pt idx="16">
                    <c:v>4.0000000000000003E-5</c:v>
                  </c:pt>
                  <c:pt idx="17">
                    <c:v>9.3999999999999997E-4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-2026</c:v>
                </c:pt>
                <c:pt idx="1">
                  <c:v>-1521</c:v>
                </c:pt>
                <c:pt idx="2">
                  <c:v>-541</c:v>
                </c:pt>
                <c:pt idx="3">
                  <c:v>0</c:v>
                </c:pt>
                <c:pt idx="4">
                  <c:v>2554</c:v>
                </c:pt>
                <c:pt idx="5">
                  <c:v>3647</c:v>
                </c:pt>
                <c:pt idx="6">
                  <c:v>3650</c:v>
                </c:pt>
                <c:pt idx="7">
                  <c:v>3704</c:v>
                </c:pt>
                <c:pt idx="8">
                  <c:v>3711</c:v>
                </c:pt>
                <c:pt idx="9">
                  <c:v>3976</c:v>
                </c:pt>
                <c:pt idx="10">
                  <c:v>3986</c:v>
                </c:pt>
                <c:pt idx="11">
                  <c:v>4033</c:v>
                </c:pt>
                <c:pt idx="12">
                  <c:v>4071</c:v>
                </c:pt>
                <c:pt idx="13">
                  <c:v>4150</c:v>
                </c:pt>
                <c:pt idx="14">
                  <c:v>4160</c:v>
                </c:pt>
                <c:pt idx="15">
                  <c:v>4177</c:v>
                </c:pt>
                <c:pt idx="16">
                  <c:v>4187</c:v>
                </c:pt>
                <c:pt idx="17">
                  <c:v>4214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CBB-4EF4-9690-21D09C67AAC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4.8000000000000001E-4</c:v>
                  </c:pt>
                  <c:pt idx="6">
                    <c:v>8.0000000000000007E-5</c:v>
                  </c:pt>
                  <c:pt idx="7">
                    <c:v>6.7000000000000002E-4</c:v>
                  </c:pt>
                  <c:pt idx="8">
                    <c:v>6.9999999999999994E-5</c:v>
                  </c:pt>
                  <c:pt idx="9">
                    <c:v>6.0000000000000002E-5</c:v>
                  </c:pt>
                  <c:pt idx="10">
                    <c:v>6.0000000000000002E-5</c:v>
                  </c:pt>
                  <c:pt idx="11">
                    <c:v>6.9999999999999994E-5</c:v>
                  </c:pt>
                  <c:pt idx="12">
                    <c:v>6.0000000000000002E-5</c:v>
                  </c:pt>
                  <c:pt idx="13">
                    <c:v>2.2000000000000001E-3</c:v>
                  </c:pt>
                  <c:pt idx="14">
                    <c:v>4.0000000000000003E-5</c:v>
                  </c:pt>
                  <c:pt idx="15">
                    <c:v>6.7000000000000002E-4</c:v>
                  </c:pt>
                  <c:pt idx="16">
                    <c:v>4.0000000000000003E-5</c:v>
                  </c:pt>
                  <c:pt idx="17">
                    <c:v>9.3999999999999997E-4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4.8000000000000001E-4</c:v>
                  </c:pt>
                  <c:pt idx="6">
                    <c:v>8.0000000000000007E-5</c:v>
                  </c:pt>
                  <c:pt idx="7">
                    <c:v>6.7000000000000002E-4</c:v>
                  </c:pt>
                  <c:pt idx="8">
                    <c:v>6.9999999999999994E-5</c:v>
                  </c:pt>
                  <c:pt idx="9">
                    <c:v>6.0000000000000002E-5</c:v>
                  </c:pt>
                  <c:pt idx="10">
                    <c:v>6.0000000000000002E-5</c:v>
                  </c:pt>
                  <c:pt idx="11">
                    <c:v>6.9999999999999994E-5</c:v>
                  </c:pt>
                  <c:pt idx="12">
                    <c:v>6.0000000000000002E-5</c:v>
                  </c:pt>
                  <c:pt idx="13">
                    <c:v>2.2000000000000001E-3</c:v>
                  </c:pt>
                  <c:pt idx="14">
                    <c:v>4.0000000000000003E-5</c:v>
                  </c:pt>
                  <c:pt idx="15">
                    <c:v>6.7000000000000002E-4</c:v>
                  </c:pt>
                  <c:pt idx="16">
                    <c:v>4.0000000000000003E-5</c:v>
                  </c:pt>
                  <c:pt idx="17">
                    <c:v>9.3999999999999997E-4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-2026</c:v>
                </c:pt>
                <c:pt idx="1">
                  <c:v>-1521</c:v>
                </c:pt>
                <c:pt idx="2">
                  <c:v>-541</c:v>
                </c:pt>
                <c:pt idx="3">
                  <c:v>0</c:v>
                </c:pt>
                <c:pt idx="4">
                  <c:v>2554</c:v>
                </c:pt>
                <c:pt idx="5">
                  <c:v>3647</c:v>
                </c:pt>
                <c:pt idx="6">
                  <c:v>3650</c:v>
                </c:pt>
                <c:pt idx="7">
                  <c:v>3704</c:v>
                </c:pt>
                <c:pt idx="8">
                  <c:v>3711</c:v>
                </c:pt>
                <c:pt idx="9">
                  <c:v>3976</c:v>
                </c:pt>
                <c:pt idx="10">
                  <c:v>3986</c:v>
                </c:pt>
                <c:pt idx="11">
                  <c:v>4033</c:v>
                </c:pt>
                <c:pt idx="12">
                  <c:v>4071</c:v>
                </c:pt>
                <c:pt idx="13">
                  <c:v>4150</c:v>
                </c:pt>
                <c:pt idx="14">
                  <c:v>4160</c:v>
                </c:pt>
                <c:pt idx="15">
                  <c:v>4177</c:v>
                </c:pt>
                <c:pt idx="16">
                  <c:v>4187</c:v>
                </c:pt>
                <c:pt idx="17">
                  <c:v>4214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CBB-4EF4-9690-21D09C67AAC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4.8000000000000001E-4</c:v>
                  </c:pt>
                  <c:pt idx="6">
                    <c:v>8.0000000000000007E-5</c:v>
                  </c:pt>
                  <c:pt idx="7">
                    <c:v>6.7000000000000002E-4</c:v>
                  </c:pt>
                  <c:pt idx="8">
                    <c:v>6.9999999999999994E-5</c:v>
                  </c:pt>
                  <c:pt idx="9">
                    <c:v>6.0000000000000002E-5</c:v>
                  </c:pt>
                  <c:pt idx="10">
                    <c:v>6.0000000000000002E-5</c:v>
                  </c:pt>
                  <c:pt idx="11">
                    <c:v>6.9999999999999994E-5</c:v>
                  </c:pt>
                  <c:pt idx="12">
                    <c:v>6.0000000000000002E-5</c:v>
                  </c:pt>
                  <c:pt idx="13">
                    <c:v>2.2000000000000001E-3</c:v>
                  </c:pt>
                  <c:pt idx="14">
                    <c:v>4.0000000000000003E-5</c:v>
                  </c:pt>
                  <c:pt idx="15">
                    <c:v>6.7000000000000002E-4</c:v>
                  </c:pt>
                  <c:pt idx="16">
                    <c:v>4.0000000000000003E-5</c:v>
                  </c:pt>
                  <c:pt idx="17">
                    <c:v>9.3999999999999997E-4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4.8000000000000001E-4</c:v>
                  </c:pt>
                  <c:pt idx="6">
                    <c:v>8.0000000000000007E-5</c:v>
                  </c:pt>
                  <c:pt idx="7">
                    <c:v>6.7000000000000002E-4</c:v>
                  </c:pt>
                  <c:pt idx="8">
                    <c:v>6.9999999999999994E-5</c:v>
                  </c:pt>
                  <c:pt idx="9">
                    <c:v>6.0000000000000002E-5</c:v>
                  </c:pt>
                  <c:pt idx="10">
                    <c:v>6.0000000000000002E-5</c:v>
                  </c:pt>
                  <c:pt idx="11">
                    <c:v>6.9999999999999994E-5</c:v>
                  </c:pt>
                  <c:pt idx="12">
                    <c:v>6.0000000000000002E-5</c:v>
                  </c:pt>
                  <c:pt idx="13">
                    <c:v>2.2000000000000001E-3</c:v>
                  </c:pt>
                  <c:pt idx="14">
                    <c:v>4.0000000000000003E-5</c:v>
                  </c:pt>
                  <c:pt idx="15">
                    <c:v>6.7000000000000002E-4</c:v>
                  </c:pt>
                  <c:pt idx="16">
                    <c:v>4.0000000000000003E-5</c:v>
                  </c:pt>
                  <c:pt idx="17">
                    <c:v>9.3999999999999997E-4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-2026</c:v>
                </c:pt>
                <c:pt idx="1">
                  <c:v>-1521</c:v>
                </c:pt>
                <c:pt idx="2">
                  <c:v>-541</c:v>
                </c:pt>
                <c:pt idx="3">
                  <c:v>0</c:v>
                </c:pt>
                <c:pt idx="4">
                  <c:v>2554</c:v>
                </c:pt>
                <c:pt idx="5">
                  <c:v>3647</c:v>
                </c:pt>
                <c:pt idx="6">
                  <c:v>3650</c:v>
                </c:pt>
                <c:pt idx="7">
                  <c:v>3704</c:v>
                </c:pt>
                <c:pt idx="8">
                  <c:v>3711</c:v>
                </c:pt>
                <c:pt idx="9">
                  <c:v>3976</c:v>
                </c:pt>
                <c:pt idx="10">
                  <c:v>3986</c:v>
                </c:pt>
                <c:pt idx="11">
                  <c:v>4033</c:v>
                </c:pt>
                <c:pt idx="12">
                  <c:v>4071</c:v>
                </c:pt>
                <c:pt idx="13">
                  <c:v>4150</c:v>
                </c:pt>
                <c:pt idx="14">
                  <c:v>4160</c:v>
                </c:pt>
                <c:pt idx="15">
                  <c:v>4177</c:v>
                </c:pt>
                <c:pt idx="16">
                  <c:v>4187</c:v>
                </c:pt>
                <c:pt idx="17">
                  <c:v>4214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CBB-4EF4-9690-21D09C67AAC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-2026</c:v>
                </c:pt>
                <c:pt idx="1">
                  <c:v>-1521</c:v>
                </c:pt>
                <c:pt idx="2">
                  <c:v>-541</c:v>
                </c:pt>
                <c:pt idx="3">
                  <c:v>0</c:v>
                </c:pt>
                <c:pt idx="4">
                  <c:v>2554</c:v>
                </c:pt>
                <c:pt idx="5">
                  <c:v>3647</c:v>
                </c:pt>
                <c:pt idx="6">
                  <c:v>3650</c:v>
                </c:pt>
                <c:pt idx="7">
                  <c:v>3704</c:v>
                </c:pt>
                <c:pt idx="8">
                  <c:v>3711</c:v>
                </c:pt>
                <c:pt idx="9">
                  <c:v>3976</c:v>
                </c:pt>
                <c:pt idx="10">
                  <c:v>3986</c:v>
                </c:pt>
                <c:pt idx="11">
                  <c:v>4033</c:v>
                </c:pt>
                <c:pt idx="12">
                  <c:v>4071</c:v>
                </c:pt>
                <c:pt idx="13">
                  <c:v>4150</c:v>
                </c:pt>
                <c:pt idx="14">
                  <c:v>4160</c:v>
                </c:pt>
                <c:pt idx="15">
                  <c:v>4177</c:v>
                </c:pt>
                <c:pt idx="16">
                  <c:v>4187</c:v>
                </c:pt>
                <c:pt idx="17">
                  <c:v>4214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1.0537043442383079E-3</c:v>
                </c:pt>
                <c:pt idx="1">
                  <c:v>8.699620601666469E-4</c:v>
                </c:pt>
                <c:pt idx="2">
                  <c:v>5.1339287523550256E-4</c:v>
                </c:pt>
                <c:pt idx="3">
                  <c:v>3.1655213130922803E-4</c:v>
                </c:pt>
                <c:pt idx="4">
                  <c:v>-6.1271082615418264E-4</c:v>
                </c:pt>
                <c:pt idx="5">
                  <c:v>-1.0103946211845304E-3</c:v>
                </c:pt>
                <c:pt idx="6">
                  <c:v>-1.0114861595057483E-3</c:v>
                </c:pt>
                <c:pt idx="7">
                  <c:v>-1.0311338492876685E-3</c:v>
                </c:pt>
                <c:pt idx="8">
                  <c:v>-1.0336807720371763E-3</c:v>
                </c:pt>
                <c:pt idx="9">
                  <c:v>-1.1300999904114146E-3</c:v>
                </c:pt>
                <c:pt idx="10">
                  <c:v>-1.1337384514821403E-3</c:v>
                </c:pt>
                <c:pt idx="11">
                  <c:v>-1.1508392185145527E-3</c:v>
                </c:pt>
                <c:pt idx="12">
                  <c:v>-1.1646653705833111E-3</c:v>
                </c:pt>
                <c:pt idx="13">
                  <c:v>-1.1934092130420461E-3</c:v>
                </c:pt>
                <c:pt idx="14">
                  <c:v>-1.1970476741127722E-3</c:v>
                </c:pt>
                <c:pt idx="15">
                  <c:v>-1.2032330579330062E-3</c:v>
                </c:pt>
                <c:pt idx="16">
                  <c:v>-1.2068715190037323E-3</c:v>
                </c:pt>
                <c:pt idx="17">
                  <c:v>-1.2166953638946924E-3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CBB-4EF4-9690-21D09C67AAC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-2026</c:v>
                </c:pt>
                <c:pt idx="1">
                  <c:v>-1521</c:v>
                </c:pt>
                <c:pt idx="2">
                  <c:v>-541</c:v>
                </c:pt>
                <c:pt idx="3">
                  <c:v>0</c:v>
                </c:pt>
                <c:pt idx="4">
                  <c:v>2554</c:v>
                </c:pt>
                <c:pt idx="5">
                  <c:v>3647</c:v>
                </c:pt>
                <c:pt idx="6">
                  <c:v>3650</c:v>
                </c:pt>
                <c:pt idx="7">
                  <c:v>3704</c:v>
                </c:pt>
                <c:pt idx="8">
                  <c:v>3711</c:v>
                </c:pt>
                <c:pt idx="9">
                  <c:v>3976</c:v>
                </c:pt>
                <c:pt idx="10">
                  <c:v>3986</c:v>
                </c:pt>
                <c:pt idx="11">
                  <c:v>4033</c:v>
                </c:pt>
                <c:pt idx="12">
                  <c:v>4071</c:v>
                </c:pt>
                <c:pt idx="13">
                  <c:v>4150</c:v>
                </c:pt>
                <c:pt idx="14">
                  <c:v>4160</c:v>
                </c:pt>
                <c:pt idx="15">
                  <c:v>4177</c:v>
                </c:pt>
                <c:pt idx="16">
                  <c:v>4187</c:v>
                </c:pt>
                <c:pt idx="17">
                  <c:v>4214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  <c:pt idx="5">
                  <c:v>2.3207599995657802E-2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CBB-4EF4-9690-21D09C67A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726000"/>
        <c:axId val="1"/>
      </c:scatterChart>
      <c:valAx>
        <c:axId val="6137260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52931671829317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2.5000000000000001E-2"/>
          <c:min val="-5.0000000000000001E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7260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672704200263255"/>
          <c:y val="0.92397937099967764"/>
          <c:w val="0.6951961410229126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0</xdr:row>
      <xdr:rowOff>1</xdr:rowOff>
    </xdr:from>
    <xdr:to>
      <xdr:col>18</xdr:col>
      <xdr:colOff>9525</xdr:colOff>
      <xdr:row>18</xdr:row>
      <xdr:rowOff>104776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B239A9BC-448C-EF3B-0128-E0FEBEC522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228600</xdr:colOff>
      <xdr:row>0</xdr:row>
      <xdr:rowOff>9525</xdr:rowOff>
    </xdr:from>
    <xdr:to>
      <xdr:col>27</xdr:col>
      <xdr:colOff>400050</xdr:colOff>
      <xdr:row>19</xdr:row>
      <xdr:rowOff>19050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ABCE5EA6-655B-919D-908F-BF86BD92C7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15" TargetMode="External"/><Relationship Id="rId2" Type="http://schemas.openxmlformats.org/officeDocument/2006/relationships/hyperlink" Target="http://www.bav-astro.de/sfs/BAVM_link.php?BAVMnr=193" TargetMode="External"/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86</v>
      </c>
    </row>
    <row r="2" spans="1:7" x14ac:dyDescent="0.2">
      <c r="A2" t="s">
        <v>23</v>
      </c>
      <c r="B2" t="s">
        <v>38</v>
      </c>
      <c r="C2" s="31" t="s">
        <v>36</v>
      </c>
      <c r="D2" s="3" t="s">
        <v>39</v>
      </c>
      <c r="E2" s="32" t="s">
        <v>37</v>
      </c>
      <c r="F2" t="s">
        <v>87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35</v>
      </c>
      <c r="D4" s="29" t="s">
        <v>35</v>
      </c>
    </row>
    <row r="6" spans="1:7" x14ac:dyDescent="0.2">
      <c r="A6" s="5" t="s">
        <v>1</v>
      </c>
    </row>
    <row r="7" spans="1:7" x14ac:dyDescent="0.2">
      <c r="A7" t="s">
        <v>2</v>
      </c>
      <c r="C7" s="51">
        <v>52500.762000000002</v>
      </c>
      <c r="D7" s="30" t="s">
        <v>40</v>
      </c>
    </row>
    <row r="8" spans="1:7" x14ac:dyDescent="0.2">
      <c r="A8" t="s">
        <v>3</v>
      </c>
      <c r="C8" s="51">
        <v>0.70304920000000004</v>
      </c>
      <c r="D8" s="30" t="s">
        <v>40</v>
      </c>
    </row>
    <row r="9" spans="1:7" x14ac:dyDescent="0.2">
      <c r="A9" s="9" t="s">
        <v>25</v>
      </c>
      <c r="B9" s="10"/>
      <c r="C9" s="11">
        <v>-9.5</v>
      </c>
      <c r="D9" s="10" t="s">
        <v>26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3.1655213130922803E-4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-3.6384610707259621E-7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32</v>
      </c>
      <c r="E13" s="11">
        <v>1</v>
      </c>
    </row>
    <row r="14" spans="1:7" x14ac:dyDescent="0.2">
      <c r="A14" s="10"/>
      <c r="B14" s="10"/>
      <c r="C14" s="10"/>
      <c r="D14" s="14" t="s">
        <v>27</v>
      </c>
      <c r="E14" s="15">
        <f ca="1">NOW()+15018.5+$C$9/24</f>
        <v>60320.735453703703</v>
      </c>
    </row>
    <row r="15" spans="1:7" x14ac:dyDescent="0.2">
      <c r="A15" s="12" t="s">
        <v>17</v>
      </c>
      <c r="B15" s="10"/>
      <c r="C15" s="13">
        <f ca="1">(C7+C11)+(C8+C12)*INT(MAX(F21:F3533))</f>
        <v>55463.410112104641</v>
      </c>
      <c r="D15" s="14" t="s">
        <v>33</v>
      </c>
      <c r="E15" s="15">
        <f ca="1">ROUND(2*(E14-$C$7)/$C$8,0)/2+E13</f>
        <v>11124</v>
      </c>
    </row>
    <row r="16" spans="1:7" x14ac:dyDescent="0.2">
      <c r="A16" s="16" t="s">
        <v>4</v>
      </c>
      <c r="B16" s="10"/>
      <c r="C16" s="17">
        <f ca="1">+C8+C12</f>
        <v>0.70304883615389302</v>
      </c>
      <c r="D16" s="14" t="s">
        <v>34</v>
      </c>
      <c r="E16" s="24">
        <f ca="1">ROUND(2*(E14-$C$15)/$C$16,0)/2+E13</f>
        <v>6910</v>
      </c>
    </row>
    <row r="17" spans="1:19" ht="13.5" thickBot="1" x14ac:dyDescent="0.25">
      <c r="A17" s="14" t="s">
        <v>24</v>
      </c>
      <c r="B17" s="10"/>
      <c r="C17" s="10">
        <f>COUNT(C21:C2191)</f>
        <v>18</v>
      </c>
      <c r="D17" s="14" t="s">
        <v>28</v>
      </c>
      <c r="E17" s="18">
        <f ca="1">+$C$15+$C$16*E16-15018.5-$C$9/24</f>
        <v>45303.373403261379</v>
      </c>
    </row>
    <row r="18" spans="1:19" ht="14.25" thickTop="1" thickBot="1" x14ac:dyDescent="0.25">
      <c r="A18" s="16" t="s">
        <v>5</v>
      </c>
      <c r="B18" s="10"/>
      <c r="C18" s="19">
        <f ca="1">+C15</f>
        <v>55463.410112104641</v>
      </c>
      <c r="D18" s="20">
        <f ca="1">+C16</f>
        <v>0.70304883615389302</v>
      </c>
      <c r="E18" s="21" t="s">
        <v>29</v>
      </c>
    </row>
    <row r="19" spans="1:19" ht="13.5" thickTop="1" x14ac:dyDescent="0.2">
      <c r="A19" s="25" t="s">
        <v>30</v>
      </c>
      <c r="E19" s="26">
        <v>21</v>
      </c>
      <c r="S19">
        <f ca="1">SQRT(SUM(S21:S50)/(COUNT(S21:S50)-1))</f>
        <v>5.9037206972218587E-3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52</v>
      </c>
      <c r="I20" s="7" t="s">
        <v>55</v>
      </c>
      <c r="J20" s="7" t="s">
        <v>49</v>
      </c>
      <c r="K20" s="7" t="s">
        <v>47</v>
      </c>
      <c r="L20" s="7" t="s">
        <v>83</v>
      </c>
      <c r="M20" s="7" t="s">
        <v>84</v>
      </c>
      <c r="N20" s="7" t="s">
        <v>85</v>
      </c>
      <c r="O20" s="7" t="s">
        <v>22</v>
      </c>
      <c r="P20" s="6" t="s">
        <v>21</v>
      </c>
      <c r="Q20" s="4" t="s">
        <v>14</v>
      </c>
      <c r="R20" s="27" t="s">
        <v>31</v>
      </c>
    </row>
    <row r="21" spans="1:19" x14ac:dyDescent="0.2">
      <c r="A21" s="24" t="s">
        <v>62</v>
      </c>
      <c r="B21" s="3" t="s">
        <v>43</v>
      </c>
      <c r="C21" s="8">
        <v>51076.3868</v>
      </c>
      <c r="D21" s="8" t="s">
        <v>55</v>
      </c>
      <c r="E21">
        <f t="shared" ref="E21:E38" si="0">+(C21-C$7)/C$8</f>
        <v>-2025.9964736465131</v>
      </c>
      <c r="F21">
        <f t="shared" ref="F21:F38" si="1">ROUND(2*E21,0)/2</f>
        <v>-2026</v>
      </c>
      <c r="G21">
        <f>+C21-(C$7+F21*C$8)</f>
        <v>2.4791999967419542E-3</v>
      </c>
      <c r="J21">
        <f>+G21</f>
        <v>2.4791999967419542E-3</v>
      </c>
      <c r="O21">
        <f t="shared" ref="O21:O38" ca="1" si="2">+C$11+C$12*$F21</f>
        <v>1.0537043442383079E-3</v>
      </c>
      <c r="Q21" s="2">
        <f t="shared" ref="Q21:Q38" si="3">+C21-15018.5</f>
        <v>36057.8868</v>
      </c>
      <c r="S21">
        <f ca="1">+(O21-G21)^2</f>
        <v>2.0320378553067962E-6</v>
      </c>
    </row>
    <row r="22" spans="1:19" x14ac:dyDescent="0.2">
      <c r="A22" s="24" t="s">
        <v>66</v>
      </c>
      <c r="B22" s="3" t="s">
        <v>42</v>
      </c>
      <c r="C22" s="8">
        <v>51431.425000000003</v>
      </c>
      <c r="D22" s="8" t="s">
        <v>55</v>
      </c>
      <c r="E22">
        <f t="shared" si="0"/>
        <v>-1520.9988148766822</v>
      </c>
      <c r="F22">
        <f t="shared" si="1"/>
        <v>-1521</v>
      </c>
      <c r="G22">
        <f>+C22-(C$7+F22*C$8)</f>
        <v>8.3319999976083636E-4</v>
      </c>
      <c r="J22">
        <f>+G22</f>
        <v>8.3319999976083636E-4</v>
      </c>
      <c r="O22">
        <f t="shared" ca="1" si="2"/>
        <v>8.699620601666469E-4</v>
      </c>
      <c r="Q22" s="2">
        <f t="shared" si="3"/>
        <v>36412.925000000003</v>
      </c>
      <c r="S22">
        <f ca="1">+(O22-G22)^2</f>
        <v>1.3514490852804625E-9</v>
      </c>
    </row>
    <row r="23" spans="1:19" x14ac:dyDescent="0.2">
      <c r="A23" s="24" t="s">
        <v>70</v>
      </c>
      <c r="B23" s="3" t="s">
        <v>42</v>
      </c>
      <c r="C23" s="8">
        <v>52120.411399999997</v>
      </c>
      <c r="D23" s="8" t="s">
        <v>55</v>
      </c>
      <c r="E23">
        <f t="shared" si="0"/>
        <v>-541.00139791070842</v>
      </c>
      <c r="F23">
        <f t="shared" si="1"/>
        <v>-541</v>
      </c>
      <c r="G23">
        <f>+C23-(C$7+F23*C$8)</f>
        <v>-9.8280000383965671E-4</v>
      </c>
      <c r="J23">
        <f>+G23</f>
        <v>-9.8280000383965671E-4</v>
      </c>
      <c r="O23">
        <f t="shared" ca="1" si="2"/>
        <v>5.1339287523550256E-4</v>
      </c>
      <c r="Q23" s="2">
        <f t="shared" si="3"/>
        <v>37101.911399999997</v>
      </c>
      <c r="S23">
        <f ca="1">+(O23-G23)^2</f>
        <v>2.2385931313952144E-6</v>
      </c>
    </row>
    <row r="24" spans="1:19" x14ac:dyDescent="0.2">
      <c r="A24" t="str">
        <f>D10</f>
        <v>Quadratic</v>
      </c>
      <c r="C24" s="8">
        <f>C$7</f>
        <v>52500.762000000002</v>
      </c>
      <c r="D24" s="8" t="s">
        <v>13</v>
      </c>
      <c r="E24">
        <f t="shared" si="0"/>
        <v>0</v>
      </c>
      <c r="F24">
        <f t="shared" si="1"/>
        <v>0</v>
      </c>
      <c r="G24">
        <f>+C24-(C$7+F24*C$8)</f>
        <v>0</v>
      </c>
      <c r="H24">
        <f>+G24</f>
        <v>0</v>
      </c>
      <c r="O24">
        <f t="shared" ca="1" si="2"/>
        <v>3.1655213130922803E-4</v>
      </c>
      <c r="Q24" s="2">
        <f t="shared" si="3"/>
        <v>37482.262000000002</v>
      </c>
      <c r="S24">
        <f ca="1">+(O24-G24)^2</f>
        <v>1.0020525183641474E-7</v>
      </c>
    </row>
    <row r="25" spans="1:19" x14ac:dyDescent="0.2">
      <c r="A25" s="24" t="s">
        <v>77</v>
      </c>
      <c r="B25" s="3" t="s">
        <v>43</v>
      </c>
      <c r="C25" s="8">
        <v>54296.349099999999</v>
      </c>
      <c r="D25" s="8" t="s">
        <v>55</v>
      </c>
      <c r="E25">
        <f t="shared" si="0"/>
        <v>2553.9992080212833</v>
      </c>
      <c r="F25">
        <f t="shared" si="1"/>
        <v>2554</v>
      </c>
      <c r="G25">
        <f>+C25-(C$7+F25*C$8)</f>
        <v>-5.5680000514257699E-4</v>
      </c>
      <c r="K25">
        <f>+G25</f>
        <v>-5.5680000514257699E-4</v>
      </c>
      <c r="O25">
        <f t="shared" ca="1" si="2"/>
        <v>-6.1271082615418264E-4</v>
      </c>
      <c r="Q25" s="2">
        <f t="shared" si="3"/>
        <v>39277.849099999999</v>
      </c>
      <c r="S25">
        <f ca="1">+(O25-G25)^2</f>
        <v>3.1260199061918037E-9</v>
      </c>
    </row>
    <row r="26" spans="1:19" x14ac:dyDescent="0.2">
      <c r="A26" s="33" t="s">
        <v>41</v>
      </c>
      <c r="B26" s="34" t="s">
        <v>42</v>
      </c>
      <c r="C26" s="35">
        <v>55064.805639999999</v>
      </c>
      <c r="D26" s="35">
        <v>4.8000000000000001E-4</v>
      </c>
      <c r="E26">
        <f t="shared" si="0"/>
        <v>3647.0330099230555</v>
      </c>
      <c r="F26">
        <f t="shared" si="1"/>
        <v>3647</v>
      </c>
      <c r="O26">
        <f t="shared" ca="1" si="2"/>
        <v>-1.0103946211845304E-3</v>
      </c>
      <c r="Q26" s="2">
        <f t="shared" si="3"/>
        <v>40046.305639999999</v>
      </c>
      <c r="R26">
        <f>+C26-(C$7+F26*C$8)</f>
        <v>2.3207599995657802E-2</v>
      </c>
      <c r="S26">
        <f ca="1">+(O26-R26)^2</f>
        <v>5.8651126326140428E-4</v>
      </c>
    </row>
    <row r="27" spans="1:19" x14ac:dyDescent="0.2">
      <c r="A27" s="33" t="s">
        <v>41</v>
      </c>
      <c r="B27" s="34" t="s">
        <v>43</v>
      </c>
      <c r="C27" s="35">
        <v>55066.890619999998</v>
      </c>
      <c r="D27" s="35">
        <v>8.0000000000000007E-5</v>
      </c>
      <c r="E27">
        <f t="shared" si="0"/>
        <v>3649.9986345194557</v>
      </c>
      <c r="F27">
        <f t="shared" si="1"/>
        <v>3650</v>
      </c>
      <c r="G27">
        <f t="shared" ref="G27:G38" si="4">+C27-(C$7+F27*C$8)</f>
        <v>-9.6000000485219061E-4</v>
      </c>
      <c r="K27">
        <f t="shared" ref="K27:K38" si="5">+G27</f>
        <v>-9.6000000485219061E-4</v>
      </c>
      <c r="O27">
        <f t="shared" ca="1" si="2"/>
        <v>-1.0114861595057483E-3</v>
      </c>
      <c r="Q27" s="2">
        <f t="shared" si="3"/>
        <v>40048.390619999998</v>
      </c>
      <c r="S27">
        <f t="shared" ref="S27:S38" ca="1" si="6">+(O27-G27)^2</f>
        <v>2.6508241210100557E-9</v>
      </c>
    </row>
    <row r="28" spans="1:19" x14ac:dyDescent="0.2">
      <c r="A28" s="33" t="s">
        <v>41</v>
      </c>
      <c r="B28" s="34" t="s">
        <v>43</v>
      </c>
      <c r="C28" s="35">
        <v>55104.855009999999</v>
      </c>
      <c r="D28" s="35">
        <v>6.7000000000000002E-4</v>
      </c>
      <c r="E28">
        <f t="shared" si="0"/>
        <v>3703.9982550296577</v>
      </c>
      <c r="F28">
        <f t="shared" si="1"/>
        <v>3704</v>
      </c>
      <c r="G28">
        <f t="shared" si="4"/>
        <v>-1.2268000064068474E-3</v>
      </c>
      <c r="K28">
        <f t="shared" si="5"/>
        <v>-1.2268000064068474E-3</v>
      </c>
      <c r="O28">
        <f t="shared" ca="1" si="2"/>
        <v>-1.0311338492876685E-3</v>
      </c>
      <c r="Q28" s="2">
        <f t="shared" si="3"/>
        <v>40086.355009999999</v>
      </c>
      <c r="S28">
        <f t="shared" ca="1" si="6"/>
        <v>3.8285245041787216E-8</v>
      </c>
    </row>
    <row r="29" spans="1:19" x14ac:dyDescent="0.2">
      <c r="A29" s="33" t="s">
        <v>41</v>
      </c>
      <c r="B29" s="34" t="s">
        <v>42</v>
      </c>
      <c r="C29" s="35">
        <v>55109.775909999997</v>
      </c>
      <c r="D29" s="35">
        <v>6.9999999999999994E-5</v>
      </c>
      <c r="E29">
        <f t="shared" si="0"/>
        <v>3710.9976229259546</v>
      </c>
      <c r="F29">
        <f t="shared" si="1"/>
        <v>3711</v>
      </c>
      <c r="G29">
        <f t="shared" si="4"/>
        <v>-1.6712000069674104E-3</v>
      </c>
      <c r="K29">
        <f t="shared" si="5"/>
        <v>-1.6712000069674104E-3</v>
      </c>
      <c r="O29">
        <f t="shared" ca="1" si="2"/>
        <v>-1.0336807720371763E-3</v>
      </c>
      <c r="Q29" s="2">
        <f t="shared" si="3"/>
        <v>40091.275909999997</v>
      </c>
      <c r="S29">
        <f t="shared" ca="1" si="6"/>
        <v>4.0643077490603109E-7</v>
      </c>
    </row>
    <row r="30" spans="1:19" x14ac:dyDescent="0.2">
      <c r="A30" s="33" t="s">
        <v>41</v>
      </c>
      <c r="B30" s="34" t="s">
        <v>43</v>
      </c>
      <c r="C30" s="35">
        <v>55296.084000000003</v>
      </c>
      <c r="D30" s="35">
        <v>6.0000000000000002E-5</v>
      </c>
      <c r="E30">
        <f t="shared" si="0"/>
        <v>3975.9976968894921</v>
      </c>
      <c r="F30">
        <f t="shared" si="1"/>
        <v>3976</v>
      </c>
      <c r="G30">
        <f t="shared" si="4"/>
        <v>-1.6191999966395088E-3</v>
      </c>
      <c r="K30">
        <f t="shared" si="5"/>
        <v>-1.6191999966395088E-3</v>
      </c>
      <c r="O30">
        <f t="shared" ca="1" si="2"/>
        <v>-1.1300999904114146E-3</v>
      </c>
      <c r="Q30" s="2">
        <f t="shared" si="3"/>
        <v>40277.584000000003</v>
      </c>
      <c r="S30">
        <f t="shared" ca="1" si="6"/>
        <v>2.3921881609232171E-7</v>
      </c>
    </row>
    <row r="31" spans="1:19" x14ac:dyDescent="0.2">
      <c r="A31" s="33" t="s">
        <v>41</v>
      </c>
      <c r="B31" s="34" t="s">
        <v>43</v>
      </c>
      <c r="C31" s="35">
        <v>55303.11507</v>
      </c>
      <c r="D31" s="35">
        <v>6.0000000000000002E-5</v>
      </c>
      <c r="E31">
        <f t="shared" si="0"/>
        <v>3985.9985190225625</v>
      </c>
      <c r="F31">
        <f t="shared" si="1"/>
        <v>3986</v>
      </c>
      <c r="G31">
        <f t="shared" si="4"/>
        <v>-1.0412000046926551E-3</v>
      </c>
      <c r="K31">
        <f t="shared" si="5"/>
        <v>-1.0412000046926551E-3</v>
      </c>
      <c r="O31">
        <f t="shared" ca="1" si="2"/>
        <v>-1.1337384514821403E-3</v>
      </c>
      <c r="Q31" s="2">
        <f t="shared" si="3"/>
        <v>40284.61507</v>
      </c>
      <c r="S31">
        <f t="shared" ca="1" si="6"/>
        <v>8.5633641342103957E-9</v>
      </c>
    </row>
    <row r="32" spans="1:19" x14ac:dyDescent="0.2">
      <c r="A32" s="33" t="s">
        <v>41</v>
      </c>
      <c r="B32" s="34" t="s">
        <v>42</v>
      </c>
      <c r="C32" s="35">
        <v>55336.158889999999</v>
      </c>
      <c r="D32" s="35">
        <v>6.9999999999999994E-5</v>
      </c>
      <c r="E32">
        <f t="shared" si="0"/>
        <v>4032.9992410203954</v>
      </c>
      <c r="F32">
        <f t="shared" si="1"/>
        <v>4033</v>
      </c>
      <c r="G32">
        <f t="shared" si="4"/>
        <v>-5.3360000310931355E-4</v>
      </c>
      <c r="K32">
        <f t="shared" si="5"/>
        <v>-5.3360000310931355E-4</v>
      </c>
      <c r="O32">
        <f t="shared" ca="1" si="2"/>
        <v>-1.1508392185145527E-3</v>
      </c>
      <c r="Q32" s="2">
        <f t="shared" si="3"/>
        <v>40317.658889999999</v>
      </c>
      <c r="S32">
        <f t="shared" ca="1" si="6"/>
        <v>3.8098424903407515E-7</v>
      </c>
    </row>
    <row r="33" spans="1:19" x14ac:dyDescent="0.2">
      <c r="A33" s="33" t="s">
        <v>41</v>
      </c>
      <c r="B33" s="34" t="s">
        <v>42</v>
      </c>
      <c r="C33" s="35">
        <v>55362.874340000002</v>
      </c>
      <c r="D33" s="35">
        <v>6.0000000000000002E-5</v>
      </c>
      <c r="E33">
        <f t="shared" si="0"/>
        <v>4070.9986441916149</v>
      </c>
      <c r="F33">
        <f t="shared" si="1"/>
        <v>4071</v>
      </c>
      <c r="G33">
        <f t="shared" si="4"/>
        <v>-9.53200004005339E-4</v>
      </c>
      <c r="K33">
        <f t="shared" si="5"/>
        <v>-9.53200004005339E-4</v>
      </c>
      <c r="O33">
        <f t="shared" ca="1" si="2"/>
        <v>-1.1646653705833111E-3</v>
      </c>
      <c r="Q33" s="2">
        <f t="shared" si="3"/>
        <v>40344.374340000002</v>
      </c>
      <c r="S33">
        <f t="shared" ca="1" si="6"/>
        <v>4.4717601261956102E-8</v>
      </c>
    </row>
    <row r="34" spans="1:19" x14ac:dyDescent="0.2">
      <c r="A34" s="36" t="s">
        <v>44</v>
      </c>
      <c r="B34" s="36"/>
      <c r="C34" s="37">
        <v>55418.415300000001</v>
      </c>
      <c r="D34" s="37">
        <v>2.2000000000000001E-3</v>
      </c>
      <c r="E34">
        <f t="shared" si="0"/>
        <v>4149.9987483095038</v>
      </c>
      <c r="F34">
        <f t="shared" si="1"/>
        <v>4150</v>
      </c>
      <c r="G34">
        <f t="shared" si="4"/>
        <v>-8.7999999959720299E-4</v>
      </c>
      <c r="K34">
        <f t="shared" si="5"/>
        <v>-8.7999999959720299E-4</v>
      </c>
      <c r="O34">
        <f t="shared" ca="1" si="2"/>
        <v>-1.1934092130420461E-3</v>
      </c>
      <c r="Q34" s="2">
        <f t="shared" si="3"/>
        <v>40399.915300000001</v>
      </c>
      <c r="S34">
        <f t="shared" ca="1" si="6"/>
        <v>9.8225335072115239E-8</v>
      </c>
    </row>
    <row r="35" spans="1:19" x14ac:dyDescent="0.2">
      <c r="A35" s="33" t="s">
        <v>41</v>
      </c>
      <c r="B35" s="34" t="s">
        <v>43</v>
      </c>
      <c r="C35" s="35">
        <v>55425.445119999997</v>
      </c>
      <c r="D35" s="35">
        <v>4.0000000000000003E-5</v>
      </c>
      <c r="E35">
        <f t="shared" si="0"/>
        <v>4159.9977924731211</v>
      </c>
      <c r="F35">
        <f t="shared" si="1"/>
        <v>4160</v>
      </c>
      <c r="G35">
        <f t="shared" si="4"/>
        <v>-1.5520000088145025E-3</v>
      </c>
      <c r="K35">
        <f t="shared" si="5"/>
        <v>-1.5520000088145025E-3</v>
      </c>
      <c r="O35">
        <f t="shared" ca="1" si="2"/>
        <v>-1.1970476741127722E-3</v>
      </c>
      <c r="Q35" s="2">
        <f t="shared" si="3"/>
        <v>40406.945119999997</v>
      </c>
      <c r="S35">
        <f t="shared" ca="1" si="6"/>
        <v>1.2599115991020914E-7</v>
      </c>
    </row>
    <row r="36" spans="1:19" x14ac:dyDescent="0.2">
      <c r="A36" s="33" t="s">
        <v>41</v>
      </c>
      <c r="B36" s="34" t="s">
        <v>42</v>
      </c>
      <c r="C36" s="35">
        <v>55437.397709999997</v>
      </c>
      <c r="D36" s="35">
        <v>6.7000000000000002E-4</v>
      </c>
      <c r="E36">
        <f t="shared" si="0"/>
        <v>4176.998864375345</v>
      </c>
      <c r="F36">
        <f t="shared" si="1"/>
        <v>4177</v>
      </c>
      <c r="G36">
        <f t="shared" si="4"/>
        <v>-7.9840000398689881E-4</v>
      </c>
      <c r="K36">
        <f t="shared" si="5"/>
        <v>-7.9840000398689881E-4</v>
      </c>
      <c r="O36">
        <f t="shared" ca="1" si="2"/>
        <v>-1.2032330579330062E-3</v>
      </c>
      <c r="Q36" s="2">
        <f t="shared" si="3"/>
        <v>40418.897709999997</v>
      </c>
      <c r="S36">
        <f t="shared" ca="1" si="6"/>
        <v>1.6388980156733191E-7</v>
      </c>
    </row>
    <row r="37" spans="1:19" x14ac:dyDescent="0.2">
      <c r="A37" s="33" t="s">
        <v>41</v>
      </c>
      <c r="B37" s="34" t="s">
        <v>43</v>
      </c>
      <c r="C37" s="35">
        <v>55444.427799999998</v>
      </c>
      <c r="D37" s="35">
        <v>4.0000000000000003E-5</v>
      </c>
      <c r="E37">
        <f t="shared" si="0"/>
        <v>4186.9982925803697</v>
      </c>
      <c r="F37">
        <f t="shared" si="1"/>
        <v>4187</v>
      </c>
      <c r="G37">
        <f t="shared" si="4"/>
        <v>-1.200400001835078E-3</v>
      </c>
      <c r="K37">
        <f t="shared" si="5"/>
        <v>-1.200400001835078E-3</v>
      </c>
      <c r="O37">
        <f t="shared" ca="1" si="2"/>
        <v>-1.2068715190037323E-3</v>
      </c>
      <c r="Q37" s="2">
        <f t="shared" si="3"/>
        <v>40425.927799999998</v>
      </c>
      <c r="S37">
        <f t="shared" ca="1" si="6"/>
        <v>4.1880534464187839E-11</v>
      </c>
    </row>
    <row r="38" spans="1:19" x14ac:dyDescent="0.2">
      <c r="A38" s="33" t="s">
        <v>41</v>
      </c>
      <c r="B38" s="34" t="s">
        <v>43</v>
      </c>
      <c r="C38" s="35">
        <v>55463.410459999999</v>
      </c>
      <c r="D38" s="35">
        <v>9.3999999999999997E-4</v>
      </c>
      <c r="E38">
        <f t="shared" si="0"/>
        <v>4213.9987642401084</v>
      </c>
      <c r="F38">
        <f t="shared" si="1"/>
        <v>4214</v>
      </c>
      <c r="G38">
        <f t="shared" si="4"/>
        <v>-8.6880000162636861E-4</v>
      </c>
      <c r="K38">
        <f t="shared" si="5"/>
        <v>-8.6880000162636861E-4</v>
      </c>
      <c r="O38">
        <f t="shared" ca="1" si="2"/>
        <v>-1.2166953638946924E-3</v>
      </c>
      <c r="Q38" s="2">
        <f t="shared" si="3"/>
        <v>40444.910459999999</v>
      </c>
      <c r="S38">
        <f t="shared" ca="1" si="6"/>
        <v>1.2103118308780828E-7</v>
      </c>
    </row>
    <row r="39" spans="1:19" x14ac:dyDescent="0.2">
      <c r="B39" s="3"/>
      <c r="C39" s="8"/>
      <c r="D39" s="8"/>
    </row>
    <row r="40" spans="1:19" x14ac:dyDescent="0.2">
      <c r="C40" s="8"/>
      <c r="D40" s="8"/>
    </row>
    <row r="41" spans="1:19" x14ac:dyDescent="0.2">
      <c r="C41" s="8"/>
      <c r="D41" s="8"/>
    </row>
    <row r="42" spans="1:19" x14ac:dyDescent="0.2">
      <c r="C42" s="8"/>
      <c r="D42" s="8"/>
    </row>
    <row r="43" spans="1:19" x14ac:dyDescent="0.2">
      <c r="C43" s="8"/>
      <c r="D43" s="8"/>
    </row>
    <row r="44" spans="1:19" x14ac:dyDescent="0.2">
      <c r="C44" s="8"/>
      <c r="D44" s="8"/>
    </row>
    <row r="45" spans="1:19" x14ac:dyDescent="0.2">
      <c r="C45" s="8"/>
      <c r="D45" s="8"/>
    </row>
    <row r="46" spans="1:19" x14ac:dyDescent="0.2">
      <c r="C46" s="8"/>
      <c r="D46" s="8"/>
    </row>
    <row r="47" spans="1:19" x14ac:dyDescent="0.2">
      <c r="C47" s="8"/>
      <c r="D47" s="8"/>
    </row>
    <row r="48" spans="1:19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3"/>
  <sheetViews>
    <sheetView workbookViewId="0">
      <selection activeCell="A11" sqref="A11:D14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8" t="s">
        <v>45</v>
      </c>
      <c r="I1" s="39" t="s">
        <v>46</v>
      </c>
      <c r="J1" s="40" t="s">
        <v>47</v>
      </c>
    </row>
    <row r="2" spans="1:16" x14ac:dyDescent="0.2">
      <c r="I2" s="41" t="s">
        <v>48</v>
      </c>
      <c r="J2" s="42" t="s">
        <v>49</v>
      </c>
    </row>
    <row r="3" spans="1:16" x14ac:dyDescent="0.2">
      <c r="A3" s="43" t="s">
        <v>50</v>
      </c>
      <c r="I3" s="41" t="s">
        <v>51</v>
      </c>
      <c r="J3" s="42" t="s">
        <v>52</v>
      </c>
    </row>
    <row r="4" spans="1:16" x14ac:dyDescent="0.2">
      <c r="I4" s="41" t="s">
        <v>53</v>
      </c>
      <c r="J4" s="42" t="s">
        <v>52</v>
      </c>
    </row>
    <row r="5" spans="1:16" ht="13.5" thickBot="1" x14ac:dyDescent="0.25">
      <c r="I5" s="44" t="s">
        <v>54</v>
      </c>
      <c r="J5" s="45" t="s">
        <v>55</v>
      </c>
    </row>
    <row r="10" spans="1:16" ht="13.5" thickBot="1" x14ac:dyDescent="0.25"/>
    <row r="11" spans="1:16" ht="12.75" customHeight="1" thickBot="1" x14ac:dyDescent="0.25">
      <c r="A11" s="8" t="str">
        <f>P11</f>
        <v> BBS 119 </v>
      </c>
      <c r="B11" s="3" t="str">
        <f>IF(H11=INT(H11),"I","II")</f>
        <v>II</v>
      </c>
      <c r="C11" s="8">
        <f>1*G11</f>
        <v>51076.3868</v>
      </c>
      <c r="D11" s="10" t="str">
        <f>VLOOKUP(F11,I$1:J$5,2,FALSE)</f>
        <v>vis</v>
      </c>
      <c r="E11" s="46">
        <f>VLOOKUP(C11,Active!C$21:E$973,3,FALSE)</f>
        <v>-2025.9964736465131</v>
      </c>
      <c r="F11" s="3" t="s">
        <v>54</v>
      </c>
      <c r="G11" s="10" t="str">
        <f>MID(I11,3,LEN(I11)-3)</f>
        <v>51076.3868</v>
      </c>
      <c r="H11" s="8">
        <f>1*K11</f>
        <v>-1489.5</v>
      </c>
      <c r="I11" s="47" t="s">
        <v>56</v>
      </c>
      <c r="J11" s="48" t="s">
        <v>57</v>
      </c>
      <c r="K11" s="47">
        <v>-1489.5</v>
      </c>
      <c r="L11" s="47" t="s">
        <v>58</v>
      </c>
      <c r="M11" s="48" t="s">
        <v>59</v>
      </c>
      <c r="N11" s="48" t="s">
        <v>60</v>
      </c>
      <c r="O11" s="49" t="s">
        <v>61</v>
      </c>
      <c r="P11" s="49" t="s">
        <v>62</v>
      </c>
    </row>
    <row r="12" spans="1:16" ht="12.75" customHeight="1" thickBot="1" x14ac:dyDescent="0.25">
      <c r="A12" s="8" t="str">
        <f>P12</f>
        <v> BBS 121 </v>
      </c>
      <c r="B12" s="3" t="str">
        <f>IF(H12=INT(H12),"I","II")</f>
        <v>I</v>
      </c>
      <c r="C12" s="8">
        <f>1*G12</f>
        <v>51431.425000000003</v>
      </c>
      <c r="D12" s="10" t="str">
        <f>VLOOKUP(F12,I$1:J$5,2,FALSE)</f>
        <v>vis</v>
      </c>
      <c r="E12" s="46">
        <f>VLOOKUP(C12,Active!C$21:E$973,3,FALSE)</f>
        <v>-1520.9988148766822</v>
      </c>
      <c r="F12" s="3" t="s">
        <v>54</v>
      </c>
      <c r="G12" s="10" t="str">
        <f>MID(I12,3,LEN(I12)-3)</f>
        <v>51431.425</v>
      </c>
      <c r="H12" s="8">
        <f>1*K12</f>
        <v>-1237</v>
      </c>
      <c r="I12" s="47" t="s">
        <v>63</v>
      </c>
      <c r="J12" s="48" t="s">
        <v>64</v>
      </c>
      <c r="K12" s="47">
        <v>-1237</v>
      </c>
      <c r="L12" s="47" t="s">
        <v>65</v>
      </c>
      <c r="M12" s="48" t="s">
        <v>59</v>
      </c>
      <c r="N12" s="48" t="s">
        <v>60</v>
      </c>
      <c r="O12" s="49" t="s">
        <v>61</v>
      </c>
      <c r="P12" s="49" t="s">
        <v>66</v>
      </c>
    </row>
    <row r="13" spans="1:16" ht="12.75" customHeight="1" thickBot="1" x14ac:dyDescent="0.25">
      <c r="A13" s="8" t="str">
        <f>P13</f>
        <v> BBS 126 </v>
      </c>
      <c r="B13" s="3" t="str">
        <f>IF(H13=INT(H13),"I","II")</f>
        <v>I</v>
      </c>
      <c r="C13" s="8">
        <f>1*G13</f>
        <v>52120.411399999997</v>
      </c>
      <c r="D13" s="10" t="str">
        <f>VLOOKUP(F13,I$1:J$5,2,FALSE)</f>
        <v>vis</v>
      </c>
      <c r="E13" s="46">
        <f>VLOOKUP(C13,Active!C$21:E$973,3,FALSE)</f>
        <v>-541.00139791070842</v>
      </c>
      <c r="F13" s="3" t="s">
        <v>54</v>
      </c>
      <c r="G13" s="10" t="str">
        <f>MID(I13,3,LEN(I13)-3)</f>
        <v>52120.4114</v>
      </c>
      <c r="H13" s="8">
        <f>1*K13</f>
        <v>-747</v>
      </c>
      <c r="I13" s="47" t="s">
        <v>67</v>
      </c>
      <c r="J13" s="48" t="s">
        <v>68</v>
      </c>
      <c r="K13" s="47">
        <v>-747</v>
      </c>
      <c r="L13" s="47" t="s">
        <v>69</v>
      </c>
      <c r="M13" s="48" t="s">
        <v>59</v>
      </c>
      <c r="N13" s="48" t="s">
        <v>60</v>
      </c>
      <c r="O13" s="49" t="s">
        <v>61</v>
      </c>
      <c r="P13" s="49" t="s">
        <v>70</v>
      </c>
    </row>
    <row r="14" spans="1:16" ht="12.75" customHeight="1" thickBot="1" x14ac:dyDescent="0.25">
      <c r="A14" s="8" t="str">
        <f>P14</f>
        <v>BAVM 193 </v>
      </c>
      <c r="B14" s="3" t="str">
        <f>IF(H14=INT(H14),"I","II")</f>
        <v>II</v>
      </c>
      <c r="C14" s="8">
        <f>1*G14</f>
        <v>54296.349099999999</v>
      </c>
      <c r="D14" s="10" t="str">
        <f>VLOOKUP(F14,I$1:J$5,2,FALSE)</f>
        <v>vis</v>
      </c>
      <c r="E14" s="46">
        <f>VLOOKUP(C14,Active!C$21:E$973,3,FALSE)</f>
        <v>2553.9992080212833</v>
      </c>
      <c r="F14" s="3" t="s">
        <v>54</v>
      </c>
      <c r="G14" s="10" t="str">
        <f>MID(I14,3,LEN(I14)-3)</f>
        <v>54296.3491</v>
      </c>
      <c r="H14" s="8">
        <f>1*K14</f>
        <v>800.5</v>
      </c>
      <c r="I14" s="47" t="s">
        <v>71</v>
      </c>
      <c r="J14" s="48" t="s">
        <v>72</v>
      </c>
      <c r="K14" s="47">
        <v>800.5</v>
      </c>
      <c r="L14" s="47" t="s">
        <v>73</v>
      </c>
      <c r="M14" s="48" t="s">
        <v>74</v>
      </c>
      <c r="N14" s="48" t="s">
        <v>75</v>
      </c>
      <c r="O14" s="49" t="s">
        <v>76</v>
      </c>
      <c r="P14" s="50" t="s">
        <v>77</v>
      </c>
    </row>
    <row r="15" spans="1:16" ht="12.75" customHeight="1" thickBot="1" x14ac:dyDescent="0.25">
      <c r="A15" s="8" t="str">
        <f>P15</f>
        <v>BAVM 215 </v>
      </c>
      <c r="B15" s="3" t="str">
        <f>IF(H15=INT(H15),"I","II")</f>
        <v>II</v>
      </c>
      <c r="C15" s="8">
        <f>1*G15</f>
        <v>55418.415300000001</v>
      </c>
      <c r="D15" s="10" t="str">
        <f>VLOOKUP(F15,I$1:J$5,2,FALSE)</f>
        <v>vis</v>
      </c>
      <c r="E15" s="46">
        <f>VLOOKUP(C15,Active!C$21:E$973,3,FALSE)</f>
        <v>4149.9987483095038</v>
      </c>
      <c r="F15" s="3" t="s">
        <v>54</v>
      </c>
      <c r="G15" s="10" t="str">
        <f>MID(I15,3,LEN(I15)-3)</f>
        <v>55418.4153</v>
      </c>
      <c r="H15" s="8">
        <f>1*K15</f>
        <v>1598.5</v>
      </c>
      <c r="I15" s="47" t="s">
        <v>78</v>
      </c>
      <c r="J15" s="48" t="s">
        <v>79</v>
      </c>
      <c r="K15" s="47" t="s">
        <v>80</v>
      </c>
      <c r="L15" s="47" t="s">
        <v>81</v>
      </c>
      <c r="M15" s="48" t="s">
        <v>74</v>
      </c>
      <c r="N15" s="48" t="s">
        <v>75</v>
      </c>
      <c r="O15" s="49" t="s">
        <v>76</v>
      </c>
      <c r="P15" s="50" t="s">
        <v>82</v>
      </c>
    </row>
    <row r="16" spans="1:16" x14ac:dyDescent="0.2">
      <c r="B16" s="3"/>
      <c r="F16" s="3"/>
    </row>
    <row r="17" spans="2:6" x14ac:dyDescent="0.2">
      <c r="B17" s="3"/>
      <c r="F17" s="3"/>
    </row>
    <row r="18" spans="2:6" x14ac:dyDescent="0.2">
      <c r="B18" s="3"/>
      <c r="F18" s="3"/>
    </row>
    <row r="19" spans="2:6" x14ac:dyDescent="0.2">
      <c r="B19" s="3"/>
      <c r="F19" s="3"/>
    </row>
    <row r="20" spans="2:6" x14ac:dyDescent="0.2">
      <c r="B20" s="3"/>
      <c r="F20" s="3"/>
    </row>
    <row r="21" spans="2:6" x14ac:dyDescent="0.2">
      <c r="B21" s="3"/>
      <c r="F21" s="3"/>
    </row>
    <row r="22" spans="2:6" x14ac:dyDescent="0.2">
      <c r="B22" s="3"/>
      <c r="F22" s="3"/>
    </row>
    <row r="23" spans="2:6" x14ac:dyDescent="0.2">
      <c r="B23" s="3"/>
      <c r="F23" s="3"/>
    </row>
    <row r="24" spans="2:6" x14ac:dyDescent="0.2">
      <c r="B24" s="3"/>
      <c r="F24" s="3"/>
    </row>
    <row r="25" spans="2:6" x14ac:dyDescent="0.2">
      <c r="B25" s="3"/>
      <c r="F25" s="3"/>
    </row>
    <row r="26" spans="2:6" x14ac:dyDescent="0.2">
      <c r="B26" s="3"/>
      <c r="F26" s="3"/>
    </row>
    <row r="27" spans="2:6" x14ac:dyDescent="0.2">
      <c r="B27" s="3"/>
      <c r="F27" s="3"/>
    </row>
    <row r="28" spans="2:6" x14ac:dyDescent="0.2">
      <c r="B28" s="3"/>
      <c r="F28" s="3"/>
    </row>
    <row r="29" spans="2:6" x14ac:dyDescent="0.2">
      <c r="B29" s="3"/>
      <c r="F29" s="3"/>
    </row>
    <row r="30" spans="2:6" x14ac:dyDescent="0.2">
      <c r="B30" s="3"/>
      <c r="F30" s="3"/>
    </row>
    <row r="31" spans="2:6" x14ac:dyDescent="0.2">
      <c r="B31" s="3"/>
      <c r="F31" s="3"/>
    </row>
    <row r="32" spans="2: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</sheetData>
  <phoneticPr fontId="7" type="noConversion"/>
  <hyperlinks>
    <hyperlink ref="A3" r:id="rId1"/>
    <hyperlink ref="P14" r:id="rId2" display="http://www.bav-astro.de/sfs/BAVM_link.php?BAVMnr=193"/>
    <hyperlink ref="P15" r:id="rId3" display="http://www.bav-astro.de/sfs/BAVM_link.php?BAVMnr=215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2024-01-11T04:39:03Z</dcterms:modified>
</cp:coreProperties>
</file>