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61D60C9-5E16-4FDC-B898-9D5838D63BE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G11" i="2"/>
  <c r="C11" i="2"/>
  <c r="E11" i="2"/>
  <c r="E21" i="1"/>
  <c r="G13" i="2"/>
  <c r="C13" i="2"/>
  <c r="E13" i="2"/>
  <c r="G14" i="2"/>
  <c r="C14" i="2"/>
  <c r="E14" i="2"/>
  <c r="G12" i="2"/>
  <c r="C12" i="2"/>
  <c r="E12" i="2"/>
  <c r="H14" i="2"/>
  <c r="D14" i="2"/>
  <c r="B14" i="2"/>
  <c r="A14" i="2"/>
  <c r="H13" i="2"/>
  <c r="D13" i="2"/>
  <c r="B13" i="2"/>
  <c r="A13" i="2"/>
  <c r="H11" i="2"/>
  <c r="D11" i="2"/>
  <c r="B11" i="2"/>
  <c r="A11" i="2"/>
  <c r="H12" i="2"/>
  <c r="D12" i="2"/>
  <c r="B12" i="2"/>
  <c r="A12" i="2"/>
  <c r="D9" i="1"/>
  <c r="F21" i="1"/>
  <c r="G21" i="1"/>
  <c r="I21" i="1"/>
  <c r="E9" i="1"/>
  <c r="A21" i="1"/>
  <c r="F16" i="1"/>
  <c r="C17" i="1"/>
  <c r="Q21" i="1"/>
  <c r="C12" i="1"/>
  <c r="C11" i="1"/>
  <c r="C15" i="1" l="1"/>
  <c r="F18" i="1" s="1"/>
  <c r="O24" i="1"/>
  <c r="O21" i="1"/>
  <c r="O22" i="1"/>
  <c r="O23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<sst xmlns="http://schemas.openxmlformats.org/spreadsheetml/2006/main" count="100" uniqueCount="72">
  <si>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</si>
  <si>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</si>
  <si>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</si>
  <si>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</si>
  <si>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</si>
  <si>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</si>
  <si>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</si>
  <si>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</si>
  <si>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</si>
  <si>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</si>
  <si>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</si>
  <si>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</si>
  <si>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</si>
  <si>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</si>
  <si>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</si>
  <si>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</si>
  <si>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</si>
  <si>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</si>
  <si>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</si>
  <si>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</si>
  <si>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</si>
  <si>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</si>
  <si>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</si>
  <si>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</si>
  <si>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</si>
  <si>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</si>
  <si>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</si>
  <si>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</si>
  <si>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</si>
  <si>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</si>
  <si>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</si>
  <si>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</si>
  <si>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</si>
  <si>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</si>
  <si>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</si>
  <si>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</si>
  <si>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</si>
  <si>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</si>
  <si>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</si>
  <si>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</si>
  <si>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</si>
  <si>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</si>
  <si>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</si>
  <si>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</si>
  <si>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</si>
  <si>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</si>
  <si>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</si>
  <si>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</si>
  <si>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</si>
  <si>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V1376 Aql</t>
  </si>
  <si>
    <t>G1079-2717</t>
  </si>
  <si>
    <t>EA/GS</t>
  </si>
  <si>
    <t>V1376 Aql / GSC 1079-2717</t>
  </si>
  <si>
    <t>BRNO</t>
  </si>
  <si>
    <t>2427275.0 </t>
  </si>
  <si>
    <t> 21.07.1933 12:00 </t>
  </si>
  <si>
    <t> 0.3 </t>
  </si>
  <si>
    <t>P </t>
  </si>
  <si>
    <t> O.Morgenroth </t>
  </si>
  <si>
    <t> AN 251.19 </t>
  </si>
  <si>
    <t>2438235.5 </t>
  </si>
  <si>
    <t> 25.07.1963 00:00 </t>
  </si>
  <si>
    <t> 0.0 </t>
  </si>
  <si>
    <t> T.Berthold </t>
  </si>
  <si>
    <t> MHAR 18.6 </t>
  </si>
  <si>
    <t>2438372.2 </t>
  </si>
  <si>
    <t> 08.12.1963 16:48 </t>
  </si>
  <si>
    <t> -0.3 </t>
  </si>
  <si>
    <t>2439057.3 </t>
  </si>
  <si>
    <t> 23.10.1965 19:12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</si>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</sst>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V1376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90977443609022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</c:v>
                </c:pt>
                <c:pt idx="2">
                  <c:v>0.5</c:v>
                </c:pt>
                <c:pt idx="3">
                  <c:v>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EA-4CF8-8F41-257E5F3860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</c:v>
                </c:pt>
                <c:pt idx="2">
                  <c:v>0.5</c:v>
                </c:pt>
                <c:pt idx="3">
                  <c:v>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0.2999999999992724</c:v>
                </c:pt>
                <c:pt idx="2">
                  <c:v>-0.31000000000494765</c:v>
                </c:pt>
                <c:pt idx="3">
                  <c:v>-0.25999999999476131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A-4CF8-8F41-257E5F3860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</c:v>
                </c:pt>
                <c:pt idx="2">
                  <c:v>0.5</c:v>
                </c:pt>
                <c:pt idx="3">
                  <c:v>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A-4CF8-8F41-257E5F3860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</c:v>
                </c:pt>
                <c:pt idx="2">
                  <c:v>0.5</c:v>
                </c:pt>
                <c:pt idx="3">
                  <c:v>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EA-4CF8-8F41-257E5F3860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</c:v>
                </c:pt>
                <c:pt idx="2">
                  <c:v>0.5</c:v>
                </c:pt>
                <c:pt idx="3">
                  <c:v>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EA-4CF8-8F41-257E5F3860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</c:v>
                </c:pt>
                <c:pt idx="2">
                  <c:v>0.5</c:v>
                </c:pt>
                <c:pt idx="3">
                  <c:v>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EA-4CF8-8F41-257E5F3860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</c:v>
                </c:pt>
                <c:pt idx="2">
                  <c:v>0.5</c:v>
                </c:pt>
                <c:pt idx="3">
                  <c:v>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EA-4CF8-8F41-257E5F3860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</c:v>
                </c:pt>
                <c:pt idx="2">
                  <c:v>0.5</c:v>
                </c:pt>
                <c:pt idx="3">
                  <c:v>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-0.17760419217379048</c:v>
                </c:pt>
                <c:pt idx="1">
                  <c:v>0.30504432146426469</c:v>
                </c:pt>
                <c:pt idx="2">
                  <c:v>-0.18363729859426617</c:v>
                </c:pt>
                <c:pt idx="3">
                  <c:v>-0.21380283069664463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EA-4CF8-8F41-257E5F38604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-40</c:v>
                </c:pt>
                <c:pt idx="2">
                  <c:v>0.5</c:v>
                </c:pt>
                <c:pt idx="3">
                  <c:v>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EA-4CF8-8F41-257E5F386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950608"/>
        <c:axId val="1"/>
      </c:scatterChart>
      <c:valAx>
        <c:axId val="498950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950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9DD7707-1092-986A-3E32-8FCC0E57F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52</v>
      </c>
      <c r="F1" s="53" t="s">
        <v>49</v>
      </c>
      <c r="G1" s="31"/>
      <c r="H1" s="32"/>
      <c r="I1" s="33" t="s">
        <v>50</v>
      </c>
      <c r="J1" s="34"/>
      <c r="K1" s="35"/>
      <c r="L1" s="36"/>
      <c r="M1" s="37">
        <v>38235.5</v>
      </c>
      <c r="N1" s="37">
        <v>274.02</v>
      </c>
      <c r="O1" s="40" t="s">
        <v>51</v>
      </c>
    </row>
    <row r="2" spans="1:15" x14ac:dyDescent="0.2">
      <c r="A2" t="s">
        <v>23</v>
      </c>
      <c r="B2" t="s">
        <v>51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38235.5</v>
      </c>
      <c r="D7" s="29" t="s">
        <v>53</v>
      </c>
    </row>
    <row r="8" spans="1:15" x14ac:dyDescent="0.2">
      <c r="A8" t="s">
        <v>3</v>
      </c>
      <c r="C8" s="54">
        <v>274.02</v>
      </c>
      <c r="D8" s="29" t="s">
        <v>53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-0.17760419217379048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-1.2066212840951379E-2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39057.346197169303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274.007933787159</v>
      </c>
      <c r="E16" s="14" t="s">
        <v>30</v>
      </c>
      <c r="F16" s="39">
        <f ca="1">NOW()+15018.5+$C$5/24</f>
        <v>60320.742038310185</v>
      </c>
    </row>
    <row r="17" spans="1:18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81.5</v>
      </c>
    </row>
    <row r="18" spans="1:18" ht="14.25" thickTop="1" thickBot="1" x14ac:dyDescent="0.25">
      <c r="A18" s="16" t="s">
        <v>5</v>
      </c>
      <c r="B18" s="10"/>
      <c r="C18" s="19">
        <f ca="1">+C15</f>
        <v>39057.346197169303</v>
      </c>
      <c r="D18" s="20">
        <f ca="1">+C16</f>
        <v>274.007933787159</v>
      </c>
      <c r="E18" s="14" t="s">
        <v>36</v>
      </c>
      <c r="F18" s="23">
        <f ca="1">ROUND(2*(F16-$C$15)/$C$16,0)/2+F15</f>
        <v>78.5</v>
      </c>
    </row>
    <row r="19" spans="1:18" ht="13.5" thickTop="1" x14ac:dyDescent="0.2">
      <c r="E19" s="14" t="s">
        <v>31</v>
      </c>
      <c r="F19" s="18">
        <f ca="1">+$C$15+$C$16*F18-15018.5-$C$5/24</f>
        <v>45548.864832794621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tr">
        <f>D7</f>
        <v>BRNO</v>
      </c>
      <c r="C21" s="8">
        <v>38235.5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-0.17760419217379048</v>
      </c>
      <c r="Q21" s="2">
        <f>+C21-15018.5</f>
        <v>23217</v>
      </c>
    </row>
    <row r="22" spans="1:18" x14ac:dyDescent="0.2">
      <c r="A22" t="s">
        <v>59</v>
      </c>
      <c r="B22" t="s">
        <v>70</v>
      </c>
      <c r="C22" s="8">
        <v>27275</v>
      </c>
      <c r="D22" s="8" t="s">
        <v>39</v>
      </c>
      <c r="E22">
        <f>+(C22-C$7)/C$8</f>
        <v>-39.998905189402237</v>
      </c>
      <c r="F22">
        <f>ROUND(2*E22,0)/2</f>
        <v>-40</v>
      </c>
      <c r="G22">
        <f>+C22-(C$7+F22*C$8)</f>
        <v>0.2999999999992724</v>
      </c>
      <c r="I22">
        <f>+G22</f>
        <v>0.2999999999992724</v>
      </c>
      <c r="O22">
        <f ca="1">+C$11+C$12*$F22</f>
        <v>0.30504432146426469</v>
      </c>
      <c r="Q22" s="2">
        <f>+C22-15018.5</f>
        <v>12256.5</v>
      </c>
    </row>
    <row r="23" spans="1:18" x14ac:dyDescent="0.2">
      <c r="A23" t="s">
        <v>64</v>
      </c>
      <c r="B23" t="s">
        <v>71</v>
      </c>
      <c r="C23" s="8">
        <v>38372.199999999997</v>
      </c>
      <c r="D23" s="8" t="s">
        <v>39</v>
      </c>
      <c r="E23">
        <f>+(C23-C$7)/C$8</f>
        <v>0.49886869571563058</v>
      </c>
      <c r="F23">
        <f>ROUND(2*E23,0)/2</f>
        <v>0.5</v>
      </c>
      <c r="G23">
        <f>+C23-(C$7+F23*C$8)</f>
        <v>-0.31000000000494765</v>
      </c>
      <c r="I23">
        <f>+G23</f>
        <v>-0.31000000000494765</v>
      </c>
      <c r="O23">
        <f ca="1">+C$11+C$12*$F23</f>
        <v>-0.18363729859426617</v>
      </c>
      <c r="Q23" s="2">
        <f>+C23-15018.5</f>
        <v>23353.699999999997</v>
      </c>
    </row>
    <row r="24" spans="1:18" x14ac:dyDescent="0.2">
      <c r="A24" t="s">
        <v>64</v>
      </c>
      <c r="B24" t="s">
        <v>70</v>
      </c>
      <c r="C24" s="8">
        <v>39057.300000000003</v>
      </c>
      <c r="D24" s="8" t="s">
        <v>39</v>
      </c>
      <c r="E24">
        <f>+(C24-C$7)/C$8</f>
        <v>2.9990511641486131</v>
      </c>
      <c r="F24">
        <f>ROUND(2*E24,0)/2</f>
        <v>3</v>
      </c>
      <c r="G24">
        <f>+C24-(C$7+F24*C$8)</f>
        <v>-0.25999999999476131</v>
      </c>
      <c r="I24">
        <f>+G24</f>
        <v>-0.25999999999476131</v>
      </c>
      <c r="O24">
        <f ca="1">+C$11+C$12*$F24</f>
        <v>-0.21380283069664463</v>
      </c>
      <c r="Q24" s="2">
        <f>+C24-15018.5</f>
        <v>24038.800000000003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9"/>
  <sheetViews>
    <sheetView workbookViewId="0">
      <selection activeCell="A12" sqref="A12:D14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1" t="s">
        <v>42</v>
      </c>
      <c r="I1" s="42" t="s">
        <v>43</v>
      </c>
      <c r="J1" s="43" t="s">
        <v>41</v>
      </c>
    </row>
    <row r="2" spans="1:16" x14ac:dyDescent="0.2">
      <c r="I2" s="44" t="s">
        <v>44</v>
      </c>
      <c r="J2" s="45" t="s">
        <v>40</v>
      </c>
    </row>
    <row r="3" spans="1:16" x14ac:dyDescent="0.2">
      <c r="A3" s="46" t="s">
        <v>45</v>
      </c>
      <c r="I3" s="44" t="s">
        <v>46</v>
      </c>
      <c r="J3" s="45" t="s">
        <v>38</v>
      </c>
    </row>
    <row r="4" spans="1:16" x14ac:dyDescent="0.2">
      <c r="I4" s="44" t="s">
        <v>47</v>
      </c>
      <c r="J4" s="45" t="s">
        <v>38</v>
      </c>
    </row>
    <row r="5" spans="1:16" ht="13.5" thickBot="1" x14ac:dyDescent="0.25">
      <c r="I5" s="47" t="s">
        <v>48</v>
      </c>
      <c r="J5" s="48" t="s">
        <v>39</v>
      </c>
    </row>
    <row r="10" spans="1:16" ht="13.5" thickBot="1" x14ac:dyDescent="0.25"/>
    <row r="11" spans="1:16" ht="12.75" customHeight="1" thickBot="1" x14ac:dyDescent="0.25">
      <c r="A11" s="8" t="str">
        <f>P11</f>
        <v> MHAR 18.6 </v>
      </c>
      <c r="B11" s="3" t="str">
        <f>IF(H11=INT(H11),"I","II")</f>
        <v>I</v>
      </c>
      <c r="C11" s="8">
        <f>1*G11</f>
        <v>38235.5</v>
      </c>
      <c r="D11" s="10" t="str">
        <f>VLOOKUP(F11,I$1:J$5,2,FALSE)</f>
        <v>vis</v>
      </c>
      <c r="E11" s="49">
        <f>VLOOKUP(C11,Active!C$21:E$973,3,FALSE)</f>
        <v>0</v>
      </c>
      <c r="F11" s="3" t="s">
        <v>48</v>
      </c>
      <c r="G11" s="10" t="str">
        <f>MID(I11,3,LEN(I11)-3)</f>
        <v>38235.5</v>
      </c>
      <c r="H11" s="8">
        <f>1*K11</f>
        <v>0</v>
      </c>
      <c r="I11" s="50" t="s">
        <v>60</v>
      </c>
      <c r="J11" s="51" t="s">
        <v>61</v>
      </c>
      <c r="K11" s="50">
        <v>0</v>
      </c>
      <c r="L11" s="50" t="s">
        <v>62</v>
      </c>
      <c r="M11" s="51" t="s">
        <v>57</v>
      </c>
      <c r="N11" s="51"/>
      <c r="O11" s="52" t="s">
        <v>63</v>
      </c>
      <c r="P11" s="52" t="s">
        <v>64</v>
      </c>
    </row>
    <row r="12" spans="1:16" ht="12.75" customHeight="1" thickBot="1" x14ac:dyDescent="0.25">
      <c r="A12" s="8" t="str">
        <f>P12</f>
        <v> AN 251.19 </v>
      </c>
      <c r="B12" s="3" t="str">
        <f>IF(H12=INT(H12),"I","II")</f>
        <v>I</v>
      </c>
      <c r="C12" s="8">
        <f>1*G12</f>
        <v>27275</v>
      </c>
      <c r="D12" s="10" t="str">
        <f>VLOOKUP(F12,I$1:J$5,2,FALSE)</f>
        <v>vis</v>
      </c>
      <c r="E12" s="49">
        <f>VLOOKUP(C12,Active!C$21:E$973,3,FALSE)</f>
        <v>-39.998905189402237</v>
      </c>
      <c r="F12" s="3" t="s">
        <v>48</v>
      </c>
      <c r="G12" s="10" t="str">
        <f>MID(I12,3,LEN(I12)-3)</f>
        <v>27275.0</v>
      </c>
      <c r="H12" s="8">
        <f>1*K12</f>
        <v>-40</v>
      </c>
      <c r="I12" s="50" t="s">
        <v>54</v>
      </c>
      <c r="J12" s="51" t="s">
        <v>55</v>
      </c>
      <c r="K12" s="50">
        <v>-40</v>
      </c>
      <c r="L12" s="50" t="s">
        <v>56</v>
      </c>
      <c r="M12" s="51" t="s">
        <v>57</v>
      </c>
      <c r="N12" s="51"/>
      <c r="O12" s="52" t="s">
        <v>58</v>
      </c>
      <c r="P12" s="52" t="s">
        <v>59</v>
      </c>
    </row>
    <row r="13" spans="1:16" ht="12.75" customHeight="1" thickBot="1" x14ac:dyDescent="0.25">
      <c r="A13" s="8" t="str">
        <f>P13</f>
        <v> MHAR 18.6 </v>
      </c>
      <c r="B13" s="3" t="str">
        <f>IF(H13=INT(H13),"I","II")</f>
        <v>II</v>
      </c>
      <c r="C13" s="8">
        <f>1*G13</f>
        <v>38372.199999999997</v>
      </c>
      <c r="D13" s="10" t="str">
        <f>VLOOKUP(F13,I$1:J$5,2,FALSE)</f>
        <v>vis</v>
      </c>
      <c r="E13" s="49">
        <f>VLOOKUP(C13,Active!C$21:E$973,3,FALSE)</f>
        <v>0.49886869571563058</v>
      </c>
      <c r="F13" s="3" t="s">
        <v>48</v>
      </c>
      <c r="G13" s="10" t="str">
        <f>MID(I13,3,LEN(I13)-3)</f>
        <v>38372.2</v>
      </c>
      <c r="H13" s="8">
        <f>1*K13</f>
        <v>0.5</v>
      </c>
      <c r="I13" s="50" t="s">
        <v>65</v>
      </c>
      <c r="J13" s="51" t="s">
        <v>66</v>
      </c>
      <c r="K13" s="50">
        <v>0.5</v>
      </c>
      <c r="L13" s="50" t="s">
        <v>67</v>
      </c>
      <c r="M13" s="51" t="s">
        <v>57</v>
      </c>
      <c r="N13" s="51"/>
      <c r="O13" s="52" t="s">
        <v>63</v>
      </c>
      <c r="P13" s="52" t="s">
        <v>64</v>
      </c>
    </row>
    <row r="14" spans="1:16" ht="12.75" customHeight="1" thickBot="1" x14ac:dyDescent="0.25">
      <c r="A14" s="8" t="str">
        <f>P14</f>
        <v> MHAR 18.6 </v>
      </c>
      <c r="B14" s="3" t="str">
        <f>IF(H14=INT(H14),"I","II")</f>
        <v>I</v>
      </c>
      <c r="C14" s="8">
        <f>1*G14</f>
        <v>39057.300000000003</v>
      </c>
      <c r="D14" s="10" t="str">
        <f>VLOOKUP(F14,I$1:J$5,2,FALSE)</f>
        <v>vis</v>
      </c>
      <c r="E14" s="49">
        <f>VLOOKUP(C14,Active!C$21:E$973,3,FALSE)</f>
        <v>2.9990511641486131</v>
      </c>
      <c r="F14" s="3" t="s">
        <v>48</v>
      </c>
      <c r="G14" s="10" t="str">
        <f>MID(I14,3,LEN(I14)-3)</f>
        <v>39057.3</v>
      </c>
      <c r="H14" s="8">
        <f>1*K14</f>
        <v>3</v>
      </c>
      <c r="I14" s="50" t="s">
        <v>68</v>
      </c>
      <c r="J14" s="51" t="s">
        <v>69</v>
      </c>
      <c r="K14" s="50">
        <v>3</v>
      </c>
      <c r="L14" s="50" t="s">
        <v>67</v>
      </c>
      <c r="M14" s="51" t="s">
        <v>57</v>
      </c>
      <c r="N14" s="51"/>
      <c r="O14" s="52" t="s">
        <v>63</v>
      </c>
      <c r="P14" s="52" t="s">
        <v>64</v>
      </c>
    </row>
    <row r="15" spans="1:16" x14ac:dyDescent="0.2">
      <c r="B15" s="3"/>
      <c r="E15" s="49"/>
      <c r="F15" s="3"/>
    </row>
    <row r="16" spans="1:16" x14ac:dyDescent="0.2">
      <c r="B16" s="3"/>
      <c r="E16" s="49"/>
      <c r="F16" s="3"/>
    </row>
    <row r="17" spans="2:6" x14ac:dyDescent="0.2">
      <c r="B17" s="3"/>
      <c r="E17" s="49"/>
      <c r="F17" s="3"/>
    </row>
    <row r="18" spans="2:6" x14ac:dyDescent="0.2">
      <c r="B18" s="3"/>
      <c r="E18" s="49"/>
      <c r="F18" s="3"/>
    </row>
    <row r="19" spans="2:6" x14ac:dyDescent="0.2">
      <c r="B19" s="3"/>
      <c r="E19" s="49"/>
      <c r="F19" s="3"/>
    </row>
    <row r="20" spans="2:6" x14ac:dyDescent="0.2">
      <c r="B20" s="3"/>
      <c r="E20" s="49"/>
      <c r="F20" s="3"/>
    </row>
    <row r="21" spans="2:6" x14ac:dyDescent="0.2">
      <c r="B21" s="3"/>
      <c r="E21" s="49"/>
      <c r="F21" s="3"/>
    </row>
    <row r="22" spans="2:6" x14ac:dyDescent="0.2">
      <c r="B22" s="3"/>
      <c r="E22" s="49"/>
      <c r="F22" s="3"/>
    </row>
    <row r="23" spans="2:6" x14ac:dyDescent="0.2">
      <c r="B23" s="3"/>
      <c r="E23" s="49"/>
      <c r="F23" s="3"/>
    </row>
    <row r="24" spans="2:6" x14ac:dyDescent="0.2">
      <c r="B24" s="3"/>
      <c r="E24" s="49"/>
      <c r="F24" s="3"/>
    </row>
    <row r="25" spans="2:6" x14ac:dyDescent="0.2">
      <c r="B25" s="3"/>
      <c r="E25" s="49"/>
      <c r="F25" s="3"/>
    </row>
    <row r="26" spans="2:6" x14ac:dyDescent="0.2">
      <c r="B26" s="3"/>
      <c r="E26" s="49"/>
      <c r="F26" s="3"/>
    </row>
    <row r="27" spans="2:6" x14ac:dyDescent="0.2">
      <c r="B27" s="3"/>
      <c r="E27" s="49"/>
      <c r="F27" s="3"/>
    </row>
    <row r="28" spans="2:6" x14ac:dyDescent="0.2">
      <c r="B28" s="3"/>
      <c r="E28" s="49"/>
      <c r="F28" s="3"/>
    </row>
    <row r="29" spans="2:6" x14ac:dyDescent="0.2">
      <c r="B29" s="3"/>
      <c r="E29" s="49"/>
      <c r="F29" s="3"/>
    </row>
    <row r="30" spans="2:6" x14ac:dyDescent="0.2">
      <c r="B30" s="3"/>
      <c r="E30" s="49"/>
      <c r="F30" s="3"/>
    </row>
    <row r="31" spans="2:6" x14ac:dyDescent="0.2">
      <c r="B31" s="3"/>
      <c r="E31" s="49"/>
      <c r="F31" s="3"/>
    </row>
    <row r="32" spans="2:6" x14ac:dyDescent="0.2">
      <c r="B32" s="3"/>
      <c r="E32" s="49"/>
      <c r="F32" s="3"/>
    </row>
    <row r="33" spans="2:6" x14ac:dyDescent="0.2">
      <c r="B33" s="3"/>
      <c r="E33" s="49"/>
      <c r="F33" s="3"/>
    </row>
    <row r="34" spans="2:6" x14ac:dyDescent="0.2">
      <c r="B34" s="3"/>
      <c r="E34" s="49"/>
      <c r="F34" s="3"/>
    </row>
    <row r="35" spans="2:6" x14ac:dyDescent="0.2">
      <c r="B35" s="3"/>
      <c r="E35" s="49"/>
      <c r="F35" s="3"/>
    </row>
    <row r="36" spans="2:6" x14ac:dyDescent="0.2">
      <c r="B36" s="3"/>
      <c r="E36" s="49"/>
      <c r="F36" s="3"/>
    </row>
    <row r="37" spans="2:6" x14ac:dyDescent="0.2">
      <c r="B37" s="3"/>
      <c r="E37" s="49"/>
      <c r="F37" s="3"/>
    </row>
    <row r="38" spans="2:6" x14ac:dyDescent="0.2">
      <c r="B38" s="3"/>
      <c r="E38" s="49"/>
      <c r="F38" s="3"/>
    </row>
    <row r="39" spans="2:6" x14ac:dyDescent="0.2">
      <c r="B39" s="3"/>
      <c r="E39" s="49"/>
      <c r="F39" s="3"/>
    </row>
    <row r="40" spans="2:6" x14ac:dyDescent="0.2">
      <c r="B40" s="3"/>
      <c r="E40" s="49"/>
      <c r="F40" s="3"/>
    </row>
    <row r="41" spans="2:6" x14ac:dyDescent="0.2">
      <c r="B41" s="3"/>
      <c r="E41" s="49"/>
      <c r="F41" s="3"/>
    </row>
    <row r="42" spans="2:6" x14ac:dyDescent="0.2">
      <c r="B42" s="3"/>
      <c r="E42" s="49"/>
      <c r="F42" s="3"/>
    </row>
    <row r="43" spans="2:6" x14ac:dyDescent="0.2">
      <c r="B43" s="3"/>
      <c r="E43" s="49"/>
      <c r="F43" s="3"/>
    </row>
    <row r="44" spans="2:6" x14ac:dyDescent="0.2">
      <c r="B44" s="3"/>
      <c r="E44" s="49"/>
      <c r="F44" s="3"/>
    </row>
    <row r="45" spans="2:6" x14ac:dyDescent="0.2">
      <c r="B45" s="3"/>
      <c r="E45" s="49"/>
      <c r="F45" s="3"/>
    </row>
    <row r="46" spans="2:6" x14ac:dyDescent="0.2">
      <c r="B46" s="3"/>
      <c r="E46" s="49"/>
      <c r="F46" s="3"/>
    </row>
    <row r="47" spans="2:6" x14ac:dyDescent="0.2">
      <c r="B47" s="3"/>
      <c r="E47" s="49"/>
      <c r="F47" s="3"/>
    </row>
    <row r="48" spans="2:6" x14ac:dyDescent="0.2">
      <c r="B48" s="3"/>
      <c r="E48" s="49"/>
      <c r="F48" s="3"/>
    </row>
    <row r="49" spans="2:6" x14ac:dyDescent="0.2">
      <c r="B49" s="3"/>
      <c r="E49" s="49"/>
      <c r="F49" s="3"/>
    </row>
    <row r="50" spans="2:6" x14ac:dyDescent="0.2">
      <c r="B50" s="3"/>
      <c r="E50" s="49"/>
      <c r="F50" s="3"/>
    </row>
    <row r="51" spans="2:6" x14ac:dyDescent="0.2">
      <c r="B51" s="3"/>
      <c r="E51" s="49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2024-01-11T04:48:32Z</dcterms:modified>
</cp:coreProperties>
</file>