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7465250-FE36-48F8-A0F7-8B76A934011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3" i="1"/>
  <c r="Q24" i="1"/>
  <c r="Q42" i="1"/>
  <c r="Q43" i="1"/>
  <c r="Q44" i="1"/>
  <c r="Q45" i="1"/>
  <c r="Q46" i="1"/>
  <c r="Q47" i="1"/>
  <c r="Q48" i="1"/>
  <c r="Q49" i="1"/>
  <c r="Q50" i="1"/>
  <c r="Q51" i="1"/>
  <c r="Q52" i="1"/>
  <c r="Q53" i="1"/>
  <c r="Q37" i="1"/>
  <c r="Q29" i="1"/>
  <c r="Q30" i="1"/>
  <c r="Q31" i="1"/>
  <c r="Q32" i="1"/>
  <c r="Q33" i="1"/>
  <c r="Q34" i="1"/>
  <c r="Q35" i="1"/>
  <c r="Q36" i="1"/>
  <c r="Q38" i="1"/>
  <c r="Q39" i="1"/>
  <c r="Q40" i="1"/>
  <c r="Q41" i="1"/>
  <c r="Q25" i="1"/>
  <c r="Q26" i="1"/>
  <c r="Q27" i="1"/>
  <c r="Q28" i="1"/>
  <c r="Q22" i="1"/>
  <c r="C21" i="1"/>
  <c r="E21" i="1"/>
  <c r="F21" i="1"/>
  <c r="A21" i="1"/>
  <c r="C7" i="1"/>
  <c r="C8" i="1"/>
  <c r="E43" i="1"/>
  <c r="F43" i="1"/>
  <c r="G43" i="1"/>
  <c r="K43" i="1"/>
  <c r="F17" i="1"/>
  <c r="C17" i="1"/>
  <c r="E35" i="1"/>
  <c r="F35" i="1"/>
  <c r="E27" i="1"/>
  <c r="F27" i="1"/>
  <c r="E48" i="1"/>
  <c r="F48" i="1"/>
  <c r="E40" i="1"/>
  <c r="F40" i="1"/>
  <c r="G40" i="1"/>
  <c r="K40" i="1"/>
  <c r="E32" i="1"/>
  <c r="F32" i="1"/>
  <c r="G32" i="1"/>
  <c r="K32" i="1"/>
  <c r="G26" i="1"/>
  <c r="K26" i="1"/>
  <c r="E22" i="1"/>
  <c r="F22" i="1"/>
  <c r="G22" i="1"/>
  <c r="J22" i="1"/>
  <c r="E53" i="1"/>
  <c r="F53" i="1"/>
  <c r="G53" i="1"/>
  <c r="K53" i="1"/>
  <c r="E45" i="1"/>
  <c r="F45" i="1"/>
  <c r="G45" i="1"/>
  <c r="K45" i="1"/>
  <c r="G39" i="1"/>
  <c r="K39" i="1"/>
  <c r="E37" i="1"/>
  <c r="F37" i="1"/>
  <c r="G37" i="1"/>
  <c r="K37" i="1"/>
  <c r="G31" i="1"/>
  <c r="K31" i="1"/>
  <c r="E29" i="1"/>
  <c r="F29" i="1"/>
  <c r="G29" i="1"/>
  <c r="K29" i="1"/>
  <c r="G21" i="1"/>
  <c r="E50" i="1"/>
  <c r="F50" i="1"/>
  <c r="G50" i="1"/>
  <c r="K50" i="1"/>
  <c r="E42" i="1"/>
  <c r="F42" i="1"/>
  <c r="G42" i="1"/>
  <c r="K42" i="1"/>
  <c r="G36" i="1"/>
  <c r="K36" i="1"/>
  <c r="E34" i="1"/>
  <c r="F34" i="1"/>
  <c r="G34" i="1"/>
  <c r="K34" i="1"/>
  <c r="G28" i="1"/>
  <c r="K28" i="1"/>
  <c r="E26" i="1"/>
  <c r="F26" i="1"/>
  <c r="E47" i="1"/>
  <c r="F47" i="1"/>
  <c r="G47" i="1"/>
  <c r="K47" i="1"/>
  <c r="E23" i="1"/>
  <c r="F23" i="1"/>
  <c r="G23" i="1"/>
  <c r="K23" i="1"/>
  <c r="Q21" i="1"/>
  <c r="E39" i="1"/>
  <c r="F39" i="1"/>
  <c r="G33" i="1"/>
  <c r="K33" i="1"/>
  <c r="E31" i="1"/>
  <c r="F31" i="1"/>
  <c r="G25" i="1"/>
  <c r="K25" i="1"/>
  <c r="E52" i="1"/>
  <c r="F52" i="1"/>
  <c r="G52" i="1"/>
  <c r="K52" i="1"/>
  <c r="E44" i="1"/>
  <c r="F44" i="1"/>
  <c r="G44" i="1"/>
  <c r="K44" i="1"/>
  <c r="E36" i="1"/>
  <c r="F36" i="1"/>
  <c r="E28" i="1"/>
  <c r="F28" i="1"/>
  <c r="E49" i="1"/>
  <c r="F49" i="1"/>
  <c r="G49" i="1"/>
  <c r="K49" i="1"/>
  <c r="E24" i="1"/>
  <c r="F24" i="1"/>
  <c r="G24" i="1"/>
  <c r="K24" i="1"/>
  <c r="E41" i="1"/>
  <c r="F41" i="1"/>
  <c r="G41" i="1"/>
  <c r="K41" i="1"/>
  <c r="G35" i="1"/>
  <c r="K35" i="1"/>
  <c r="E33" i="1"/>
  <c r="F33" i="1"/>
  <c r="G27" i="1"/>
  <c r="K27" i="1"/>
  <c r="E25" i="1"/>
  <c r="F25" i="1"/>
  <c r="G48" i="1"/>
  <c r="K48" i="1"/>
  <c r="E46" i="1"/>
  <c r="F46" i="1"/>
  <c r="G46" i="1"/>
  <c r="K46" i="1"/>
  <c r="E38" i="1"/>
  <c r="F38" i="1"/>
  <c r="G38" i="1"/>
  <c r="K38" i="1"/>
  <c r="E30" i="1"/>
  <c r="F30" i="1"/>
  <c r="G30" i="1"/>
  <c r="K30" i="1"/>
  <c r="E51" i="1"/>
  <c r="F51" i="1"/>
  <c r="G51" i="1"/>
  <c r="K51" i="1"/>
  <c r="I21" i="1"/>
  <c r="C11" i="1"/>
  <c r="C12" i="1"/>
  <c r="C16" i="1" l="1"/>
  <c r="D18" i="1" s="1"/>
  <c r="O52" i="1"/>
  <c r="O32" i="1"/>
  <c r="O46" i="1"/>
  <c r="O23" i="1"/>
  <c r="O25" i="1"/>
  <c r="O42" i="1"/>
  <c r="O34" i="1"/>
  <c r="O41" i="1"/>
  <c r="O48" i="1"/>
  <c r="O43" i="1"/>
  <c r="O40" i="1"/>
  <c r="O27" i="1"/>
  <c r="O28" i="1"/>
  <c r="O30" i="1"/>
  <c r="O51" i="1"/>
  <c r="O33" i="1"/>
  <c r="O38" i="1"/>
  <c r="O35" i="1"/>
  <c r="O26" i="1"/>
  <c r="O24" i="1"/>
  <c r="O47" i="1"/>
  <c r="O21" i="1"/>
  <c r="O39" i="1"/>
  <c r="O53" i="1"/>
  <c r="O36" i="1"/>
  <c r="O29" i="1"/>
  <c r="O37" i="1"/>
  <c r="O49" i="1"/>
  <c r="O44" i="1"/>
  <c r="O50" i="1"/>
  <c r="O22" i="1"/>
  <c r="O31" i="1"/>
  <c r="C15" i="1"/>
  <c r="F18" i="1" s="1"/>
  <c r="O45" i="1"/>
  <c r="C18" i="1" l="1"/>
  <c r="F19" i="1"/>
</calcChain>
</file>

<file path=xl/sharedStrings.xml><?xml version="1.0" encoding="utf-8"?>
<sst xmlns="http://schemas.openxmlformats.org/spreadsheetml/2006/main" count="112" uniqueCount="52">
  <si>
    <t>0.0004</t>
  </si>
  <si>
    <t>0.0011</t>
  </si>
  <si>
    <t>PE</t>
  </si>
  <si>
    <t>IBVS 6196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</si>
  <si>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</si>
  <si>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</si>
  <si>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</si>
  <si>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</si>
  <si>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</si>
  <si>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</si>
  <si>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</si>
  <si>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</si>
  <si>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</si>
  <si>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</si>
  <si>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</si>
  <si>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</si>
  <si>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</si>
  <si>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</si>
  <si>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</si>
  <si>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</si>
  <si>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</si>
  <si>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</si>
  <si>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</si>
  <si>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</si>
  <si>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</si>
  <si>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</si>
  <si>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</si>
  <si>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</si>
  <si>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</si>
  <si>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</si>
  <si>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</si>
  <si>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</si>
  <si>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</si>
  <si>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</si>
  <si>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</si>
  <si>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</si>
  <si>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</si>
  <si>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</si>
  <si>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</si>
  <si>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Aql</t>
  </si>
  <si>
    <t>EA</t>
  </si>
  <si>
    <t>IBVS 5686 Eph.</t>
  </si>
  <si>
    <t>IBVS 5686</t>
  </si>
  <si>
    <t>G1061-1409_Aql.xls</t>
  </si>
  <si>
    <t>V1714 Aql / GSC 1061-1409</t>
  </si>
  <si>
    <t>OEJV 0160</t>
  </si>
  <si>
    <t>I</t>
  </si>
  <si>
    <t>IBVS 6084</t>
  </si>
  <si>
    <t>OEJV 0168</t>
  </si>
  <si>
    <t>II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</si>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</sst>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11" xfId="0" applyFont="1" applyBorder="1" applyAlignment="1">
      <alignment horizontal="left" vertical="center"/>
    </xf>
    <xf numFmtId="0" fontId="5" fillId="24" borderId="1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5" xfId="0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2" fillId="0" borderId="0" xfId="0" applyFont="1">
      <alignment vertical="top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V1714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5195</c:v>
                </c:pt>
                <c:pt idx="2">
                  <c:v>6328</c:v>
                </c:pt>
                <c:pt idx="3">
                  <c:v>5991.5</c:v>
                </c:pt>
                <c:pt idx="4">
                  <c:v>4871</c:v>
                </c:pt>
                <c:pt idx="5">
                  <c:v>4871</c:v>
                </c:pt>
                <c:pt idx="6">
                  <c:v>4871</c:v>
                </c:pt>
                <c:pt idx="7">
                  <c:v>4871</c:v>
                </c:pt>
                <c:pt idx="8">
                  <c:v>5165</c:v>
                </c:pt>
                <c:pt idx="9">
                  <c:v>5165</c:v>
                </c:pt>
                <c:pt idx="10">
                  <c:v>5165</c:v>
                </c:pt>
                <c:pt idx="11">
                  <c:v>5165</c:v>
                </c:pt>
                <c:pt idx="12">
                  <c:v>5181.5</c:v>
                </c:pt>
                <c:pt idx="13">
                  <c:v>5181.5</c:v>
                </c:pt>
                <c:pt idx="14">
                  <c:v>5181.5</c:v>
                </c:pt>
                <c:pt idx="15">
                  <c:v>5181.5</c:v>
                </c:pt>
                <c:pt idx="16">
                  <c:v>5306</c:v>
                </c:pt>
                <c:pt idx="17">
                  <c:v>5584.5</c:v>
                </c:pt>
                <c:pt idx="18">
                  <c:v>5584.5</c:v>
                </c:pt>
                <c:pt idx="19">
                  <c:v>5584.5</c:v>
                </c:pt>
                <c:pt idx="20">
                  <c:v>5584.5</c:v>
                </c:pt>
                <c:pt idx="21">
                  <c:v>5978</c:v>
                </c:pt>
                <c:pt idx="22">
                  <c:v>5978</c:v>
                </c:pt>
                <c:pt idx="23">
                  <c:v>5978</c:v>
                </c:pt>
                <c:pt idx="24">
                  <c:v>5978</c:v>
                </c:pt>
                <c:pt idx="25">
                  <c:v>6328</c:v>
                </c:pt>
                <c:pt idx="26">
                  <c:v>6328</c:v>
                </c:pt>
                <c:pt idx="27">
                  <c:v>6328</c:v>
                </c:pt>
                <c:pt idx="28">
                  <c:v>6328</c:v>
                </c:pt>
                <c:pt idx="29">
                  <c:v>6397.5</c:v>
                </c:pt>
                <c:pt idx="30">
                  <c:v>6397.5</c:v>
                </c:pt>
                <c:pt idx="31">
                  <c:v>6397.5</c:v>
                </c:pt>
                <c:pt idx="32">
                  <c:v>6397.5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43-43FA-9C3E-E0C933AD75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5195</c:v>
                </c:pt>
                <c:pt idx="2">
                  <c:v>6328</c:v>
                </c:pt>
                <c:pt idx="3">
                  <c:v>5991.5</c:v>
                </c:pt>
                <c:pt idx="4">
                  <c:v>4871</c:v>
                </c:pt>
                <c:pt idx="5">
                  <c:v>4871</c:v>
                </c:pt>
                <c:pt idx="6">
                  <c:v>4871</c:v>
                </c:pt>
                <c:pt idx="7">
                  <c:v>4871</c:v>
                </c:pt>
                <c:pt idx="8">
                  <c:v>5165</c:v>
                </c:pt>
                <c:pt idx="9">
                  <c:v>5165</c:v>
                </c:pt>
                <c:pt idx="10">
                  <c:v>5165</c:v>
                </c:pt>
                <c:pt idx="11">
                  <c:v>5165</c:v>
                </c:pt>
                <c:pt idx="12">
                  <c:v>5181.5</c:v>
                </c:pt>
                <c:pt idx="13">
                  <c:v>5181.5</c:v>
                </c:pt>
                <c:pt idx="14">
                  <c:v>5181.5</c:v>
                </c:pt>
                <c:pt idx="15">
                  <c:v>5181.5</c:v>
                </c:pt>
                <c:pt idx="16">
                  <c:v>5306</c:v>
                </c:pt>
                <c:pt idx="17">
                  <c:v>5584.5</c:v>
                </c:pt>
                <c:pt idx="18">
                  <c:v>5584.5</c:v>
                </c:pt>
                <c:pt idx="19">
                  <c:v>5584.5</c:v>
                </c:pt>
                <c:pt idx="20">
                  <c:v>5584.5</c:v>
                </c:pt>
                <c:pt idx="21">
                  <c:v>5978</c:v>
                </c:pt>
                <c:pt idx="22">
                  <c:v>5978</c:v>
                </c:pt>
                <c:pt idx="23">
                  <c:v>5978</c:v>
                </c:pt>
                <c:pt idx="24">
                  <c:v>5978</c:v>
                </c:pt>
                <c:pt idx="25">
                  <c:v>6328</c:v>
                </c:pt>
                <c:pt idx="26">
                  <c:v>6328</c:v>
                </c:pt>
                <c:pt idx="27">
                  <c:v>6328</c:v>
                </c:pt>
                <c:pt idx="28">
                  <c:v>6328</c:v>
                </c:pt>
                <c:pt idx="29">
                  <c:v>6397.5</c:v>
                </c:pt>
                <c:pt idx="30">
                  <c:v>6397.5</c:v>
                </c:pt>
                <c:pt idx="31">
                  <c:v>6397.5</c:v>
                </c:pt>
                <c:pt idx="32">
                  <c:v>6397.5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43-43FA-9C3E-E0C933AD75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5195</c:v>
                </c:pt>
                <c:pt idx="2">
                  <c:v>6328</c:v>
                </c:pt>
                <c:pt idx="3">
                  <c:v>5991.5</c:v>
                </c:pt>
                <c:pt idx="4">
                  <c:v>4871</c:v>
                </c:pt>
                <c:pt idx="5">
                  <c:v>4871</c:v>
                </c:pt>
                <c:pt idx="6">
                  <c:v>4871</c:v>
                </c:pt>
                <c:pt idx="7">
                  <c:v>4871</c:v>
                </c:pt>
                <c:pt idx="8">
                  <c:v>5165</c:v>
                </c:pt>
                <c:pt idx="9">
                  <c:v>5165</c:v>
                </c:pt>
                <c:pt idx="10">
                  <c:v>5165</c:v>
                </c:pt>
                <c:pt idx="11">
                  <c:v>5165</c:v>
                </c:pt>
                <c:pt idx="12">
                  <c:v>5181.5</c:v>
                </c:pt>
                <c:pt idx="13">
                  <c:v>5181.5</c:v>
                </c:pt>
                <c:pt idx="14">
                  <c:v>5181.5</c:v>
                </c:pt>
                <c:pt idx="15">
                  <c:v>5181.5</c:v>
                </c:pt>
                <c:pt idx="16">
                  <c:v>5306</c:v>
                </c:pt>
                <c:pt idx="17">
                  <c:v>5584.5</c:v>
                </c:pt>
                <c:pt idx="18">
                  <c:v>5584.5</c:v>
                </c:pt>
                <c:pt idx="19">
                  <c:v>5584.5</c:v>
                </c:pt>
                <c:pt idx="20">
                  <c:v>5584.5</c:v>
                </c:pt>
                <c:pt idx="21">
                  <c:v>5978</c:v>
                </c:pt>
                <c:pt idx="22">
                  <c:v>5978</c:v>
                </c:pt>
                <c:pt idx="23">
                  <c:v>5978</c:v>
                </c:pt>
                <c:pt idx="24">
                  <c:v>5978</c:v>
                </c:pt>
                <c:pt idx="25">
                  <c:v>6328</c:v>
                </c:pt>
                <c:pt idx="26">
                  <c:v>6328</c:v>
                </c:pt>
                <c:pt idx="27">
                  <c:v>6328</c:v>
                </c:pt>
                <c:pt idx="28">
                  <c:v>6328</c:v>
                </c:pt>
                <c:pt idx="29">
                  <c:v>6397.5</c:v>
                </c:pt>
                <c:pt idx="30">
                  <c:v>6397.5</c:v>
                </c:pt>
                <c:pt idx="31">
                  <c:v>6397.5</c:v>
                </c:pt>
                <c:pt idx="32">
                  <c:v>6397.5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-1.0539999995671678E-2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43-43FA-9C3E-E0C933AD75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5195</c:v>
                </c:pt>
                <c:pt idx="2">
                  <c:v>6328</c:v>
                </c:pt>
                <c:pt idx="3">
                  <c:v>5991.5</c:v>
                </c:pt>
                <c:pt idx="4">
                  <c:v>4871</c:v>
                </c:pt>
                <c:pt idx="5">
                  <c:v>4871</c:v>
                </c:pt>
                <c:pt idx="6">
                  <c:v>4871</c:v>
                </c:pt>
                <c:pt idx="7">
                  <c:v>4871</c:v>
                </c:pt>
                <c:pt idx="8">
                  <c:v>5165</c:v>
                </c:pt>
                <c:pt idx="9">
                  <c:v>5165</c:v>
                </c:pt>
                <c:pt idx="10">
                  <c:v>5165</c:v>
                </c:pt>
                <c:pt idx="11">
                  <c:v>5165</c:v>
                </c:pt>
                <c:pt idx="12">
                  <c:v>5181.5</c:v>
                </c:pt>
                <c:pt idx="13">
                  <c:v>5181.5</c:v>
                </c:pt>
                <c:pt idx="14">
                  <c:v>5181.5</c:v>
                </c:pt>
                <c:pt idx="15">
                  <c:v>5181.5</c:v>
                </c:pt>
                <c:pt idx="16">
                  <c:v>5306</c:v>
                </c:pt>
                <c:pt idx="17">
                  <c:v>5584.5</c:v>
                </c:pt>
                <c:pt idx="18">
                  <c:v>5584.5</c:v>
                </c:pt>
                <c:pt idx="19">
                  <c:v>5584.5</c:v>
                </c:pt>
                <c:pt idx="20">
                  <c:v>5584.5</c:v>
                </c:pt>
                <c:pt idx="21">
                  <c:v>5978</c:v>
                </c:pt>
                <c:pt idx="22">
                  <c:v>5978</c:v>
                </c:pt>
                <c:pt idx="23">
                  <c:v>5978</c:v>
                </c:pt>
                <c:pt idx="24">
                  <c:v>5978</c:v>
                </c:pt>
                <c:pt idx="25">
                  <c:v>6328</c:v>
                </c:pt>
                <c:pt idx="26">
                  <c:v>6328</c:v>
                </c:pt>
                <c:pt idx="27">
                  <c:v>6328</c:v>
                </c:pt>
                <c:pt idx="28">
                  <c:v>6328</c:v>
                </c:pt>
                <c:pt idx="29">
                  <c:v>6397.5</c:v>
                </c:pt>
                <c:pt idx="30">
                  <c:v>6397.5</c:v>
                </c:pt>
                <c:pt idx="31">
                  <c:v>6397.5</c:v>
                </c:pt>
                <c:pt idx="32">
                  <c:v>6397.5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-1.3176000000385102E-2</c:v>
                </c:pt>
                <c:pt idx="3">
                  <c:v>-1.2267999998584855E-2</c:v>
                </c:pt>
                <c:pt idx="4">
                  <c:v>-9.6819999962463044E-3</c:v>
                </c:pt>
                <c:pt idx="5">
                  <c:v>-9.5220000002882443E-3</c:v>
                </c:pt>
                <c:pt idx="6">
                  <c:v>-9.4719999979133718E-3</c:v>
                </c:pt>
                <c:pt idx="7">
                  <c:v>-9.3320000014500692E-3</c:v>
                </c:pt>
                <c:pt idx="8">
                  <c:v>-1.0419999998703133E-2</c:v>
                </c:pt>
                <c:pt idx="9">
                  <c:v>-1.0049999997136183E-2</c:v>
                </c:pt>
                <c:pt idx="10">
                  <c:v>-9.9800000025425106E-3</c:v>
                </c:pt>
                <c:pt idx="11">
                  <c:v>-9.9600000030477531E-3</c:v>
                </c:pt>
                <c:pt idx="12">
                  <c:v>-1.0107999994943384E-2</c:v>
                </c:pt>
                <c:pt idx="13">
                  <c:v>-9.9079999927198514E-3</c:v>
                </c:pt>
                <c:pt idx="14">
                  <c:v>-9.5479999945382588E-3</c:v>
                </c:pt>
                <c:pt idx="15">
                  <c:v>-9.1679999968619086E-3</c:v>
                </c:pt>
                <c:pt idx="16">
                  <c:v>-9.5220000002882443E-3</c:v>
                </c:pt>
                <c:pt idx="17">
                  <c:v>-1.1114000000816304E-2</c:v>
                </c:pt>
                <c:pt idx="18">
                  <c:v>-1.1003999999957159E-2</c:v>
                </c:pt>
                <c:pt idx="19">
                  <c:v>-1.0573999999905936E-2</c:v>
                </c:pt>
                <c:pt idx="20">
                  <c:v>-9.2440000007627532E-3</c:v>
                </c:pt>
                <c:pt idx="21">
                  <c:v>-1.2845999997807667E-2</c:v>
                </c:pt>
                <c:pt idx="22">
                  <c:v>-1.2835999994422309E-2</c:v>
                </c:pt>
                <c:pt idx="23">
                  <c:v>-1.2825999998312909E-2</c:v>
                </c:pt>
                <c:pt idx="24">
                  <c:v>-1.2345999995886814E-2</c:v>
                </c:pt>
                <c:pt idx="25">
                  <c:v>-1.3285999993968289E-2</c:v>
                </c:pt>
                <c:pt idx="26">
                  <c:v>-1.3105999998515472E-2</c:v>
                </c:pt>
                <c:pt idx="27">
                  <c:v>-1.3075999995635357E-2</c:v>
                </c:pt>
                <c:pt idx="28">
                  <c:v>-1.3075999995635357E-2</c:v>
                </c:pt>
                <c:pt idx="29">
                  <c:v>-1.299000000290107E-2</c:v>
                </c:pt>
                <c:pt idx="30">
                  <c:v>-1.2179999997897539E-2</c:v>
                </c:pt>
                <c:pt idx="31">
                  <c:v>-1.1980000002949964E-2</c:v>
                </c:pt>
                <c:pt idx="32">
                  <c:v>-1.1709999998856802E-2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43-43FA-9C3E-E0C933AD75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5195</c:v>
                </c:pt>
                <c:pt idx="2">
                  <c:v>6328</c:v>
                </c:pt>
                <c:pt idx="3">
                  <c:v>5991.5</c:v>
                </c:pt>
                <c:pt idx="4">
                  <c:v>4871</c:v>
                </c:pt>
                <c:pt idx="5">
                  <c:v>4871</c:v>
                </c:pt>
                <c:pt idx="6">
                  <c:v>4871</c:v>
                </c:pt>
                <c:pt idx="7">
                  <c:v>4871</c:v>
                </c:pt>
                <c:pt idx="8">
                  <c:v>5165</c:v>
                </c:pt>
                <c:pt idx="9">
                  <c:v>5165</c:v>
                </c:pt>
                <c:pt idx="10">
                  <c:v>5165</c:v>
                </c:pt>
                <c:pt idx="11">
                  <c:v>5165</c:v>
                </c:pt>
                <c:pt idx="12">
                  <c:v>5181.5</c:v>
                </c:pt>
                <c:pt idx="13">
                  <c:v>5181.5</c:v>
                </c:pt>
                <c:pt idx="14">
                  <c:v>5181.5</c:v>
                </c:pt>
                <c:pt idx="15">
                  <c:v>5181.5</c:v>
                </c:pt>
                <c:pt idx="16">
                  <c:v>5306</c:v>
                </c:pt>
                <c:pt idx="17">
                  <c:v>5584.5</c:v>
                </c:pt>
                <c:pt idx="18">
                  <c:v>5584.5</c:v>
                </c:pt>
                <c:pt idx="19">
                  <c:v>5584.5</c:v>
                </c:pt>
                <c:pt idx="20">
                  <c:v>5584.5</c:v>
                </c:pt>
                <c:pt idx="21">
                  <c:v>5978</c:v>
                </c:pt>
                <c:pt idx="22">
                  <c:v>5978</c:v>
                </c:pt>
                <c:pt idx="23">
                  <c:v>5978</c:v>
                </c:pt>
                <c:pt idx="24">
                  <c:v>5978</c:v>
                </c:pt>
                <c:pt idx="25">
                  <c:v>6328</c:v>
                </c:pt>
                <c:pt idx="26">
                  <c:v>6328</c:v>
                </c:pt>
                <c:pt idx="27">
                  <c:v>6328</c:v>
                </c:pt>
                <c:pt idx="28">
                  <c:v>6328</c:v>
                </c:pt>
                <c:pt idx="29">
                  <c:v>6397.5</c:v>
                </c:pt>
                <c:pt idx="30">
                  <c:v>6397.5</c:v>
                </c:pt>
                <c:pt idx="31">
                  <c:v>6397.5</c:v>
                </c:pt>
                <c:pt idx="32">
                  <c:v>6397.5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43-43FA-9C3E-E0C933AD75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5195</c:v>
                </c:pt>
                <c:pt idx="2">
                  <c:v>6328</c:v>
                </c:pt>
                <c:pt idx="3">
                  <c:v>5991.5</c:v>
                </c:pt>
                <c:pt idx="4">
                  <c:v>4871</c:v>
                </c:pt>
                <c:pt idx="5">
                  <c:v>4871</c:v>
                </c:pt>
                <c:pt idx="6">
                  <c:v>4871</c:v>
                </c:pt>
                <c:pt idx="7">
                  <c:v>4871</c:v>
                </c:pt>
                <c:pt idx="8">
                  <c:v>5165</c:v>
                </c:pt>
                <c:pt idx="9">
                  <c:v>5165</c:v>
                </c:pt>
                <c:pt idx="10">
                  <c:v>5165</c:v>
                </c:pt>
                <c:pt idx="11">
                  <c:v>5165</c:v>
                </c:pt>
                <c:pt idx="12">
                  <c:v>5181.5</c:v>
                </c:pt>
                <c:pt idx="13">
                  <c:v>5181.5</c:v>
                </c:pt>
                <c:pt idx="14">
                  <c:v>5181.5</c:v>
                </c:pt>
                <c:pt idx="15">
                  <c:v>5181.5</c:v>
                </c:pt>
                <c:pt idx="16">
                  <c:v>5306</c:v>
                </c:pt>
                <c:pt idx="17">
                  <c:v>5584.5</c:v>
                </c:pt>
                <c:pt idx="18">
                  <c:v>5584.5</c:v>
                </c:pt>
                <c:pt idx="19">
                  <c:v>5584.5</c:v>
                </c:pt>
                <c:pt idx="20">
                  <c:v>5584.5</c:v>
                </c:pt>
                <c:pt idx="21">
                  <c:v>5978</c:v>
                </c:pt>
                <c:pt idx="22">
                  <c:v>5978</c:v>
                </c:pt>
                <c:pt idx="23">
                  <c:v>5978</c:v>
                </c:pt>
                <c:pt idx="24">
                  <c:v>5978</c:v>
                </c:pt>
                <c:pt idx="25">
                  <c:v>6328</c:v>
                </c:pt>
                <c:pt idx="26">
                  <c:v>6328</c:v>
                </c:pt>
                <c:pt idx="27">
                  <c:v>6328</c:v>
                </c:pt>
                <c:pt idx="28">
                  <c:v>6328</c:v>
                </c:pt>
                <c:pt idx="29">
                  <c:v>6397.5</c:v>
                </c:pt>
                <c:pt idx="30">
                  <c:v>6397.5</c:v>
                </c:pt>
                <c:pt idx="31">
                  <c:v>6397.5</c:v>
                </c:pt>
                <c:pt idx="32">
                  <c:v>6397.5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43-43FA-9C3E-E0C933AD75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5195</c:v>
                </c:pt>
                <c:pt idx="2">
                  <c:v>6328</c:v>
                </c:pt>
                <c:pt idx="3">
                  <c:v>5991.5</c:v>
                </c:pt>
                <c:pt idx="4">
                  <c:v>4871</c:v>
                </c:pt>
                <c:pt idx="5">
                  <c:v>4871</c:v>
                </c:pt>
                <c:pt idx="6">
                  <c:v>4871</c:v>
                </c:pt>
                <c:pt idx="7">
                  <c:v>4871</c:v>
                </c:pt>
                <c:pt idx="8">
                  <c:v>5165</c:v>
                </c:pt>
                <c:pt idx="9">
                  <c:v>5165</c:v>
                </c:pt>
                <c:pt idx="10">
                  <c:v>5165</c:v>
                </c:pt>
                <c:pt idx="11">
                  <c:v>5165</c:v>
                </c:pt>
                <c:pt idx="12">
                  <c:v>5181.5</c:v>
                </c:pt>
                <c:pt idx="13">
                  <c:v>5181.5</c:v>
                </c:pt>
                <c:pt idx="14">
                  <c:v>5181.5</c:v>
                </c:pt>
                <c:pt idx="15">
                  <c:v>5181.5</c:v>
                </c:pt>
                <c:pt idx="16">
                  <c:v>5306</c:v>
                </c:pt>
                <c:pt idx="17">
                  <c:v>5584.5</c:v>
                </c:pt>
                <c:pt idx="18">
                  <c:v>5584.5</c:v>
                </c:pt>
                <c:pt idx="19">
                  <c:v>5584.5</c:v>
                </c:pt>
                <c:pt idx="20">
                  <c:v>5584.5</c:v>
                </c:pt>
                <c:pt idx="21">
                  <c:v>5978</c:v>
                </c:pt>
                <c:pt idx="22">
                  <c:v>5978</c:v>
                </c:pt>
                <c:pt idx="23">
                  <c:v>5978</c:v>
                </c:pt>
                <c:pt idx="24">
                  <c:v>5978</c:v>
                </c:pt>
                <c:pt idx="25">
                  <c:v>6328</c:v>
                </c:pt>
                <c:pt idx="26">
                  <c:v>6328</c:v>
                </c:pt>
                <c:pt idx="27">
                  <c:v>6328</c:v>
                </c:pt>
                <c:pt idx="28">
                  <c:v>6328</c:v>
                </c:pt>
                <c:pt idx="29">
                  <c:v>6397.5</c:v>
                </c:pt>
                <c:pt idx="30">
                  <c:v>6397.5</c:v>
                </c:pt>
                <c:pt idx="31">
                  <c:v>6397.5</c:v>
                </c:pt>
                <c:pt idx="32">
                  <c:v>6397.5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43-43FA-9C3E-E0C933AD75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5195</c:v>
                </c:pt>
                <c:pt idx="2">
                  <c:v>6328</c:v>
                </c:pt>
                <c:pt idx="3">
                  <c:v>5991.5</c:v>
                </c:pt>
                <c:pt idx="4">
                  <c:v>4871</c:v>
                </c:pt>
                <c:pt idx="5">
                  <c:v>4871</c:v>
                </c:pt>
                <c:pt idx="6">
                  <c:v>4871</c:v>
                </c:pt>
                <c:pt idx="7">
                  <c:v>4871</c:v>
                </c:pt>
                <c:pt idx="8">
                  <c:v>5165</c:v>
                </c:pt>
                <c:pt idx="9">
                  <c:v>5165</c:v>
                </c:pt>
                <c:pt idx="10">
                  <c:v>5165</c:v>
                </c:pt>
                <c:pt idx="11">
                  <c:v>5165</c:v>
                </c:pt>
                <c:pt idx="12">
                  <c:v>5181.5</c:v>
                </c:pt>
                <c:pt idx="13">
                  <c:v>5181.5</c:v>
                </c:pt>
                <c:pt idx="14">
                  <c:v>5181.5</c:v>
                </c:pt>
                <c:pt idx="15">
                  <c:v>5181.5</c:v>
                </c:pt>
                <c:pt idx="16">
                  <c:v>5306</c:v>
                </c:pt>
                <c:pt idx="17">
                  <c:v>5584.5</c:v>
                </c:pt>
                <c:pt idx="18">
                  <c:v>5584.5</c:v>
                </c:pt>
                <c:pt idx="19">
                  <c:v>5584.5</c:v>
                </c:pt>
                <c:pt idx="20">
                  <c:v>5584.5</c:v>
                </c:pt>
                <c:pt idx="21">
                  <c:v>5978</c:v>
                </c:pt>
                <c:pt idx="22">
                  <c:v>5978</c:v>
                </c:pt>
                <c:pt idx="23">
                  <c:v>5978</c:v>
                </c:pt>
                <c:pt idx="24">
                  <c:v>5978</c:v>
                </c:pt>
                <c:pt idx="25">
                  <c:v>6328</c:v>
                </c:pt>
                <c:pt idx="26">
                  <c:v>6328</c:v>
                </c:pt>
                <c:pt idx="27">
                  <c:v>6328</c:v>
                </c:pt>
                <c:pt idx="28">
                  <c:v>6328</c:v>
                </c:pt>
                <c:pt idx="29">
                  <c:v>6397.5</c:v>
                </c:pt>
                <c:pt idx="30">
                  <c:v>6397.5</c:v>
                </c:pt>
                <c:pt idx="31">
                  <c:v>6397.5</c:v>
                </c:pt>
                <c:pt idx="32">
                  <c:v>6397.5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5.6985718908253435E-4</c:v>
                </c:pt>
                <c:pt idx="1">
                  <c:v>-1.0221462422886497E-2</c:v>
                </c:pt>
                <c:pt idx="2">
                  <c:v>-1.2574987951348655E-2</c:v>
                </c:pt>
                <c:pt idx="3">
                  <c:v>-1.1875992946646523E-2</c:v>
                </c:pt>
                <c:pt idx="4">
                  <c:v>-9.548433057289198E-3</c:v>
                </c:pt>
                <c:pt idx="5">
                  <c:v>-9.548433057289198E-3</c:v>
                </c:pt>
                <c:pt idx="6">
                  <c:v>-9.548433057289198E-3</c:v>
                </c:pt>
                <c:pt idx="7">
                  <c:v>-9.548433057289198E-3</c:v>
                </c:pt>
                <c:pt idx="8">
                  <c:v>-1.0159144889034896E-2</c:v>
                </c:pt>
                <c:pt idx="9">
                  <c:v>-1.0159144889034896E-2</c:v>
                </c:pt>
                <c:pt idx="10">
                  <c:v>-1.0159144889034896E-2</c:v>
                </c:pt>
                <c:pt idx="11">
                  <c:v>-1.0159144889034896E-2</c:v>
                </c:pt>
                <c:pt idx="12">
                  <c:v>-1.0193419532653276E-2</c:v>
                </c:pt>
                <c:pt idx="13">
                  <c:v>-1.0193419532653276E-2</c:v>
                </c:pt>
                <c:pt idx="14">
                  <c:v>-1.0193419532653276E-2</c:v>
                </c:pt>
                <c:pt idx="15">
                  <c:v>-1.0193419532653276E-2</c:v>
                </c:pt>
                <c:pt idx="16">
                  <c:v>-1.0452037298137424E-2</c:v>
                </c:pt>
                <c:pt idx="17">
                  <c:v>-1.1030551737393127E-2</c:v>
                </c:pt>
                <c:pt idx="18">
                  <c:v>-1.1030551737393127E-2</c:v>
                </c:pt>
                <c:pt idx="19">
                  <c:v>-1.1030551737393127E-2</c:v>
                </c:pt>
                <c:pt idx="20">
                  <c:v>-1.1030551737393127E-2</c:v>
                </c:pt>
                <c:pt idx="21">
                  <c:v>-1.1847950056413302E-2</c:v>
                </c:pt>
                <c:pt idx="22">
                  <c:v>-1.1847950056413302E-2</c:v>
                </c:pt>
                <c:pt idx="23">
                  <c:v>-1.1847950056413302E-2</c:v>
                </c:pt>
                <c:pt idx="24">
                  <c:v>-1.1847950056413302E-2</c:v>
                </c:pt>
                <c:pt idx="25">
                  <c:v>-1.2574987951348655E-2</c:v>
                </c:pt>
                <c:pt idx="26">
                  <c:v>-1.2574987951348655E-2</c:v>
                </c:pt>
                <c:pt idx="27">
                  <c:v>-1.2574987951348655E-2</c:v>
                </c:pt>
                <c:pt idx="28">
                  <c:v>-1.2574987951348655E-2</c:v>
                </c:pt>
                <c:pt idx="29">
                  <c:v>-1.2719356904771533E-2</c:v>
                </c:pt>
                <c:pt idx="30">
                  <c:v>-1.2719356904771533E-2</c:v>
                </c:pt>
                <c:pt idx="31">
                  <c:v>-1.2719356904771533E-2</c:v>
                </c:pt>
                <c:pt idx="32">
                  <c:v>-1.2719356904771533E-2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43-43FA-9C3E-E0C933AD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629520"/>
        <c:axId val="1"/>
      </c:scatterChart>
      <c:valAx>
        <c:axId val="569629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629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0CC25FF-D159-9FDD-6FD2-975F46AEF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44</v>
      </c>
      <c r="E1" s="29"/>
      <c r="F1" s="31" t="s">
        <v>39</v>
      </c>
      <c r="G1" s="29" t="s">
        <v>40</v>
      </c>
      <c r="H1" s="32" t="s">
        <v>41</v>
      </c>
      <c r="I1" s="30">
        <v>51486.656999999999</v>
      </c>
      <c r="J1" s="30">
        <v>0.96299199999999996</v>
      </c>
      <c r="K1" s="33" t="s">
        <v>42</v>
      </c>
      <c r="L1" s="34" t="s">
        <v>43</v>
      </c>
    </row>
    <row r="2" spans="1:12">
      <c r="A2" t="s">
        <v>28</v>
      </c>
      <c r="B2" t="s">
        <v>40</v>
      </c>
      <c r="C2" s="9"/>
      <c r="D2" s="9"/>
    </row>
    <row r="3" spans="1:12" ht="13.5" thickBot="1"/>
    <row r="4" spans="1:12" ht="14.25" thickTop="1" thickBot="1">
      <c r="A4" s="28" t="s">
        <v>41</v>
      </c>
      <c r="C4" s="7">
        <v>51486.656999999999</v>
      </c>
      <c r="D4" s="8">
        <v>0.96299199999999996</v>
      </c>
    </row>
    <row r="5" spans="1:12" ht="13.5" thickTop="1">
      <c r="A5" s="10" t="s">
        <v>33</v>
      </c>
      <c r="B5" s="11"/>
      <c r="C5" s="12">
        <v>-9.5</v>
      </c>
      <c r="D5" s="11" t="s">
        <v>34</v>
      </c>
    </row>
    <row r="6" spans="1:12">
      <c r="A6" s="4" t="s">
        <v>6</v>
      </c>
    </row>
    <row r="7" spans="1:12">
      <c r="A7" t="s">
        <v>7</v>
      </c>
      <c r="C7">
        <f>+C4</f>
        <v>51486.656999999999</v>
      </c>
    </row>
    <row r="8" spans="1:12">
      <c r="A8" t="s">
        <v>8</v>
      </c>
      <c r="C8">
        <f>+D4</f>
        <v>0.96299199999999996</v>
      </c>
    </row>
    <row r="9" spans="1:12">
      <c r="A9" s="26" t="s">
        <v>38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>
      <c r="A10" s="11"/>
      <c r="B10" s="11"/>
      <c r="C10" s="3" t="s">
        <v>24</v>
      </c>
      <c r="D10" s="3" t="s">
        <v>25</v>
      </c>
      <c r="E10" s="11"/>
    </row>
    <row r="11" spans="1:12">
      <c r="A11" s="11" t="s">
        <v>20</v>
      </c>
      <c r="B11" s="11"/>
      <c r="C11" s="23">
        <f ca="1">INTERCEPT(INDIRECT($D$9):G992,INDIRECT($C$9):F992)</f>
        <v>5.6985718908253435E-4</v>
      </c>
      <c r="D11" s="13"/>
      <c r="E11" s="11"/>
    </row>
    <row r="12" spans="1:12">
      <c r="A12" s="11" t="s">
        <v>21</v>
      </c>
      <c r="B12" s="11"/>
      <c r="C12" s="23">
        <f ca="1">SLOPE(INDIRECT($D$9):G992,INDIRECT($C$9):F992)</f>
        <v>-2.0772511283867241E-6</v>
      </c>
      <c r="D12" s="13"/>
      <c r="E12" s="11"/>
    </row>
    <row r="13" spans="1:12">
      <c r="A13" s="11" t="s">
        <v>23</v>
      </c>
      <c r="B13" s="11"/>
      <c r="C13" s="13" t="s">
        <v>18</v>
      </c>
    </row>
    <row r="14" spans="1:12">
      <c r="A14" s="11"/>
      <c r="B14" s="11"/>
      <c r="C14" s="11"/>
    </row>
    <row r="15" spans="1:12">
      <c r="A15" s="14" t="s">
        <v>22</v>
      </c>
      <c r="B15" s="11"/>
      <c r="C15" s="15">
        <f ca="1">(C7+C11)+(C8+C12)*INT(MAX(F21:F3533))</f>
        <v>57646.904105681722</v>
      </c>
      <c r="E15" s="13"/>
      <c r="F15" s="11"/>
    </row>
    <row r="16" spans="1:12">
      <c r="A16" s="18" t="s">
        <v>9</v>
      </c>
      <c r="B16" s="11"/>
      <c r="C16" s="19">
        <f ca="1">+C8+C12</f>
        <v>0.96298992274887152</v>
      </c>
      <c r="E16" s="11"/>
      <c r="F16" s="11"/>
    </row>
    <row r="17" spans="1:17" ht="13.5" thickBot="1">
      <c r="A17" s="16" t="s">
        <v>32</v>
      </c>
      <c r="B17" s="11"/>
      <c r="C17" s="11">
        <f>COUNT(C21:C2191)</f>
        <v>33</v>
      </c>
      <c r="E17" s="16" t="s">
        <v>35</v>
      </c>
      <c r="F17" s="17">
        <f ca="1">TODAY()+15018.5-B5/24</f>
        <v>60320.5</v>
      </c>
    </row>
    <row r="18" spans="1:17" ht="14.25" thickTop="1" thickBot="1">
      <c r="A18" s="18" t="s">
        <v>10</v>
      </c>
      <c r="B18" s="11"/>
      <c r="C18" s="21">
        <f ca="1">+C15</f>
        <v>57646.904105681722</v>
      </c>
      <c r="D18" s="22">
        <f ca="1">+C16</f>
        <v>0.96298992274887152</v>
      </c>
      <c r="E18" s="16" t="s">
        <v>36</v>
      </c>
      <c r="F18" s="17">
        <f ca="1">ROUND(2*(F17-C15)/C16,0)/2+1</f>
        <v>2777.5</v>
      </c>
    </row>
    <row r="19" spans="1:17" ht="13.5" thickTop="1">
      <c r="E19" s="16" t="s">
        <v>37</v>
      </c>
      <c r="F19" s="20">
        <f ca="1">+C15+C16*F18-15018.5-C5/24</f>
        <v>45303.504449450047</v>
      </c>
    </row>
    <row r="20" spans="1:17" ht="13.5" thickBot="1">
      <c r="A20" s="3" t="s">
        <v>11</v>
      </c>
      <c r="B20" s="3" t="s">
        <v>12</v>
      </c>
      <c r="C20" s="3" t="s">
        <v>13</v>
      </c>
      <c r="D20" s="3" t="s">
        <v>17</v>
      </c>
      <c r="E20" s="3" t="s">
        <v>14</v>
      </c>
      <c r="F20" s="3" t="s">
        <v>15</v>
      </c>
      <c r="G20" s="3" t="s">
        <v>16</v>
      </c>
      <c r="H20" s="6" t="s">
        <v>5</v>
      </c>
      <c r="I20" s="6" t="s">
        <v>50</v>
      </c>
      <c r="J20" s="6" t="s">
        <v>2</v>
      </c>
      <c r="K20" s="6" t="s">
        <v>4</v>
      </c>
      <c r="L20" s="6" t="s">
        <v>29</v>
      </c>
      <c r="M20" s="6" t="s">
        <v>30</v>
      </c>
      <c r="N20" s="6" t="s">
        <v>31</v>
      </c>
      <c r="O20" s="6" t="s">
        <v>27</v>
      </c>
      <c r="P20" s="5" t="s">
        <v>26</v>
      </c>
      <c r="Q20" s="3" t="s">
        <v>19</v>
      </c>
    </row>
    <row r="21" spans="1:17">
      <c r="A21" t="str">
        <f>$K$1</f>
        <v>IBVS 5686</v>
      </c>
      <c r="C21" s="9">
        <f>+$C$4</f>
        <v>51486.656999999999</v>
      </c>
      <c r="D21" s="9" t="s">
        <v>18</v>
      </c>
      <c r="E21">
        <f t="shared" ref="E21:E53" si="0">+(C21-C$7)/C$8</f>
        <v>0</v>
      </c>
      <c r="F21">
        <f t="shared" ref="F21:F53" si="1">ROUND(2*E21,0)/2</f>
        <v>0</v>
      </c>
      <c r="G21">
        <f t="shared" ref="G21:G53" si="2">+C21-(C$7+F21*C$8)</f>
        <v>0</v>
      </c>
      <c r="I21">
        <f>+G21</f>
        <v>0</v>
      </c>
      <c r="O21">
        <f t="shared" ref="O21:O53" ca="1" si="3">+C$11+C$12*$F21</f>
        <v>5.6985718908253435E-4</v>
      </c>
      <c r="Q21" s="2">
        <f t="shared" ref="Q21:Q53" si="4">+C21-15018.5</f>
        <v>36468.156999999999</v>
      </c>
    </row>
    <row r="22" spans="1:17">
      <c r="A22" s="43" t="s">
        <v>47</v>
      </c>
      <c r="B22" s="42" t="s">
        <v>46</v>
      </c>
      <c r="C22" s="43">
        <v>56489.389900000002</v>
      </c>
      <c r="D22" s="43">
        <v>2.9999999999999997E-4</v>
      </c>
      <c r="E22">
        <f t="shared" si="0"/>
        <v>5194.989054945423</v>
      </c>
      <c r="F22">
        <f t="shared" si="1"/>
        <v>5195</v>
      </c>
      <c r="G22">
        <f t="shared" si="2"/>
        <v>-1.0539999995671678E-2</v>
      </c>
      <c r="J22">
        <f>+G22</f>
        <v>-1.0539999995671678E-2</v>
      </c>
      <c r="O22">
        <f t="shared" ca="1" si="3"/>
        <v>-1.0221462422886497E-2</v>
      </c>
      <c r="Q22" s="2">
        <f t="shared" si="4"/>
        <v>41470.889900000002</v>
      </c>
    </row>
    <row r="23" spans="1:17">
      <c r="A23" s="35" t="s">
        <v>3</v>
      </c>
      <c r="B23" s="36" t="s">
        <v>46</v>
      </c>
      <c r="C23" s="37">
        <v>57580.457199999997</v>
      </c>
      <c r="D23" s="37" t="s">
        <v>0</v>
      </c>
      <c r="E23">
        <f t="shared" si="0"/>
        <v>6327.9863176433428</v>
      </c>
      <c r="F23">
        <f t="shared" si="1"/>
        <v>6328</v>
      </c>
      <c r="G23">
        <f t="shared" si="2"/>
        <v>-1.3176000000385102E-2</v>
      </c>
      <c r="K23">
        <f t="shared" ref="K23:K28" si="5">+G23</f>
        <v>-1.3176000000385102E-2</v>
      </c>
      <c r="O23">
        <f t="shared" ca="1" si="3"/>
        <v>-1.2574987951348655E-2</v>
      </c>
      <c r="Q23" s="2">
        <f t="shared" si="4"/>
        <v>42561.957199999997</v>
      </c>
    </row>
    <row r="24" spans="1:17">
      <c r="A24" s="35" t="s">
        <v>3</v>
      </c>
      <c r="B24" s="36" t="s">
        <v>46</v>
      </c>
      <c r="C24" s="37">
        <v>57256.4113</v>
      </c>
      <c r="D24" s="37" t="s">
        <v>1</v>
      </c>
      <c r="E24">
        <f t="shared" si="0"/>
        <v>5991.4872605379906</v>
      </c>
      <c r="F24">
        <f t="shared" si="1"/>
        <v>5991.5</v>
      </c>
      <c r="G24">
        <f t="shared" si="2"/>
        <v>-1.2267999998584855E-2</v>
      </c>
      <c r="K24">
        <f t="shared" si="5"/>
        <v>-1.2267999998584855E-2</v>
      </c>
      <c r="O24">
        <f t="shared" ca="1" si="3"/>
        <v>-1.1875992946646523E-2</v>
      </c>
      <c r="Q24" s="2">
        <f t="shared" si="4"/>
        <v>42237.9113</v>
      </c>
    </row>
    <row r="25" spans="1:17">
      <c r="A25" s="41" t="s">
        <v>45</v>
      </c>
      <c r="B25" s="42" t="s">
        <v>46</v>
      </c>
      <c r="C25" s="43">
        <v>56177.381350000003</v>
      </c>
      <c r="D25" s="43">
        <v>2.0000000000000001E-4</v>
      </c>
      <c r="E25">
        <f t="shared" si="0"/>
        <v>4870.9899459185581</v>
      </c>
      <c r="F25">
        <f t="shared" si="1"/>
        <v>4871</v>
      </c>
      <c r="G25">
        <f t="shared" si="2"/>
        <v>-9.6819999962463044E-3</v>
      </c>
      <c r="K25">
        <f t="shared" si="5"/>
        <v>-9.6819999962463044E-3</v>
      </c>
      <c r="O25">
        <f t="shared" ca="1" si="3"/>
        <v>-9.548433057289198E-3</v>
      </c>
      <c r="Q25" s="2">
        <f t="shared" si="4"/>
        <v>41158.881350000003</v>
      </c>
    </row>
    <row r="26" spans="1:17">
      <c r="A26" s="41" t="s">
        <v>45</v>
      </c>
      <c r="B26" s="42" t="s">
        <v>46</v>
      </c>
      <c r="C26" s="43">
        <v>56177.381509999999</v>
      </c>
      <c r="D26" s="43">
        <v>2.0000000000000001E-4</v>
      </c>
      <c r="E26">
        <f t="shared" si="0"/>
        <v>4870.9901120673903</v>
      </c>
      <c r="F26">
        <f t="shared" si="1"/>
        <v>4871</v>
      </c>
      <c r="G26">
        <f t="shared" si="2"/>
        <v>-9.5220000002882443E-3</v>
      </c>
      <c r="K26">
        <f t="shared" si="5"/>
        <v>-9.5220000002882443E-3</v>
      </c>
      <c r="O26">
        <f t="shared" ca="1" si="3"/>
        <v>-9.548433057289198E-3</v>
      </c>
      <c r="Q26" s="2">
        <f t="shared" si="4"/>
        <v>41158.881509999999</v>
      </c>
    </row>
    <row r="27" spans="1:17">
      <c r="A27" s="41" t="s">
        <v>45</v>
      </c>
      <c r="B27" s="42" t="s">
        <v>46</v>
      </c>
      <c r="C27" s="43">
        <v>56177.381560000002</v>
      </c>
      <c r="D27" s="43">
        <v>1E-4</v>
      </c>
      <c r="E27">
        <f t="shared" si="0"/>
        <v>4870.990163988904</v>
      </c>
      <c r="F27">
        <f t="shared" si="1"/>
        <v>4871</v>
      </c>
      <c r="G27">
        <f t="shared" si="2"/>
        <v>-9.4719999979133718E-3</v>
      </c>
      <c r="K27">
        <f t="shared" si="5"/>
        <v>-9.4719999979133718E-3</v>
      </c>
      <c r="O27">
        <f t="shared" ca="1" si="3"/>
        <v>-9.548433057289198E-3</v>
      </c>
      <c r="Q27" s="2">
        <f t="shared" si="4"/>
        <v>41158.881560000002</v>
      </c>
    </row>
    <row r="28" spans="1:17">
      <c r="A28" s="41" t="s">
        <v>45</v>
      </c>
      <c r="B28" s="42" t="s">
        <v>46</v>
      </c>
      <c r="C28" s="43">
        <v>56177.381699999998</v>
      </c>
      <c r="D28" s="43">
        <v>2.0000000000000001E-4</v>
      </c>
      <c r="E28">
        <f t="shared" si="0"/>
        <v>4870.9903093691319</v>
      </c>
      <c r="F28">
        <f t="shared" si="1"/>
        <v>4871</v>
      </c>
      <c r="G28">
        <f t="shared" si="2"/>
        <v>-9.3320000014500692E-3</v>
      </c>
      <c r="K28">
        <f t="shared" si="5"/>
        <v>-9.3320000014500692E-3</v>
      </c>
      <c r="O28">
        <f t="shared" ca="1" si="3"/>
        <v>-9.548433057289198E-3</v>
      </c>
      <c r="Q28" s="2">
        <f t="shared" si="4"/>
        <v>41158.881699999998</v>
      </c>
    </row>
    <row r="29" spans="1:17">
      <c r="A29" s="43" t="s">
        <v>48</v>
      </c>
      <c r="B29" s="42" t="s">
        <v>46</v>
      </c>
      <c r="C29" s="44">
        <v>56460.500260000001</v>
      </c>
      <c r="D29" s="43">
        <v>2.9999999999999997E-4</v>
      </c>
      <c r="E29">
        <f t="shared" si="0"/>
        <v>5164.9891795570493</v>
      </c>
      <c r="F29">
        <f t="shared" si="1"/>
        <v>5165</v>
      </c>
      <c r="G29">
        <f t="shared" si="2"/>
        <v>-1.0419999998703133E-2</v>
      </c>
      <c r="K29">
        <f t="shared" ref="K29:K53" si="6">+G29</f>
        <v>-1.0419999998703133E-2</v>
      </c>
      <c r="O29">
        <f t="shared" ca="1" si="3"/>
        <v>-1.0159144889034896E-2</v>
      </c>
      <c r="Q29" s="2">
        <f t="shared" si="4"/>
        <v>41442.000260000001</v>
      </c>
    </row>
    <row r="30" spans="1:17">
      <c r="A30" s="43" t="s">
        <v>48</v>
      </c>
      <c r="B30" s="42" t="s">
        <v>46</v>
      </c>
      <c r="C30" s="44">
        <v>56460.500630000002</v>
      </c>
      <c r="D30" s="43">
        <v>1E-4</v>
      </c>
      <c r="E30">
        <f t="shared" si="0"/>
        <v>5164.9895637762338</v>
      </c>
      <c r="F30">
        <f t="shared" si="1"/>
        <v>5165</v>
      </c>
      <c r="G30">
        <f t="shared" si="2"/>
        <v>-1.0049999997136183E-2</v>
      </c>
      <c r="K30">
        <f t="shared" si="6"/>
        <v>-1.0049999997136183E-2</v>
      </c>
      <c r="O30">
        <f t="shared" ca="1" si="3"/>
        <v>-1.0159144889034896E-2</v>
      </c>
      <c r="Q30" s="2">
        <f t="shared" si="4"/>
        <v>41442.000630000002</v>
      </c>
    </row>
    <row r="31" spans="1:17">
      <c r="A31" s="43" t="s">
        <v>48</v>
      </c>
      <c r="B31" s="42" t="s">
        <v>46</v>
      </c>
      <c r="C31" s="44">
        <v>56460.500699999997</v>
      </c>
      <c r="D31" s="43">
        <v>2.0000000000000001E-4</v>
      </c>
      <c r="E31">
        <f t="shared" si="0"/>
        <v>5164.9896364663446</v>
      </c>
      <c r="F31">
        <f t="shared" si="1"/>
        <v>5165</v>
      </c>
      <c r="G31">
        <f t="shared" si="2"/>
        <v>-9.9800000025425106E-3</v>
      </c>
      <c r="K31">
        <f t="shared" si="6"/>
        <v>-9.9800000025425106E-3</v>
      </c>
      <c r="O31">
        <f t="shared" ca="1" si="3"/>
        <v>-1.0159144889034896E-2</v>
      </c>
      <c r="Q31" s="2">
        <f t="shared" si="4"/>
        <v>41442.000699999997</v>
      </c>
    </row>
    <row r="32" spans="1:17">
      <c r="A32" s="43" t="s">
        <v>48</v>
      </c>
      <c r="B32" s="42" t="s">
        <v>46</v>
      </c>
      <c r="C32" s="44">
        <v>56460.500719999996</v>
      </c>
      <c r="D32" s="43">
        <v>1E-4</v>
      </c>
      <c r="E32">
        <f t="shared" si="0"/>
        <v>5164.989657234948</v>
      </c>
      <c r="F32">
        <f t="shared" si="1"/>
        <v>5165</v>
      </c>
      <c r="G32">
        <f t="shared" si="2"/>
        <v>-9.9600000030477531E-3</v>
      </c>
      <c r="K32">
        <f t="shared" si="6"/>
        <v>-9.9600000030477531E-3</v>
      </c>
      <c r="O32">
        <f t="shared" ca="1" si="3"/>
        <v>-1.0159144889034896E-2</v>
      </c>
      <c r="Q32" s="2">
        <f t="shared" si="4"/>
        <v>41442.000719999996</v>
      </c>
    </row>
    <row r="33" spans="1:17">
      <c r="A33" s="43" t="s">
        <v>48</v>
      </c>
      <c r="B33" s="42" t="s">
        <v>49</v>
      </c>
      <c r="C33" s="44">
        <v>56476.389940000001</v>
      </c>
      <c r="D33" s="43">
        <v>2.9999999999999997E-4</v>
      </c>
      <c r="E33">
        <f t="shared" si="0"/>
        <v>5181.48950354728</v>
      </c>
      <c r="F33">
        <f t="shared" si="1"/>
        <v>5181.5</v>
      </c>
      <c r="G33">
        <f t="shared" si="2"/>
        <v>-1.0107999994943384E-2</v>
      </c>
      <c r="K33">
        <f t="shared" si="6"/>
        <v>-1.0107999994943384E-2</v>
      </c>
      <c r="O33">
        <f t="shared" ca="1" si="3"/>
        <v>-1.0193419532653276E-2</v>
      </c>
      <c r="Q33" s="2">
        <f t="shared" si="4"/>
        <v>41457.889940000001</v>
      </c>
    </row>
    <row r="34" spans="1:17">
      <c r="A34" s="43" t="s">
        <v>48</v>
      </c>
      <c r="B34" s="42" t="s">
        <v>49</v>
      </c>
      <c r="C34" s="44">
        <v>56476.390140000003</v>
      </c>
      <c r="D34" s="43">
        <v>2.0000000000000001E-4</v>
      </c>
      <c r="E34">
        <f t="shared" si="0"/>
        <v>5181.4897112333274</v>
      </c>
      <c r="F34">
        <f t="shared" si="1"/>
        <v>5181.5</v>
      </c>
      <c r="G34">
        <f t="shared" si="2"/>
        <v>-9.9079999927198514E-3</v>
      </c>
      <c r="K34">
        <f t="shared" si="6"/>
        <v>-9.9079999927198514E-3</v>
      </c>
      <c r="O34">
        <f t="shared" ca="1" si="3"/>
        <v>-1.0193419532653276E-2</v>
      </c>
      <c r="Q34" s="2">
        <f t="shared" si="4"/>
        <v>41457.890140000003</v>
      </c>
    </row>
    <row r="35" spans="1:17">
      <c r="A35" s="43" t="s">
        <v>48</v>
      </c>
      <c r="B35" s="42" t="s">
        <v>49</v>
      </c>
      <c r="C35" s="44">
        <v>56476.390500000001</v>
      </c>
      <c r="D35" s="43">
        <v>2.0000000000000001E-4</v>
      </c>
      <c r="E35">
        <f t="shared" si="0"/>
        <v>5181.4900850682061</v>
      </c>
      <c r="F35">
        <f t="shared" si="1"/>
        <v>5181.5</v>
      </c>
      <c r="G35">
        <f t="shared" si="2"/>
        <v>-9.5479999945382588E-3</v>
      </c>
      <c r="K35">
        <f t="shared" si="6"/>
        <v>-9.5479999945382588E-3</v>
      </c>
      <c r="O35">
        <f t="shared" ca="1" si="3"/>
        <v>-1.0193419532653276E-2</v>
      </c>
      <c r="Q35" s="2">
        <f t="shared" si="4"/>
        <v>41457.890500000001</v>
      </c>
    </row>
    <row r="36" spans="1:17">
      <c r="A36" s="43" t="s">
        <v>48</v>
      </c>
      <c r="B36" s="42" t="s">
        <v>49</v>
      </c>
      <c r="C36" s="44">
        <v>56476.390879999999</v>
      </c>
      <c r="D36" s="43">
        <v>4.0000000000000002E-4</v>
      </c>
      <c r="E36">
        <f t="shared" si="0"/>
        <v>5181.4904796716901</v>
      </c>
      <c r="F36">
        <f t="shared" si="1"/>
        <v>5181.5</v>
      </c>
      <c r="G36">
        <f t="shared" si="2"/>
        <v>-9.1679999968619086E-3</v>
      </c>
      <c r="K36">
        <f t="shared" si="6"/>
        <v>-9.1679999968619086E-3</v>
      </c>
      <c r="O36">
        <f t="shared" ca="1" si="3"/>
        <v>-1.0193419532653276E-2</v>
      </c>
      <c r="Q36" s="2">
        <f t="shared" si="4"/>
        <v>41457.890879999999</v>
      </c>
    </row>
    <row r="37" spans="1:17">
      <c r="A37" s="43" t="s">
        <v>48</v>
      </c>
      <c r="B37" s="42" t="s">
        <v>46</v>
      </c>
      <c r="C37" s="44">
        <v>56596.283029999999</v>
      </c>
      <c r="D37" s="43">
        <v>1E-4</v>
      </c>
      <c r="E37">
        <f t="shared" si="0"/>
        <v>5305.9901120673894</v>
      </c>
      <c r="F37">
        <f t="shared" si="1"/>
        <v>5306</v>
      </c>
      <c r="G37">
        <f t="shared" si="2"/>
        <v>-9.5220000002882443E-3</v>
      </c>
      <c r="K37">
        <f t="shared" si="6"/>
        <v>-9.5220000002882443E-3</v>
      </c>
      <c r="O37">
        <f t="shared" ca="1" si="3"/>
        <v>-1.0452037298137424E-2</v>
      </c>
      <c r="Q37" s="2">
        <f t="shared" si="4"/>
        <v>41577.783029999999</v>
      </c>
    </row>
    <row r="38" spans="1:17">
      <c r="A38" s="43" t="s">
        <v>48</v>
      </c>
      <c r="B38" s="42" t="s">
        <v>49</v>
      </c>
      <c r="C38" s="44">
        <v>56864.474710000002</v>
      </c>
      <c r="D38" s="43">
        <v>2.0000000000000001E-4</v>
      </c>
      <c r="E38">
        <f t="shared" si="0"/>
        <v>5584.4884588864743</v>
      </c>
      <c r="F38">
        <f t="shared" si="1"/>
        <v>5584.5</v>
      </c>
      <c r="G38">
        <f t="shared" si="2"/>
        <v>-1.1114000000816304E-2</v>
      </c>
      <c r="K38">
        <f t="shared" si="6"/>
        <v>-1.1114000000816304E-2</v>
      </c>
      <c r="O38">
        <f t="shared" ca="1" si="3"/>
        <v>-1.1030551737393127E-2</v>
      </c>
      <c r="Q38" s="2">
        <f t="shared" si="4"/>
        <v>41845.974710000002</v>
      </c>
    </row>
    <row r="39" spans="1:17">
      <c r="A39" s="43" t="s">
        <v>48</v>
      </c>
      <c r="B39" s="42" t="s">
        <v>49</v>
      </c>
      <c r="C39" s="44">
        <v>56864.474820000003</v>
      </c>
      <c r="D39" s="43">
        <v>2.0000000000000001E-4</v>
      </c>
      <c r="E39">
        <f t="shared" si="0"/>
        <v>5584.4885731137992</v>
      </c>
      <c r="F39">
        <f t="shared" si="1"/>
        <v>5584.5</v>
      </c>
      <c r="G39">
        <f t="shared" si="2"/>
        <v>-1.1003999999957159E-2</v>
      </c>
      <c r="K39">
        <f t="shared" si="6"/>
        <v>-1.1003999999957159E-2</v>
      </c>
      <c r="O39">
        <f t="shared" ca="1" si="3"/>
        <v>-1.1030551737393127E-2</v>
      </c>
      <c r="Q39" s="2">
        <f t="shared" si="4"/>
        <v>41845.974820000003</v>
      </c>
    </row>
    <row r="40" spans="1:17">
      <c r="A40" s="43" t="s">
        <v>48</v>
      </c>
      <c r="B40" s="42" t="s">
        <v>49</v>
      </c>
      <c r="C40" s="44">
        <v>56864.475250000003</v>
      </c>
      <c r="D40" s="43">
        <v>2.0000000000000001E-4</v>
      </c>
      <c r="E40">
        <f t="shared" si="0"/>
        <v>5584.4890196387969</v>
      </c>
      <c r="F40">
        <f t="shared" si="1"/>
        <v>5584.5</v>
      </c>
      <c r="G40">
        <f t="shared" si="2"/>
        <v>-1.0573999999905936E-2</v>
      </c>
      <c r="K40">
        <f t="shared" si="6"/>
        <v>-1.0573999999905936E-2</v>
      </c>
      <c r="O40">
        <f t="shared" ca="1" si="3"/>
        <v>-1.1030551737393127E-2</v>
      </c>
      <c r="Q40" s="2">
        <f t="shared" si="4"/>
        <v>41845.975250000003</v>
      </c>
    </row>
    <row r="41" spans="1:17">
      <c r="A41" s="43" t="s">
        <v>48</v>
      </c>
      <c r="B41" s="42" t="s">
        <v>49</v>
      </c>
      <c r="C41" s="44">
        <v>56864.476580000002</v>
      </c>
      <c r="D41" s="43">
        <v>4.0000000000000002E-4</v>
      </c>
      <c r="E41">
        <f t="shared" si="0"/>
        <v>5584.4904007509958</v>
      </c>
      <c r="F41">
        <f t="shared" si="1"/>
        <v>5584.5</v>
      </c>
      <c r="G41">
        <f t="shared" si="2"/>
        <v>-9.2440000007627532E-3</v>
      </c>
      <c r="K41">
        <f t="shared" si="6"/>
        <v>-9.2440000007627532E-3</v>
      </c>
      <c r="O41">
        <f t="shared" ca="1" si="3"/>
        <v>-1.1030551737393127E-2</v>
      </c>
      <c r="Q41" s="2">
        <f t="shared" si="4"/>
        <v>41845.976580000002</v>
      </c>
    </row>
    <row r="42" spans="1:17">
      <c r="A42" s="38" t="s">
        <v>51</v>
      </c>
      <c r="B42" s="39" t="s">
        <v>46</v>
      </c>
      <c r="C42" s="40">
        <v>57243.410329999999</v>
      </c>
      <c r="D42" s="40">
        <v>2.0000000000000001E-4</v>
      </c>
      <c r="E42">
        <f t="shared" si="0"/>
        <v>5977.9866603253195</v>
      </c>
      <c r="F42">
        <f t="shared" si="1"/>
        <v>5978</v>
      </c>
      <c r="G42">
        <f t="shared" si="2"/>
        <v>-1.2845999997807667E-2</v>
      </c>
      <c r="K42">
        <f t="shared" si="6"/>
        <v>-1.2845999997807667E-2</v>
      </c>
      <c r="O42">
        <f t="shared" ca="1" si="3"/>
        <v>-1.1847950056413302E-2</v>
      </c>
      <c r="Q42" s="2">
        <f t="shared" si="4"/>
        <v>42224.910329999999</v>
      </c>
    </row>
    <row r="43" spans="1:17">
      <c r="A43" s="38" t="s">
        <v>51</v>
      </c>
      <c r="B43" s="39" t="s">
        <v>46</v>
      </c>
      <c r="C43" s="40">
        <v>57243.410340000002</v>
      </c>
      <c r="D43" s="40">
        <v>2.0000000000000001E-4</v>
      </c>
      <c r="E43">
        <f t="shared" si="0"/>
        <v>5977.9866707096253</v>
      </c>
      <c r="F43">
        <f t="shared" si="1"/>
        <v>5978</v>
      </c>
      <c r="G43">
        <f t="shared" si="2"/>
        <v>-1.2835999994422309E-2</v>
      </c>
      <c r="K43">
        <f t="shared" si="6"/>
        <v>-1.2835999994422309E-2</v>
      </c>
      <c r="O43">
        <f t="shared" ca="1" si="3"/>
        <v>-1.1847950056413302E-2</v>
      </c>
      <c r="Q43" s="2">
        <f t="shared" si="4"/>
        <v>42224.910340000002</v>
      </c>
    </row>
    <row r="44" spans="1:17">
      <c r="A44" s="38" t="s">
        <v>51</v>
      </c>
      <c r="B44" s="39" t="s">
        <v>46</v>
      </c>
      <c r="C44" s="40">
        <v>57243.410349999998</v>
      </c>
      <c r="D44" s="40">
        <v>5.0000000000000001E-4</v>
      </c>
      <c r="E44">
        <f t="shared" si="0"/>
        <v>5977.9866810939229</v>
      </c>
      <c r="F44">
        <f t="shared" si="1"/>
        <v>5978</v>
      </c>
      <c r="G44">
        <f t="shared" si="2"/>
        <v>-1.2825999998312909E-2</v>
      </c>
      <c r="K44">
        <f t="shared" si="6"/>
        <v>-1.2825999998312909E-2</v>
      </c>
      <c r="O44">
        <f t="shared" ca="1" si="3"/>
        <v>-1.1847950056413302E-2</v>
      </c>
      <c r="Q44" s="2">
        <f t="shared" si="4"/>
        <v>42224.910349999998</v>
      </c>
    </row>
    <row r="45" spans="1:17">
      <c r="A45" s="38" t="s">
        <v>51</v>
      </c>
      <c r="B45" s="39" t="s">
        <v>46</v>
      </c>
      <c r="C45" s="40">
        <v>57243.410830000001</v>
      </c>
      <c r="D45" s="40">
        <v>5.9999999999999995E-4</v>
      </c>
      <c r="E45">
        <f t="shared" si="0"/>
        <v>5977.9871795404342</v>
      </c>
      <c r="F45">
        <f t="shared" si="1"/>
        <v>5978</v>
      </c>
      <c r="G45">
        <f t="shared" si="2"/>
        <v>-1.2345999995886814E-2</v>
      </c>
      <c r="K45">
        <f t="shared" si="6"/>
        <v>-1.2345999995886814E-2</v>
      </c>
      <c r="O45">
        <f t="shared" ca="1" si="3"/>
        <v>-1.1847950056413302E-2</v>
      </c>
      <c r="Q45" s="2">
        <f t="shared" si="4"/>
        <v>42224.910830000001</v>
      </c>
    </row>
    <row r="46" spans="1:17">
      <c r="A46" s="38" t="s">
        <v>51</v>
      </c>
      <c r="B46" s="39" t="s">
        <v>46</v>
      </c>
      <c r="C46" s="40">
        <v>57580.457090000004</v>
      </c>
      <c r="D46" s="40">
        <v>1E-4</v>
      </c>
      <c r="E46">
        <f t="shared" si="0"/>
        <v>6327.9862034160251</v>
      </c>
      <c r="F46">
        <f t="shared" si="1"/>
        <v>6328</v>
      </c>
      <c r="G46">
        <f t="shared" si="2"/>
        <v>-1.3285999993968289E-2</v>
      </c>
      <c r="K46">
        <f t="shared" si="6"/>
        <v>-1.3285999993968289E-2</v>
      </c>
      <c r="O46">
        <f t="shared" ca="1" si="3"/>
        <v>-1.2574987951348655E-2</v>
      </c>
      <c r="Q46" s="2">
        <f t="shared" si="4"/>
        <v>42561.957090000004</v>
      </c>
    </row>
    <row r="47" spans="1:17">
      <c r="A47" s="38" t="s">
        <v>51</v>
      </c>
      <c r="B47" s="39" t="s">
        <v>46</v>
      </c>
      <c r="C47" s="40">
        <v>57580.457269999999</v>
      </c>
      <c r="D47" s="40">
        <v>1E-4</v>
      </c>
      <c r="E47">
        <f t="shared" si="0"/>
        <v>6327.9863903334608</v>
      </c>
      <c r="F47">
        <f t="shared" si="1"/>
        <v>6328</v>
      </c>
      <c r="G47">
        <f t="shared" si="2"/>
        <v>-1.3105999998515472E-2</v>
      </c>
      <c r="K47">
        <f t="shared" si="6"/>
        <v>-1.3105999998515472E-2</v>
      </c>
      <c r="O47">
        <f t="shared" ca="1" si="3"/>
        <v>-1.2574987951348655E-2</v>
      </c>
      <c r="Q47" s="2">
        <f t="shared" si="4"/>
        <v>42561.957269999999</v>
      </c>
    </row>
    <row r="48" spans="1:17">
      <c r="A48" s="38" t="s">
        <v>51</v>
      </c>
      <c r="B48" s="39" t="s">
        <v>46</v>
      </c>
      <c r="C48" s="40">
        <v>57580.457300000002</v>
      </c>
      <c r="D48" s="40">
        <v>1E-4</v>
      </c>
      <c r="E48">
        <f t="shared" si="0"/>
        <v>6327.9864214863701</v>
      </c>
      <c r="F48">
        <f t="shared" si="1"/>
        <v>6328</v>
      </c>
      <c r="G48">
        <f t="shared" si="2"/>
        <v>-1.3075999995635357E-2</v>
      </c>
      <c r="K48">
        <f t="shared" si="6"/>
        <v>-1.3075999995635357E-2</v>
      </c>
      <c r="O48">
        <f t="shared" ca="1" si="3"/>
        <v>-1.2574987951348655E-2</v>
      </c>
      <c r="Q48" s="2">
        <f t="shared" si="4"/>
        <v>42561.957300000002</v>
      </c>
    </row>
    <row r="49" spans="1:17">
      <c r="A49" s="38" t="s">
        <v>51</v>
      </c>
      <c r="B49" s="39" t="s">
        <v>46</v>
      </c>
      <c r="C49" s="40">
        <v>57580.457300000002</v>
      </c>
      <c r="D49" s="40">
        <v>1E-4</v>
      </c>
      <c r="E49">
        <f t="shared" si="0"/>
        <v>6327.9864214863701</v>
      </c>
      <c r="F49">
        <f t="shared" si="1"/>
        <v>6328</v>
      </c>
      <c r="G49">
        <f t="shared" si="2"/>
        <v>-1.3075999995635357E-2</v>
      </c>
      <c r="K49">
        <f t="shared" si="6"/>
        <v>-1.3075999995635357E-2</v>
      </c>
      <c r="O49">
        <f t="shared" ca="1" si="3"/>
        <v>-1.2574987951348655E-2</v>
      </c>
      <c r="Q49" s="2">
        <f t="shared" si="4"/>
        <v>42561.957300000002</v>
      </c>
    </row>
    <row r="50" spans="1:17">
      <c r="A50" s="38" t="s">
        <v>51</v>
      </c>
      <c r="B50" s="39" t="s">
        <v>49</v>
      </c>
      <c r="C50" s="40">
        <v>57647.385329999997</v>
      </c>
      <c r="D50" s="40">
        <v>2.9999999999999997E-4</v>
      </c>
      <c r="E50">
        <f t="shared" si="0"/>
        <v>6397.4865107913656</v>
      </c>
      <c r="F50">
        <f t="shared" si="1"/>
        <v>6397.5</v>
      </c>
      <c r="G50">
        <f t="shared" si="2"/>
        <v>-1.299000000290107E-2</v>
      </c>
      <c r="K50">
        <f t="shared" si="6"/>
        <v>-1.299000000290107E-2</v>
      </c>
      <c r="O50">
        <f t="shared" ca="1" si="3"/>
        <v>-1.2719356904771533E-2</v>
      </c>
      <c r="Q50" s="2">
        <f t="shared" si="4"/>
        <v>42628.885329999997</v>
      </c>
    </row>
    <row r="51" spans="1:17">
      <c r="A51" s="38" t="s">
        <v>51</v>
      </c>
      <c r="B51" s="39" t="s">
        <v>49</v>
      </c>
      <c r="C51" s="40">
        <v>57647.386140000002</v>
      </c>
      <c r="D51" s="40">
        <v>2.0000000000000001E-4</v>
      </c>
      <c r="E51">
        <f t="shared" si="0"/>
        <v>6397.4873519198536</v>
      </c>
      <c r="F51">
        <f t="shared" si="1"/>
        <v>6397.5</v>
      </c>
      <c r="G51">
        <f t="shared" si="2"/>
        <v>-1.2179999997897539E-2</v>
      </c>
      <c r="K51">
        <f t="shared" si="6"/>
        <v>-1.2179999997897539E-2</v>
      </c>
      <c r="O51">
        <f t="shared" ca="1" si="3"/>
        <v>-1.2719356904771533E-2</v>
      </c>
      <c r="Q51" s="2">
        <f t="shared" si="4"/>
        <v>42628.886140000002</v>
      </c>
    </row>
    <row r="52" spans="1:17">
      <c r="A52" s="38" t="s">
        <v>51</v>
      </c>
      <c r="B52" s="39" t="s">
        <v>49</v>
      </c>
      <c r="C52" s="40">
        <v>57647.386339999997</v>
      </c>
      <c r="D52" s="40">
        <v>2.0000000000000001E-4</v>
      </c>
      <c r="E52">
        <f t="shared" si="0"/>
        <v>6397.4875596058928</v>
      </c>
      <c r="F52">
        <f t="shared" si="1"/>
        <v>6397.5</v>
      </c>
      <c r="G52">
        <f t="shared" si="2"/>
        <v>-1.1980000002949964E-2</v>
      </c>
      <c r="K52">
        <f t="shared" si="6"/>
        <v>-1.1980000002949964E-2</v>
      </c>
      <c r="O52">
        <f t="shared" ca="1" si="3"/>
        <v>-1.2719356904771533E-2</v>
      </c>
      <c r="Q52" s="2">
        <f t="shared" si="4"/>
        <v>42628.886339999997</v>
      </c>
    </row>
    <row r="53" spans="1:17">
      <c r="A53" s="38" t="s">
        <v>51</v>
      </c>
      <c r="B53" s="39" t="s">
        <v>49</v>
      </c>
      <c r="C53" s="40">
        <v>57647.386610000001</v>
      </c>
      <c r="D53" s="40">
        <v>2.0000000000000001E-4</v>
      </c>
      <c r="E53">
        <f t="shared" si="0"/>
        <v>6397.4878399820582</v>
      </c>
      <c r="F53">
        <f t="shared" si="1"/>
        <v>6397.5</v>
      </c>
      <c r="G53">
        <f t="shared" si="2"/>
        <v>-1.1709999998856802E-2</v>
      </c>
      <c r="K53">
        <f t="shared" si="6"/>
        <v>-1.1709999998856802E-2</v>
      </c>
      <c r="O53">
        <f t="shared" ca="1" si="3"/>
        <v>-1.2719356904771533E-2</v>
      </c>
      <c r="Q53" s="2">
        <f t="shared" si="4"/>
        <v>42628.886610000001</v>
      </c>
    </row>
    <row r="54" spans="1:17">
      <c r="C54" s="9"/>
      <c r="D54" s="9"/>
    </row>
    <row r="55" spans="1:17">
      <c r="C55" s="9"/>
      <c r="D55" s="9"/>
    </row>
    <row r="56" spans="1:17">
      <c r="C56" s="9"/>
      <c r="D56" s="9"/>
    </row>
    <row r="57" spans="1:17">
      <c r="C57" s="9"/>
      <c r="D57" s="9"/>
    </row>
    <row r="58" spans="1:17">
      <c r="C58" s="9"/>
      <c r="D58" s="9"/>
    </row>
    <row r="59" spans="1:17">
      <c r="C59" s="9"/>
      <c r="D59" s="9"/>
    </row>
    <row r="60" spans="1:17">
      <c r="C60" s="9"/>
      <c r="D60" s="9"/>
    </row>
    <row r="61" spans="1:17">
      <c r="C61" s="9"/>
      <c r="D61" s="9"/>
    </row>
    <row r="62" spans="1:17">
      <c r="C62" s="9"/>
      <c r="D62" s="9"/>
    </row>
    <row r="63" spans="1:17">
      <c r="C63" s="9"/>
      <c r="D63" s="9"/>
    </row>
    <row r="64" spans="1:17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hyperlinks>
    <hyperlink ref="H3366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2024-01-11T05:07:04Z</dcterms:modified>
</cp:coreProperties>
</file>