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4DFBE7C-D503-417C-A083-F6D2C38539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Q_fit" sheetId="2" r:id="rId2"/>
    <sheet name="BAV" sheetId="3" r:id="rId3"/>
    <sheet name="Sheet2" sheetId="4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9" i="1" l="1"/>
  <c r="C9" i="1"/>
  <c r="F16" i="1"/>
  <c r="Q21" i="1"/>
  <c r="Q22" i="1"/>
  <c r="Q23" i="1"/>
  <c r="Q24" i="1"/>
  <c r="Q26" i="1"/>
  <c r="Q61" i="1"/>
  <c r="Q62" i="1"/>
  <c r="G45" i="3"/>
  <c r="C45" i="3"/>
  <c r="G44" i="3"/>
  <c r="C44" i="3"/>
  <c r="G52" i="3"/>
  <c r="C52" i="3"/>
  <c r="G51" i="3"/>
  <c r="C51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50" i="3"/>
  <c r="C50" i="3"/>
  <c r="G11" i="3"/>
  <c r="C11" i="3"/>
  <c r="G49" i="3"/>
  <c r="C49" i="3"/>
  <c r="G48" i="3"/>
  <c r="C48" i="3"/>
  <c r="G47" i="3"/>
  <c r="C47" i="3"/>
  <c r="G46" i="3"/>
  <c r="C46" i="3"/>
  <c r="H45" i="3"/>
  <c r="D45" i="3"/>
  <c r="B45" i="3"/>
  <c r="A45" i="3"/>
  <c r="H44" i="3"/>
  <c r="D44" i="3"/>
  <c r="B44" i="3"/>
  <c r="A44" i="3"/>
  <c r="H52" i="3"/>
  <c r="D52" i="3"/>
  <c r="B52" i="3"/>
  <c r="A52" i="3"/>
  <c r="H51" i="3"/>
  <c r="D51" i="3"/>
  <c r="B51" i="3"/>
  <c r="A51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50" i="3"/>
  <c r="D50" i="3"/>
  <c r="B50" i="3"/>
  <c r="A50" i="3"/>
  <c r="H11" i="3"/>
  <c r="D11" i="3"/>
  <c r="B11" i="3"/>
  <c r="A11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Q64" i="1"/>
  <c r="D11" i="1"/>
  <c r="D12" i="1"/>
  <c r="D13" i="1"/>
  <c r="Q63" i="1"/>
  <c r="E341" i="2"/>
  <c r="E16" i="2"/>
  <c r="E15" i="2"/>
  <c r="E12" i="2"/>
  <c r="A13" i="2"/>
  <c r="C13" i="2"/>
  <c r="D17" i="2"/>
  <c r="E21" i="2"/>
  <c r="I21" i="2" s="1"/>
  <c r="J21" i="2" s="1"/>
  <c r="E22" i="2"/>
  <c r="E23" i="2"/>
  <c r="E24" i="2"/>
  <c r="E25" i="2"/>
  <c r="E26" i="2"/>
  <c r="I26" i="2" s="1"/>
  <c r="J26" i="2" s="1"/>
  <c r="E27" i="2"/>
  <c r="E28" i="2"/>
  <c r="E29" i="2"/>
  <c r="I29" i="2"/>
  <c r="J29" i="2" s="1"/>
  <c r="E30" i="2"/>
  <c r="E31" i="2"/>
  <c r="E32" i="2"/>
  <c r="E33" i="2"/>
  <c r="I33" i="2" s="1"/>
  <c r="J33" i="2" s="1"/>
  <c r="E34" i="2"/>
  <c r="I34" i="2" s="1"/>
  <c r="J34" i="2" s="1"/>
  <c r="E35" i="2"/>
  <c r="E36" i="2"/>
  <c r="E37" i="2"/>
  <c r="I37" i="2" s="1"/>
  <c r="J37" i="2"/>
  <c r="E38" i="2"/>
  <c r="E39" i="2"/>
  <c r="E40" i="2"/>
  <c r="E41" i="2"/>
  <c r="I41" i="2" s="1"/>
  <c r="J41" i="2" s="1"/>
  <c r="E42" i="2"/>
  <c r="E43" i="2"/>
  <c r="E44" i="2"/>
  <c r="E45" i="2"/>
  <c r="I45" i="2" s="1"/>
  <c r="J45" i="2" s="1"/>
  <c r="E46" i="2"/>
  <c r="E47" i="2"/>
  <c r="E48" i="2"/>
  <c r="E49" i="2"/>
  <c r="I49" i="2"/>
  <c r="J49" i="2" s="1"/>
  <c r="E50" i="2"/>
  <c r="E51" i="2"/>
  <c r="E52" i="2"/>
  <c r="E53" i="2"/>
  <c r="I53" i="2"/>
  <c r="E54" i="2"/>
  <c r="F16" i="2"/>
  <c r="F15" i="2"/>
  <c r="D21" i="2"/>
  <c r="F21" i="2" s="1"/>
  <c r="D22" i="2"/>
  <c r="F22" i="2" s="1"/>
  <c r="H22" i="2" s="1"/>
  <c r="D23" i="2"/>
  <c r="F23" i="2" s="1"/>
  <c r="G23" i="2" s="1"/>
  <c r="H23" i="2"/>
  <c r="D24" i="2"/>
  <c r="F24" i="2" s="1"/>
  <c r="D25" i="2"/>
  <c r="D26" i="2"/>
  <c r="F26" i="2"/>
  <c r="D27" i="2"/>
  <c r="F27" i="2"/>
  <c r="D28" i="2"/>
  <c r="D29" i="2"/>
  <c r="F29" i="2"/>
  <c r="G29" i="2" s="1"/>
  <c r="D30" i="2"/>
  <c r="D31" i="2"/>
  <c r="G31" i="2" s="1"/>
  <c r="F31" i="2"/>
  <c r="H31" i="2" s="1"/>
  <c r="D32" i="2"/>
  <c r="F32" i="2" s="1"/>
  <c r="H32" i="2" s="1"/>
  <c r="D33" i="2"/>
  <c r="F33" i="2" s="1"/>
  <c r="D34" i="2"/>
  <c r="D35" i="2"/>
  <c r="D36" i="2"/>
  <c r="F36" i="2" s="1"/>
  <c r="D37" i="2"/>
  <c r="F37" i="2" s="1"/>
  <c r="D38" i="2"/>
  <c r="D39" i="2"/>
  <c r="F39" i="2" s="1"/>
  <c r="G39" i="2" s="1"/>
  <c r="H39" i="2"/>
  <c r="D40" i="2"/>
  <c r="F40" i="2" s="1"/>
  <c r="D41" i="2"/>
  <c r="D42" i="2"/>
  <c r="D43" i="2"/>
  <c r="I43" i="2" s="1"/>
  <c r="J43" i="2" s="1"/>
  <c r="D44" i="2"/>
  <c r="F44" i="2"/>
  <c r="H44" i="2"/>
  <c r="D45" i="2"/>
  <c r="D46" i="2"/>
  <c r="D47" i="2"/>
  <c r="F47" i="2" s="1"/>
  <c r="H47" i="2" s="1"/>
  <c r="D48" i="2"/>
  <c r="D49" i="2"/>
  <c r="F49" i="2"/>
  <c r="D50" i="2"/>
  <c r="F50" i="2"/>
  <c r="H50" i="2"/>
  <c r="D51" i="2"/>
  <c r="F51" i="2" s="1"/>
  <c r="G51" i="2" s="1"/>
  <c r="D52" i="2"/>
  <c r="F52" i="2"/>
  <c r="H52" i="2"/>
  <c r="D53" i="2"/>
  <c r="F53" i="2"/>
  <c r="G53" i="2"/>
  <c r="D54" i="2"/>
  <c r="F54" i="2"/>
  <c r="H16" i="2"/>
  <c r="H15" i="2"/>
  <c r="H29" i="2"/>
  <c r="H53" i="2"/>
  <c r="H54" i="2"/>
  <c r="G16" i="2"/>
  <c r="G15" i="2"/>
  <c r="G22" i="2"/>
  <c r="G50" i="2"/>
  <c r="G54" i="2"/>
  <c r="I16" i="2"/>
  <c r="I15" i="2"/>
  <c r="I23" i="2"/>
  <c r="J23" i="2" s="1"/>
  <c r="I24" i="2"/>
  <c r="J24" i="2"/>
  <c r="I27" i="2"/>
  <c r="J27" i="2" s="1"/>
  <c r="I28" i="2"/>
  <c r="J28" i="2" s="1"/>
  <c r="I32" i="2"/>
  <c r="J32" i="2" s="1"/>
  <c r="I39" i="2"/>
  <c r="J39" i="2"/>
  <c r="I47" i="2"/>
  <c r="J47" i="2" s="1"/>
  <c r="I50" i="2"/>
  <c r="J50" i="2" s="1"/>
  <c r="I51" i="2"/>
  <c r="J51" i="2" s="1"/>
  <c r="I54" i="2"/>
  <c r="D16" i="2"/>
  <c r="D15" i="2"/>
  <c r="D12" i="2"/>
  <c r="D13" i="2"/>
  <c r="J16" i="2"/>
  <c r="J15" i="2"/>
  <c r="J53" i="2"/>
  <c r="J54" i="2"/>
  <c r="D341" i="2"/>
  <c r="F341" i="2"/>
  <c r="H341" i="2"/>
  <c r="E340" i="2"/>
  <c r="D340" i="2"/>
  <c r="F340" i="2"/>
  <c r="H340" i="2"/>
  <c r="I340" i="2"/>
  <c r="J340" i="2"/>
  <c r="E339" i="2"/>
  <c r="I339" i="2"/>
  <c r="J339" i="2"/>
  <c r="D339" i="2"/>
  <c r="F339" i="2"/>
  <c r="G339" i="2"/>
  <c r="H339" i="2"/>
  <c r="E338" i="2"/>
  <c r="I338" i="2"/>
  <c r="D338" i="2"/>
  <c r="F338" i="2"/>
  <c r="J338" i="2"/>
  <c r="H338" i="2"/>
  <c r="G338" i="2"/>
  <c r="E337" i="2"/>
  <c r="D337" i="2"/>
  <c r="E336" i="2"/>
  <c r="I336" i="2"/>
  <c r="J336" i="2"/>
  <c r="D336" i="2"/>
  <c r="F336" i="2"/>
  <c r="H336" i="2"/>
  <c r="E335" i="2"/>
  <c r="I335" i="2"/>
  <c r="J335" i="2"/>
  <c r="D335" i="2"/>
  <c r="F335" i="2"/>
  <c r="G335" i="2"/>
  <c r="H335" i="2"/>
  <c r="E334" i="2"/>
  <c r="I334" i="2"/>
  <c r="D334" i="2"/>
  <c r="F334" i="2"/>
  <c r="J334" i="2"/>
  <c r="H334" i="2"/>
  <c r="G334" i="2"/>
  <c r="E333" i="2"/>
  <c r="D333" i="2"/>
  <c r="I333" i="2"/>
  <c r="J333" i="2"/>
  <c r="E332" i="2"/>
  <c r="D332" i="2"/>
  <c r="F332" i="2"/>
  <c r="H332" i="2"/>
  <c r="I332" i="2"/>
  <c r="J332" i="2"/>
  <c r="E331" i="2"/>
  <c r="I331" i="2"/>
  <c r="J331" i="2"/>
  <c r="D331" i="2"/>
  <c r="F331" i="2"/>
  <c r="G331" i="2"/>
  <c r="H331" i="2"/>
  <c r="E330" i="2"/>
  <c r="I330" i="2"/>
  <c r="D330" i="2"/>
  <c r="F330" i="2"/>
  <c r="J330" i="2"/>
  <c r="E329" i="2"/>
  <c r="D329" i="2"/>
  <c r="I329" i="2"/>
  <c r="J329" i="2"/>
  <c r="E328" i="2"/>
  <c r="D328" i="2"/>
  <c r="E327" i="2"/>
  <c r="D327" i="2"/>
  <c r="I327" i="2"/>
  <c r="J327" i="2"/>
  <c r="F327" i="2"/>
  <c r="H327" i="2"/>
  <c r="G327" i="2"/>
  <c r="E326" i="2"/>
  <c r="I326" i="2"/>
  <c r="D326" i="2"/>
  <c r="F326" i="2"/>
  <c r="G326" i="2"/>
  <c r="J326" i="2"/>
  <c r="E325" i="2"/>
  <c r="D325" i="2"/>
  <c r="I325" i="2"/>
  <c r="J325" i="2"/>
  <c r="E324" i="2"/>
  <c r="D324" i="2"/>
  <c r="F324" i="2"/>
  <c r="I324" i="2"/>
  <c r="J324" i="2"/>
  <c r="E323" i="2"/>
  <c r="D323" i="2"/>
  <c r="G323" i="2"/>
  <c r="F323" i="2"/>
  <c r="H323" i="2"/>
  <c r="E322" i="2"/>
  <c r="I322" i="2"/>
  <c r="J322" i="2"/>
  <c r="D322" i="2"/>
  <c r="F322" i="2"/>
  <c r="G322" i="2"/>
  <c r="H322" i="2"/>
  <c r="E321" i="2"/>
  <c r="D321" i="2"/>
  <c r="I321" i="2"/>
  <c r="J321" i="2"/>
  <c r="E320" i="2"/>
  <c r="D320" i="2"/>
  <c r="F320" i="2"/>
  <c r="I320" i="2"/>
  <c r="J320" i="2"/>
  <c r="H320" i="2"/>
  <c r="G320" i="2"/>
  <c r="E319" i="2"/>
  <c r="D319" i="2"/>
  <c r="I319" i="2"/>
  <c r="J319" i="2"/>
  <c r="F319" i="2"/>
  <c r="H319" i="2"/>
  <c r="E318" i="2"/>
  <c r="D318" i="2"/>
  <c r="F318" i="2"/>
  <c r="H318" i="2"/>
  <c r="I318" i="2"/>
  <c r="J318" i="2"/>
  <c r="G318" i="2"/>
  <c r="E317" i="2"/>
  <c r="I317" i="2"/>
  <c r="J317" i="2"/>
  <c r="D317" i="2"/>
  <c r="F317" i="2"/>
  <c r="E316" i="2"/>
  <c r="I316" i="2"/>
  <c r="J316" i="2"/>
  <c r="D316" i="2"/>
  <c r="E315" i="2"/>
  <c r="D315" i="2"/>
  <c r="F315" i="2"/>
  <c r="H315" i="2"/>
  <c r="I315" i="2"/>
  <c r="J315" i="2"/>
  <c r="G315" i="2"/>
  <c r="E314" i="2"/>
  <c r="D314" i="2"/>
  <c r="E313" i="2"/>
  <c r="D313" i="2"/>
  <c r="I313" i="2"/>
  <c r="J313" i="2"/>
  <c r="F313" i="2"/>
  <c r="H313" i="2"/>
  <c r="E312" i="2"/>
  <c r="D312" i="2"/>
  <c r="F312" i="2"/>
  <c r="I312" i="2"/>
  <c r="J312" i="2"/>
  <c r="H312" i="2"/>
  <c r="G312" i="2"/>
  <c r="E311" i="2"/>
  <c r="D311" i="2"/>
  <c r="E310" i="2"/>
  <c r="D310" i="2"/>
  <c r="E309" i="2"/>
  <c r="I309" i="2"/>
  <c r="J309" i="2"/>
  <c r="D309" i="2"/>
  <c r="F309" i="2"/>
  <c r="H309" i="2"/>
  <c r="G309" i="2"/>
  <c r="E308" i="2"/>
  <c r="D308" i="2"/>
  <c r="E307" i="2"/>
  <c r="D307" i="2"/>
  <c r="F307" i="2"/>
  <c r="I307" i="2"/>
  <c r="J307" i="2"/>
  <c r="E306" i="2"/>
  <c r="D306" i="2"/>
  <c r="F306" i="2"/>
  <c r="H306" i="2"/>
  <c r="G306" i="2"/>
  <c r="E305" i="2"/>
  <c r="D305" i="2"/>
  <c r="F305" i="2"/>
  <c r="H305" i="2"/>
  <c r="E304" i="2"/>
  <c r="D304" i="2"/>
  <c r="E303" i="2"/>
  <c r="D303" i="2"/>
  <c r="E302" i="2"/>
  <c r="D302" i="2"/>
  <c r="I302" i="2"/>
  <c r="J302" i="2"/>
  <c r="F302" i="2"/>
  <c r="H302" i="2"/>
  <c r="E301" i="2"/>
  <c r="I301" i="2"/>
  <c r="J301" i="2"/>
  <c r="D301" i="2"/>
  <c r="F301" i="2"/>
  <c r="H301" i="2"/>
  <c r="G301" i="2"/>
  <c r="E300" i="2"/>
  <c r="D300" i="2"/>
  <c r="E299" i="2"/>
  <c r="D299" i="2"/>
  <c r="F299" i="2"/>
  <c r="H299" i="2"/>
  <c r="G299" i="2"/>
  <c r="E298" i="2"/>
  <c r="D298" i="2"/>
  <c r="F298" i="2"/>
  <c r="H298" i="2"/>
  <c r="I298" i="2"/>
  <c r="J298" i="2"/>
  <c r="E297" i="2"/>
  <c r="D297" i="2"/>
  <c r="E296" i="2"/>
  <c r="D296" i="2"/>
  <c r="G296" i="2"/>
  <c r="F296" i="2"/>
  <c r="H296" i="2"/>
  <c r="I296" i="2"/>
  <c r="J296" i="2"/>
  <c r="E295" i="2"/>
  <c r="D295" i="2"/>
  <c r="F295" i="2"/>
  <c r="H295" i="2"/>
  <c r="G295" i="2"/>
  <c r="E294" i="2"/>
  <c r="D294" i="2"/>
  <c r="I294" i="2"/>
  <c r="F294" i="2"/>
  <c r="H294" i="2"/>
  <c r="J294" i="2"/>
  <c r="G294" i="2"/>
  <c r="E293" i="2"/>
  <c r="I293" i="2"/>
  <c r="J293" i="2"/>
  <c r="D293" i="2"/>
  <c r="F293" i="2"/>
  <c r="H293" i="2"/>
  <c r="G293" i="2"/>
  <c r="E292" i="2"/>
  <c r="D292" i="2"/>
  <c r="E291" i="2"/>
  <c r="D291" i="2"/>
  <c r="F291" i="2"/>
  <c r="H291" i="2"/>
  <c r="E290" i="2"/>
  <c r="D290" i="2"/>
  <c r="F290" i="2"/>
  <c r="H290" i="2"/>
  <c r="I290" i="2"/>
  <c r="J290" i="2"/>
  <c r="E289" i="2"/>
  <c r="D289" i="2"/>
  <c r="F289" i="2"/>
  <c r="H289" i="2"/>
  <c r="E288" i="2"/>
  <c r="D288" i="2"/>
  <c r="F288" i="2"/>
  <c r="H288" i="2"/>
  <c r="G288" i="2"/>
  <c r="E287" i="2"/>
  <c r="D287" i="2"/>
  <c r="F287" i="2"/>
  <c r="I287" i="2"/>
  <c r="J287" i="2"/>
  <c r="E286" i="2"/>
  <c r="D286" i="2"/>
  <c r="F286" i="2"/>
  <c r="H286" i="2"/>
  <c r="E285" i="2"/>
  <c r="I285" i="2"/>
  <c r="D285" i="2"/>
  <c r="F285" i="2"/>
  <c r="J285" i="2"/>
  <c r="E284" i="2"/>
  <c r="D284" i="2"/>
  <c r="E283" i="2"/>
  <c r="D283" i="2"/>
  <c r="I283" i="2"/>
  <c r="F283" i="2"/>
  <c r="H283" i="2"/>
  <c r="J283" i="2"/>
  <c r="G283" i="2"/>
  <c r="E282" i="2"/>
  <c r="D282" i="2"/>
  <c r="F282" i="2"/>
  <c r="G282" i="2"/>
  <c r="I282" i="2"/>
  <c r="J282" i="2"/>
  <c r="E281" i="2"/>
  <c r="D281" i="2"/>
  <c r="F281" i="2"/>
  <c r="I281" i="2"/>
  <c r="J281" i="2"/>
  <c r="H281" i="2"/>
  <c r="G281" i="2"/>
  <c r="E280" i="2"/>
  <c r="D280" i="2"/>
  <c r="F280" i="2"/>
  <c r="H280" i="2"/>
  <c r="I280" i="2"/>
  <c r="J280" i="2"/>
  <c r="G280" i="2"/>
  <c r="E279" i="2"/>
  <c r="D279" i="2"/>
  <c r="F279" i="2"/>
  <c r="H279" i="2"/>
  <c r="I279" i="2"/>
  <c r="J279" i="2"/>
  <c r="G279" i="2"/>
  <c r="E278" i="2"/>
  <c r="D278" i="2"/>
  <c r="E277" i="2"/>
  <c r="I277" i="2"/>
  <c r="D277" i="2"/>
  <c r="F277" i="2"/>
  <c r="J277" i="2"/>
  <c r="H277" i="2"/>
  <c r="G277" i="2"/>
  <c r="E276" i="2"/>
  <c r="D276" i="2"/>
  <c r="E275" i="2"/>
  <c r="D275" i="2"/>
  <c r="F275" i="2"/>
  <c r="H275" i="2"/>
  <c r="I275" i="2"/>
  <c r="J275" i="2"/>
  <c r="E274" i="2"/>
  <c r="D274" i="2"/>
  <c r="F274" i="2"/>
  <c r="H274" i="2"/>
  <c r="E273" i="2"/>
  <c r="D273" i="2"/>
  <c r="F273" i="2"/>
  <c r="H273" i="2"/>
  <c r="E272" i="2"/>
  <c r="D272" i="2"/>
  <c r="I272" i="2"/>
  <c r="J272" i="2"/>
  <c r="F272" i="2"/>
  <c r="H272" i="2"/>
  <c r="E271" i="2"/>
  <c r="D271" i="2"/>
  <c r="F271" i="2"/>
  <c r="H271" i="2"/>
  <c r="E270" i="2"/>
  <c r="D270" i="2"/>
  <c r="E269" i="2"/>
  <c r="D269" i="2"/>
  <c r="F269" i="2"/>
  <c r="G269" i="2"/>
  <c r="H269" i="2"/>
  <c r="E268" i="2"/>
  <c r="D268" i="2"/>
  <c r="F268" i="2"/>
  <c r="H268" i="2"/>
  <c r="E267" i="2"/>
  <c r="I267" i="2"/>
  <c r="J267" i="2"/>
  <c r="D267" i="2"/>
  <c r="F267" i="2"/>
  <c r="E266" i="2"/>
  <c r="I266" i="2"/>
  <c r="D266" i="2"/>
  <c r="F266" i="2"/>
  <c r="J266" i="2"/>
  <c r="E265" i="2"/>
  <c r="D265" i="2"/>
  <c r="E264" i="2"/>
  <c r="D264" i="2"/>
  <c r="F264" i="2"/>
  <c r="H264" i="2"/>
  <c r="I264" i="2"/>
  <c r="J264" i="2"/>
  <c r="E263" i="2"/>
  <c r="I263" i="2"/>
  <c r="J263" i="2"/>
  <c r="D263" i="2"/>
  <c r="F263" i="2"/>
  <c r="E262" i="2"/>
  <c r="I262" i="2"/>
  <c r="D262" i="2"/>
  <c r="F262" i="2"/>
  <c r="J262" i="2"/>
  <c r="H262" i="2"/>
  <c r="G262" i="2"/>
  <c r="E261" i="2"/>
  <c r="D261" i="2"/>
  <c r="I261" i="2"/>
  <c r="J261" i="2"/>
  <c r="E260" i="2"/>
  <c r="I260" i="2"/>
  <c r="J260" i="2"/>
  <c r="D260" i="2"/>
  <c r="F260" i="2"/>
  <c r="E259" i="2"/>
  <c r="D259" i="2"/>
  <c r="F259" i="2"/>
  <c r="G259" i="2"/>
  <c r="I259" i="2"/>
  <c r="J259" i="2"/>
  <c r="H259" i="2"/>
  <c r="E258" i="2"/>
  <c r="I258" i="2"/>
  <c r="D258" i="2"/>
  <c r="F258" i="2"/>
  <c r="J258" i="2"/>
  <c r="H258" i="2"/>
  <c r="G258" i="2"/>
  <c r="E257" i="2"/>
  <c r="D257" i="2"/>
  <c r="I257" i="2"/>
  <c r="J257" i="2"/>
  <c r="E256" i="2"/>
  <c r="D256" i="2"/>
  <c r="F256" i="2"/>
  <c r="E255" i="2"/>
  <c r="D255" i="2"/>
  <c r="F255" i="2"/>
  <c r="I255" i="2"/>
  <c r="J255" i="2"/>
  <c r="E254" i="2"/>
  <c r="I254" i="2"/>
  <c r="D254" i="2"/>
  <c r="F254" i="2"/>
  <c r="G254" i="2"/>
  <c r="J254" i="2"/>
  <c r="H254" i="2"/>
  <c r="E253" i="2"/>
  <c r="D253" i="2"/>
  <c r="I253" i="2"/>
  <c r="J253" i="2"/>
  <c r="E252" i="2"/>
  <c r="D252" i="2"/>
  <c r="F252" i="2"/>
  <c r="H252" i="2"/>
  <c r="I252" i="2"/>
  <c r="J252" i="2"/>
  <c r="E251" i="2"/>
  <c r="I251" i="2"/>
  <c r="J251" i="2"/>
  <c r="D251" i="2"/>
  <c r="F251" i="2"/>
  <c r="E250" i="2"/>
  <c r="D250" i="2"/>
  <c r="F250" i="2"/>
  <c r="G250" i="2"/>
  <c r="E249" i="2"/>
  <c r="D249" i="2"/>
  <c r="E248" i="2"/>
  <c r="D248" i="2"/>
  <c r="F248" i="2"/>
  <c r="I248" i="2"/>
  <c r="J248" i="2"/>
  <c r="E247" i="2"/>
  <c r="I247" i="2"/>
  <c r="J247" i="2"/>
  <c r="D247" i="2"/>
  <c r="F247" i="2"/>
  <c r="H247" i="2"/>
  <c r="G247" i="2"/>
  <c r="E246" i="2"/>
  <c r="I246" i="2"/>
  <c r="D246" i="2"/>
  <c r="F246" i="2"/>
  <c r="J246" i="2"/>
  <c r="H246" i="2"/>
  <c r="G246" i="2"/>
  <c r="E245" i="2"/>
  <c r="D245" i="2"/>
  <c r="I245" i="2"/>
  <c r="J245" i="2"/>
  <c r="E244" i="2"/>
  <c r="D244" i="2"/>
  <c r="F244" i="2"/>
  <c r="E243" i="2"/>
  <c r="D243" i="2"/>
  <c r="F243" i="2"/>
  <c r="G243" i="2"/>
  <c r="E242" i="2"/>
  <c r="I242" i="2"/>
  <c r="D242" i="2"/>
  <c r="F242" i="2"/>
  <c r="J242" i="2"/>
  <c r="H242" i="2"/>
  <c r="G242" i="2"/>
  <c r="E241" i="2"/>
  <c r="D241" i="2"/>
  <c r="I241" i="2"/>
  <c r="J241" i="2"/>
  <c r="E240" i="2"/>
  <c r="D240" i="2"/>
  <c r="F240" i="2"/>
  <c r="H240" i="2"/>
  <c r="G240" i="2"/>
  <c r="E239" i="2"/>
  <c r="D239" i="2"/>
  <c r="F239" i="2"/>
  <c r="I239" i="2"/>
  <c r="J239" i="2"/>
  <c r="E238" i="2"/>
  <c r="D238" i="2"/>
  <c r="F238" i="2"/>
  <c r="G238" i="2"/>
  <c r="H238" i="2"/>
  <c r="E237" i="2"/>
  <c r="D237" i="2"/>
  <c r="I237" i="2"/>
  <c r="J237" i="2"/>
  <c r="E236" i="2"/>
  <c r="I236" i="2"/>
  <c r="J236" i="2"/>
  <c r="D236" i="2"/>
  <c r="F236" i="2"/>
  <c r="H236" i="2"/>
  <c r="E235" i="2"/>
  <c r="D235" i="2"/>
  <c r="F235" i="2"/>
  <c r="H235" i="2"/>
  <c r="G235" i="2"/>
  <c r="E234" i="2"/>
  <c r="D234" i="2"/>
  <c r="F234" i="2"/>
  <c r="I234" i="2"/>
  <c r="J234" i="2"/>
  <c r="H234" i="2"/>
  <c r="E233" i="2"/>
  <c r="D233" i="2"/>
  <c r="I233" i="2"/>
  <c r="J233" i="2"/>
  <c r="E232" i="2"/>
  <c r="D232" i="2"/>
  <c r="G232" i="2"/>
  <c r="F232" i="2"/>
  <c r="H232" i="2"/>
  <c r="E231" i="2"/>
  <c r="I231" i="2"/>
  <c r="J231" i="2"/>
  <c r="D231" i="2"/>
  <c r="F231" i="2"/>
  <c r="H231" i="2"/>
  <c r="E230" i="2"/>
  <c r="D230" i="2"/>
  <c r="F230" i="2"/>
  <c r="H230" i="2"/>
  <c r="I230" i="2"/>
  <c r="J230" i="2"/>
  <c r="E229" i="2"/>
  <c r="D229" i="2"/>
  <c r="F229" i="2"/>
  <c r="E228" i="2"/>
  <c r="I228" i="2"/>
  <c r="J228" i="2"/>
  <c r="D228" i="2"/>
  <c r="F228" i="2"/>
  <c r="G228" i="2"/>
  <c r="H228" i="2"/>
  <c r="E227" i="2"/>
  <c r="I227" i="2"/>
  <c r="D227" i="2"/>
  <c r="F227" i="2"/>
  <c r="J227" i="2"/>
  <c r="E226" i="2"/>
  <c r="D226" i="2"/>
  <c r="E225" i="2"/>
  <c r="D225" i="2"/>
  <c r="F225" i="2"/>
  <c r="I225" i="2"/>
  <c r="J225" i="2"/>
  <c r="E224" i="2"/>
  <c r="D224" i="2"/>
  <c r="F224" i="2"/>
  <c r="I224" i="2"/>
  <c r="J224" i="2"/>
  <c r="E223" i="2"/>
  <c r="I223" i="2"/>
  <c r="D223" i="2"/>
  <c r="F223" i="2"/>
  <c r="H223" i="2"/>
  <c r="J223" i="2"/>
  <c r="E222" i="2"/>
  <c r="D222" i="2"/>
  <c r="I222" i="2"/>
  <c r="J222" i="2"/>
  <c r="E221" i="2"/>
  <c r="D221" i="2"/>
  <c r="F221" i="2"/>
  <c r="H221" i="2"/>
  <c r="E220" i="2"/>
  <c r="I220" i="2"/>
  <c r="J220" i="2"/>
  <c r="D220" i="2"/>
  <c r="F220" i="2"/>
  <c r="E219" i="2"/>
  <c r="I219" i="2"/>
  <c r="D219" i="2"/>
  <c r="F219" i="2"/>
  <c r="H219" i="2"/>
  <c r="J219" i="2"/>
  <c r="G219" i="2"/>
  <c r="E218" i="2"/>
  <c r="D218" i="2"/>
  <c r="I218" i="2"/>
  <c r="J218" i="2"/>
  <c r="E217" i="2"/>
  <c r="D217" i="2"/>
  <c r="F217" i="2"/>
  <c r="I217" i="2"/>
  <c r="J217" i="2"/>
  <c r="E216" i="2"/>
  <c r="D216" i="2"/>
  <c r="F216" i="2"/>
  <c r="I216" i="2"/>
  <c r="J216" i="2"/>
  <c r="E215" i="2"/>
  <c r="I215" i="2"/>
  <c r="D215" i="2"/>
  <c r="F215" i="2"/>
  <c r="J215" i="2"/>
  <c r="H215" i="2"/>
  <c r="G215" i="2"/>
  <c r="E214" i="2"/>
  <c r="D214" i="2"/>
  <c r="I214" i="2"/>
  <c r="J214" i="2"/>
  <c r="E213" i="2"/>
  <c r="D213" i="2"/>
  <c r="E212" i="2"/>
  <c r="D212" i="2"/>
  <c r="I212" i="2"/>
  <c r="J212" i="2"/>
  <c r="E211" i="2"/>
  <c r="I211" i="2"/>
  <c r="J211" i="2"/>
  <c r="D211" i="2"/>
  <c r="F211" i="2"/>
  <c r="H211" i="2"/>
  <c r="G211" i="2"/>
  <c r="E210" i="2"/>
  <c r="D210" i="2"/>
  <c r="F210" i="2"/>
  <c r="H210" i="2"/>
  <c r="I210" i="2"/>
  <c r="J210" i="2"/>
  <c r="E209" i="2"/>
  <c r="I209" i="2"/>
  <c r="J209" i="2"/>
  <c r="D209" i="2"/>
  <c r="F209" i="2"/>
  <c r="H209" i="2"/>
  <c r="G209" i="2"/>
  <c r="E208" i="2"/>
  <c r="D208" i="2"/>
  <c r="F208" i="2"/>
  <c r="H208" i="2"/>
  <c r="I208" i="2"/>
  <c r="J208" i="2"/>
  <c r="E207" i="2"/>
  <c r="D207" i="2"/>
  <c r="F207" i="2"/>
  <c r="H207" i="2"/>
  <c r="G207" i="2"/>
  <c r="E206" i="2"/>
  <c r="I206" i="2"/>
  <c r="J206" i="2"/>
  <c r="D206" i="2"/>
  <c r="F206" i="2"/>
  <c r="H206" i="2"/>
  <c r="G206" i="2"/>
  <c r="E205" i="2"/>
  <c r="I205" i="2"/>
  <c r="J205" i="2"/>
  <c r="D205" i="2"/>
  <c r="F205" i="2"/>
  <c r="H205" i="2"/>
  <c r="G205" i="2"/>
  <c r="E204" i="2"/>
  <c r="D204" i="2"/>
  <c r="I204" i="2"/>
  <c r="J204" i="2"/>
  <c r="E203" i="2"/>
  <c r="I203" i="2"/>
  <c r="J203" i="2"/>
  <c r="D203" i="2"/>
  <c r="F203" i="2"/>
  <c r="E202" i="2"/>
  <c r="D202" i="2"/>
  <c r="F202" i="2"/>
  <c r="H202" i="2"/>
  <c r="I202" i="2"/>
  <c r="J202" i="2"/>
  <c r="E201" i="2"/>
  <c r="I201" i="2"/>
  <c r="D201" i="2"/>
  <c r="F201" i="2"/>
  <c r="H201" i="2"/>
  <c r="J201" i="2"/>
  <c r="G201" i="2"/>
  <c r="E200" i="2"/>
  <c r="D200" i="2"/>
  <c r="F200" i="2"/>
  <c r="H200" i="2"/>
  <c r="I200" i="2"/>
  <c r="J200" i="2"/>
  <c r="E199" i="2"/>
  <c r="D199" i="2"/>
  <c r="F199" i="2"/>
  <c r="H199" i="2"/>
  <c r="G199" i="2"/>
  <c r="E198" i="2"/>
  <c r="I198" i="2"/>
  <c r="J198" i="2"/>
  <c r="D198" i="2"/>
  <c r="F198" i="2"/>
  <c r="H198" i="2"/>
  <c r="G198" i="2"/>
  <c r="E197" i="2"/>
  <c r="I197" i="2"/>
  <c r="J197" i="2"/>
  <c r="D197" i="2"/>
  <c r="F197" i="2"/>
  <c r="H197" i="2"/>
  <c r="G197" i="2"/>
  <c r="E196" i="2"/>
  <c r="D196" i="2"/>
  <c r="I196" i="2"/>
  <c r="J196" i="2"/>
  <c r="E195" i="2"/>
  <c r="D195" i="2"/>
  <c r="F195" i="2"/>
  <c r="H195" i="2"/>
  <c r="E194" i="2"/>
  <c r="D194" i="2"/>
  <c r="I194" i="2"/>
  <c r="J194" i="2"/>
  <c r="E193" i="2"/>
  <c r="I193" i="2"/>
  <c r="D193" i="2"/>
  <c r="F193" i="2"/>
  <c r="H193" i="2"/>
  <c r="J193" i="2"/>
  <c r="E192" i="2"/>
  <c r="D192" i="2"/>
  <c r="I192" i="2"/>
  <c r="J192" i="2"/>
  <c r="E191" i="2"/>
  <c r="D191" i="2"/>
  <c r="F191" i="2"/>
  <c r="H191" i="2"/>
  <c r="G191" i="2"/>
  <c r="E190" i="2"/>
  <c r="I190" i="2"/>
  <c r="J190" i="2"/>
  <c r="D190" i="2"/>
  <c r="F190" i="2"/>
  <c r="H190" i="2"/>
  <c r="G190" i="2"/>
  <c r="E189" i="2"/>
  <c r="D189" i="2"/>
  <c r="F189" i="2"/>
  <c r="H189" i="2"/>
  <c r="G189" i="2"/>
  <c r="E188" i="2"/>
  <c r="D188" i="2"/>
  <c r="E187" i="2"/>
  <c r="D187" i="2"/>
  <c r="F187" i="2"/>
  <c r="H187" i="2"/>
  <c r="E186" i="2"/>
  <c r="D186" i="2"/>
  <c r="I186" i="2"/>
  <c r="J186" i="2"/>
  <c r="E185" i="2"/>
  <c r="I185" i="2"/>
  <c r="D185" i="2"/>
  <c r="F185" i="2"/>
  <c r="H185" i="2"/>
  <c r="J185" i="2"/>
  <c r="G185" i="2"/>
  <c r="E184" i="2"/>
  <c r="D184" i="2"/>
  <c r="E183" i="2"/>
  <c r="D183" i="2"/>
  <c r="F183" i="2"/>
  <c r="E182" i="2"/>
  <c r="I182" i="2"/>
  <c r="J182" i="2"/>
  <c r="D182" i="2"/>
  <c r="F182" i="2"/>
  <c r="H182" i="2"/>
  <c r="G182" i="2"/>
  <c r="E181" i="2"/>
  <c r="D181" i="2"/>
  <c r="F181" i="2"/>
  <c r="H181" i="2"/>
  <c r="G181" i="2"/>
  <c r="E180" i="2"/>
  <c r="D180" i="2"/>
  <c r="I180" i="2"/>
  <c r="J180" i="2"/>
  <c r="E179" i="2"/>
  <c r="D179" i="2"/>
  <c r="F179" i="2"/>
  <c r="H179" i="2"/>
  <c r="G179" i="2"/>
  <c r="E178" i="2"/>
  <c r="D178" i="2"/>
  <c r="I178" i="2"/>
  <c r="J178" i="2"/>
  <c r="E177" i="2"/>
  <c r="I177" i="2"/>
  <c r="J177" i="2"/>
  <c r="D177" i="2"/>
  <c r="F177" i="2"/>
  <c r="H177" i="2"/>
  <c r="G177" i="2"/>
  <c r="E176" i="2"/>
  <c r="D176" i="2"/>
  <c r="E175" i="2"/>
  <c r="D175" i="2"/>
  <c r="F175" i="2"/>
  <c r="H175" i="2"/>
  <c r="E174" i="2"/>
  <c r="I174" i="2"/>
  <c r="J174" i="2"/>
  <c r="D174" i="2"/>
  <c r="F174" i="2"/>
  <c r="H174" i="2"/>
  <c r="G174" i="2"/>
  <c r="E173" i="2"/>
  <c r="D173" i="2"/>
  <c r="F173" i="2"/>
  <c r="H173" i="2"/>
  <c r="G173" i="2"/>
  <c r="E172" i="2"/>
  <c r="D172" i="2"/>
  <c r="I172" i="2"/>
  <c r="J172" i="2"/>
  <c r="E171" i="2"/>
  <c r="D171" i="2"/>
  <c r="F171" i="2"/>
  <c r="H171" i="2"/>
  <c r="E170" i="2"/>
  <c r="D170" i="2"/>
  <c r="E169" i="2"/>
  <c r="I169" i="2"/>
  <c r="D169" i="2"/>
  <c r="F169" i="2"/>
  <c r="J169" i="2"/>
  <c r="E168" i="2"/>
  <c r="D168" i="2"/>
  <c r="I168" i="2"/>
  <c r="J168" i="2"/>
  <c r="E167" i="2"/>
  <c r="D167" i="2"/>
  <c r="F167" i="2"/>
  <c r="H167" i="2"/>
  <c r="I167" i="2"/>
  <c r="J167" i="2"/>
  <c r="G167" i="2"/>
  <c r="E166" i="2"/>
  <c r="I166" i="2"/>
  <c r="J166" i="2"/>
  <c r="D166" i="2"/>
  <c r="F166" i="2"/>
  <c r="H166" i="2"/>
  <c r="G166" i="2"/>
  <c r="E165" i="2"/>
  <c r="I165" i="2"/>
  <c r="D165" i="2"/>
  <c r="F165" i="2"/>
  <c r="J165" i="2"/>
  <c r="H165" i="2"/>
  <c r="G165" i="2"/>
  <c r="E164" i="2"/>
  <c r="D164" i="2"/>
  <c r="E163" i="2"/>
  <c r="D163" i="2"/>
  <c r="F163" i="2"/>
  <c r="H163" i="2"/>
  <c r="E162" i="2"/>
  <c r="D162" i="2"/>
  <c r="F162" i="2"/>
  <c r="E161" i="2"/>
  <c r="I161" i="2"/>
  <c r="D161" i="2"/>
  <c r="F161" i="2"/>
  <c r="J161" i="2"/>
  <c r="E160" i="2"/>
  <c r="D160" i="2"/>
  <c r="E159" i="2"/>
  <c r="D159" i="2"/>
  <c r="F159" i="2"/>
  <c r="I159" i="2"/>
  <c r="J159" i="2"/>
  <c r="E158" i="2"/>
  <c r="I158" i="2"/>
  <c r="J158" i="2"/>
  <c r="D158" i="2"/>
  <c r="F158" i="2"/>
  <c r="G158" i="2"/>
  <c r="H158" i="2"/>
  <c r="E157" i="2"/>
  <c r="I157" i="2"/>
  <c r="D157" i="2"/>
  <c r="F157" i="2"/>
  <c r="J157" i="2"/>
  <c r="H157" i="2"/>
  <c r="G157" i="2"/>
  <c r="E156" i="2"/>
  <c r="D156" i="2"/>
  <c r="I156" i="2"/>
  <c r="J156" i="2"/>
  <c r="E155" i="2"/>
  <c r="I155" i="2"/>
  <c r="J155" i="2"/>
  <c r="D155" i="2"/>
  <c r="F155" i="2"/>
  <c r="E154" i="2"/>
  <c r="D154" i="2"/>
  <c r="F154" i="2"/>
  <c r="H154" i="2"/>
  <c r="I154" i="2"/>
  <c r="J154" i="2"/>
  <c r="E153" i="2"/>
  <c r="I153" i="2"/>
  <c r="D153" i="2"/>
  <c r="F153" i="2"/>
  <c r="J153" i="2"/>
  <c r="H153" i="2"/>
  <c r="G153" i="2"/>
  <c r="E152" i="2"/>
  <c r="D152" i="2"/>
  <c r="I152" i="2"/>
  <c r="J152" i="2"/>
  <c r="E151" i="2"/>
  <c r="D151" i="2"/>
  <c r="F151" i="2"/>
  <c r="H151" i="2"/>
  <c r="E150" i="2"/>
  <c r="I150" i="2"/>
  <c r="J150" i="2"/>
  <c r="D150" i="2"/>
  <c r="F150" i="2"/>
  <c r="E149" i="2"/>
  <c r="I149" i="2"/>
  <c r="D149" i="2"/>
  <c r="F149" i="2"/>
  <c r="G149" i="2"/>
  <c r="J149" i="2"/>
  <c r="H149" i="2"/>
  <c r="E148" i="2"/>
  <c r="D148" i="2"/>
  <c r="I148" i="2"/>
  <c r="J148" i="2"/>
  <c r="E147" i="2"/>
  <c r="D147" i="2"/>
  <c r="F147" i="2"/>
  <c r="H147" i="2"/>
  <c r="I147" i="2"/>
  <c r="J147" i="2"/>
  <c r="E146" i="2"/>
  <c r="D146" i="2"/>
  <c r="I146" i="2"/>
  <c r="J146" i="2"/>
  <c r="E145" i="2"/>
  <c r="D145" i="2"/>
  <c r="F145" i="2"/>
  <c r="H145" i="2"/>
  <c r="G145" i="2"/>
  <c r="E144" i="2"/>
  <c r="D144" i="2"/>
  <c r="I144" i="2"/>
  <c r="J144" i="2"/>
  <c r="E143" i="2"/>
  <c r="D143" i="2"/>
  <c r="F143" i="2"/>
  <c r="E142" i="2"/>
  <c r="I142" i="2"/>
  <c r="J142" i="2"/>
  <c r="D142" i="2"/>
  <c r="F142" i="2"/>
  <c r="H142" i="2"/>
  <c r="G142" i="2"/>
  <c r="E141" i="2"/>
  <c r="I141" i="2"/>
  <c r="D141" i="2"/>
  <c r="F141" i="2"/>
  <c r="H141" i="2"/>
  <c r="J141" i="2"/>
  <c r="G141" i="2"/>
  <c r="E140" i="2"/>
  <c r="D140" i="2"/>
  <c r="I140" i="2"/>
  <c r="J140" i="2"/>
  <c r="E139" i="2"/>
  <c r="D139" i="2"/>
  <c r="I139" i="2"/>
  <c r="J139" i="2"/>
  <c r="E138" i="2"/>
  <c r="D138" i="2"/>
  <c r="F138" i="2"/>
  <c r="G138" i="2"/>
  <c r="H138" i="2"/>
  <c r="E137" i="2"/>
  <c r="I137" i="2"/>
  <c r="D137" i="2"/>
  <c r="F137" i="2"/>
  <c r="G137" i="2"/>
  <c r="J137" i="2"/>
  <c r="H137" i="2"/>
  <c r="E136" i="2"/>
  <c r="D136" i="2"/>
  <c r="E135" i="2"/>
  <c r="D135" i="2"/>
  <c r="F135" i="2"/>
  <c r="H135" i="2"/>
  <c r="E134" i="2"/>
  <c r="D134" i="2"/>
  <c r="F134" i="2"/>
  <c r="I134" i="2"/>
  <c r="J134" i="2"/>
  <c r="E133" i="2"/>
  <c r="I133" i="2"/>
  <c r="D133" i="2"/>
  <c r="F133" i="2"/>
  <c r="H133" i="2"/>
  <c r="J133" i="2"/>
  <c r="E132" i="2"/>
  <c r="D132" i="2"/>
  <c r="E131" i="2"/>
  <c r="D131" i="2"/>
  <c r="F131" i="2"/>
  <c r="H131" i="2"/>
  <c r="E130" i="2"/>
  <c r="D130" i="2"/>
  <c r="F130" i="2"/>
  <c r="H130" i="2"/>
  <c r="G130" i="2"/>
  <c r="E129" i="2"/>
  <c r="I129" i="2"/>
  <c r="D129" i="2"/>
  <c r="F129" i="2"/>
  <c r="J129" i="2"/>
  <c r="E128" i="2"/>
  <c r="D128" i="2"/>
  <c r="E127" i="2"/>
  <c r="D127" i="2"/>
  <c r="F127" i="2"/>
  <c r="I127" i="2"/>
  <c r="J127" i="2"/>
  <c r="E126" i="2"/>
  <c r="D126" i="2"/>
  <c r="F126" i="2"/>
  <c r="H126" i="2"/>
  <c r="G126" i="2"/>
  <c r="E125" i="2"/>
  <c r="D125" i="2"/>
  <c r="I125" i="2"/>
  <c r="J125" i="2"/>
  <c r="E124" i="2"/>
  <c r="D124" i="2"/>
  <c r="F124" i="2"/>
  <c r="E123" i="2"/>
  <c r="I123" i="2"/>
  <c r="J123" i="2"/>
  <c r="D123" i="2"/>
  <c r="F123" i="2"/>
  <c r="G123" i="2"/>
  <c r="H123" i="2"/>
  <c r="E122" i="2"/>
  <c r="I122" i="2"/>
  <c r="J122" i="2"/>
  <c r="D122" i="2"/>
  <c r="F122" i="2"/>
  <c r="H122" i="2"/>
  <c r="E121" i="2"/>
  <c r="D121" i="2"/>
  <c r="I121" i="2"/>
  <c r="J121" i="2"/>
  <c r="E120" i="2"/>
  <c r="D120" i="2"/>
  <c r="G120" i="2"/>
  <c r="F120" i="2"/>
  <c r="H120" i="2"/>
  <c r="E119" i="2"/>
  <c r="D119" i="2"/>
  <c r="F119" i="2"/>
  <c r="G119" i="2"/>
  <c r="I119" i="2"/>
  <c r="J119" i="2"/>
  <c r="H119" i="2"/>
  <c r="E118" i="2"/>
  <c r="D118" i="2"/>
  <c r="F118" i="2"/>
  <c r="H118" i="2"/>
  <c r="I118" i="2"/>
  <c r="J118" i="2"/>
  <c r="G118" i="2"/>
  <c r="E117" i="2"/>
  <c r="D117" i="2"/>
  <c r="E116" i="2"/>
  <c r="D116" i="2"/>
  <c r="F116" i="2"/>
  <c r="H116" i="2"/>
  <c r="G116" i="2"/>
  <c r="E115" i="2"/>
  <c r="I115" i="2"/>
  <c r="J115" i="2"/>
  <c r="D115" i="2"/>
  <c r="F115" i="2"/>
  <c r="H115" i="2"/>
  <c r="E114" i="2"/>
  <c r="I114" i="2"/>
  <c r="D114" i="2"/>
  <c r="F114" i="2"/>
  <c r="H114" i="2"/>
  <c r="J114" i="2"/>
  <c r="E113" i="2"/>
  <c r="D113" i="2"/>
  <c r="E112" i="2"/>
  <c r="I112" i="2"/>
  <c r="J112" i="2"/>
  <c r="D112" i="2"/>
  <c r="G112" i="2"/>
  <c r="F112" i="2"/>
  <c r="H112" i="2"/>
  <c r="E111" i="2"/>
  <c r="D111" i="2"/>
  <c r="F111" i="2"/>
  <c r="H111" i="2"/>
  <c r="I111" i="2"/>
  <c r="J111" i="2"/>
  <c r="G111" i="2"/>
  <c r="E110" i="2"/>
  <c r="D110" i="2"/>
  <c r="E109" i="2"/>
  <c r="D109" i="2"/>
  <c r="F109" i="2"/>
  <c r="H109" i="2"/>
  <c r="I109" i="2"/>
  <c r="J109" i="2"/>
  <c r="E108" i="2"/>
  <c r="D108" i="2"/>
  <c r="F108" i="2"/>
  <c r="H108" i="2"/>
  <c r="G108" i="2"/>
  <c r="E107" i="2"/>
  <c r="I107" i="2"/>
  <c r="D107" i="2"/>
  <c r="F107" i="2"/>
  <c r="J107" i="2"/>
  <c r="H107" i="2"/>
  <c r="G107" i="2"/>
  <c r="E106" i="2"/>
  <c r="I106" i="2"/>
  <c r="D106" i="2"/>
  <c r="F106" i="2"/>
  <c r="H106" i="2"/>
  <c r="J106" i="2"/>
  <c r="E105" i="2"/>
  <c r="I105" i="2"/>
  <c r="J105" i="2"/>
  <c r="D105" i="2"/>
  <c r="E104" i="2"/>
  <c r="I104" i="2"/>
  <c r="J104" i="2"/>
  <c r="D104" i="2"/>
  <c r="F104" i="2"/>
  <c r="H104" i="2"/>
  <c r="G104" i="2"/>
  <c r="E103" i="2"/>
  <c r="D103" i="2"/>
  <c r="E102" i="2"/>
  <c r="D102" i="2"/>
  <c r="F102" i="2"/>
  <c r="H102" i="2"/>
  <c r="I102" i="2"/>
  <c r="J102" i="2"/>
  <c r="G102" i="2"/>
  <c r="E101" i="2"/>
  <c r="D101" i="2"/>
  <c r="E100" i="2"/>
  <c r="D100" i="2"/>
  <c r="F100" i="2"/>
  <c r="H100" i="2"/>
  <c r="G100" i="2"/>
  <c r="E99" i="2"/>
  <c r="I99" i="2"/>
  <c r="D99" i="2"/>
  <c r="F99" i="2"/>
  <c r="J99" i="2"/>
  <c r="H99" i="2"/>
  <c r="G99" i="2"/>
  <c r="E98" i="2"/>
  <c r="I98" i="2"/>
  <c r="J98" i="2"/>
  <c r="D98" i="2"/>
  <c r="F98" i="2"/>
  <c r="H98" i="2"/>
  <c r="E97" i="2"/>
  <c r="D97" i="2"/>
  <c r="E96" i="2"/>
  <c r="D96" i="2"/>
  <c r="E95" i="2"/>
  <c r="D95" i="2"/>
  <c r="F95" i="2"/>
  <c r="H95" i="2"/>
  <c r="I95" i="2"/>
  <c r="J95" i="2"/>
  <c r="G95" i="2"/>
  <c r="E94" i="2"/>
  <c r="D94" i="2"/>
  <c r="E93" i="2"/>
  <c r="D93" i="2"/>
  <c r="F93" i="2"/>
  <c r="H93" i="2"/>
  <c r="I93" i="2"/>
  <c r="J93" i="2"/>
  <c r="G93" i="2"/>
  <c r="E92" i="2"/>
  <c r="D92" i="2"/>
  <c r="F92" i="2"/>
  <c r="H92" i="2"/>
  <c r="E91" i="2"/>
  <c r="I91" i="2"/>
  <c r="J91" i="2"/>
  <c r="D91" i="2"/>
  <c r="F91" i="2"/>
  <c r="H91" i="2"/>
  <c r="E90" i="2"/>
  <c r="I90" i="2"/>
  <c r="D90" i="2"/>
  <c r="F90" i="2"/>
  <c r="H90" i="2"/>
  <c r="J90" i="2"/>
  <c r="E89" i="2"/>
  <c r="I89" i="2"/>
  <c r="J89" i="2"/>
  <c r="D89" i="2"/>
  <c r="F89" i="2"/>
  <c r="G89" i="2"/>
  <c r="H89" i="2"/>
  <c r="E88" i="2"/>
  <c r="D88" i="2"/>
  <c r="F88" i="2"/>
  <c r="G88" i="2"/>
  <c r="H88" i="2"/>
  <c r="E87" i="2"/>
  <c r="D87" i="2"/>
  <c r="F87" i="2"/>
  <c r="H87" i="2"/>
  <c r="I87" i="2"/>
  <c r="J87" i="2"/>
  <c r="E86" i="2"/>
  <c r="D86" i="2"/>
  <c r="I86" i="2"/>
  <c r="J86" i="2"/>
  <c r="F86" i="2"/>
  <c r="E85" i="2"/>
  <c r="D85" i="2"/>
  <c r="E84" i="2"/>
  <c r="I84" i="2"/>
  <c r="D84" i="2"/>
  <c r="F84" i="2"/>
  <c r="G84" i="2"/>
  <c r="J84" i="2"/>
  <c r="H84" i="2"/>
  <c r="E83" i="2"/>
  <c r="I83" i="2"/>
  <c r="D83" i="2"/>
  <c r="F83" i="2"/>
  <c r="G83" i="2"/>
  <c r="J83" i="2"/>
  <c r="H83" i="2"/>
  <c r="E82" i="2"/>
  <c r="D82" i="2"/>
  <c r="E81" i="2"/>
  <c r="D81" i="2"/>
  <c r="F81" i="2"/>
  <c r="G81" i="2"/>
  <c r="H81" i="2"/>
  <c r="E80" i="2"/>
  <c r="I80" i="2"/>
  <c r="J80" i="2"/>
  <c r="D80" i="2"/>
  <c r="F80" i="2"/>
  <c r="G80" i="2"/>
  <c r="H80" i="2"/>
  <c r="E79" i="2"/>
  <c r="D79" i="2"/>
  <c r="I79" i="2"/>
  <c r="J79" i="2"/>
  <c r="F79" i="2"/>
  <c r="E78" i="2"/>
  <c r="D78" i="2"/>
  <c r="E77" i="2"/>
  <c r="D77" i="2"/>
  <c r="F77" i="2"/>
  <c r="I77" i="2"/>
  <c r="J77" i="2"/>
  <c r="E76" i="2"/>
  <c r="I76" i="2"/>
  <c r="D76" i="2"/>
  <c r="F76" i="2"/>
  <c r="J76" i="2"/>
  <c r="H76" i="2"/>
  <c r="G76" i="2"/>
  <c r="E75" i="2"/>
  <c r="D75" i="2"/>
  <c r="F75" i="2"/>
  <c r="H75" i="2"/>
  <c r="G75" i="2"/>
  <c r="E74" i="2"/>
  <c r="I74" i="2"/>
  <c r="J74" i="2"/>
  <c r="D74" i="2"/>
  <c r="E73" i="2"/>
  <c r="I73" i="2"/>
  <c r="J73" i="2"/>
  <c r="D73" i="2"/>
  <c r="F73" i="2"/>
  <c r="E72" i="2"/>
  <c r="I72" i="2"/>
  <c r="J72" i="2"/>
  <c r="D72" i="2"/>
  <c r="F72" i="2"/>
  <c r="G72" i="2"/>
  <c r="H72" i="2"/>
  <c r="E71" i="2"/>
  <c r="D71" i="2"/>
  <c r="F71" i="2"/>
  <c r="E70" i="2"/>
  <c r="D70" i="2"/>
  <c r="G70" i="2"/>
  <c r="F70" i="2"/>
  <c r="H70" i="2"/>
  <c r="I70" i="2"/>
  <c r="J70" i="2"/>
  <c r="E69" i="2"/>
  <c r="D69" i="2"/>
  <c r="I69" i="2"/>
  <c r="J69" i="2"/>
  <c r="F69" i="2"/>
  <c r="H69" i="2"/>
  <c r="E68" i="2"/>
  <c r="I68" i="2"/>
  <c r="D68" i="2"/>
  <c r="F68" i="2"/>
  <c r="J68" i="2"/>
  <c r="H68" i="2"/>
  <c r="G68" i="2"/>
  <c r="E67" i="2"/>
  <c r="I67" i="2"/>
  <c r="D67" i="2"/>
  <c r="F67" i="2"/>
  <c r="G67" i="2"/>
  <c r="J67" i="2"/>
  <c r="H67" i="2"/>
  <c r="E66" i="2"/>
  <c r="I66" i="2"/>
  <c r="J66" i="2"/>
  <c r="D66" i="2"/>
  <c r="E65" i="2"/>
  <c r="I65" i="2"/>
  <c r="J65" i="2"/>
  <c r="D65" i="2"/>
  <c r="F65" i="2"/>
  <c r="G65" i="2"/>
  <c r="H65" i="2"/>
  <c r="E64" i="2"/>
  <c r="I64" i="2"/>
  <c r="J64" i="2"/>
  <c r="D64" i="2"/>
  <c r="F64" i="2"/>
  <c r="G64" i="2"/>
  <c r="E63" i="2"/>
  <c r="D63" i="2"/>
  <c r="F63" i="2"/>
  <c r="I63" i="2"/>
  <c r="J63" i="2"/>
  <c r="E62" i="2"/>
  <c r="D62" i="2"/>
  <c r="I62" i="2"/>
  <c r="J62" i="2"/>
  <c r="F62" i="2"/>
  <c r="H62" i="2"/>
  <c r="E61" i="2"/>
  <c r="D61" i="2"/>
  <c r="F61" i="2"/>
  <c r="H61" i="2"/>
  <c r="E60" i="2"/>
  <c r="I60" i="2"/>
  <c r="D60" i="2"/>
  <c r="F60" i="2"/>
  <c r="G60" i="2"/>
  <c r="J60" i="2"/>
  <c r="H60" i="2"/>
  <c r="E59" i="2"/>
  <c r="I59" i="2"/>
  <c r="J59" i="2"/>
  <c r="D59" i="2"/>
  <c r="F59" i="2"/>
  <c r="G59" i="2"/>
  <c r="H59" i="2"/>
  <c r="E58" i="2"/>
  <c r="D58" i="2"/>
  <c r="E57" i="2"/>
  <c r="I57" i="2"/>
  <c r="J57" i="2"/>
  <c r="D57" i="2"/>
  <c r="F57" i="2"/>
  <c r="G57" i="2"/>
  <c r="H57" i="2"/>
  <c r="E56" i="2"/>
  <c r="D56" i="2"/>
  <c r="F56" i="2"/>
  <c r="G56" i="2"/>
  <c r="H56" i="2"/>
  <c r="E55" i="2"/>
  <c r="D55" i="2"/>
  <c r="I55" i="2"/>
  <c r="J55" i="2"/>
  <c r="F55" i="2"/>
  <c r="H55" i="2"/>
  <c r="O16" i="2"/>
  <c r="O15" i="2"/>
  <c r="N16" i="2"/>
  <c r="N15" i="2"/>
  <c r="N13" i="2"/>
  <c r="N12" i="2"/>
  <c r="M16" i="2"/>
  <c r="M15" i="2"/>
  <c r="M12" i="2"/>
  <c r="M13" i="2"/>
  <c r="L16" i="2"/>
  <c r="L15" i="2"/>
  <c r="L13" i="2"/>
  <c r="L12" i="2"/>
  <c r="K16" i="2"/>
  <c r="K15" i="2"/>
  <c r="K13" i="2"/>
  <c r="G6" i="2"/>
  <c r="G7" i="2"/>
  <c r="G5" i="2"/>
  <c r="G4" i="2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" i="1"/>
  <c r="C17" i="1"/>
  <c r="C8" i="1"/>
  <c r="C7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39" i="1"/>
  <c r="O12" i="2"/>
  <c r="O13" i="2"/>
  <c r="G55" i="2"/>
  <c r="G62" i="2"/>
  <c r="H63" i="2"/>
  <c r="G63" i="2"/>
  <c r="G69" i="2"/>
  <c r="F78" i="2"/>
  <c r="I78" i="2"/>
  <c r="J78" i="2"/>
  <c r="F110" i="2"/>
  <c r="H110" i="2"/>
  <c r="I110" i="2"/>
  <c r="J110" i="2"/>
  <c r="F97" i="2"/>
  <c r="H97" i="2"/>
  <c r="I97" i="2"/>
  <c r="J97" i="2"/>
  <c r="H73" i="2"/>
  <c r="G73" i="2"/>
  <c r="H79" i="2"/>
  <c r="G79" i="2"/>
  <c r="F103" i="2"/>
  <c r="H103" i="2"/>
  <c r="I103" i="2"/>
  <c r="J103" i="2"/>
  <c r="G103" i="2"/>
  <c r="H71" i="2"/>
  <c r="G71" i="2"/>
  <c r="K12" i="2"/>
  <c r="I56" i="2"/>
  <c r="J56" i="2"/>
  <c r="G61" i="2"/>
  <c r="H64" i="2"/>
  <c r="F128" i="2"/>
  <c r="H128" i="2"/>
  <c r="G128" i="2"/>
  <c r="I128" i="2"/>
  <c r="J128" i="2"/>
  <c r="I81" i="2"/>
  <c r="J81" i="2"/>
  <c r="F85" i="2"/>
  <c r="H85" i="2"/>
  <c r="I85" i="2"/>
  <c r="J85" i="2"/>
  <c r="G109" i="2"/>
  <c r="H124" i="2"/>
  <c r="G124" i="2"/>
  <c r="H150" i="2"/>
  <c r="G150" i="2"/>
  <c r="I61" i="2"/>
  <c r="J61" i="2"/>
  <c r="I75" i="2"/>
  <c r="J75" i="2"/>
  <c r="I58" i="2"/>
  <c r="J58" i="2"/>
  <c r="H77" i="2"/>
  <c r="G77" i="2"/>
  <c r="H161" i="2"/>
  <c r="G161" i="2"/>
  <c r="I88" i="2"/>
  <c r="J88" i="2"/>
  <c r="H86" i="2"/>
  <c r="G86" i="2"/>
  <c r="F96" i="2"/>
  <c r="H96" i="2"/>
  <c r="I96" i="2"/>
  <c r="J96" i="2"/>
  <c r="F58" i="2"/>
  <c r="H58" i="2"/>
  <c r="G58" i="2"/>
  <c r="I71" i="2"/>
  <c r="J71" i="2"/>
  <c r="F82" i="2"/>
  <c r="H82" i="2"/>
  <c r="G82" i="2"/>
  <c r="I94" i="2"/>
  <c r="J94" i="2"/>
  <c r="I101" i="2"/>
  <c r="J101" i="2"/>
  <c r="F105" i="2"/>
  <c r="H105" i="2"/>
  <c r="G105" i="2"/>
  <c r="F113" i="2"/>
  <c r="H113" i="2"/>
  <c r="G113" i="2"/>
  <c r="G134" i="2"/>
  <c r="H134" i="2"/>
  <c r="I163" i="2"/>
  <c r="J163" i="2"/>
  <c r="F117" i="2"/>
  <c r="H117" i="2"/>
  <c r="G117" i="2"/>
  <c r="I124" i="2"/>
  <c r="J124" i="2"/>
  <c r="I138" i="2"/>
  <c r="J138" i="2"/>
  <c r="H159" i="2"/>
  <c r="G159" i="2"/>
  <c r="I199" i="2"/>
  <c r="J199" i="2"/>
  <c r="F66" i="2"/>
  <c r="H66" i="2"/>
  <c r="I82" i="2"/>
  <c r="J82" i="2"/>
  <c r="H127" i="2"/>
  <c r="G127" i="2"/>
  <c r="G135" i="2"/>
  <c r="H143" i="2"/>
  <c r="G143" i="2"/>
  <c r="H169" i="2"/>
  <c r="G169" i="2"/>
  <c r="H183" i="2"/>
  <c r="G183" i="2"/>
  <c r="G87" i="2"/>
  <c r="F94" i="2"/>
  <c r="H94" i="2"/>
  <c r="F101" i="2"/>
  <c r="H101" i="2"/>
  <c r="H129" i="2"/>
  <c r="G129" i="2"/>
  <c r="H162" i="2"/>
  <c r="G162" i="2"/>
  <c r="E59" i="1"/>
  <c r="F59" i="1"/>
  <c r="P59" i="1"/>
  <c r="G46" i="1"/>
  <c r="I46" i="1"/>
  <c r="E29" i="1"/>
  <c r="F29" i="1"/>
  <c r="P29" i="1"/>
  <c r="E37" i="1"/>
  <c r="F37" i="1"/>
  <c r="P37" i="1"/>
  <c r="E47" i="1"/>
  <c r="F47" i="1"/>
  <c r="P47" i="1"/>
  <c r="E39" i="1"/>
  <c r="F39" i="1"/>
  <c r="P39" i="1"/>
  <c r="R39" i="1" s="1"/>
  <c r="G63" i="1"/>
  <c r="I63" i="1"/>
  <c r="E23" i="1"/>
  <c r="F23" i="1"/>
  <c r="G23" i="1"/>
  <c r="H23" i="1"/>
  <c r="E55" i="1"/>
  <c r="F55" i="1"/>
  <c r="P55" i="1"/>
  <c r="E32" i="1"/>
  <c r="E41" i="1"/>
  <c r="G43" i="1"/>
  <c r="I43" i="1"/>
  <c r="E50" i="1"/>
  <c r="E64" i="1"/>
  <c r="F64" i="1"/>
  <c r="E21" i="1"/>
  <c r="F21" i="1"/>
  <c r="E61" i="1"/>
  <c r="F61" i="1"/>
  <c r="E58" i="1"/>
  <c r="E35" i="1"/>
  <c r="F35" i="1"/>
  <c r="P35" i="1"/>
  <c r="G37" i="1"/>
  <c r="I37" i="1"/>
  <c r="E44" i="1"/>
  <c r="F44" i="1"/>
  <c r="P44" i="1"/>
  <c r="G47" i="1"/>
  <c r="I47" i="1"/>
  <c r="E53" i="1"/>
  <c r="F53" i="1"/>
  <c r="P53" i="1"/>
  <c r="E60" i="1"/>
  <c r="F60" i="1"/>
  <c r="P60" i="1"/>
  <c r="G55" i="1"/>
  <c r="E30" i="1"/>
  <c r="F30" i="1"/>
  <c r="P30" i="1"/>
  <c r="E38" i="1"/>
  <c r="F38" i="1"/>
  <c r="P38" i="1"/>
  <c r="R38" i="1" s="1"/>
  <c r="E48" i="1"/>
  <c r="F48" i="1"/>
  <c r="P48" i="1"/>
  <c r="E25" i="1"/>
  <c r="F25" i="1"/>
  <c r="P25" i="1"/>
  <c r="G64" i="1"/>
  <c r="I64" i="1"/>
  <c r="G21" i="1"/>
  <c r="H21" i="1"/>
  <c r="E24" i="1"/>
  <c r="G61" i="1"/>
  <c r="I61" i="1"/>
  <c r="E56" i="1"/>
  <c r="F56" i="1"/>
  <c r="P56" i="1"/>
  <c r="R56" i="1" s="1"/>
  <c r="E33" i="1"/>
  <c r="F33" i="1"/>
  <c r="P33" i="1"/>
  <c r="G35" i="1"/>
  <c r="I35" i="1"/>
  <c r="E42" i="1"/>
  <c r="F42" i="1"/>
  <c r="P42" i="1"/>
  <c r="R42" i="1" s="1"/>
  <c r="G44" i="1"/>
  <c r="I44" i="1"/>
  <c r="E51" i="1"/>
  <c r="F51" i="1"/>
  <c r="P51" i="1"/>
  <c r="G53" i="1"/>
  <c r="I53" i="1"/>
  <c r="E27" i="1"/>
  <c r="F27" i="1"/>
  <c r="P27" i="1"/>
  <c r="E62" i="1"/>
  <c r="F62" i="1"/>
  <c r="G62" i="1"/>
  <c r="I62" i="1"/>
  <c r="G60" i="1"/>
  <c r="I60" i="1"/>
  <c r="E28" i="1"/>
  <c r="F28" i="1"/>
  <c r="P28" i="1"/>
  <c r="G30" i="1"/>
  <c r="I30" i="1"/>
  <c r="E36" i="1"/>
  <c r="F36" i="1"/>
  <c r="P36" i="1"/>
  <c r="R36" i="1" s="1"/>
  <c r="G38" i="1"/>
  <c r="I38" i="1"/>
  <c r="E45" i="1"/>
  <c r="F45" i="1"/>
  <c r="P45" i="1"/>
  <c r="G48" i="1"/>
  <c r="I48" i="1"/>
  <c r="E54" i="1"/>
  <c r="F54" i="1"/>
  <c r="P54" i="1"/>
  <c r="G25" i="1"/>
  <c r="I25" i="1"/>
  <c r="E22" i="1"/>
  <c r="F22" i="1"/>
  <c r="P22" i="1"/>
  <c r="E46" i="1"/>
  <c r="F46" i="1"/>
  <c r="P46" i="1"/>
  <c r="G56" i="1"/>
  <c r="I56" i="1"/>
  <c r="E31" i="1"/>
  <c r="F31" i="1"/>
  <c r="P31" i="1"/>
  <c r="E40" i="1"/>
  <c r="F40" i="1"/>
  <c r="P40" i="1"/>
  <c r="G42" i="1"/>
  <c r="I42" i="1"/>
  <c r="E49" i="1"/>
  <c r="F49" i="1"/>
  <c r="P49" i="1"/>
  <c r="E63" i="1"/>
  <c r="F63" i="1"/>
  <c r="P63" i="1"/>
  <c r="E26" i="1"/>
  <c r="F26" i="1"/>
  <c r="U26" i="1"/>
  <c r="E57" i="1"/>
  <c r="F57" i="1"/>
  <c r="P57" i="1"/>
  <c r="R57" i="1" s="1"/>
  <c r="E34" i="1"/>
  <c r="F34" i="1"/>
  <c r="P34" i="1"/>
  <c r="G36" i="1"/>
  <c r="I36" i="1"/>
  <c r="E43" i="1"/>
  <c r="F43" i="1"/>
  <c r="P43" i="1"/>
  <c r="R43" i="1" s="1"/>
  <c r="G45" i="1"/>
  <c r="I45" i="1"/>
  <c r="E52" i="1"/>
  <c r="F52" i="1"/>
  <c r="P52" i="1"/>
  <c r="F74" i="2"/>
  <c r="H74" i="2"/>
  <c r="G74" i="2"/>
  <c r="G92" i="2"/>
  <c r="I92" i="2"/>
  <c r="J92" i="2"/>
  <c r="I113" i="2"/>
  <c r="J113" i="2"/>
  <c r="I116" i="2"/>
  <c r="J116" i="2"/>
  <c r="F160" i="2"/>
  <c r="H160" i="2"/>
  <c r="G160" i="2"/>
  <c r="I160" i="2"/>
  <c r="J160" i="2"/>
  <c r="F188" i="2"/>
  <c r="H188" i="2"/>
  <c r="I188" i="2"/>
  <c r="J188" i="2"/>
  <c r="I100" i="2"/>
  <c r="J100" i="2"/>
  <c r="I120" i="2"/>
  <c r="J120" i="2"/>
  <c r="F121" i="2"/>
  <c r="H121" i="2"/>
  <c r="G121" i="2"/>
  <c r="F170" i="2"/>
  <c r="H170" i="2"/>
  <c r="G170" i="2"/>
  <c r="I170" i="2"/>
  <c r="J170" i="2"/>
  <c r="I108" i="2"/>
  <c r="J108" i="2"/>
  <c r="I117" i="2"/>
  <c r="J117" i="2"/>
  <c r="F125" i="2"/>
  <c r="H125" i="2"/>
  <c r="G125" i="2"/>
  <c r="I126" i="2"/>
  <c r="J126" i="2"/>
  <c r="I131" i="2"/>
  <c r="J131" i="2"/>
  <c r="I145" i="2"/>
  <c r="J145" i="2"/>
  <c r="H155" i="2"/>
  <c r="G155" i="2"/>
  <c r="H203" i="2"/>
  <c r="G203" i="2"/>
  <c r="H217" i="2"/>
  <c r="G217" i="2"/>
  <c r="G90" i="2"/>
  <c r="G98" i="2"/>
  <c r="G106" i="2"/>
  <c r="G114" i="2"/>
  <c r="G122" i="2"/>
  <c r="I130" i="2"/>
  <c r="J130" i="2"/>
  <c r="G131" i="2"/>
  <c r="F139" i="2"/>
  <c r="F146" i="2"/>
  <c r="F156" i="2"/>
  <c r="H156" i="2"/>
  <c r="I162" i="2"/>
  <c r="J162" i="2"/>
  <c r="G163" i="2"/>
  <c r="I171" i="2"/>
  <c r="J171" i="2"/>
  <c r="G175" i="2"/>
  <c r="F184" i="2"/>
  <c r="H184" i="2"/>
  <c r="G184" i="2"/>
  <c r="G193" i="2"/>
  <c r="H225" i="2"/>
  <c r="G225" i="2"/>
  <c r="F132" i="2"/>
  <c r="H132" i="2"/>
  <c r="G132" i="2"/>
  <c r="F164" i="2"/>
  <c r="H164" i="2"/>
  <c r="G164" i="2"/>
  <c r="F176" i="2"/>
  <c r="H176" i="2"/>
  <c r="G176" i="2"/>
  <c r="I191" i="2"/>
  <c r="J191" i="2"/>
  <c r="I195" i="2"/>
  <c r="J195" i="2"/>
  <c r="I232" i="2"/>
  <c r="J232" i="2"/>
  <c r="I135" i="2"/>
  <c r="J135" i="2"/>
  <c r="F136" i="2"/>
  <c r="H136" i="2"/>
  <c r="G136" i="2"/>
  <c r="G171" i="2"/>
  <c r="F180" i="2"/>
  <c r="H180" i="2"/>
  <c r="I189" i="2"/>
  <c r="J189" i="2"/>
  <c r="F194" i="2"/>
  <c r="H194" i="2"/>
  <c r="G194" i="2"/>
  <c r="F212" i="2"/>
  <c r="H212" i="2"/>
  <c r="G212" i="2"/>
  <c r="F226" i="2"/>
  <c r="H226" i="2"/>
  <c r="I226" i="2"/>
  <c r="J226" i="2"/>
  <c r="I132" i="2"/>
  <c r="J132" i="2"/>
  <c r="G133" i="2"/>
  <c r="F140" i="2"/>
  <c r="H140" i="2"/>
  <c r="G147" i="2"/>
  <c r="G154" i="2"/>
  <c r="I164" i="2"/>
  <c r="J164" i="2"/>
  <c r="F168" i="2"/>
  <c r="H168" i="2"/>
  <c r="G168" i="2"/>
  <c r="I183" i="2"/>
  <c r="J183" i="2"/>
  <c r="I187" i="2"/>
  <c r="J187" i="2"/>
  <c r="H216" i="2"/>
  <c r="G216" i="2"/>
  <c r="G91" i="2"/>
  <c r="G115" i="2"/>
  <c r="I136" i="2"/>
  <c r="J136" i="2"/>
  <c r="I143" i="2"/>
  <c r="J143" i="2"/>
  <c r="F144" i="2"/>
  <c r="H144" i="2"/>
  <c r="G151" i="2"/>
  <c r="F172" i="2"/>
  <c r="H172" i="2"/>
  <c r="I181" i="2"/>
  <c r="J181" i="2"/>
  <c r="I184" i="2"/>
  <c r="J184" i="2"/>
  <c r="F186" i="2"/>
  <c r="H186" i="2"/>
  <c r="G186" i="2"/>
  <c r="G195" i="2"/>
  <c r="F204" i="2"/>
  <c r="H204" i="2"/>
  <c r="H220" i="2"/>
  <c r="G220" i="2"/>
  <c r="H224" i="2"/>
  <c r="G224" i="2"/>
  <c r="I243" i="2"/>
  <c r="J243" i="2"/>
  <c r="F148" i="2"/>
  <c r="H148" i="2"/>
  <c r="I175" i="2"/>
  <c r="J175" i="2"/>
  <c r="I179" i="2"/>
  <c r="J179" i="2"/>
  <c r="F192" i="2"/>
  <c r="H192" i="2"/>
  <c r="G192" i="2"/>
  <c r="F196" i="2"/>
  <c r="H196" i="2"/>
  <c r="G196" i="2"/>
  <c r="H227" i="2"/>
  <c r="G227" i="2"/>
  <c r="I235" i="2"/>
  <c r="J235" i="2"/>
  <c r="I151" i="2"/>
  <c r="J151" i="2"/>
  <c r="F152" i="2"/>
  <c r="H152" i="2"/>
  <c r="I173" i="2"/>
  <c r="J173" i="2"/>
  <c r="I176" i="2"/>
  <c r="J176" i="2"/>
  <c r="F178" i="2"/>
  <c r="H178" i="2"/>
  <c r="G178" i="2"/>
  <c r="G187" i="2"/>
  <c r="I207" i="2"/>
  <c r="J207" i="2"/>
  <c r="H229" i="2"/>
  <c r="G229" i="2"/>
  <c r="I271" i="2"/>
  <c r="J271" i="2"/>
  <c r="G200" i="2"/>
  <c r="G208" i="2"/>
  <c r="F213" i="2"/>
  <c r="H213" i="2"/>
  <c r="G223" i="2"/>
  <c r="I229" i="2"/>
  <c r="J229" i="2"/>
  <c r="G236" i="2"/>
  <c r="I274" i="2"/>
  <c r="J274" i="2"/>
  <c r="G231" i="2"/>
  <c r="H267" i="2"/>
  <c r="G267" i="2"/>
  <c r="G202" i="2"/>
  <c r="G210" i="2"/>
  <c r="H248" i="2"/>
  <c r="G248" i="2"/>
  <c r="H256" i="2"/>
  <c r="G256" i="2"/>
  <c r="F265" i="2"/>
  <c r="H265" i="2"/>
  <c r="G265" i="2"/>
  <c r="I265" i="2"/>
  <c r="J265" i="2"/>
  <c r="I289" i="2"/>
  <c r="J289" i="2"/>
  <c r="F297" i="2"/>
  <c r="H297" i="2"/>
  <c r="I297" i="2"/>
  <c r="J297" i="2"/>
  <c r="I238" i="2"/>
  <c r="J238" i="2"/>
  <c r="H243" i="2"/>
  <c r="H244" i="2"/>
  <c r="G244" i="2"/>
  <c r="H263" i="2"/>
  <c r="G263" i="2"/>
  <c r="G270" i="2"/>
  <c r="F270" i="2"/>
  <c r="H270" i="2"/>
  <c r="I270" i="2"/>
  <c r="J270" i="2"/>
  <c r="G285" i="2"/>
  <c r="H285" i="2"/>
  <c r="I213" i="2"/>
  <c r="J213" i="2"/>
  <c r="F214" i="2"/>
  <c r="H214" i="2"/>
  <c r="G214" i="2"/>
  <c r="G221" i="2"/>
  <c r="F237" i="2"/>
  <c r="H237" i="2"/>
  <c r="G237" i="2"/>
  <c r="I250" i="2"/>
  <c r="J250" i="2"/>
  <c r="F218" i="2"/>
  <c r="H218" i="2"/>
  <c r="G218" i="2"/>
  <c r="F233" i="2"/>
  <c r="H233" i="2"/>
  <c r="G233" i="2"/>
  <c r="G239" i="2"/>
  <c r="H239" i="2"/>
  <c r="H260" i="2"/>
  <c r="G260" i="2"/>
  <c r="H266" i="2"/>
  <c r="G266" i="2"/>
  <c r="I273" i="2"/>
  <c r="J273" i="2"/>
  <c r="I221" i="2"/>
  <c r="J221" i="2"/>
  <c r="F222" i="2"/>
  <c r="H222" i="2"/>
  <c r="G222" i="2"/>
  <c r="H251" i="2"/>
  <c r="G251" i="2"/>
  <c r="H255" i="2"/>
  <c r="G255" i="2"/>
  <c r="I268" i="2"/>
  <c r="J268" i="2"/>
  <c r="G234" i="2"/>
  <c r="H250" i="2"/>
  <c r="F261" i="2"/>
  <c r="H261" i="2"/>
  <c r="G268" i="2"/>
  <c r="G271" i="2"/>
  <c r="H282" i="2"/>
  <c r="H287" i="2"/>
  <c r="G287" i="2"/>
  <c r="I269" i="2"/>
  <c r="J269" i="2"/>
  <c r="G272" i="2"/>
  <c r="G273" i="2"/>
  <c r="G274" i="2"/>
  <c r="G275" i="2"/>
  <c r="F276" i="2"/>
  <c r="H276" i="2"/>
  <c r="G276" i="2"/>
  <c r="I276" i="2"/>
  <c r="J276" i="2"/>
  <c r="G286" i="2"/>
  <c r="I286" i="2"/>
  <c r="J286" i="2"/>
  <c r="G289" i="2"/>
  <c r="G291" i="2"/>
  <c r="I299" i="2"/>
  <c r="J299" i="2"/>
  <c r="F300" i="2"/>
  <c r="H300" i="2"/>
  <c r="G300" i="2"/>
  <c r="I300" i="2"/>
  <c r="J300" i="2"/>
  <c r="I240" i="2"/>
  <c r="J240" i="2"/>
  <c r="F241" i="2"/>
  <c r="H241" i="2"/>
  <c r="F304" i="2"/>
  <c r="H304" i="2"/>
  <c r="I304" i="2"/>
  <c r="J304" i="2"/>
  <c r="F308" i="2"/>
  <c r="H308" i="2"/>
  <c r="G308" i="2"/>
  <c r="I308" i="2"/>
  <c r="J308" i="2"/>
  <c r="G230" i="2"/>
  <c r="I244" i="2"/>
  <c r="J244" i="2"/>
  <c r="F245" i="2"/>
  <c r="H245" i="2"/>
  <c r="G252" i="2"/>
  <c r="I278" i="2"/>
  <c r="J278" i="2"/>
  <c r="F278" i="2"/>
  <c r="H278" i="2"/>
  <c r="F284" i="2"/>
  <c r="H284" i="2"/>
  <c r="G284" i="2"/>
  <c r="I288" i="2"/>
  <c r="J288" i="2"/>
  <c r="I291" i="2"/>
  <c r="J291" i="2"/>
  <c r="G302" i="2"/>
  <c r="I306" i="2"/>
  <c r="J306" i="2"/>
  <c r="F249" i="2"/>
  <c r="H249" i="2"/>
  <c r="I284" i="2"/>
  <c r="J284" i="2"/>
  <c r="F292" i="2"/>
  <c r="H292" i="2"/>
  <c r="G292" i="2"/>
  <c r="I292" i="2"/>
  <c r="J292" i="2"/>
  <c r="F303" i="2"/>
  <c r="H303" i="2"/>
  <c r="I303" i="2"/>
  <c r="J303" i="2"/>
  <c r="G303" i="2"/>
  <c r="I310" i="2"/>
  <c r="J310" i="2"/>
  <c r="F310" i="2"/>
  <c r="H310" i="2"/>
  <c r="F253" i="2"/>
  <c r="H253" i="2"/>
  <c r="G253" i="2"/>
  <c r="I295" i="2"/>
  <c r="J295" i="2"/>
  <c r="H307" i="2"/>
  <c r="G307" i="2"/>
  <c r="H317" i="2"/>
  <c r="G317" i="2"/>
  <c r="I249" i="2"/>
  <c r="J249" i="2"/>
  <c r="I256" i="2"/>
  <c r="J256" i="2"/>
  <c r="F257" i="2"/>
  <c r="H257" i="2"/>
  <c r="G257" i="2"/>
  <c r="G264" i="2"/>
  <c r="G305" i="2"/>
  <c r="I305" i="2"/>
  <c r="J305" i="2"/>
  <c r="G290" i="2"/>
  <c r="H330" i="2"/>
  <c r="G330" i="2"/>
  <c r="F314" i="2"/>
  <c r="H314" i="2"/>
  <c r="I314" i="2"/>
  <c r="J314" i="2"/>
  <c r="G314" i="2"/>
  <c r="I328" i="2"/>
  <c r="J328" i="2"/>
  <c r="F328" i="2"/>
  <c r="H328" i="2"/>
  <c r="I311" i="2"/>
  <c r="J311" i="2"/>
  <c r="F311" i="2"/>
  <c r="H311" i="2"/>
  <c r="J12" i="2"/>
  <c r="J13" i="2"/>
  <c r="H51" i="2"/>
  <c r="I46" i="2"/>
  <c r="J46" i="2" s="1"/>
  <c r="F30" i="2"/>
  <c r="G298" i="2"/>
  <c r="F316" i="2"/>
  <c r="H316" i="2"/>
  <c r="G316" i="2"/>
  <c r="F321" i="2"/>
  <c r="H321" i="2"/>
  <c r="G321" i="2"/>
  <c r="H326" i="2"/>
  <c r="I12" i="2"/>
  <c r="I13" i="2"/>
  <c r="F12" i="2"/>
  <c r="F13" i="2"/>
  <c r="E23" i="3"/>
  <c r="E29" i="3"/>
  <c r="E39" i="3"/>
  <c r="E52" i="3"/>
  <c r="G319" i="2"/>
  <c r="H324" i="2"/>
  <c r="G324" i="2"/>
  <c r="F329" i="2"/>
  <c r="H329" i="2"/>
  <c r="G329" i="2"/>
  <c r="G340" i="2"/>
  <c r="I30" i="2"/>
  <c r="J30" i="2"/>
  <c r="F337" i="2"/>
  <c r="H337" i="2"/>
  <c r="I337" i="2"/>
  <c r="J337" i="2"/>
  <c r="F34" i="2"/>
  <c r="G34" i="2" s="1"/>
  <c r="G313" i="2"/>
  <c r="I323" i="2"/>
  <c r="J323" i="2"/>
  <c r="H12" i="2"/>
  <c r="H13" i="2"/>
  <c r="F325" i="2"/>
  <c r="H325" i="2"/>
  <c r="G325" i="2"/>
  <c r="G336" i="2"/>
  <c r="G12" i="2"/>
  <c r="G13" i="2"/>
  <c r="I341" i="2"/>
  <c r="J341" i="2"/>
  <c r="G332" i="2"/>
  <c r="F333" i="2"/>
  <c r="H333" i="2"/>
  <c r="G333" i="2"/>
  <c r="F42" i="2"/>
  <c r="I42" i="2"/>
  <c r="J42" i="2" s="1"/>
  <c r="G27" i="2"/>
  <c r="H27" i="2"/>
  <c r="E18" i="3"/>
  <c r="E34" i="3"/>
  <c r="E13" i="2"/>
  <c r="E24" i="3"/>
  <c r="E30" i="3"/>
  <c r="E35" i="3"/>
  <c r="E40" i="3"/>
  <c r="E44" i="3"/>
  <c r="E36" i="3"/>
  <c r="E15" i="3"/>
  <c r="E21" i="3"/>
  <c r="E31" i="3"/>
  <c r="E37" i="3"/>
  <c r="E45" i="3"/>
  <c r="E46" i="3"/>
  <c r="E26" i="3"/>
  <c r="E42" i="3"/>
  <c r="F17" i="1"/>
  <c r="E50" i="3"/>
  <c r="E16" i="3"/>
  <c r="E22" i="3"/>
  <c r="E27" i="3"/>
  <c r="E38" i="3"/>
  <c r="E12" i="3"/>
  <c r="E28" i="3"/>
  <c r="E51" i="3"/>
  <c r="G341" i="2"/>
  <c r="I40" i="2"/>
  <c r="J40" i="2" s="1"/>
  <c r="G32" i="2"/>
  <c r="P62" i="1"/>
  <c r="P21" i="1"/>
  <c r="R21" i="1"/>
  <c r="P26" i="1"/>
  <c r="I52" i="2"/>
  <c r="J52" i="2"/>
  <c r="I44" i="2"/>
  <c r="J44" i="2" s="1"/>
  <c r="I36" i="2"/>
  <c r="J36" i="2" s="1"/>
  <c r="G52" i="2"/>
  <c r="G44" i="2"/>
  <c r="P64" i="1"/>
  <c r="P61" i="1"/>
  <c r="R61" i="1"/>
  <c r="R22" i="1"/>
  <c r="P23" i="1"/>
  <c r="R23" i="1"/>
  <c r="E32" i="3"/>
  <c r="E11" i="3"/>
  <c r="E20" i="3"/>
  <c r="G337" i="2"/>
  <c r="G311" i="2"/>
  <c r="G310" i="2"/>
  <c r="G278" i="2"/>
  <c r="G241" i="2"/>
  <c r="G261" i="2"/>
  <c r="G148" i="2"/>
  <c r="G204" i="2"/>
  <c r="G172" i="2"/>
  <c r="G140" i="2"/>
  <c r="G156" i="2"/>
  <c r="G51" i="1"/>
  <c r="I51" i="1"/>
  <c r="R30" i="1"/>
  <c r="G52" i="1"/>
  <c r="I52" i="1"/>
  <c r="G31" i="1"/>
  <c r="I31" i="1"/>
  <c r="G66" i="2"/>
  <c r="G94" i="2"/>
  <c r="R49" i="1"/>
  <c r="H146" i="2"/>
  <c r="G146" i="2"/>
  <c r="G28" i="1"/>
  <c r="I28" i="1"/>
  <c r="F58" i="1"/>
  <c r="E41" i="3"/>
  <c r="F41" i="1"/>
  <c r="E25" i="3"/>
  <c r="H78" i="2"/>
  <c r="G78" i="2"/>
  <c r="R62" i="1"/>
  <c r="I55" i="1"/>
  <c r="E48" i="3"/>
  <c r="G328" i="2"/>
  <c r="G33" i="1"/>
  <c r="I33" i="1"/>
  <c r="R48" i="1"/>
  <c r="G39" i="1"/>
  <c r="I39" i="1"/>
  <c r="G59" i="1"/>
  <c r="I59" i="1"/>
  <c r="G34" i="1"/>
  <c r="I34" i="1"/>
  <c r="G49" i="1"/>
  <c r="I49" i="1"/>
  <c r="G22" i="1"/>
  <c r="I22" i="1"/>
  <c r="G96" i="2"/>
  <c r="R28" i="1"/>
  <c r="H42" i="2"/>
  <c r="G42" i="2"/>
  <c r="E47" i="3"/>
  <c r="G249" i="2"/>
  <c r="G245" i="2"/>
  <c r="G152" i="2"/>
  <c r="G144" i="2"/>
  <c r="G226" i="2"/>
  <c r="G180" i="2"/>
  <c r="H139" i="2"/>
  <c r="G139" i="2"/>
  <c r="G188" i="2"/>
  <c r="G54" i="1"/>
  <c r="I54" i="1"/>
  <c r="R31" i="1"/>
  <c r="R45" i="1"/>
  <c r="R53" i="1"/>
  <c r="F32" i="1"/>
  <c r="E17" i="3"/>
  <c r="R47" i="1"/>
  <c r="G97" i="2"/>
  <c r="R29" i="1"/>
  <c r="R34" i="1"/>
  <c r="R25" i="1"/>
  <c r="G29" i="1"/>
  <c r="I29" i="1"/>
  <c r="G297" i="2"/>
  <c r="R64" i="1"/>
  <c r="E43" i="3"/>
  <c r="E19" i="3"/>
  <c r="G213" i="2"/>
  <c r="R52" i="1"/>
  <c r="R51" i="1"/>
  <c r="F24" i="1"/>
  <c r="D15" i="1"/>
  <c r="C19" i="1"/>
  <c r="E49" i="3"/>
  <c r="G57" i="1"/>
  <c r="G40" i="1"/>
  <c r="I40" i="1"/>
  <c r="G101" i="2"/>
  <c r="R35" i="1"/>
  <c r="F50" i="1"/>
  <c r="E33" i="3"/>
  <c r="E13" i="3"/>
  <c r="R60" i="1"/>
  <c r="R26" i="1"/>
  <c r="E14" i="3"/>
  <c r="G304" i="2"/>
  <c r="R63" i="1"/>
  <c r="R46" i="1"/>
  <c r="R44" i="1"/>
  <c r="R55" i="1"/>
  <c r="R37" i="1"/>
  <c r="G110" i="2"/>
  <c r="G85" i="2"/>
  <c r="P58" i="1"/>
  <c r="R58" i="1" s="1"/>
  <c r="G58" i="1"/>
  <c r="P41" i="1"/>
  <c r="G41" i="1"/>
  <c r="I41" i="1"/>
  <c r="R54" i="1"/>
  <c r="R40" i="1"/>
  <c r="I57" i="1"/>
  <c r="P32" i="1"/>
  <c r="R32" i="1"/>
  <c r="G32" i="1"/>
  <c r="I32" i="1"/>
  <c r="R59" i="1"/>
  <c r="D16" i="1"/>
  <c r="D19" i="1" s="1"/>
  <c r="P24" i="1"/>
  <c r="R24" i="1" s="1"/>
  <c r="U24" i="1"/>
  <c r="R33" i="1"/>
  <c r="P50" i="1"/>
  <c r="R50" i="1" s="1"/>
  <c r="G50" i="1"/>
  <c r="I50" i="1"/>
  <c r="R41" i="1"/>
  <c r="I58" i="1"/>
  <c r="E18" i="2"/>
  <c r="C12" i="1"/>
  <c r="C11" i="1"/>
  <c r="D18" i="2"/>
  <c r="O54" i="1" l="1"/>
  <c r="O60" i="1"/>
  <c r="O59" i="1"/>
  <c r="O62" i="1"/>
  <c r="O57" i="1"/>
  <c r="O63" i="1"/>
  <c r="O58" i="1"/>
  <c r="O53" i="1"/>
  <c r="O55" i="1"/>
  <c r="C15" i="1"/>
  <c r="O61" i="1"/>
  <c r="O64" i="1"/>
  <c r="O56" i="1"/>
  <c r="C16" i="1"/>
  <c r="D18" i="1" s="1"/>
  <c r="F25" i="2"/>
  <c r="G25" i="2"/>
  <c r="G38" i="2"/>
  <c r="G36" i="2"/>
  <c r="H36" i="2"/>
  <c r="F48" i="2"/>
  <c r="H48" i="2" s="1"/>
  <c r="I48" i="2"/>
  <c r="J48" i="2" s="1"/>
  <c r="E14" i="1"/>
  <c r="F41" i="2"/>
  <c r="H41" i="2" s="1"/>
  <c r="G41" i="2"/>
  <c r="G35" i="2"/>
  <c r="F35" i="2"/>
  <c r="H35" i="2" s="1"/>
  <c r="H24" i="2"/>
  <c r="G24" i="2"/>
  <c r="I25" i="2"/>
  <c r="J25" i="2" s="1"/>
  <c r="G46" i="2"/>
  <c r="F46" i="2"/>
  <c r="H46" i="2" s="1"/>
  <c r="H40" i="2"/>
  <c r="G40" i="2"/>
  <c r="H30" i="2"/>
  <c r="G30" i="2"/>
  <c r="G33" i="2"/>
  <c r="H33" i="2"/>
  <c r="G28" i="2"/>
  <c r="F28" i="2"/>
  <c r="H28" i="2" s="1"/>
  <c r="I22" i="2"/>
  <c r="I38" i="2"/>
  <c r="J38" i="2" s="1"/>
  <c r="F38" i="2"/>
  <c r="H38" i="2" s="1"/>
  <c r="H21" i="2"/>
  <c r="G21" i="2"/>
  <c r="G49" i="2"/>
  <c r="H49" i="2"/>
  <c r="G37" i="2"/>
  <c r="H37" i="2"/>
  <c r="H26" i="2"/>
  <c r="G26" i="2"/>
  <c r="I35" i="2"/>
  <c r="J35" i="2" s="1"/>
  <c r="F43" i="2"/>
  <c r="H43" i="2" s="1"/>
  <c r="H34" i="2"/>
  <c r="F45" i="2"/>
  <c r="H45" i="2" s="1"/>
  <c r="I31" i="2"/>
  <c r="J31" i="2" s="1"/>
  <c r="G47" i="2"/>
  <c r="F18" i="2"/>
  <c r="I18" i="2"/>
  <c r="M6" i="2" l="1"/>
  <c r="J22" i="2"/>
  <c r="C18" i="1"/>
  <c r="F18" i="1"/>
  <c r="F19" i="1" s="1"/>
  <c r="G43" i="2"/>
  <c r="H25" i="2"/>
  <c r="G45" i="2"/>
  <c r="G48" i="2"/>
  <c r="J18" i="2"/>
  <c r="G18" i="2"/>
  <c r="H18" i="2"/>
  <c r="M4" i="2" l="1"/>
  <c r="M2" i="2"/>
  <c r="M1" i="2"/>
  <c r="M5" i="2"/>
  <c r="M3" i="2"/>
  <c r="M332" i="2" l="1"/>
  <c r="M330" i="2"/>
  <c r="M317" i="2"/>
  <c r="M333" i="2"/>
  <c r="M275" i="2"/>
  <c r="M269" i="2"/>
  <c r="M277" i="2"/>
  <c r="M244" i="2"/>
  <c r="M236" i="2"/>
  <c r="M310" i="2"/>
  <c r="M213" i="2"/>
  <c r="M294" i="2"/>
  <c r="M249" i="2"/>
  <c r="M197" i="2"/>
  <c r="M200" i="2"/>
  <c r="M179" i="2"/>
  <c r="M230" i="2"/>
  <c r="M209" i="2"/>
  <c r="M212" i="2"/>
  <c r="M207" i="2"/>
  <c r="M143" i="2"/>
  <c r="M124" i="2"/>
  <c r="M202" i="2"/>
  <c r="M106" i="2"/>
  <c r="M192" i="2"/>
  <c r="M186" i="2"/>
  <c r="M241" i="2"/>
  <c r="M130" i="2"/>
  <c r="M113" i="2"/>
  <c r="M52" i="2"/>
  <c r="M54" i="2"/>
  <c r="M83" i="2"/>
  <c r="M62" i="2"/>
  <c r="M61" i="2"/>
  <c r="M102" i="2"/>
  <c r="M40" i="2"/>
  <c r="M77" i="2"/>
  <c r="M56" i="2"/>
  <c r="M92" i="2"/>
  <c r="M148" i="2"/>
  <c r="M324" i="2"/>
  <c r="M323" i="2"/>
  <c r="M335" i="2"/>
  <c r="M318" i="2"/>
  <c r="M338" i="2"/>
  <c r="M264" i="2"/>
  <c r="M270" i="2"/>
  <c r="M309" i="2"/>
  <c r="M301" i="2"/>
  <c r="M290" i="2"/>
  <c r="M303" i="2"/>
  <c r="M293" i="2"/>
  <c r="M238" i="2"/>
  <c r="M189" i="2"/>
  <c r="M247" i="2"/>
  <c r="M171" i="2"/>
  <c r="M219" i="2"/>
  <c r="M201" i="2"/>
  <c r="M204" i="2"/>
  <c r="M199" i="2"/>
  <c r="M135" i="2"/>
  <c r="M116" i="2"/>
  <c r="M178" i="2"/>
  <c r="M98" i="2"/>
  <c r="M160" i="2"/>
  <c r="M156" i="2"/>
  <c r="M214" i="2"/>
  <c r="M182" i="2"/>
  <c r="M105" i="2"/>
  <c r="M48" i="2"/>
  <c r="M47" i="2"/>
  <c r="M79" i="2"/>
  <c r="M50" i="2"/>
  <c r="M115" i="2"/>
  <c r="M95" i="2"/>
  <c r="M36" i="2"/>
  <c r="M71" i="2"/>
  <c r="M51" i="2"/>
  <c r="M63" i="2"/>
  <c r="M119" i="2"/>
  <c r="M326" i="2"/>
  <c r="M306" i="2"/>
  <c r="M334" i="2"/>
  <c r="M316" i="2"/>
  <c r="M325" i="2"/>
  <c r="M256" i="2"/>
  <c r="M311" i="2"/>
  <c r="M286" i="2"/>
  <c r="M262" i="2"/>
  <c r="M265" i="2"/>
  <c r="M261" i="2"/>
  <c r="M284" i="2"/>
  <c r="M233" i="2"/>
  <c r="M181" i="2"/>
  <c r="M231" i="2"/>
  <c r="M163" i="2"/>
  <c r="M206" i="2"/>
  <c r="M193" i="2"/>
  <c r="M196" i="2"/>
  <c r="M191" i="2"/>
  <c r="M127" i="2"/>
  <c r="M190" i="2"/>
  <c r="M164" i="2"/>
  <c r="M90" i="2"/>
  <c r="M149" i="2"/>
  <c r="M145" i="2"/>
  <c r="M174" i="2"/>
  <c r="M176" i="2"/>
  <c r="M97" i="2"/>
  <c r="M44" i="2"/>
  <c r="M42" i="2"/>
  <c r="M69" i="2"/>
  <c r="M43" i="2"/>
  <c r="M110" i="2"/>
  <c r="M88" i="2"/>
  <c r="M32" i="2"/>
  <c r="M123" i="2"/>
  <c r="M41" i="2"/>
  <c r="M59" i="2"/>
  <c r="M107" i="2"/>
  <c r="M336" i="2"/>
  <c r="M307" i="2"/>
  <c r="M297" i="2"/>
  <c r="M321" i="2"/>
  <c r="M296" i="2"/>
  <c r="M339" i="2"/>
  <c r="M240" i="2"/>
  <c r="M279" i="2"/>
  <c r="M276" i="2"/>
  <c r="M288" i="2"/>
  <c r="M243" i="2"/>
  <c r="M239" i="2"/>
  <c r="M257" i="2"/>
  <c r="M217" i="2"/>
  <c r="M253" i="2"/>
  <c r="M211" i="2"/>
  <c r="M147" i="2"/>
  <c r="M263" i="2"/>
  <c r="M177" i="2"/>
  <c r="M180" i="2"/>
  <c r="M175" i="2"/>
  <c r="M161" i="2"/>
  <c r="M157" i="2"/>
  <c r="M142" i="2"/>
  <c r="M74" i="2"/>
  <c r="M128" i="2"/>
  <c r="M120" i="2"/>
  <c r="M166" i="2"/>
  <c r="M154" i="2"/>
  <c r="M81" i="2"/>
  <c r="M99" i="2"/>
  <c r="M34" i="2"/>
  <c r="M158" i="2"/>
  <c r="M35" i="2"/>
  <c r="M85" i="2"/>
  <c r="M75" i="2"/>
  <c r="M24" i="2"/>
  <c r="M93" i="2"/>
  <c r="M33" i="2"/>
  <c r="M49" i="2"/>
  <c r="M7" i="2"/>
  <c r="E4" i="2" s="1"/>
  <c r="M328" i="2"/>
  <c r="M299" i="2"/>
  <c r="M329" i="2"/>
  <c r="M314" i="2"/>
  <c r="M289" i="2"/>
  <c r="M331" i="2"/>
  <c r="M320" i="2"/>
  <c r="M268" i="2"/>
  <c r="M266" i="2"/>
  <c r="M274" i="2"/>
  <c r="M237" i="2"/>
  <c r="M232" i="2"/>
  <c r="M246" i="2"/>
  <c r="M242" i="2"/>
  <c r="M227" i="2"/>
  <c r="M203" i="2"/>
  <c r="M139" i="2"/>
  <c r="M234" i="2"/>
  <c r="M169" i="2"/>
  <c r="M172" i="2"/>
  <c r="M167" i="2"/>
  <c r="M150" i="2"/>
  <c r="M146" i="2"/>
  <c r="M132" i="2"/>
  <c r="M66" i="2"/>
  <c r="M125" i="2"/>
  <c r="M112" i="2"/>
  <c r="M162" i="2"/>
  <c r="M144" i="2"/>
  <c r="M73" i="2"/>
  <c r="M91" i="2"/>
  <c r="M30" i="2"/>
  <c r="M111" i="2"/>
  <c r="M31" i="2"/>
  <c r="M137" i="2"/>
  <c r="M68" i="2"/>
  <c r="M108" i="2"/>
  <c r="M84" i="2"/>
  <c r="M29" i="2"/>
  <c r="M55" i="2"/>
  <c r="M283" i="2"/>
  <c r="M287" i="2"/>
  <c r="M292" i="2"/>
  <c r="M258" i="2"/>
  <c r="M313" i="2"/>
  <c r="M223" i="2"/>
  <c r="M215" i="2"/>
  <c r="M159" i="2"/>
  <c r="M153" i="2"/>
  <c r="M210" i="2"/>
  <c r="M133" i="2"/>
  <c r="M38" i="2"/>
  <c r="M23" i="2"/>
  <c r="M101" i="2"/>
  <c r="M45" i="2"/>
  <c r="M304" i="2"/>
  <c r="M285" i="2"/>
  <c r="M260" i="2"/>
  <c r="M254" i="2"/>
  <c r="M259" i="2"/>
  <c r="M195" i="2"/>
  <c r="M185" i="2"/>
  <c r="M151" i="2"/>
  <c r="M122" i="2"/>
  <c r="M134" i="2"/>
  <c r="M121" i="2"/>
  <c r="M26" i="2"/>
  <c r="M103" i="2"/>
  <c r="M94" i="2"/>
  <c r="M67" i="2"/>
  <c r="M322" i="2"/>
  <c r="M302" i="2"/>
  <c r="M252" i="2"/>
  <c r="M229" i="2"/>
  <c r="M225" i="2"/>
  <c r="M187" i="2"/>
  <c r="M281" i="2"/>
  <c r="M170" i="2"/>
  <c r="M114" i="2"/>
  <c r="M104" i="2"/>
  <c r="M89" i="2"/>
  <c r="M22" i="2"/>
  <c r="M126" i="2"/>
  <c r="M100" i="2"/>
  <c r="M53" i="2"/>
  <c r="M341" i="2"/>
  <c r="M319" i="2"/>
  <c r="M273" i="2"/>
  <c r="M280" i="2"/>
  <c r="M221" i="2"/>
  <c r="M220" i="2"/>
  <c r="M155" i="2"/>
  <c r="M222" i="2"/>
  <c r="M140" i="2"/>
  <c r="M82" i="2"/>
  <c r="M96" i="2"/>
  <c r="M65" i="2"/>
  <c r="M194" i="2"/>
  <c r="M109" i="2"/>
  <c r="M80" i="2"/>
  <c r="M87" i="2"/>
  <c r="M337" i="2"/>
  <c r="M327" i="2"/>
  <c r="M271" i="2"/>
  <c r="M255" i="2"/>
  <c r="M250" i="2"/>
  <c r="M205" i="2"/>
  <c r="M131" i="2"/>
  <c r="M188" i="2"/>
  <c r="M129" i="2"/>
  <c r="M58" i="2"/>
  <c r="M168" i="2"/>
  <c r="M57" i="2"/>
  <c r="M86" i="2"/>
  <c r="M78" i="2"/>
  <c r="M60" i="2"/>
  <c r="M340" i="2"/>
  <c r="M312" i="2"/>
  <c r="M248" i="2"/>
  <c r="M245" i="2"/>
  <c r="M308" i="2"/>
  <c r="M173" i="2"/>
  <c r="M235" i="2"/>
  <c r="M228" i="2"/>
  <c r="M184" i="2"/>
  <c r="M224" i="2"/>
  <c r="M152" i="2"/>
  <c r="M118" i="2"/>
  <c r="M72" i="2"/>
  <c r="M64" i="2"/>
  <c r="M37" i="2"/>
  <c r="M315" i="2"/>
  <c r="M305" i="2"/>
  <c r="M300" i="2"/>
  <c r="M251" i="2"/>
  <c r="M295" i="2"/>
  <c r="M216" i="2"/>
  <c r="M198" i="2"/>
  <c r="M218" i="2"/>
  <c r="M136" i="2"/>
  <c r="M138" i="2"/>
  <c r="M141" i="2"/>
  <c r="M76" i="2"/>
  <c r="M39" i="2"/>
  <c r="M46" i="2"/>
  <c r="M25" i="2"/>
  <c r="M298" i="2"/>
  <c r="M117" i="2"/>
  <c r="M282" i="2"/>
  <c r="M165" i="2"/>
  <c r="M272" i="2"/>
  <c r="M70" i="2"/>
  <c r="M267" i="2"/>
  <c r="M27" i="2"/>
  <c r="M208" i="2"/>
  <c r="M28" i="2"/>
  <c r="M226" i="2"/>
  <c r="M21" i="2"/>
  <c r="M183" i="2"/>
  <c r="M278" i="2"/>
  <c r="M291" i="2"/>
  <c r="O329" i="2"/>
  <c r="O299" i="2"/>
  <c r="O333" i="2"/>
  <c r="O291" i="2"/>
  <c r="O308" i="2"/>
  <c r="O254" i="2"/>
  <c r="O274" i="2"/>
  <c r="O266" i="2"/>
  <c r="O271" i="2"/>
  <c r="O257" i="2"/>
  <c r="O260" i="2"/>
  <c r="O277" i="2"/>
  <c r="O216" i="2"/>
  <c r="O206" i="2"/>
  <c r="O193" i="2"/>
  <c r="O129" i="2"/>
  <c r="O339" i="2"/>
  <c r="O313" i="2"/>
  <c r="O321" i="2"/>
  <c r="O332" i="2"/>
  <c r="O282" i="2"/>
  <c r="O309" i="2"/>
  <c r="O246" i="2"/>
  <c r="O272" i="2"/>
  <c r="O258" i="2"/>
  <c r="O270" i="2"/>
  <c r="O239" i="2"/>
  <c r="O253" i="2"/>
  <c r="O255" i="2"/>
  <c r="O211" i="2"/>
  <c r="O198" i="2"/>
  <c r="O185" i="2"/>
  <c r="O304" i="2"/>
  <c r="O237" i="2"/>
  <c r="O334" i="2"/>
  <c r="O305" i="2"/>
  <c r="O314" i="2"/>
  <c r="O318" i="2"/>
  <c r="O280" i="2"/>
  <c r="O301" i="2"/>
  <c r="O238" i="2"/>
  <c r="O306" i="2"/>
  <c r="O250" i="2"/>
  <c r="O269" i="2"/>
  <c r="O235" i="2"/>
  <c r="O230" i="2"/>
  <c r="O248" i="2"/>
  <c r="O203" i="2"/>
  <c r="O279" i="2"/>
  <c r="O177" i="2"/>
  <c r="O240" i="2"/>
  <c r="O225" i="2"/>
  <c r="O252" i="2"/>
  <c r="O178" i="2"/>
  <c r="O326" i="2"/>
  <c r="O297" i="2"/>
  <c r="O312" i="2"/>
  <c r="O307" i="2"/>
  <c r="O273" i="2"/>
  <c r="O295" i="2"/>
  <c r="O337" i="2"/>
  <c r="O335" i="2"/>
  <c r="O289" i="2"/>
  <c r="O341" i="2"/>
  <c r="O325" i="2"/>
  <c r="O340" i="2"/>
  <c r="O286" i="2"/>
  <c r="O324" i="2"/>
  <c r="O294" i="2"/>
  <c r="O287" i="2"/>
  <c r="O290" i="2"/>
  <c r="O219" i="2"/>
  <c r="O263" i="2"/>
  <c r="O231" i="2"/>
  <c r="O187" i="2"/>
  <c r="O232" i="2"/>
  <c r="O161" i="2"/>
  <c r="O233" i="2"/>
  <c r="O207" i="2"/>
  <c r="O221" i="2"/>
  <c r="O259" i="2"/>
  <c r="O165" i="2"/>
  <c r="O164" i="2"/>
  <c r="O135" i="2"/>
  <c r="O120" i="2"/>
  <c r="O56" i="2"/>
  <c r="O115" i="2"/>
  <c r="O148" i="2"/>
  <c r="O151" i="2"/>
  <c r="O95" i="2"/>
  <c r="O45" i="2"/>
  <c r="O90" i="2"/>
  <c r="O31" i="2"/>
  <c r="O208" i="2"/>
  <c r="O40" i="2"/>
  <c r="O126" i="2"/>
  <c r="O51" i="2"/>
  <c r="O154" i="2"/>
  <c r="O338" i="2"/>
  <c r="O281" i="2"/>
  <c r="O327" i="2"/>
  <c r="O320" i="2"/>
  <c r="O323" i="2"/>
  <c r="O283" i="2"/>
  <c r="O311" i="2"/>
  <c r="O288" i="2"/>
  <c r="O251" i="2"/>
  <c r="O268" i="2"/>
  <c r="O293" i="2"/>
  <c r="O256" i="2"/>
  <c r="O223" i="2"/>
  <c r="O179" i="2"/>
  <c r="O226" i="2"/>
  <c r="O153" i="2"/>
  <c r="O229" i="2"/>
  <c r="O199" i="2"/>
  <c r="O214" i="2"/>
  <c r="O224" i="2"/>
  <c r="O157" i="2"/>
  <c r="O146" i="2"/>
  <c r="O213" i="2"/>
  <c r="O112" i="2"/>
  <c r="O220" i="2"/>
  <c r="O200" i="2"/>
  <c r="O130" i="2"/>
  <c r="O144" i="2"/>
  <c r="O87" i="2"/>
  <c r="O182" i="2"/>
  <c r="O86" i="2"/>
  <c r="O27" i="2"/>
  <c r="O330" i="2"/>
  <c r="O316" i="2"/>
  <c r="O303" i="2"/>
  <c r="O265" i="2"/>
  <c r="O300" i="2"/>
  <c r="O209" i="2"/>
  <c r="O204" i="2"/>
  <c r="O202" i="2"/>
  <c r="O181" i="2"/>
  <c r="O139" i="2"/>
  <c r="O163" i="2"/>
  <c r="O72" i="2"/>
  <c r="O174" i="2"/>
  <c r="O102" i="2"/>
  <c r="O111" i="2"/>
  <c r="O140" i="2"/>
  <c r="O52" i="2"/>
  <c r="O89" i="2"/>
  <c r="O48" i="2"/>
  <c r="O109" i="2"/>
  <c r="O41" i="2"/>
  <c r="O93" i="2"/>
  <c r="O38" i="2"/>
  <c r="O67" i="2"/>
  <c r="O76" i="2"/>
  <c r="O336" i="2"/>
  <c r="O285" i="2"/>
  <c r="O261" i="2"/>
  <c r="O241" i="2"/>
  <c r="O201" i="2"/>
  <c r="O218" i="2"/>
  <c r="O194" i="2"/>
  <c r="O173" i="2"/>
  <c r="O132" i="2"/>
  <c r="O156" i="2"/>
  <c r="O64" i="2"/>
  <c r="O172" i="2"/>
  <c r="O94" i="2"/>
  <c r="O103" i="2"/>
  <c r="O128" i="2"/>
  <c r="O43" i="2"/>
  <c r="O82" i="2"/>
  <c r="O36" i="2"/>
  <c r="O68" i="2"/>
  <c r="O37" i="2"/>
  <c r="O84" i="2"/>
  <c r="O34" i="2"/>
  <c r="O91" i="2"/>
  <c r="O59" i="2"/>
  <c r="O331" i="2"/>
  <c r="O298" i="2"/>
  <c r="O264" i="2"/>
  <c r="O215" i="2"/>
  <c r="O169" i="2"/>
  <c r="O191" i="2"/>
  <c r="O186" i="2"/>
  <c r="O149" i="2"/>
  <c r="O122" i="2"/>
  <c r="O138" i="2"/>
  <c r="O167" i="2"/>
  <c r="O168" i="2"/>
  <c r="O245" i="2"/>
  <c r="O79" i="2"/>
  <c r="O124" i="2"/>
  <c r="O39" i="2"/>
  <c r="O125" i="2"/>
  <c r="O32" i="2"/>
  <c r="O57" i="2"/>
  <c r="O33" i="2"/>
  <c r="O74" i="2"/>
  <c r="O30" i="2"/>
  <c r="O73" i="2"/>
  <c r="O50" i="2"/>
  <c r="O302" i="2"/>
  <c r="O284" i="2"/>
  <c r="O227" i="2"/>
  <c r="O296" i="2"/>
  <c r="O145" i="2"/>
  <c r="O183" i="2"/>
  <c r="O170" i="2"/>
  <c r="O141" i="2"/>
  <c r="O114" i="2"/>
  <c r="O131" i="2"/>
  <c r="O159" i="2"/>
  <c r="O166" i="2"/>
  <c r="O158" i="2"/>
  <c r="O71" i="2"/>
  <c r="O113" i="2"/>
  <c r="O35" i="2"/>
  <c r="O121" i="2"/>
  <c r="O28" i="2"/>
  <c r="O46" i="2"/>
  <c r="O29" i="2"/>
  <c r="O107" i="2"/>
  <c r="O26" i="2"/>
  <c r="O65" i="2"/>
  <c r="O319" i="2"/>
  <c r="O276" i="2"/>
  <c r="O292" i="2"/>
  <c r="O195" i="2"/>
  <c r="O137" i="2"/>
  <c r="O175" i="2"/>
  <c r="O217" i="2"/>
  <c r="O133" i="2"/>
  <c r="O160" i="2"/>
  <c r="O104" i="2"/>
  <c r="O152" i="2"/>
  <c r="O162" i="2"/>
  <c r="O150" i="2"/>
  <c r="O63" i="2"/>
  <c r="O106" i="2"/>
  <c r="O23" i="2"/>
  <c r="O85" i="2"/>
  <c r="O24" i="2"/>
  <c r="O108" i="2"/>
  <c r="O25" i="2"/>
  <c r="O92" i="2"/>
  <c r="O22" i="2"/>
  <c r="O58" i="2"/>
  <c r="O322" i="2"/>
  <c r="O317" i="2"/>
  <c r="O242" i="2"/>
  <c r="O267" i="2"/>
  <c r="O171" i="2"/>
  <c r="O236" i="2"/>
  <c r="O315" i="2"/>
  <c r="O205" i="2"/>
  <c r="O190" i="2"/>
  <c r="O142" i="2"/>
  <c r="O96" i="2"/>
  <c r="O134" i="2"/>
  <c r="O155" i="2"/>
  <c r="O143" i="2"/>
  <c r="O55" i="2"/>
  <c r="O105" i="2"/>
  <c r="O176" i="2"/>
  <c r="O78" i="2"/>
  <c r="O81" i="2"/>
  <c r="O101" i="2"/>
  <c r="O21" i="2"/>
  <c r="O70" i="2"/>
  <c r="O66" i="2"/>
  <c r="O99" i="2"/>
  <c r="O234" i="2"/>
  <c r="O210" i="2"/>
  <c r="O80" i="2"/>
  <c r="O49" i="2"/>
  <c r="O147" i="2"/>
  <c r="O54" i="2"/>
  <c r="O278" i="2"/>
  <c r="O197" i="2"/>
  <c r="O127" i="2"/>
  <c r="O69" i="2"/>
  <c r="O77" i="2"/>
  <c r="O83" i="2"/>
  <c r="O249" i="2"/>
  <c r="O189" i="2"/>
  <c r="O123" i="2"/>
  <c r="O62" i="2"/>
  <c r="O44" i="2"/>
  <c r="O117" i="2"/>
  <c r="O328" i="2"/>
  <c r="O247" i="2"/>
  <c r="O188" i="2"/>
  <c r="O118" i="2"/>
  <c r="O98" i="2"/>
  <c r="O116" i="2"/>
  <c r="O310" i="2"/>
  <c r="O243" i="2"/>
  <c r="O184" i="2"/>
  <c r="O110" i="2"/>
  <c r="O97" i="2"/>
  <c r="O100" i="2"/>
  <c r="O275" i="2"/>
  <c r="O222" i="2"/>
  <c r="O196" i="2"/>
  <c r="O136" i="2"/>
  <c r="O75" i="2"/>
  <c r="O47" i="2"/>
  <c r="O262" i="2"/>
  <c r="O212" i="2"/>
  <c r="O192" i="2"/>
  <c r="O119" i="2"/>
  <c r="O61" i="2"/>
  <c r="O42" i="2"/>
  <c r="O244" i="2"/>
  <c r="O228" i="2"/>
  <c r="O88" i="2"/>
  <c r="O53" i="2"/>
  <c r="O180" i="2"/>
  <c r="O60" i="2"/>
  <c r="E6" i="2"/>
  <c r="E9" i="2" s="1"/>
  <c r="N331" i="2"/>
  <c r="N310" i="2"/>
  <c r="N328" i="2"/>
  <c r="N326" i="2"/>
  <c r="N270" i="2"/>
  <c r="N293" i="2"/>
  <c r="N304" i="2"/>
  <c r="N272" i="2"/>
  <c r="N248" i="2"/>
  <c r="N289" i="2"/>
  <c r="N261" i="2"/>
  <c r="N257" i="2"/>
  <c r="N297" i="2"/>
  <c r="N249" i="2"/>
  <c r="N168" i="2"/>
  <c r="N190" i="2"/>
  <c r="N126" i="2"/>
  <c r="N233" i="2"/>
  <c r="N323" i="2"/>
  <c r="N302" i="2"/>
  <c r="N334" i="2"/>
  <c r="N325" i="2"/>
  <c r="N337" i="2"/>
  <c r="N290" i="2"/>
  <c r="N299" i="2"/>
  <c r="N263" i="2"/>
  <c r="N241" i="2"/>
  <c r="N273" i="2"/>
  <c r="N250" i="2"/>
  <c r="N246" i="2"/>
  <c r="N340" i="2"/>
  <c r="N294" i="2"/>
  <c r="N321" i="2"/>
  <c r="N320" i="2"/>
  <c r="N330" i="2"/>
  <c r="N280" i="2"/>
  <c r="N292" i="2"/>
  <c r="N255" i="2"/>
  <c r="N231" i="2"/>
  <c r="N271" i="2"/>
  <c r="N327" i="2"/>
  <c r="N329" i="2"/>
  <c r="N312" i="2"/>
  <c r="N311" i="2"/>
  <c r="N315" i="2"/>
  <c r="N259" i="2"/>
  <c r="N338" i="2"/>
  <c r="N239" i="2"/>
  <c r="N287" i="2"/>
  <c r="N265" i="2"/>
  <c r="N216" i="2"/>
  <c r="N281" i="2"/>
  <c r="N245" i="2"/>
  <c r="N200" i="2"/>
  <c r="N230" i="2"/>
  <c r="N158" i="2"/>
  <c r="N215" i="2"/>
  <c r="N333" i="2"/>
  <c r="N319" i="2"/>
  <c r="N341" i="2"/>
  <c r="N309" i="2"/>
  <c r="N306" i="2"/>
  <c r="N251" i="2"/>
  <c r="N303" i="2"/>
  <c r="N301" i="2"/>
  <c r="N275" i="2"/>
  <c r="N254" i="2"/>
  <c r="N295" i="2"/>
  <c r="N260" i="2"/>
  <c r="N236" i="2"/>
  <c r="N192" i="2"/>
  <c r="N219" i="2"/>
  <c r="N150" i="2"/>
  <c r="N209" i="2"/>
  <c r="N196" i="2"/>
  <c r="N218" i="2"/>
  <c r="N221" i="2"/>
  <c r="N162" i="2"/>
  <c r="N143" i="2"/>
  <c r="N318" i="2"/>
  <c r="N300" i="2"/>
  <c r="N279" i="2"/>
  <c r="N291" i="2"/>
  <c r="N235" i="2"/>
  <c r="N220" i="2"/>
  <c r="N203" i="2"/>
  <c r="N283" i="2"/>
  <c r="N204" i="2"/>
  <c r="N207" i="2"/>
  <c r="N210" i="2"/>
  <c r="N138" i="2"/>
  <c r="N164" i="2"/>
  <c r="N128" i="2"/>
  <c r="N69" i="2"/>
  <c r="N145" i="2"/>
  <c r="N141" i="2"/>
  <c r="N155" i="2"/>
  <c r="N129" i="2"/>
  <c r="N68" i="2"/>
  <c r="N59" i="2"/>
  <c r="N90" i="2"/>
  <c r="N96" i="2"/>
  <c r="N36" i="2"/>
  <c r="N40" i="2"/>
  <c r="N53" i="2"/>
  <c r="N63" i="2"/>
  <c r="N33" i="2"/>
  <c r="N52" i="2"/>
  <c r="N62" i="2"/>
  <c r="N286" i="2"/>
  <c r="N278" i="2"/>
  <c r="N285" i="2"/>
  <c r="N269" i="2"/>
  <c r="N282" i="2"/>
  <c r="N227" i="2"/>
  <c r="N206" i="2"/>
  <c r="N234" i="2"/>
  <c r="N188" i="2"/>
  <c r="N199" i="2"/>
  <c r="N202" i="2"/>
  <c r="N130" i="2"/>
  <c r="N153" i="2"/>
  <c r="N125" i="2"/>
  <c r="N61" i="2"/>
  <c r="N131" i="2"/>
  <c r="N127" i="2"/>
  <c r="N148" i="2"/>
  <c r="N124" i="2"/>
  <c r="N60" i="2"/>
  <c r="N55" i="2"/>
  <c r="N86" i="2"/>
  <c r="N89" i="2"/>
  <c r="N28" i="2"/>
  <c r="N32" i="2"/>
  <c r="N122" i="2"/>
  <c r="N49" i="2"/>
  <c r="N26" i="2"/>
  <c r="N47" i="2"/>
  <c r="N31" i="2"/>
  <c r="N317" i="2"/>
  <c r="N324" i="2"/>
  <c r="N274" i="2"/>
  <c r="N298" i="2"/>
  <c r="N253" i="2"/>
  <c r="N213" i="2"/>
  <c r="N198" i="2"/>
  <c r="N226" i="2"/>
  <c r="N180" i="2"/>
  <c r="N191" i="2"/>
  <c r="N194" i="2"/>
  <c r="N195" i="2"/>
  <c r="N139" i="2"/>
  <c r="N117" i="2"/>
  <c r="N54" i="2"/>
  <c r="N120" i="2"/>
  <c r="N123" i="2"/>
  <c r="N137" i="2"/>
  <c r="N116" i="2"/>
  <c r="N205" i="2"/>
  <c r="N45" i="2"/>
  <c r="N72" i="2"/>
  <c r="N82" i="2"/>
  <c r="N133" i="2"/>
  <c r="N24" i="2"/>
  <c r="N80" i="2"/>
  <c r="N37" i="2"/>
  <c r="N38" i="2"/>
  <c r="N39" i="2"/>
  <c r="N56" i="2"/>
  <c r="N308" i="2"/>
  <c r="N307" i="2"/>
  <c r="N247" i="2"/>
  <c r="N268" i="2"/>
  <c r="N242" i="2"/>
  <c r="N208" i="2"/>
  <c r="N182" i="2"/>
  <c r="N201" i="2"/>
  <c r="N172" i="2"/>
  <c r="N183" i="2"/>
  <c r="N186" i="2"/>
  <c r="N189" i="2"/>
  <c r="N132" i="2"/>
  <c r="N109" i="2"/>
  <c r="N50" i="2"/>
  <c r="N197" i="2"/>
  <c r="N115" i="2"/>
  <c r="N217" i="2"/>
  <c r="N108" i="2"/>
  <c r="N112" i="2"/>
  <c r="N113" i="2"/>
  <c r="N114" i="2"/>
  <c r="N65" i="2"/>
  <c r="N121" i="2"/>
  <c r="N151" i="2"/>
  <c r="N187" i="2"/>
  <c r="N30" i="2"/>
  <c r="N70" i="2"/>
  <c r="N21" i="2"/>
  <c r="N41" i="2"/>
  <c r="N336" i="2"/>
  <c r="N314" i="2"/>
  <c r="N296" i="2"/>
  <c r="N277" i="2"/>
  <c r="N232" i="2"/>
  <c r="N276" i="2"/>
  <c r="N184" i="2"/>
  <c r="N174" i="2"/>
  <c r="N240" i="2"/>
  <c r="N256" i="2"/>
  <c r="N175" i="2"/>
  <c r="N178" i="2"/>
  <c r="N157" i="2"/>
  <c r="N171" i="2"/>
  <c r="N101" i="2"/>
  <c r="N46" i="2"/>
  <c r="N179" i="2"/>
  <c r="N107" i="2"/>
  <c r="N169" i="2"/>
  <c r="N100" i="2"/>
  <c r="N83" i="2"/>
  <c r="N111" i="2"/>
  <c r="N110" i="2"/>
  <c r="N58" i="2"/>
  <c r="N102" i="2"/>
  <c r="N94" i="2"/>
  <c r="N181" i="2"/>
  <c r="N23" i="2"/>
  <c r="N29" i="2"/>
  <c r="N165" i="2"/>
  <c r="N34" i="2"/>
  <c r="N339" i="2"/>
  <c r="N316" i="2"/>
  <c r="N267" i="2"/>
  <c r="N262" i="2"/>
  <c r="N224" i="2"/>
  <c r="N266" i="2"/>
  <c r="N176" i="2"/>
  <c r="N166" i="2"/>
  <c r="N229" i="2"/>
  <c r="N244" i="2"/>
  <c r="N167" i="2"/>
  <c r="N170" i="2"/>
  <c r="N136" i="2"/>
  <c r="N160" i="2"/>
  <c r="N93" i="2"/>
  <c r="N185" i="2"/>
  <c r="N173" i="2"/>
  <c r="N99" i="2"/>
  <c r="N161" i="2"/>
  <c r="N92" i="2"/>
  <c r="N79" i="2"/>
  <c r="N106" i="2"/>
  <c r="N103" i="2"/>
  <c r="N78" i="2"/>
  <c r="N95" i="2"/>
  <c r="N81" i="2"/>
  <c r="N87" i="2"/>
  <c r="N144" i="2"/>
  <c r="N22" i="2"/>
  <c r="N51" i="2"/>
  <c r="N27" i="2"/>
  <c r="N335" i="2"/>
  <c r="N332" i="2"/>
  <c r="N243" i="2"/>
  <c r="N288" i="2"/>
  <c r="N284" i="2"/>
  <c r="N252" i="2"/>
  <c r="N223" i="2"/>
  <c r="N142" i="2"/>
  <c r="N222" i="2"/>
  <c r="N237" i="2"/>
  <c r="N238" i="2"/>
  <c r="N154" i="2"/>
  <c r="N119" i="2"/>
  <c r="N149" i="2"/>
  <c r="N85" i="2"/>
  <c r="N163" i="2"/>
  <c r="N159" i="2"/>
  <c r="N91" i="2"/>
  <c r="N147" i="2"/>
  <c r="N84" i="2"/>
  <c r="N73" i="2"/>
  <c r="N105" i="2"/>
  <c r="N98" i="2"/>
  <c r="N64" i="2"/>
  <c r="N88" i="2"/>
  <c r="N71" i="2"/>
  <c r="N74" i="2"/>
  <c r="N118" i="2"/>
  <c r="N25" i="2"/>
  <c r="N42" i="2"/>
  <c r="N305" i="2"/>
  <c r="N214" i="2"/>
  <c r="N140" i="2"/>
  <c r="N67" i="2"/>
  <c r="N258" i="2"/>
  <c r="N146" i="2"/>
  <c r="N76" i="2"/>
  <c r="N44" i="2"/>
  <c r="N264" i="2"/>
  <c r="N177" i="2"/>
  <c r="N66" i="2"/>
  <c r="N43" i="2"/>
  <c r="N228" i="2"/>
  <c r="N135" i="2"/>
  <c r="N104" i="2"/>
  <c r="N35" i="2"/>
  <c r="N211" i="2"/>
  <c r="N77" i="2"/>
  <c r="N97" i="2"/>
  <c r="N134" i="2"/>
  <c r="N156" i="2"/>
  <c r="N48" i="2"/>
  <c r="N75" i="2"/>
  <c r="N57" i="2"/>
  <c r="N322" i="2"/>
  <c r="N313" i="2"/>
  <c r="N212" i="2"/>
  <c r="N225" i="2"/>
  <c r="N152" i="2"/>
  <c r="N193" i="2"/>
  <c r="E5" i="2"/>
  <c r="O18" i="2"/>
  <c r="N18" i="2"/>
  <c r="M18" i="2"/>
  <c r="K328" i="2" l="1"/>
  <c r="K316" i="2"/>
  <c r="K311" i="2"/>
  <c r="K319" i="2"/>
  <c r="K309" i="2"/>
  <c r="K263" i="2"/>
  <c r="K312" i="2"/>
  <c r="K251" i="2"/>
  <c r="K264" i="2"/>
  <c r="K281" i="2"/>
  <c r="K277" i="2"/>
  <c r="K241" i="2"/>
  <c r="K216" i="2"/>
  <c r="K196" i="2"/>
  <c r="K199" i="2"/>
  <c r="K178" i="2"/>
  <c r="K258" i="2"/>
  <c r="K217" i="2"/>
  <c r="K213" i="2"/>
  <c r="K242" i="2"/>
  <c r="K158" i="2"/>
  <c r="K145" i="2"/>
  <c r="K141" i="2"/>
  <c r="K97" i="2"/>
  <c r="K165" i="2"/>
  <c r="K147" i="2"/>
  <c r="K169" i="2"/>
  <c r="K135" i="2"/>
  <c r="K72" i="2"/>
  <c r="K110" i="2"/>
  <c r="K32" i="2"/>
  <c r="K108" i="2"/>
  <c r="K41" i="2"/>
  <c r="K51" i="2"/>
  <c r="K99" i="2"/>
  <c r="K30" i="2"/>
  <c r="K83" i="2"/>
  <c r="K62" i="2"/>
  <c r="K59" i="2"/>
  <c r="K75" i="2"/>
  <c r="K340" i="2"/>
  <c r="K321" i="2"/>
  <c r="K307" i="2"/>
  <c r="K338" i="2"/>
  <c r="K310" i="2"/>
  <c r="K329" i="2"/>
  <c r="K255" i="2"/>
  <c r="K296" i="2"/>
  <c r="K243" i="2"/>
  <c r="K257" i="2"/>
  <c r="K256" i="2"/>
  <c r="K266" i="2"/>
  <c r="K270" i="2"/>
  <c r="K286" i="2"/>
  <c r="K188" i="2"/>
  <c r="K233" i="2"/>
  <c r="K170" i="2"/>
  <c r="K237" i="2"/>
  <c r="K208" i="2"/>
  <c r="K211" i="2"/>
  <c r="K223" i="2"/>
  <c r="K150" i="2"/>
  <c r="K131" i="2"/>
  <c r="K173" i="2"/>
  <c r="K89" i="2"/>
  <c r="K151" i="2"/>
  <c r="K140" i="2"/>
  <c r="K157" i="2"/>
  <c r="K128" i="2"/>
  <c r="K64" i="2"/>
  <c r="K85" i="2"/>
  <c r="K28" i="2"/>
  <c r="K101" i="2"/>
  <c r="K37" i="2"/>
  <c r="K122" i="2"/>
  <c r="K92" i="2"/>
  <c r="K335" i="2"/>
  <c r="K314" i="2"/>
  <c r="K341" i="2"/>
  <c r="K325" i="2"/>
  <c r="K308" i="2"/>
  <c r="K304" i="2"/>
  <c r="K247" i="2"/>
  <c r="K293" i="2"/>
  <c r="K289" i="2"/>
  <c r="K294" i="2"/>
  <c r="K249" i="2"/>
  <c r="K252" i="2"/>
  <c r="K269" i="2"/>
  <c r="K276" i="2"/>
  <c r="K180" i="2"/>
  <c r="K225" i="2"/>
  <c r="K162" i="2"/>
  <c r="K221" i="2"/>
  <c r="K200" i="2"/>
  <c r="K203" i="2"/>
  <c r="K206" i="2"/>
  <c r="K142" i="2"/>
  <c r="K123" i="2"/>
  <c r="K155" i="2"/>
  <c r="K81" i="2"/>
  <c r="K144" i="2"/>
  <c r="K129" i="2"/>
  <c r="K143" i="2"/>
  <c r="K120" i="2"/>
  <c r="K56" i="2"/>
  <c r="K78" i="2"/>
  <c r="K24" i="2"/>
  <c r="K94" i="2"/>
  <c r="K33" i="2"/>
  <c r="K107" i="2"/>
  <c r="K76" i="2"/>
  <c r="K22" i="2"/>
  <c r="K201" i="2"/>
  <c r="K45" i="2"/>
  <c r="K82" i="2"/>
  <c r="K327" i="2"/>
  <c r="K306" i="2"/>
  <c r="K333" i="2"/>
  <c r="K315" i="2"/>
  <c r="K299" i="2"/>
  <c r="K300" i="2"/>
  <c r="K239" i="2"/>
  <c r="K287" i="2"/>
  <c r="K268" i="2"/>
  <c r="K260" i="2"/>
  <c r="K238" i="2"/>
  <c r="K245" i="2"/>
  <c r="K265" i="2"/>
  <c r="K230" i="2"/>
  <c r="K172" i="2"/>
  <c r="K218" i="2"/>
  <c r="K154" i="2"/>
  <c r="K214" i="2"/>
  <c r="K192" i="2"/>
  <c r="K195" i="2"/>
  <c r="K198" i="2"/>
  <c r="K134" i="2"/>
  <c r="K115" i="2"/>
  <c r="K148" i="2"/>
  <c r="K73" i="2"/>
  <c r="K133" i="2"/>
  <c r="K119" i="2"/>
  <c r="K136" i="2"/>
  <c r="K336" i="2"/>
  <c r="K298" i="2"/>
  <c r="K326" i="2"/>
  <c r="K330" i="2"/>
  <c r="K288" i="2"/>
  <c r="K292" i="2"/>
  <c r="K322" i="2"/>
  <c r="K273" i="2"/>
  <c r="K261" i="2"/>
  <c r="K253" i="2"/>
  <c r="K236" i="2"/>
  <c r="K231" i="2"/>
  <c r="K254" i="2"/>
  <c r="K226" i="2"/>
  <c r="K234" i="2"/>
  <c r="K210" i="2"/>
  <c r="K146" i="2"/>
  <c r="K205" i="2"/>
  <c r="K184" i="2"/>
  <c r="K187" i="2"/>
  <c r="K190" i="2"/>
  <c r="K126" i="2"/>
  <c r="K185" i="2"/>
  <c r="K137" i="2"/>
  <c r="K65" i="2"/>
  <c r="K124" i="2"/>
  <c r="K111" i="2"/>
  <c r="K191" i="2"/>
  <c r="K104" i="2"/>
  <c r="K50" i="2"/>
  <c r="K61" i="2"/>
  <c r="K125" i="2"/>
  <c r="K77" i="2"/>
  <c r="K25" i="2"/>
  <c r="K87" i="2"/>
  <c r="K49" i="2"/>
  <c r="K164" i="2"/>
  <c r="K106" i="2"/>
  <c r="K35" i="2"/>
  <c r="K98" i="2"/>
  <c r="K339" i="2"/>
  <c r="K290" i="2"/>
  <c r="K320" i="2"/>
  <c r="K324" i="2"/>
  <c r="K274" i="2"/>
  <c r="K285" i="2"/>
  <c r="K302" i="2"/>
  <c r="K271" i="2"/>
  <c r="K250" i="2"/>
  <c r="K303" i="2"/>
  <c r="K228" i="2"/>
  <c r="K280" i="2"/>
  <c r="K240" i="2"/>
  <c r="K215" i="2"/>
  <c r="K229" i="2"/>
  <c r="K202" i="2"/>
  <c r="K138" i="2"/>
  <c r="K197" i="2"/>
  <c r="K176" i="2"/>
  <c r="K179" i="2"/>
  <c r="K182" i="2"/>
  <c r="K209" i="2"/>
  <c r="K167" i="2"/>
  <c r="K121" i="2"/>
  <c r="K57" i="2"/>
  <c r="K116" i="2"/>
  <c r="K103" i="2"/>
  <c r="K177" i="2"/>
  <c r="K96" i="2"/>
  <c r="K46" i="2"/>
  <c r="K48" i="2"/>
  <c r="K109" i="2"/>
  <c r="K60" i="2"/>
  <c r="K21" i="2"/>
  <c r="K74" i="2"/>
  <c r="K42" i="2"/>
  <c r="K127" i="2"/>
  <c r="K90" i="2"/>
  <c r="K31" i="2"/>
  <c r="K47" i="2"/>
  <c r="K282" i="2"/>
  <c r="K279" i="2"/>
  <c r="K295" i="2"/>
  <c r="K212" i="2"/>
  <c r="K301" i="2"/>
  <c r="K163" i="2"/>
  <c r="K181" i="2"/>
  <c r="K80" i="2"/>
  <c r="K102" i="2"/>
  <c r="K93" i="2"/>
  <c r="K118" i="2"/>
  <c r="K27" i="2"/>
  <c r="K318" i="2"/>
  <c r="K272" i="2"/>
  <c r="K283" i="2"/>
  <c r="K204" i="2"/>
  <c r="K244" i="2"/>
  <c r="K156" i="2"/>
  <c r="K161" i="2"/>
  <c r="K54" i="2"/>
  <c r="K71" i="2"/>
  <c r="K63" i="2"/>
  <c r="K91" i="2"/>
  <c r="K23" i="2"/>
  <c r="K332" i="2"/>
  <c r="K297" i="2"/>
  <c r="K220" i="2"/>
  <c r="K222" i="2"/>
  <c r="K168" i="2"/>
  <c r="K159" i="2"/>
  <c r="K95" i="2"/>
  <c r="K219" i="2"/>
  <c r="K84" i="2"/>
  <c r="K139" i="2"/>
  <c r="K79" i="2"/>
  <c r="K132" i="2"/>
  <c r="K313" i="2"/>
  <c r="K284" i="2"/>
  <c r="K278" i="2"/>
  <c r="K207" i="2"/>
  <c r="K227" i="2"/>
  <c r="K152" i="2"/>
  <c r="K183" i="2"/>
  <c r="K114" i="2"/>
  <c r="K53" i="2"/>
  <c r="K70" i="2"/>
  <c r="K117" i="2"/>
  <c r="K43" i="2"/>
  <c r="K317" i="2"/>
  <c r="K267" i="2"/>
  <c r="K262" i="2"/>
  <c r="K194" i="2"/>
  <c r="K171" i="2"/>
  <c r="K113" i="2"/>
  <c r="K160" i="2"/>
  <c r="K68" i="2"/>
  <c r="K44" i="2"/>
  <c r="K38" i="2"/>
  <c r="K86" i="2"/>
  <c r="K58" i="2"/>
  <c r="K337" i="2"/>
  <c r="K259" i="2"/>
  <c r="K248" i="2"/>
  <c r="K186" i="2"/>
  <c r="K246" i="2"/>
  <c r="K105" i="2"/>
  <c r="K149" i="2"/>
  <c r="K40" i="2"/>
  <c r="K29" i="2"/>
  <c r="K34" i="2"/>
  <c r="K69" i="2"/>
  <c r="K55" i="2"/>
  <c r="K331" i="2"/>
  <c r="K334" i="2"/>
  <c r="K235" i="2"/>
  <c r="K232" i="2"/>
  <c r="K130" i="2"/>
  <c r="K174" i="2"/>
  <c r="K193" i="2"/>
  <c r="K112" i="2"/>
  <c r="K36" i="2"/>
  <c r="K100" i="2"/>
  <c r="K26" i="2"/>
  <c r="K52" i="2"/>
  <c r="K66" i="2"/>
  <c r="K323" i="2"/>
  <c r="K153" i="2"/>
  <c r="K88" i="2"/>
  <c r="K305" i="2"/>
  <c r="K67" i="2"/>
  <c r="K291" i="2"/>
  <c r="K189" i="2"/>
  <c r="K224" i="2"/>
  <c r="K39" i="2"/>
  <c r="K275" i="2"/>
  <c r="K166" i="2"/>
  <c r="K175" i="2"/>
  <c r="L70" i="2" l="1"/>
  <c r="P70" i="2"/>
  <c r="L90" i="2"/>
  <c r="P90" i="2"/>
  <c r="L226" i="2"/>
  <c r="P226" i="2"/>
  <c r="P306" i="2"/>
  <c r="L306" i="2"/>
  <c r="L64" i="2"/>
  <c r="P64" i="2"/>
  <c r="L263" i="2"/>
  <c r="P263" i="2"/>
  <c r="L224" i="2"/>
  <c r="P224" i="2"/>
  <c r="L66" i="2"/>
  <c r="P66" i="2"/>
  <c r="P130" i="2"/>
  <c r="L130" i="2"/>
  <c r="L29" i="2"/>
  <c r="P29" i="2"/>
  <c r="P337" i="2"/>
  <c r="L337" i="2"/>
  <c r="L171" i="2"/>
  <c r="P171" i="2"/>
  <c r="P53" i="2"/>
  <c r="L53" i="2"/>
  <c r="P313" i="2"/>
  <c r="L313" i="2"/>
  <c r="P168" i="2"/>
  <c r="L168" i="2"/>
  <c r="L71" i="2"/>
  <c r="P71" i="2"/>
  <c r="L318" i="2"/>
  <c r="P318" i="2"/>
  <c r="L301" i="2"/>
  <c r="P301" i="2"/>
  <c r="P127" i="2"/>
  <c r="L127" i="2"/>
  <c r="P96" i="2"/>
  <c r="L96" i="2"/>
  <c r="L182" i="2"/>
  <c r="P182" i="2"/>
  <c r="L240" i="2"/>
  <c r="P240" i="2"/>
  <c r="L274" i="2"/>
  <c r="P274" i="2"/>
  <c r="L164" i="2"/>
  <c r="P164" i="2"/>
  <c r="L104" i="2"/>
  <c r="P104" i="2"/>
  <c r="L190" i="2"/>
  <c r="P190" i="2"/>
  <c r="L254" i="2"/>
  <c r="P254" i="2"/>
  <c r="L288" i="2"/>
  <c r="P288" i="2"/>
  <c r="L73" i="2"/>
  <c r="P73" i="2"/>
  <c r="L154" i="2"/>
  <c r="P154" i="2"/>
  <c r="L268" i="2"/>
  <c r="P268" i="2"/>
  <c r="P327" i="2"/>
  <c r="L327" i="2"/>
  <c r="L94" i="2"/>
  <c r="P94" i="2"/>
  <c r="L81" i="2"/>
  <c r="P81" i="2"/>
  <c r="L162" i="2"/>
  <c r="P162" i="2"/>
  <c r="L289" i="2"/>
  <c r="P289" i="2"/>
  <c r="P335" i="2"/>
  <c r="L335" i="2"/>
  <c r="P128" i="2"/>
  <c r="L128" i="2"/>
  <c r="P223" i="2"/>
  <c r="L223" i="2"/>
  <c r="L270" i="2"/>
  <c r="P270" i="2"/>
  <c r="L310" i="2"/>
  <c r="P310" i="2"/>
  <c r="P83" i="2"/>
  <c r="L83" i="2"/>
  <c r="L72" i="2"/>
  <c r="P72" i="2"/>
  <c r="L158" i="2"/>
  <c r="P158" i="2"/>
  <c r="P216" i="2"/>
  <c r="L216" i="2"/>
  <c r="P309" i="2"/>
  <c r="L309" i="2"/>
  <c r="P323" i="2"/>
  <c r="L323" i="2"/>
  <c r="P159" i="2"/>
  <c r="L159" i="2"/>
  <c r="P209" i="2"/>
  <c r="L209" i="2"/>
  <c r="L292" i="2"/>
  <c r="P292" i="2"/>
  <c r="L144" i="2"/>
  <c r="P144" i="2"/>
  <c r="L150" i="2"/>
  <c r="P150" i="2"/>
  <c r="P145" i="2"/>
  <c r="L145" i="2"/>
  <c r="L232" i="2"/>
  <c r="P232" i="2"/>
  <c r="L58" i="2"/>
  <c r="P58" i="2"/>
  <c r="L194" i="2"/>
  <c r="P194" i="2"/>
  <c r="L114" i="2"/>
  <c r="P114" i="2"/>
  <c r="L132" i="2"/>
  <c r="P132" i="2"/>
  <c r="P222" i="2"/>
  <c r="L222" i="2"/>
  <c r="L54" i="2"/>
  <c r="P54" i="2"/>
  <c r="P27" i="2"/>
  <c r="L27" i="2"/>
  <c r="L212" i="2"/>
  <c r="P212" i="2"/>
  <c r="L42" i="2"/>
  <c r="P42" i="2"/>
  <c r="P177" i="2"/>
  <c r="L177" i="2"/>
  <c r="L179" i="2"/>
  <c r="P179" i="2"/>
  <c r="L280" i="2"/>
  <c r="P280" i="2"/>
  <c r="P324" i="2"/>
  <c r="L324" i="2"/>
  <c r="P49" i="2"/>
  <c r="L49" i="2"/>
  <c r="L191" i="2"/>
  <c r="P191" i="2"/>
  <c r="L187" i="2"/>
  <c r="P187" i="2"/>
  <c r="P231" i="2"/>
  <c r="L231" i="2"/>
  <c r="L330" i="2"/>
  <c r="P330" i="2"/>
  <c r="L148" i="2"/>
  <c r="P148" i="2"/>
  <c r="L218" i="2"/>
  <c r="P218" i="2"/>
  <c r="L287" i="2"/>
  <c r="P287" i="2"/>
  <c r="L82" i="2"/>
  <c r="P82" i="2"/>
  <c r="P24" i="2"/>
  <c r="L24" i="2"/>
  <c r="L155" i="2"/>
  <c r="P155" i="2"/>
  <c r="L225" i="2"/>
  <c r="P225" i="2"/>
  <c r="P293" i="2"/>
  <c r="L293" i="2"/>
  <c r="P92" i="2"/>
  <c r="L92" i="2"/>
  <c r="L157" i="2"/>
  <c r="P157" i="2"/>
  <c r="P211" i="2"/>
  <c r="L211" i="2"/>
  <c r="L266" i="2"/>
  <c r="P266" i="2"/>
  <c r="L338" i="2"/>
  <c r="P338" i="2"/>
  <c r="P30" i="2"/>
  <c r="L30" i="2"/>
  <c r="L135" i="2"/>
  <c r="P135" i="2"/>
  <c r="P242" i="2"/>
  <c r="L242" i="2"/>
  <c r="L241" i="2"/>
  <c r="P241" i="2"/>
  <c r="L319" i="2"/>
  <c r="P319" i="2"/>
  <c r="L39" i="2"/>
  <c r="P39" i="2"/>
  <c r="L284" i="2"/>
  <c r="P284" i="2"/>
  <c r="P46" i="2"/>
  <c r="L46" i="2"/>
  <c r="L126" i="2"/>
  <c r="P126" i="2"/>
  <c r="P260" i="2"/>
  <c r="L260" i="2"/>
  <c r="P314" i="2"/>
  <c r="L314" i="2"/>
  <c r="P196" i="2"/>
  <c r="L196" i="2"/>
  <c r="L40" i="2"/>
  <c r="P40" i="2"/>
  <c r="P291" i="2"/>
  <c r="L291" i="2"/>
  <c r="L26" i="2"/>
  <c r="P26" i="2"/>
  <c r="L235" i="2"/>
  <c r="P235" i="2"/>
  <c r="L149" i="2"/>
  <c r="P149" i="2"/>
  <c r="P86" i="2"/>
  <c r="L86" i="2"/>
  <c r="L262" i="2"/>
  <c r="P262" i="2"/>
  <c r="L183" i="2"/>
  <c r="P183" i="2"/>
  <c r="L79" i="2"/>
  <c r="P79" i="2"/>
  <c r="P220" i="2"/>
  <c r="L220" i="2"/>
  <c r="L161" i="2"/>
  <c r="P161" i="2"/>
  <c r="P118" i="2"/>
  <c r="L118" i="2"/>
  <c r="P295" i="2"/>
  <c r="L295" i="2"/>
  <c r="L74" i="2"/>
  <c r="P74" i="2"/>
  <c r="L103" i="2"/>
  <c r="P103" i="2"/>
  <c r="P176" i="2"/>
  <c r="L176" i="2"/>
  <c r="L228" i="2"/>
  <c r="P228" i="2"/>
  <c r="L320" i="2"/>
  <c r="P320" i="2"/>
  <c r="L87" i="2"/>
  <c r="P87" i="2"/>
  <c r="P111" i="2"/>
  <c r="L111" i="2"/>
  <c r="L184" i="2"/>
  <c r="P184" i="2"/>
  <c r="P236" i="2"/>
  <c r="L236" i="2"/>
  <c r="P326" i="2"/>
  <c r="L326" i="2"/>
  <c r="L115" i="2"/>
  <c r="P115" i="2"/>
  <c r="L172" i="2"/>
  <c r="P172" i="2"/>
  <c r="L239" i="2"/>
  <c r="P239" i="2"/>
  <c r="P45" i="2"/>
  <c r="L45" i="2"/>
  <c r="L78" i="2"/>
  <c r="P78" i="2"/>
  <c r="L123" i="2"/>
  <c r="P123" i="2"/>
  <c r="P180" i="2"/>
  <c r="L180" i="2"/>
  <c r="P247" i="2"/>
  <c r="L247" i="2"/>
  <c r="P122" i="2"/>
  <c r="L122" i="2"/>
  <c r="L140" i="2"/>
  <c r="P140" i="2"/>
  <c r="L208" i="2"/>
  <c r="P208" i="2"/>
  <c r="L256" i="2"/>
  <c r="P256" i="2"/>
  <c r="L307" i="2"/>
  <c r="P307" i="2"/>
  <c r="L99" i="2"/>
  <c r="P99" i="2"/>
  <c r="P169" i="2"/>
  <c r="L169" i="2"/>
  <c r="L213" i="2"/>
  <c r="P213" i="2"/>
  <c r="L277" i="2"/>
  <c r="P277" i="2"/>
  <c r="L311" i="2"/>
  <c r="P311" i="2"/>
  <c r="L259" i="2"/>
  <c r="P259" i="2"/>
  <c r="P163" i="2"/>
  <c r="L163" i="2"/>
  <c r="P106" i="2"/>
  <c r="L106" i="2"/>
  <c r="P214" i="2"/>
  <c r="L214" i="2"/>
  <c r="L294" i="2"/>
  <c r="P294" i="2"/>
  <c r="L329" i="2"/>
  <c r="P329" i="2"/>
  <c r="P62" i="2"/>
  <c r="L62" i="2"/>
  <c r="L52" i="2"/>
  <c r="P52" i="2"/>
  <c r="L67" i="2"/>
  <c r="P67" i="2"/>
  <c r="P100" i="2"/>
  <c r="L100" i="2"/>
  <c r="L334" i="2"/>
  <c r="P334" i="2"/>
  <c r="L105" i="2"/>
  <c r="P105" i="2"/>
  <c r="P38" i="2"/>
  <c r="L38" i="2"/>
  <c r="P267" i="2"/>
  <c r="L267" i="2"/>
  <c r="L152" i="2"/>
  <c r="P152" i="2"/>
  <c r="L139" i="2"/>
  <c r="P139" i="2"/>
  <c r="P297" i="2"/>
  <c r="L297" i="2"/>
  <c r="L156" i="2"/>
  <c r="P156" i="2"/>
  <c r="L93" i="2"/>
  <c r="P93" i="2"/>
  <c r="L279" i="2"/>
  <c r="P279" i="2"/>
  <c r="P21" i="2"/>
  <c r="L21" i="2"/>
  <c r="L116" i="2"/>
  <c r="P116" i="2"/>
  <c r="P197" i="2"/>
  <c r="L197" i="2"/>
  <c r="L303" i="2"/>
  <c r="P303" i="2"/>
  <c r="P290" i="2"/>
  <c r="L290" i="2"/>
  <c r="P25" i="2"/>
  <c r="L25" i="2"/>
  <c r="P124" i="2"/>
  <c r="L124" i="2"/>
  <c r="L205" i="2"/>
  <c r="P205" i="2"/>
  <c r="L253" i="2"/>
  <c r="P253" i="2"/>
  <c r="P298" i="2"/>
  <c r="L298" i="2"/>
  <c r="L134" i="2"/>
  <c r="P134" i="2"/>
  <c r="P230" i="2"/>
  <c r="L230" i="2"/>
  <c r="P300" i="2"/>
  <c r="L300" i="2"/>
  <c r="P201" i="2"/>
  <c r="L201" i="2"/>
  <c r="L56" i="2"/>
  <c r="P56" i="2"/>
  <c r="L142" i="2"/>
  <c r="P142" i="2"/>
  <c r="P276" i="2"/>
  <c r="L276" i="2"/>
  <c r="L304" i="2"/>
  <c r="P304" i="2"/>
  <c r="P37" i="2"/>
  <c r="L37" i="2"/>
  <c r="L151" i="2"/>
  <c r="P151" i="2"/>
  <c r="P237" i="2"/>
  <c r="L237" i="2"/>
  <c r="L257" i="2"/>
  <c r="P257" i="2"/>
  <c r="L321" i="2"/>
  <c r="P321" i="2"/>
  <c r="L51" i="2"/>
  <c r="P51" i="2"/>
  <c r="P147" i="2"/>
  <c r="L147" i="2"/>
  <c r="L217" i="2"/>
  <c r="P217" i="2"/>
  <c r="P281" i="2"/>
  <c r="L281" i="2"/>
  <c r="L316" i="2"/>
  <c r="P316" i="2"/>
  <c r="L34" i="2"/>
  <c r="P34" i="2"/>
  <c r="L272" i="2"/>
  <c r="P272" i="2"/>
  <c r="P215" i="2"/>
  <c r="L215" i="2"/>
  <c r="P133" i="2"/>
  <c r="L133" i="2"/>
  <c r="L221" i="2"/>
  <c r="P221" i="2"/>
  <c r="L286" i="2"/>
  <c r="P286" i="2"/>
  <c r="P110" i="2"/>
  <c r="L110" i="2"/>
  <c r="L189" i="2"/>
  <c r="P189" i="2"/>
  <c r="P175" i="2"/>
  <c r="L175" i="2"/>
  <c r="L305" i="2"/>
  <c r="P305" i="2"/>
  <c r="P36" i="2"/>
  <c r="L36" i="2"/>
  <c r="L331" i="2"/>
  <c r="P331" i="2"/>
  <c r="L246" i="2"/>
  <c r="P246" i="2"/>
  <c r="L44" i="2"/>
  <c r="P44" i="2"/>
  <c r="L317" i="2"/>
  <c r="P317" i="2"/>
  <c r="L227" i="2"/>
  <c r="P227" i="2"/>
  <c r="P84" i="2"/>
  <c r="L84" i="2"/>
  <c r="L332" i="2"/>
  <c r="P332" i="2"/>
  <c r="L244" i="2"/>
  <c r="P244" i="2"/>
  <c r="P102" i="2"/>
  <c r="L102" i="2"/>
  <c r="L282" i="2"/>
  <c r="P282" i="2"/>
  <c r="L60" i="2"/>
  <c r="P60" i="2"/>
  <c r="P57" i="2"/>
  <c r="L57" i="2"/>
  <c r="P138" i="2"/>
  <c r="L138" i="2"/>
  <c r="L250" i="2"/>
  <c r="P250" i="2"/>
  <c r="P339" i="2"/>
  <c r="L339" i="2"/>
  <c r="L77" i="2"/>
  <c r="P77" i="2"/>
  <c r="P65" i="2"/>
  <c r="L65" i="2"/>
  <c r="L146" i="2"/>
  <c r="P146" i="2"/>
  <c r="L261" i="2"/>
  <c r="P261" i="2"/>
  <c r="L336" i="2"/>
  <c r="P336" i="2"/>
  <c r="L198" i="2"/>
  <c r="P198" i="2"/>
  <c r="L265" i="2"/>
  <c r="P265" i="2"/>
  <c r="L299" i="2"/>
  <c r="P299" i="2"/>
  <c r="P22" i="2"/>
  <c r="L22" i="2"/>
  <c r="L120" i="2"/>
  <c r="P120" i="2"/>
  <c r="L206" i="2"/>
  <c r="P206" i="2"/>
  <c r="L269" i="2"/>
  <c r="P269" i="2"/>
  <c r="P308" i="2"/>
  <c r="L308" i="2"/>
  <c r="P101" i="2"/>
  <c r="L101" i="2"/>
  <c r="L89" i="2"/>
  <c r="P89" i="2"/>
  <c r="L170" i="2"/>
  <c r="P170" i="2"/>
  <c r="P243" i="2"/>
  <c r="L243" i="2"/>
  <c r="L340" i="2"/>
  <c r="P340" i="2"/>
  <c r="P41" i="2"/>
  <c r="L41" i="2"/>
  <c r="L165" i="2"/>
  <c r="P165" i="2"/>
  <c r="P258" i="2"/>
  <c r="L258" i="2"/>
  <c r="L264" i="2"/>
  <c r="P264" i="2"/>
  <c r="L328" i="2"/>
  <c r="P328" i="2"/>
  <c r="L113" i="2"/>
  <c r="P113" i="2"/>
  <c r="P50" i="2"/>
  <c r="L50" i="2"/>
  <c r="P166" i="2"/>
  <c r="L166" i="2"/>
  <c r="L55" i="2"/>
  <c r="P55" i="2"/>
  <c r="P43" i="2"/>
  <c r="L43" i="2"/>
  <c r="L23" i="2"/>
  <c r="P23" i="2"/>
  <c r="P80" i="2"/>
  <c r="L80" i="2"/>
  <c r="P47" i="2"/>
  <c r="L47" i="2"/>
  <c r="P109" i="2"/>
  <c r="L109" i="2"/>
  <c r="L121" i="2"/>
  <c r="P121" i="2"/>
  <c r="P202" i="2"/>
  <c r="L202" i="2"/>
  <c r="P271" i="2"/>
  <c r="L271" i="2"/>
  <c r="L98" i="2"/>
  <c r="P98" i="2"/>
  <c r="L125" i="2"/>
  <c r="P125" i="2"/>
  <c r="P137" i="2"/>
  <c r="L137" i="2"/>
  <c r="P210" i="2"/>
  <c r="L210" i="2"/>
  <c r="L273" i="2"/>
  <c r="P273" i="2"/>
  <c r="L136" i="2"/>
  <c r="P136" i="2"/>
  <c r="L195" i="2"/>
  <c r="P195" i="2"/>
  <c r="L245" i="2"/>
  <c r="P245" i="2"/>
  <c r="L315" i="2"/>
  <c r="P315" i="2"/>
  <c r="L76" i="2"/>
  <c r="P76" i="2"/>
  <c r="L143" i="2"/>
  <c r="P143" i="2"/>
  <c r="L203" i="2"/>
  <c r="P203" i="2"/>
  <c r="L252" i="2"/>
  <c r="P252" i="2"/>
  <c r="L325" i="2"/>
  <c r="P325" i="2"/>
  <c r="L28" i="2"/>
  <c r="P28" i="2"/>
  <c r="L173" i="2"/>
  <c r="P173" i="2"/>
  <c r="L233" i="2"/>
  <c r="P233" i="2"/>
  <c r="L296" i="2"/>
  <c r="P296" i="2"/>
  <c r="L75" i="2"/>
  <c r="P75" i="2"/>
  <c r="L108" i="2"/>
  <c r="P108" i="2"/>
  <c r="P97" i="2"/>
  <c r="L97" i="2"/>
  <c r="L178" i="2"/>
  <c r="P178" i="2"/>
  <c r="L251" i="2"/>
  <c r="P251" i="2"/>
  <c r="P174" i="2"/>
  <c r="L174" i="2"/>
  <c r="P63" i="2"/>
  <c r="L63" i="2"/>
  <c r="P285" i="2"/>
  <c r="L285" i="2"/>
  <c r="P33" i="2"/>
  <c r="L33" i="2"/>
  <c r="P88" i="2"/>
  <c r="L88" i="2"/>
  <c r="L112" i="2"/>
  <c r="P112" i="2"/>
  <c r="L186" i="2"/>
  <c r="P186" i="2"/>
  <c r="P68" i="2"/>
  <c r="L68" i="2"/>
  <c r="L207" i="2"/>
  <c r="P207" i="2"/>
  <c r="L219" i="2"/>
  <c r="P219" i="2"/>
  <c r="P204" i="2"/>
  <c r="L204" i="2"/>
  <c r="P275" i="2"/>
  <c r="L275" i="2"/>
  <c r="L153" i="2"/>
  <c r="P153" i="2"/>
  <c r="L193" i="2"/>
  <c r="P193" i="2"/>
  <c r="P69" i="2"/>
  <c r="L69" i="2"/>
  <c r="L248" i="2"/>
  <c r="P248" i="2"/>
  <c r="L160" i="2"/>
  <c r="P160" i="2"/>
  <c r="P117" i="2"/>
  <c r="L117" i="2"/>
  <c r="P278" i="2"/>
  <c r="L278" i="2"/>
  <c r="P95" i="2"/>
  <c r="L95" i="2"/>
  <c r="L91" i="2"/>
  <c r="P91" i="2"/>
  <c r="P283" i="2"/>
  <c r="L283" i="2"/>
  <c r="P181" i="2"/>
  <c r="L181" i="2"/>
  <c r="L31" i="2"/>
  <c r="P31" i="2"/>
  <c r="P48" i="2"/>
  <c r="L48" i="2"/>
  <c r="L167" i="2"/>
  <c r="P167" i="2"/>
  <c r="L229" i="2"/>
  <c r="P229" i="2"/>
  <c r="P302" i="2"/>
  <c r="L302" i="2"/>
  <c r="L35" i="2"/>
  <c r="P35" i="2"/>
  <c r="L61" i="2"/>
  <c r="P61" i="2"/>
  <c r="P185" i="2"/>
  <c r="L185" i="2"/>
  <c r="P234" i="2"/>
  <c r="L234" i="2"/>
  <c r="L322" i="2"/>
  <c r="P322" i="2"/>
  <c r="L119" i="2"/>
  <c r="P119" i="2"/>
  <c r="L192" i="2"/>
  <c r="P192" i="2"/>
  <c r="L238" i="2"/>
  <c r="P238" i="2"/>
  <c r="L333" i="2"/>
  <c r="P333" i="2"/>
  <c r="P107" i="2"/>
  <c r="L107" i="2"/>
  <c r="L129" i="2"/>
  <c r="P129" i="2"/>
  <c r="P200" i="2"/>
  <c r="L200" i="2"/>
  <c r="P249" i="2"/>
  <c r="L249" i="2"/>
  <c r="P341" i="2"/>
  <c r="L341" i="2"/>
  <c r="L85" i="2"/>
  <c r="P85" i="2"/>
  <c r="L131" i="2"/>
  <c r="P131" i="2"/>
  <c r="L188" i="2"/>
  <c r="P188" i="2"/>
  <c r="L255" i="2"/>
  <c r="P255" i="2"/>
  <c r="L59" i="2"/>
  <c r="P59" i="2"/>
  <c r="L32" i="2"/>
  <c r="P32" i="2"/>
  <c r="P141" i="2"/>
  <c r="L141" i="2"/>
  <c r="L199" i="2"/>
  <c r="P199" i="2"/>
  <c r="L312" i="2"/>
  <c r="P312" i="2"/>
  <c r="L18" i="2"/>
  <c r="E7" i="2" l="1"/>
  <c r="F4" i="2" l="1"/>
  <c r="H4" i="2" s="1"/>
  <c r="F5" i="2"/>
  <c r="H5" i="2" s="1"/>
  <c r="F6" i="2"/>
  <c r="H6" i="2" s="1"/>
  <c r="F9" i="2" s="1"/>
  <c r="F8" i="2"/>
  <c r="G9" i="2"/>
</calcChain>
</file>

<file path=xl/sharedStrings.xml><?xml version="1.0" encoding="utf-8"?>
<sst xmlns="http://schemas.openxmlformats.org/spreadsheetml/2006/main" count="496" uniqueCount="317">
  <si>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</si>
  <si>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</si>
  <si>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</si>
  <si>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</si>
  <si>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</si>
  <si>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</si>
  <si>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</si>
  <si>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</si>
  <si>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</si>
  <si>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</si>
  <si>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</si>
  <si>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</si>
  <si>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</si>
  <si>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</si>
  <si>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</si>
  <si>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</si>
  <si>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</si>
  <si>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</si>
  <si>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</si>
  <si>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</si>
  <si>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</si>
  <si>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</si>
  <si>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</si>
  <si>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</si>
  <si>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</si>
  <si>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Bull.12</t>
  </si>
  <si>
    <t>B</t>
  </si>
  <si>
    <t>BBSAG Bull.24</t>
  </si>
  <si>
    <t>BBSAG Bull.29</t>
  </si>
  <si>
    <t>BBSAG Bull.34</t>
  </si>
  <si>
    <t>BBSAG Bull.35</t>
  </si>
  <si>
    <t>BBSAG Bull.38</t>
  </si>
  <si>
    <t>BBSAG Bull.45</t>
  </si>
  <si>
    <t>BBSAG Bull.49</t>
  </si>
  <si>
    <t>BBSAG Bull.51</t>
  </si>
  <si>
    <t>BBSAG Bull.56</t>
  </si>
  <si>
    <t>BBSAG 56</t>
  </si>
  <si>
    <t>K</t>
  </si>
  <si>
    <t>BBSAG Bull.63</t>
  </si>
  <si>
    <t>BBSAG Bull.64</t>
  </si>
  <si>
    <t>BBSAG Bull.69</t>
  </si>
  <si>
    <t>BBSAG Bull.78</t>
  </si>
  <si>
    <t>BBSAG Bull.81</t>
  </si>
  <si>
    <t>BBSAG Bull.85</t>
  </si>
  <si>
    <t>BBSAG Bull.89</t>
  </si>
  <si>
    <t>BBSAG Bull.97</t>
  </si>
  <si>
    <t>BBSAG Bull.102</t>
  </si>
  <si>
    <t>BBSAG Bull.104</t>
  </si>
  <si>
    <t>BBSAG Bull.107</t>
  </si>
  <si>
    <t>BBSAG Bull.113</t>
  </si>
  <si>
    <t>BBSAG 119</t>
  </si>
  <si>
    <t>BBSAG 120</t>
  </si>
  <si>
    <t>IBVS 0035</t>
  </si>
  <si>
    <t>E/SD</t>
  </si>
  <si>
    <t>XZ Aqr / gsc 5802-1626</t>
  </si>
  <si>
    <t># of data points: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</si>
  <si>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</si>
  <si>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</si>
  <si>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</si>
  <si>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</si>
  <si>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</si>
  <si>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</si>
  <si>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</si>
  <si>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</si>
  <si>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</si>
  <si>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</si>
  <si>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</si>
  <si>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</si>
  <si>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</si>
  <si>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</si>
  <si>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</si>
  <si>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</si>
  <si>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</si>
  <si>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</si>
  <si>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</si>
  <si>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</si>
  <si>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</si>
  <si>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</si>
  <si>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</si>
  <si>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</si>
  <si>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</si>
  <si>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</si>
  <si>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</si>
  <si>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</si>
  <si>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</si>
  <si>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</si>
  <si>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</si>
  <si>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</si>
  <si>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</si>
  <si>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</si>
  <si>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</si>
  <si>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</si>
  <si>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</si>
  <si>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</si>
  <si>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</si>
  <si>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</si>
  <si>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</si>
  <si>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</si>
  <si>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</si>
  <si>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</si>
  <si>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</si>
  <si>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</si>
  <si>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</si>
  <si>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</si>
  <si>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</si>
  <si>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</si>
  <si>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</si>
  <si>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</si>
  <si>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</si>
  <si>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</si>
  <si>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</si>
  <si>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</si>
  <si>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</si>
  <si>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</si>
  <si>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</si>
  <si>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</si>
  <si>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</si>
  <si>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</si>
  <si>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</si>
  <si>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</si>
  <si>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</si>
  <si>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</si>
  <si>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</si>
  <si>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</si>
  <si>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</si>
  <si>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</si>
  <si>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</si>
  <si>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</si>
  <si>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</si>
  <si>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</si>
  <si>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</si>
  <si>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</si>
  <si>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</si>
  <si>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OEJV 0003</t>
  </si>
  <si>
    <t>OEJV 0147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</si>
  <si>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</si>
  <si>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</si>
  <si>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</si>
  <si>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</si>
  <si>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</si>
  <si>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</t>
  </si>
  <si>
    <t>vis</t>
  </si>
  <si>
    <t>F </t>
  </si>
  <si>
    <t>2419724.35 </t>
  </si>
  <si>
    <t> 17.11.1912 20:24 </t>
  </si>
  <si>
    <t> 0.33 </t>
  </si>
  <si>
    <t>P </t>
  </si>
  <si>
    <t> S.Beljawsky </t>
  </si>
  <si>
    <t> AN 234.43 </t>
  </si>
  <si>
    <t>2421493.309 </t>
  </si>
  <si>
    <t> 21.09.1917 19:24 </t>
  </si>
  <si>
    <t> 0.411 </t>
  </si>
  <si>
    <t> S.Beljawski </t>
  </si>
  <si>
    <t> GUL II.1.37 </t>
  </si>
  <si>
    <t>2424210.34 </t>
  </si>
  <si>
    <t> 28.02.1925 20:09 </t>
  </si>
  <si>
    <t> -0.74 </t>
  </si>
  <si>
    <t>2425370.29 </t>
  </si>
  <si>
    <t> 03.05.1928 18:57 </t>
  </si>
  <si>
    <t> -0.14 </t>
  </si>
  <si>
    <t>2438267.470 </t>
  </si>
  <si>
    <t> 25.08.1963 23:16 </t>
  </si>
  <si>
    <t> 0.069 </t>
  </si>
  <si>
    <t>V </t>
  </si>
  <si>
    <t> K.Kordylewski </t>
  </si>
  <si>
    <t>IBVS 35 </t>
  </si>
  <si>
    <t>2439414.388 </t>
  </si>
  <si>
    <t> 15.10.1966 21:18 </t>
  </si>
  <si>
    <t> -0.006 </t>
  </si>
  <si>
    <t> D.Kuroczkin </t>
  </si>
  <si>
    <t> SAC 43 </t>
  </si>
  <si>
    <t>2442011.357 </t>
  </si>
  <si>
    <t> 24.11.1973 20:34 </t>
  </si>
  <si>
    <t> 0.272 </t>
  </si>
  <si>
    <t> K.Locher </t>
  </si>
  <si>
    <t> BBS 12 </t>
  </si>
  <si>
    <t>2442682.415 </t>
  </si>
  <si>
    <t> 26.09.1975 21:57 </t>
  </si>
  <si>
    <t> 0.020 </t>
  </si>
  <si>
    <t> BBS 24 </t>
  </si>
  <si>
    <t>2442746.257 </t>
  </si>
  <si>
    <t> 29.11.1975 18:10 </t>
  </si>
  <si>
    <t> 0.026 </t>
  </si>
  <si>
    <t>2442962.488 </t>
  </si>
  <si>
    <t> 02.07.1976 23:42 </t>
  </si>
  <si>
    <t> 0.038 </t>
  </si>
  <si>
    <t> BBS 29 </t>
  </si>
  <si>
    <t>2443347.538 </t>
  </si>
  <si>
    <t> 23.07.1977 00:54 </t>
  </si>
  <si>
    <t> 0.011 </t>
  </si>
  <si>
    <t> BBS 34 </t>
  </si>
  <si>
    <t>2443477.260 </t>
  </si>
  <si>
    <t> 29.11.1977 18:14 </t>
  </si>
  <si>
    <t> 0.002 </t>
  </si>
  <si>
    <t> BBS 35 </t>
  </si>
  <si>
    <t>2443732.599 </t>
  </si>
  <si>
    <t> 12.08.1978 02:22 </t>
  </si>
  <si>
    <t> -0.004 </t>
  </si>
  <si>
    <t> BBS 38 </t>
  </si>
  <si>
    <t>2444142.391 </t>
  </si>
  <si>
    <t> 25.09.1979 21:23 </t>
  </si>
  <si>
    <t> 0.001 </t>
  </si>
  <si>
    <t> BBS 45 </t>
  </si>
  <si>
    <t>2444461.566 </t>
  </si>
  <si>
    <t> 10.08.1980 01:35 </t>
  </si>
  <si>
    <t> -0.005 </t>
  </si>
  <si>
    <t> BBS 49 </t>
  </si>
  <si>
    <t>2444490.403 </t>
  </si>
  <si>
    <t> 07.09.1980 21:40 </t>
  </si>
  <si>
    <t> BBS 51 </t>
  </si>
  <si>
    <t>2444527.457 </t>
  </si>
  <si>
    <t> 14.10.1980 22:58 </t>
  </si>
  <si>
    <t> -0.010 </t>
  </si>
  <si>
    <t> I.Nikolaou </t>
  </si>
  <si>
    <t>2444527.460 </t>
  </si>
  <si>
    <t> 14.10.1980 23:02 </t>
  </si>
  <si>
    <t> -0.007 </t>
  </si>
  <si>
    <t> M.Andrakakou </t>
  </si>
  <si>
    <t>2444527.467 </t>
  </si>
  <si>
    <t> 14.10.1980 23:12 </t>
  </si>
  <si>
    <t> 0.000 </t>
  </si>
  <si>
    <t> D.Elias </t>
  </si>
  <si>
    <t>2444527.468 </t>
  </si>
  <si>
    <t> 14.10.1980 23:13 </t>
  </si>
  <si>
    <t> G.Mavrofridis </t>
  </si>
  <si>
    <t>2444527.470 </t>
  </si>
  <si>
    <t> 14.10.1980 23:16 </t>
  </si>
  <si>
    <t> 0.003 </t>
  </si>
  <si>
    <t>2444809.580 </t>
  </si>
  <si>
    <t> 24.07.1981 01:55 </t>
  </si>
  <si>
    <t> -0.001 </t>
  </si>
  <si>
    <t> BBS 56 </t>
  </si>
  <si>
    <t>2444809.586 </t>
  </si>
  <si>
    <t> 24.07.1981 02:03 </t>
  </si>
  <si>
    <t> 0.005 </t>
  </si>
  <si>
    <t>2444842.538 </t>
  </si>
  <si>
    <t> 26.08.1981 00:54 </t>
  </si>
  <si>
    <t> 0.009 </t>
  </si>
  <si>
    <t>2445252.318 </t>
  </si>
  <si>
    <t> 09.10.1982 19:37 </t>
  </si>
  <si>
    <t> BBS 63 </t>
  </si>
  <si>
    <t>2445285.266 </t>
  </si>
  <si>
    <t> 11.11.1982 18:23 </t>
  </si>
  <si>
    <t> BBS 64 </t>
  </si>
  <si>
    <t>2445635.336 </t>
  </si>
  <si>
    <t> 27.10.1983 20:03 </t>
  </si>
  <si>
    <t> BBS 69 </t>
  </si>
  <si>
    <t>2446298.407 </t>
  </si>
  <si>
    <t> 20.08.1985 21:46 </t>
  </si>
  <si>
    <t> BBS 78 </t>
  </si>
  <si>
    <t>2446679.366 </t>
  </si>
  <si>
    <t> 05.09.1986 20:47 </t>
  </si>
  <si>
    <t> BBS 81 </t>
  </si>
  <si>
    <t>2447029.422 </t>
  </si>
  <si>
    <t> 21.08.1987 22:07 </t>
  </si>
  <si>
    <t> -0.012 </t>
  </si>
  <si>
    <t> BBS 85 </t>
  </si>
  <si>
    <t>2447381.540 </t>
  </si>
  <si>
    <t> 08.08.1988 00:57 </t>
  </si>
  <si>
    <t> -0.022 </t>
  </si>
  <si>
    <t> BBS 89 </t>
  </si>
  <si>
    <t>2448205.248 </t>
  </si>
  <si>
    <t> 09.11.1990 17:57 </t>
  </si>
  <si>
    <t> BBS 97 </t>
  </si>
  <si>
    <t>2448971.275 </t>
  </si>
  <si>
    <t> 14.12.1992 18:36 </t>
  </si>
  <si>
    <t> -0.014 </t>
  </si>
  <si>
    <t> BBS 102 </t>
  </si>
  <si>
    <t>2449185.441 </t>
  </si>
  <si>
    <t> 16.07.1993 22:35 </t>
  </si>
  <si>
    <t> -0.008 </t>
  </si>
  <si>
    <t> BBS 104 </t>
  </si>
  <si>
    <t>2449605.503 </t>
  </si>
  <si>
    <t> 10.09.1994 00:04 </t>
  </si>
  <si>
    <t> -0.030 </t>
  </si>
  <si>
    <t> BBS 107 </t>
  </si>
  <si>
    <t>2450334.503 </t>
  </si>
  <si>
    <t> 08.09.1996 00:04 </t>
  </si>
  <si>
    <t> BBS 113 </t>
  </si>
  <si>
    <t>2451129.374 </t>
  </si>
  <si>
    <t> 11.11.1998 20:58 </t>
  </si>
  <si>
    <t> 0.010 </t>
  </si>
  <si>
    <t> BBS 119 </t>
  </si>
  <si>
    <t>2451376.488 </t>
  </si>
  <si>
    <t> 16.07.1999 23:42 </t>
  </si>
  <si>
    <t> 0.016 </t>
  </si>
  <si>
    <t> BBS 120 </t>
  </si>
  <si>
    <t>2451757.448 </t>
  </si>
  <si>
    <t> 31.07.2000 22:45 </t>
  </si>
  <si>
    <t> 0.018 </t>
  </si>
  <si>
    <t> BBS 123 </t>
  </si>
  <si>
    <t>2452204.295 </t>
  </si>
  <si>
    <t> 21.10.2001 19:04 </t>
  </si>
  <si>
    <t> BBS 126 </t>
  </si>
  <si>
    <t>2453283.314 </t>
  </si>
  <si>
    <t> 04.10.2004 19:32 </t>
  </si>
  <si>
    <t>OEJV 0003 </t>
  </si>
  <si>
    <t>2455451.682 </t>
  </si>
  <si>
    <t> 12.09.2010 04:22 </t>
  </si>
  <si>
    <t>C </t>
  </si>
  <si>
    <t>o</t>
  </si>
  <si>
    <t> A.Paschke </t>
  </si>
  <si>
    <t>OEJV 0147 </t>
  </si>
  <si>
    <t>s5</t>
  </si>
  <si>
    <t>s6</t>
  </si>
  <si>
    <t>s7</t>
  </si>
  <si>
    <t>BAD?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</si>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</sst>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E+00"/>
    <numFmt numFmtId="177" formatCode="0.0%"/>
  </numFmts>
  <fonts count="2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</font>
    <font>
      <strike/>
      <sz val="10"/>
      <name val="Arial"/>
    </font>
    <font>
      <sz val="14"/>
      <name val="Arial"/>
    </font>
    <font>
      <b/>
      <vertAlign val="superscript"/>
      <sz val="10"/>
      <name val="Arial"/>
      <family val="2"/>
    </font>
    <font>
      <sz val="10"/>
      <color indexed="16"/>
      <name val="Arial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107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9" xfId="0" applyFont="1" applyBorder="1" applyAlignment="1">
      <alignment horizontal="left"/>
    </xf>
    <xf numFmtId="0" fontId="14" fillId="0" borderId="0" xfId="0" applyFont="1" applyAlignment="1"/>
    <xf numFmtId="0" fontId="10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0" xfId="0" applyFont="1" applyBorder="1">
      <alignment vertical="top"/>
    </xf>
    <xf numFmtId="0" fontId="11" fillId="0" borderId="11" xfId="0" applyFont="1" applyBorder="1">
      <alignment vertical="top"/>
    </xf>
    <xf numFmtId="0" fontId="9" fillId="0" borderId="6" xfId="0" applyFont="1" applyBorder="1">
      <alignment vertical="top"/>
    </xf>
    <xf numFmtId="176" fontId="9" fillId="0" borderId="6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2" xfId="0" applyFont="1" applyBorder="1">
      <alignment vertical="top"/>
    </xf>
    <xf numFmtId="0" fontId="11" fillId="0" borderId="13" xfId="0" applyFont="1" applyBorder="1">
      <alignment vertical="top"/>
    </xf>
    <xf numFmtId="0" fontId="9" fillId="0" borderId="7" xfId="0" applyFont="1" applyBorder="1">
      <alignment vertical="top"/>
    </xf>
    <xf numFmtId="176" fontId="9" fillId="0" borderId="7" xfId="0" applyNumberFormat="1" applyFont="1" applyBorder="1" applyAlignment="1">
      <alignment horizontal="center"/>
    </xf>
    <xf numFmtId="0" fontId="7" fillId="0" borderId="14" xfId="0" applyFont="1" applyBorder="1">
      <alignment vertical="top"/>
    </xf>
    <xf numFmtId="0" fontId="11" fillId="0" borderId="15" xfId="0" applyFont="1" applyBorder="1">
      <alignment vertical="top"/>
    </xf>
    <xf numFmtId="0" fontId="9" fillId="0" borderId="8" xfId="0" applyFont="1" applyBorder="1">
      <alignment vertical="top"/>
    </xf>
    <xf numFmtId="176" fontId="9" fillId="0" borderId="8" xfId="0" applyNumberFormat="1" applyFont="1" applyBorder="1" applyAlignment="1">
      <alignment horizontal="center"/>
    </xf>
    <xf numFmtId="0" fontId="18" fillId="0" borderId="5" xfId="0" applyFont="1" applyBorder="1">
      <alignment vertical="top"/>
    </xf>
    <xf numFmtId="0" fontId="0" fillId="0" borderId="5" xfId="0" applyBorder="1">
      <alignment vertical="top"/>
    </xf>
    <xf numFmtId="0" fontId="7" fillId="0" borderId="0" xfId="0" applyFont="1" applyFill="1" applyBorder="1">
      <alignment vertical="top"/>
    </xf>
    <xf numFmtId="0" fontId="11" fillId="0" borderId="0" xfId="0" applyFont="1">
      <alignment vertical="top"/>
    </xf>
    <xf numFmtId="176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0" fillId="0" borderId="0" xfId="0" applyNumberFormat="1" applyFont="1" applyFill="1" applyBorder="1">
      <alignment vertical="top"/>
    </xf>
    <xf numFmtId="0" fontId="19" fillId="0" borderId="0" xfId="0" applyFont="1">
      <alignment vertical="top"/>
    </xf>
    <xf numFmtId="177" fontId="19" fillId="0" borderId="0" xfId="0" applyNumberFormat="1" applyFont="1">
      <alignment vertical="top"/>
    </xf>
    <xf numFmtId="10" fontId="19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0" fillId="2" borderId="1" xfId="0" applyFont="1" applyFill="1" applyBorder="1">
      <alignment vertical="top"/>
    </xf>
    <xf numFmtId="0" fontId="9" fillId="0" borderId="16" xfId="0" applyFont="1" applyFill="1" applyBorder="1">
      <alignment vertical="top"/>
    </xf>
    <xf numFmtId="0" fontId="9" fillId="0" borderId="0" xfId="0" applyFont="1">
      <alignment vertical="top"/>
    </xf>
    <xf numFmtId="0" fontId="7" fillId="0" borderId="1" xfId="0" applyFont="1" applyFill="1" applyBorder="1">
      <alignment vertical="top"/>
    </xf>
    <xf numFmtId="0" fontId="9" fillId="0" borderId="0" xfId="0" applyNumberFormat="1" applyFont="1" applyAlignment="1"/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/>
    <xf numFmtId="0" fontId="6" fillId="0" borderId="18" xfId="0" applyFont="1" applyBorder="1" applyAlignment="1"/>
    <xf numFmtId="0" fontId="15" fillId="0" borderId="19" xfId="0" applyFont="1" applyBorder="1" applyAlignment="1"/>
    <xf numFmtId="0" fontId="15" fillId="0" borderId="20" xfId="0" applyFont="1" applyBorder="1" applyAlignment="1"/>
    <xf numFmtId="0" fontId="2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5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3" borderId="21" xfId="0" applyFont="1" applyFill="1" applyBorder="1" applyAlignment="1">
      <alignment horizontal="left" vertical="top" wrapText="1" indent="1"/>
    </xf>
    <xf numFmtId="0" fontId="5" fillId="3" borderId="21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right" vertical="top" wrapText="1"/>
    </xf>
    <xf numFmtId="0" fontId="25" fillId="3" borderId="21" xfId="7" applyFill="1" applyBorder="1" applyAlignment="1" applyProtection="1">
      <alignment horizontal="right" vertical="top" wrapText="1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0" xfId="0" applyFont="1" applyAlignment="1"/>
    <xf numFmtId="0" fontId="13" fillId="0" borderId="0" xfId="0" applyFont="1">
      <alignment vertical="top"/>
    </xf>
    <xf numFmtId="0" fontId="20" fillId="0" borderId="0" xfId="0" applyFont="1">
      <alignment vertical="top"/>
    </xf>
    <xf numFmtId="0" fontId="13" fillId="0" borderId="0" xfId="0" applyFont="1" applyAlignment="1"/>
    <xf numFmtId="0" fontId="20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Aqr - O-C Diagr.</a:t>
            </a:r>
          </a:p>
        </c:rich>
      </c:tx>
      <c:layout>
        <c:manualLayout>
          <c:xMode val="edge"/>
          <c:yMode val="edge"/>
          <c:x val="0.3846157142445106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4767261368646"/>
          <c:y val="0.14678942920199375"/>
          <c:w val="0.8100477166893432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0.12062999999761814</c:v>
                </c:pt>
                <c:pt idx="2">
                  <c:v>0.11293099999966216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D2-4AF4-B6ED-5C20910280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0.21480399999927613</c:v>
                </c:pt>
                <c:pt idx="4">
                  <c:v>1.8560000004072208E-2</c:v>
                </c:pt>
                <c:pt idx="7">
                  <c:v>8.7439999988419004E-3</c:v>
                </c:pt>
                <c:pt idx="8">
                  <c:v>1.5110000000277068E-2</c:v>
                </c:pt>
                <c:pt idx="9">
                  <c:v>2.8639999996812548E-2</c:v>
                </c:pt>
                <c:pt idx="10">
                  <c:v>5.6220000042230822E-3</c:v>
                </c:pt>
                <c:pt idx="11">
                  <c:v>-2.8600000005098991E-3</c:v>
                </c:pt>
                <c:pt idx="12">
                  <c:v>-6.3959999970393255E-3</c:v>
                </c:pt>
                <c:pt idx="13">
                  <c:v>2.0180000065010972E-3</c:v>
                </c:pt>
                <c:pt idx="14">
                  <c:v>-1.1519999970914796E-3</c:v>
                </c:pt>
                <c:pt idx="15">
                  <c:v>6.8519999986165203E-3</c:v>
                </c:pt>
                <c:pt idx="16">
                  <c:v>-4.9999999973806553E-3</c:v>
                </c:pt>
                <c:pt idx="17">
                  <c:v>-2.0000000004074536E-3</c:v>
                </c:pt>
                <c:pt idx="18">
                  <c:v>0</c:v>
                </c:pt>
                <c:pt idx="19">
                  <c:v>4.9999999973806553E-3</c:v>
                </c:pt>
                <c:pt idx="20">
                  <c:v>6.0000000012223609E-3</c:v>
                </c:pt>
                <c:pt idx="21">
                  <c:v>8.0000000016298145E-3</c:v>
                </c:pt>
                <c:pt idx="22">
                  <c:v>5.6820000027073547E-3</c:v>
                </c:pt>
                <c:pt idx="23">
                  <c:v>1.1682000003929716E-2</c:v>
                </c:pt>
                <c:pt idx="24">
                  <c:v>1.1258000005909707E-2</c:v>
                </c:pt>
                <c:pt idx="25">
                  <c:v>1.6258000003290363E-2</c:v>
                </c:pt>
                <c:pt idx="26">
                  <c:v>1.2671999997110106E-2</c:v>
                </c:pt>
                <c:pt idx="27">
                  <c:v>1.3248000002931803E-2</c:v>
                </c:pt>
                <c:pt idx="28">
                  <c:v>1.6868000006070361E-2</c:v>
                </c:pt>
                <c:pt idx="29">
                  <c:v>2.0960000001650769E-2</c:v>
                </c:pt>
                <c:pt idx="30">
                  <c:v>2.5370000003022142E-2</c:v>
                </c:pt>
                <c:pt idx="31">
                  <c:v>1.4989999996032566E-2</c:v>
                </c:pt>
                <c:pt idx="32">
                  <c:v>7.3960000008810312E-3</c:v>
                </c:pt>
                <c:pt idx="33">
                  <c:v>2.9796000002534129E-2</c:v>
                </c:pt>
                <c:pt idx="34">
                  <c:v>2.9188000000431202E-2</c:v>
                </c:pt>
                <c:pt idx="35">
                  <c:v>3.6932000002707355E-2</c:v>
                </c:pt>
                <c:pt idx="36">
                  <c:v>1.927599999908125E-2</c:v>
                </c:pt>
                <c:pt idx="37">
                  <c:v>5.7519999994838145E-2</c:v>
                </c:pt>
                <c:pt idx="38">
                  <c:v>7.19160000080592E-2</c:v>
                </c:pt>
                <c:pt idx="39">
                  <c:v>8.0236000001605134E-2</c:v>
                </c:pt>
                <c:pt idx="40">
                  <c:v>8.5645999999542255E-2</c:v>
                </c:pt>
                <c:pt idx="41">
                  <c:v>8.3207999996375293E-2</c:v>
                </c:pt>
                <c:pt idx="42">
                  <c:v>7.4072000003070571E-2</c:v>
                </c:pt>
                <c:pt idx="43">
                  <c:v>8.9729999999690335E-2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2-4AF4-B6ED-5C20910280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D2-4AF4-B6ED-5C20910280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D2-4AF4-B6ED-5C20910280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D2-4AF4-B6ED-5C20910280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D2-4AF4-B6ED-5C20910280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D2-4AF4-B6ED-5C20910280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2">
                  <c:v>2.1588812192726823E-2</c:v>
                </c:pt>
                <c:pt idx="33">
                  <c:v>3.0180360707968971E-2</c:v>
                </c:pt>
                <c:pt idx="34">
                  <c:v>3.8170500827144176E-2</c:v>
                </c:pt>
                <c:pt idx="35">
                  <c:v>4.0404303441107133E-2</c:v>
                </c:pt>
                <c:pt idx="36">
                  <c:v>4.4785993183880629E-2</c:v>
                </c:pt>
                <c:pt idx="37">
                  <c:v>5.2389513619869932E-2</c:v>
                </c:pt>
                <c:pt idx="38">
                  <c:v>6.0680357937078613E-2</c:v>
                </c:pt>
                <c:pt idx="39">
                  <c:v>6.3257822491651253E-2</c:v>
                </c:pt>
                <c:pt idx="40">
                  <c:v>6.7231413679950752E-2</c:v>
                </c:pt>
                <c:pt idx="41">
                  <c:v>7.1892328749469617E-2</c:v>
                </c:pt>
                <c:pt idx="42">
                  <c:v>8.3147257304436839E-2</c:v>
                </c:pt>
                <c:pt idx="43">
                  <c:v>0.1057645087708118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D2-4AF4-B6ED-5C209102809D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Active!$S$1:$S$34</c:f>
              <c:numCache>
                <c:formatCode>General</c:formatCode>
                <c:ptCount val="34"/>
                <c:pt idx="0">
                  <c:v>-3500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</c:numCache>
            </c:numRef>
          </c:xVal>
          <c:yVal>
            <c:numRef>
              <c:f>Active!$T$1:$T$34</c:f>
              <c:numCache>
                <c:formatCode>General</c:formatCode>
                <c:ptCount val="34"/>
                <c:pt idx="0">
                  <c:v>2.8306987496379766E-2</c:v>
                </c:pt>
                <c:pt idx="1">
                  <c:v>2.0136406972395569E-2</c:v>
                </c:pt>
                <c:pt idx="2">
                  <c:v>1.3640640635795957E-2</c:v>
                </c:pt>
                <c:pt idx="3">
                  <c:v>8.819688486580924E-3</c:v>
                </c:pt>
                <c:pt idx="4">
                  <c:v>5.6735505247504725E-3</c:v>
                </c:pt>
                <c:pt idx="5">
                  <c:v>4.2022267503046013E-3</c:v>
                </c:pt>
                <c:pt idx="6">
                  <c:v>4.4057171632433103E-3</c:v>
                </c:pt>
                <c:pt idx="7">
                  <c:v>6.2840217635666005E-3</c:v>
                </c:pt>
                <c:pt idx="8">
                  <c:v>9.8371405512744699E-3</c:v>
                </c:pt>
                <c:pt idx="9">
                  <c:v>1.5065073526366921E-2</c:v>
                </c:pt>
                <c:pt idx="10">
                  <c:v>2.1967820688843953E-2</c:v>
                </c:pt>
                <c:pt idx="11">
                  <c:v>3.0545382038705566E-2</c:v>
                </c:pt>
                <c:pt idx="12">
                  <c:v>4.0797757575951762E-2</c:v>
                </c:pt>
                <c:pt idx="13">
                  <c:v>5.2724947300582532E-2</c:v>
                </c:pt>
                <c:pt idx="14">
                  <c:v>6.6326951212597893E-2</c:v>
                </c:pt>
                <c:pt idx="15">
                  <c:v>8.1603769311997823E-2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D2-4AF4-B6ED-5C209102809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-0.30415799999900628</c:v>
                </c:pt>
                <c:pt idx="5">
                  <c:v>-4.5638000003236812E-2</c:v>
                </c:pt>
                <c:pt idx="6">
                  <c:v>0.25450800000544405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DD2-4AF4-B6ED-5C2091028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071560"/>
        <c:axId val="1"/>
      </c:scatterChart>
      <c:valAx>
        <c:axId val="58107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32809635058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07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0080141081266"/>
          <c:y val="0.9204921861831491"/>
          <c:w val="0.8304559182849395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Aqr - O-C Diagr.</a:t>
            </a:r>
          </a:p>
        </c:rich>
      </c:tx>
      <c:layout>
        <c:manualLayout>
          <c:xMode val="edge"/>
          <c:yMode val="edge"/>
          <c:x val="0.384012539184952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3103448275862"/>
          <c:y val="0.14634168126798494"/>
          <c:w val="0.815047021943573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0.12062999999761814</c:v>
                </c:pt>
                <c:pt idx="2">
                  <c:v>0.11293099999966216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18-43BB-A143-2EA92BA9CC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0.21480399999927613</c:v>
                </c:pt>
                <c:pt idx="4">
                  <c:v>1.8560000004072208E-2</c:v>
                </c:pt>
                <c:pt idx="7">
                  <c:v>8.7439999988419004E-3</c:v>
                </c:pt>
                <c:pt idx="8">
                  <c:v>1.5110000000277068E-2</c:v>
                </c:pt>
                <c:pt idx="9">
                  <c:v>2.8639999996812548E-2</c:v>
                </c:pt>
                <c:pt idx="10">
                  <c:v>5.6220000042230822E-3</c:v>
                </c:pt>
                <c:pt idx="11">
                  <c:v>-2.8600000005098991E-3</c:v>
                </c:pt>
                <c:pt idx="12">
                  <c:v>-6.3959999970393255E-3</c:v>
                </c:pt>
                <c:pt idx="13">
                  <c:v>2.0180000065010972E-3</c:v>
                </c:pt>
                <c:pt idx="14">
                  <c:v>-1.1519999970914796E-3</c:v>
                </c:pt>
                <c:pt idx="15">
                  <c:v>6.8519999986165203E-3</c:v>
                </c:pt>
                <c:pt idx="16">
                  <c:v>-4.9999999973806553E-3</c:v>
                </c:pt>
                <c:pt idx="17">
                  <c:v>-2.0000000004074536E-3</c:v>
                </c:pt>
                <c:pt idx="18">
                  <c:v>0</c:v>
                </c:pt>
                <c:pt idx="19">
                  <c:v>4.9999999973806553E-3</c:v>
                </c:pt>
                <c:pt idx="20">
                  <c:v>6.0000000012223609E-3</c:v>
                </c:pt>
                <c:pt idx="21">
                  <c:v>8.0000000016298145E-3</c:v>
                </c:pt>
                <c:pt idx="22">
                  <c:v>5.6820000027073547E-3</c:v>
                </c:pt>
                <c:pt idx="23">
                  <c:v>1.1682000003929716E-2</c:v>
                </c:pt>
                <c:pt idx="24">
                  <c:v>1.1258000005909707E-2</c:v>
                </c:pt>
                <c:pt idx="25">
                  <c:v>1.6258000003290363E-2</c:v>
                </c:pt>
                <c:pt idx="26">
                  <c:v>1.2671999997110106E-2</c:v>
                </c:pt>
                <c:pt idx="27">
                  <c:v>1.3248000002931803E-2</c:v>
                </c:pt>
                <c:pt idx="28">
                  <c:v>1.6868000006070361E-2</c:v>
                </c:pt>
                <c:pt idx="29">
                  <c:v>2.0960000001650769E-2</c:v>
                </c:pt>
                <c:pt idx="30">
                  <c:v>2.5370000003022142E-2</c:v>
                </c:pt>
                <c:pt idx="31">
                  <c:v>1.4989999996032566E-2</c:v>
                </c:pt>
                <c:pt idx="32">
                  <c:v>7.3960000008810312E-3</c:v>
                </c:pt>
                <c:pt idx="33">
                  <c:v>2.9796000002534129E-2</c:v>
                </c:pt>
                <c:pt idx="34">
                  <c:v>2.9188000000431202E-2</c:v>
                </c:pt>
                <c:pt idx="35">
                  <c:v>3.6932000002707355E-2</c:v>
                </c:pt>
                <c:pt idx="36">
                  <c:v>1.927599999908125E-2</c:v>
                </c:pt>
                <c:pt idx="37">
                  <c:v>5.7519999994838145E-2</c:v>
                </c:pt>
                <c:pt idx="38">
                  <c:v>7.19160000080592E-2</c:v>
                </c:pt>
                <c:pt idx="39">
                  <c:v>8.0236000001605134E-2</c:v>
                </c:pt>
                <c:pt idx="40">
                  <c:v>8.5645999999542255E-2</c:v>
                </c:pt>
                <c:pt idx="41">
                  <c:v>8.3207999996375293E-2</c:v>
                </c:pt>
                <c:pt idx="42">
                  <c:v>7.4072000003070571E-2</c:v>
                </c:pt>
                <c:pt idx="43">
                  <c:v>8.9729999999690335E-2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8-43BB-A143-2EA92BA9CC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18-43BB-A143-2EA92BA9CC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18-43BB-A143-2EA92BA9CC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18-43BB-A143-2EA92BA9CC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18-43BB-A143-2EA92BA9CC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18">
                    <c:v>0</c:v>
                  </c:pt>
                  <c:pt idx="34">
                    <c:v>6.0000000000000001E-3</c:v>
                  </c:pt>
                  <c:pt idx="35">
                    <c:v>3.0000000000000001E-3</c:v>
                  </c:pt>
                  <c:pt idx="36">
                    <c:v>8.9999999999999993E-3</c:v>
                  </c:pt>
                  <c:pt idx="37">
                    <c:v>7.0000000000000001E-3</c:v>
                  </c:pt>
                  <c:pt idx="38">
                    <c:v>8.0000000000000002E-3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7.0000000000000001E-3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18-43BB-A143-2EA92BA9CC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2">
                  <c:v>2.1588812192726823E-2</c:v>
                </c:pt>
                <c:pt idx="33">
                  <c:v>3.0180360707968971E-2</c:v>
                </c:pt>
                <c:pt idx="34">
                  <c:v>3.8170500827144176E-2</c:v>
                </c:pt>
                <c:pt idx="35">
                  <c:v>4.0404303441107133E-2</c:v>
                </c:pt>
                <c:pt idx="36">
                  <c:v>4.4785993183880629E-2</c:v>
                </c:pt>
                <c:pt idx="37">
                  <c:v>5.2389513619869932E-2</c:v>
                </c:pt>
                <c:pt idx="38">
                  <c:v>6.0680357937078613E-2</c:v>
                </c:pt>
                <c:pt idx="39">
                  <c:v>6.3257822491651253E-2</c:v>
                </c:pt>
                <c:pt idx="40">
                  <c:v>6.7231413679950752E-2</c:v>
                </c:pt>
                <c:pt idx="41">
                  <c:v>7.1892328749469617E-2</c:v>
                </c:pt>
                <c:pt idx="42">
                  <c:v>8.3147257304436839E-2</c:v>
                </c:pt>
                <c:pt idx="43">
                  <c:v>0.1057645087708118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18-43BB-A143-2EA92BA9CC1D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Active!$S$1:$S$34</c:f>
              <c:numCache>
                <c:formatCode>General</c:formatCode>
                <c:ptCount val="34"/>
                <c:pt idx="0">
                  <c:v>-3500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</c:numCache>
            </c:numRef>
          </c:xVal>
          <c:yVal>
            <c:numRef>
              <c:f>Active!$T$1:$T$34</c:f>
              <c:numCache>
                <c:formatCode>General</c:formatCode>
                <c:ptCount val="34"/>
                <c:pt idx="0">
                  <c:v>2.8306987496379766E-2</c:v>
                </c:pt>
                <c:pt idx="1">
                  <c:v>2.0136406972395569E-2</c:v>
                </c:pt>
                <c:pt idx="2">
                  <c:v>1.3640640635795957E-2</c:v>
                </c:pt>
                <c:pt idx="3">
                  <c:v>8.819688486580924E-3</c:v>
                </c:pt>
                <c:pt idx="4">
                  <c:v>5.6735505247504725E-3</c:v>
                </c:pt>
                <c:pt idx="5">
                  <c:v>4.2022267503046013E-3</c:v>
                </c:pt>
                <c:pt idx="6">
                  <c:v>4.4057171632433103E-3</c:v>
                </c:pt>
                <c:pt idx="7">
                  <c:v>6.2840217635666005E-3</c:v>
                </c:pt>
                <c:pt idx="8">
                  <c:v>9.8371405512744699E-3</c:v>
                </c:pt>
                <c:pt idx="9">
                  <c:v>1.5065073526366921E-2</c:v>
                </c:pt>
                <c:pt idx="10">
                  <c:v>2.1967820688843953E-2</c:v>
                </c:pt>
                <c:pt idx="11">
                  <c:v>3.0545382038705566E-2</c:v>
                </c:pt>
                <c:pt idx="12">
                  <c:v>4.0797757575951762E-2</c:v>
                </c:pt>
                <c:pt idx="13">
                  <c:v>5.2724947300582532E-2</c:v>
                </c:pt>
                <c:pt idx="14">
                  <c:v>6.6326951212597893E-2</c:v>
                </c:pt>
                <c:pt idx="15">
                  <c:v>8.1603769311997823E-2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18-43BB-A143-2EA92BA9CC1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-12045</c:v>
                </c:pt>
                <c:pt idx="1">
                  <c:v>-11186</c:v>
                </c:pt>
                <c:pt idx="2">
                  <c:v>-9866.5</c:v>
                </c:pt>
                <c:pt idx="3">
                  <c:v>-9303</c:v>
                </c:pt>
                <c:pt idx="4">
                  <c:v>-3040</c:v>
                </c:pt>
                <c:pt idx="5">
                  <c:v>-2483</c:v>
                </c:pt>
                <c:pt idx="6">
                  <c:v>-1222</c:v>
                </c:pt>
                <c:pt idx="7">
                  <c:v>-896</c:v>
                </c:pt>
                <c:pt idx="8">
                  <c:v>-865</c:v>
                </c:pt>
                <c:pt idx="9">
                  <c:v>-760</c:v>
                </c:pt>
                <c:pt idx="10">
                  <c:v>-573</c:v>
                </c:pt>
                <c:pt idx="11">
                  <c:v>-510</c:v>
                </c:pt>
                <c:pt idx="12">
                  <c:v>-386</c:v>
                </c:pt>
                <c:pt idx="13">
                  <c:v>-187</c:v>
                </c:pt>
                <c:pt idx="14">
                  <c:v>-32</c:v>
                </c:pt>
                <c:pt idx="15">
                  <c:v>-18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137</c:v>
                </c:pt>
                <c:pt idx="23">
                  <c:v>137</c:v>
                </c:pt>
                <c:pt idx="24">
                  <c:v>153</c:v>
                </c:pt>
                <c:pt idx="25">
                  <c:v>153</c:v>
                </c:pt>
                <c:pt idx="26">
                  <c:v>352</c:v>
                </c:pt>
                <c:pt idx="27">
                  <c:v>368</c:v>
                </c:pt>
                <c:pt idx="28">
                  <c:v>538</c:v>
                </c:pt>
                <c:pt idx="29">
                  <c:v>860</c:v>
                </c:pt>
                <c:pt idx="30">
                  <c:v>1045</c:v>
                </c:pt>
                <c:pt idx="31">
                  <c:v>1215</c:v>
                </c:pt>
                <c:pt idx="32">
                  <c:v>1386</c:v>
                </c:pt>
                <c:pt idx="33">
                  <c:v>1786</c:v>
                </c:pt>
                <c:pt idx="34">
                  <c:v>2158</c:v>
                </c:pt>
                <c:pt idx="35">
                  <c:v>2262</c:v>
                </c:pt>
                <c:pt idx="36">
                  <c:v>2466</c:v>
                </c:pt>
                <c:pt idx="37">
                  <c:v>2820</c:v>
                </c:pt>
                <c:pt idx="38">
                  <c:v>3206</c:v>
                </c:pt>
                <c:pt idx="39">
                  <c:v>3326</c:v>
                </c:pt>
                <c:pt idx="40">
                  <c:v>3511</c:v>
                </c:pt>
                <c:pt idx="41">
                  <c:v>3728</c:v>
                </c:pt>
                <c:pt idx="42">
                  <c:v>4252</c:v>
                </c:pt>
                <c:pt idx="43">
                  <c:v>5305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-0.30415799999900628</c:v>
                </c:pt>
                <c:pt idx="5">
                  <c:v>-4.5638000003236812E-2</c:v>
                </c:pt>
                <c:pt idx="6">
                  <c:v>0.25450800000544405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918-43BB-A143-2EA92BA9C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10656"/>
        <c:axId val="1"/>
      </c:scatterChart>
      <c:valAx>
        <c:axId val="57831065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783699059561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31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93103448275862"/>
          <c:y val="0.92073298764483702"/>
          <c:w val="0.8291536050156740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25</xdr:col>
      <xdr:colOff>600075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3D97139-9C9C-3A38-4A26-0259C6716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1009650</xdr:colOff>
      <xdr:row>0</xdr:row>
      <xdr:rowOff>0</xdr:rowOff>
    </xdr:from>
    <xdr:to>
      <xdr:col>16</xdr:col>
      <xdr:colOff>476250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48664008-9D88-9133-A5C6-6661E1DF8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var.astro.cz/oejv/issues/oejv0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7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0.25" x14ac:dyDescent="0.3">
      <c r="A1" s="1" t="s">
        <v>54</v>
      </c>
      <c r="S1" s="21">
        <v>-3500</v>
      </c>
      <c r="T1" s="21">
        <f t="shared" ref="T1:T16" si="0">+D$11+D$12*S1+D$13*S1^2</f>
        <v>2.8306987496379766E-2</v>
      </c>
    </row>
    <row r="2" spans="1:20" x14ac:dyDescent="0.2">
      <c r="A2" t="s">
        <v>24</v>
      </c>
      <c r="B2" s="19" t="s">
        <v>53</v>
      </c>
      <c r="S2" s="21">
        <v>-3000</v>
      </c>
      <c r="T2" s="21">
        <f t="shared" si="0"/>
        <v>2.0136406972395569E-2</v>
      </c>
    </row>
    <row r="3" spans="1:20" ht="13.5" thickBot="1" x14ac:dyDescent="0.25">
      <c r="C3" s="16"/>
      <c r="S3" s="21">
        <v>-2500</v>
      </c>
      <c r="T3" s="21">
        <f t="shared" si="0"/>
        <v>1.3640640635795957E-2</v>
      </c>
    </row>
    <row r="4" spans="1:20" ht="14.25" thickTop="1" thickBot="1" x14ac:dyDescent="0.25">
      <c r="A4" s="7" t="s">
        <v>0</v>
      </c>
      <c r="C4" s="2">
        <v>44527.462</v>
      </c>
      <c r="D4" s="3">
        <v>2.0592139999999999</v>
      </c>
      <c r="S4" s="21">
        <v>-2000</v>
      </c>
      <c r="T4" s="21">
        <f t="shared" si="0"/>
        <v>8.819688486580924E-3</v>
      </c>
    </row>
    <row r="5" spans="1:20" ht="13.5" thickTop="1" x14ac:dyDescent="0.2">
      <c r="A5" s="98" t="s">
        <v>307</v>
      </c>
      <c r="B5" s="27"/>
      <c r="C5" s="99">
        <v>-9.5</v>
      </c>
      <c r="D5" s="27" t="s">
        <v>308</v>
      </c>
      <c r="S5" s="21">
        <v>-1500</v>
      </c>
      <c r="T5" s="21">
        <f t="shared" si="0"/>
        <v>5.6735505247504725E-3</v>
      </c>
    </row>
    <row r="6" spans="1:20" x14ac:dyDescent="0.2">
      <c r="A6" s="7" t="s">
        <v>1</v>
      </c>
      <c r="S6" s="21">
        <v>-1000</v>
      </c>
      <c r="T6" s="21">
        <f t="shared" si="0"/>
        <v>4.2022267503046013E-3</v>
      </c>
    </row>
    <row r="7" spans="1:20" x14ac:dyDescent="0.2">
      <c r="A7" t="s">
        <v>2</v>
      </c>
      <c r="C7">
        <f>+C4</f>
        <v>44527.462</v>
      </c>
      <c r="S7" s="21">
        <v>-500</v>
      </c>
      <c r="T7" s="21">
        <f t="shared" si="0"/>
        <v>4.4057171632433103E-3</v>
      </c>
    </row>
    <row r="8" spans="1:20" x14ac:dyDescent="0.2">
      <c r="A8" t="s">
        <v>3</v>
      </c>
      <c r="C8">
        <f>+D4</f>
        <v>2.0592139999999999</v>
      </c>
      <c r="S8" s="21">
        <v>0</v>
      </c>
      <c r="T8" s="21">
        <f t="shared" si="0"/>
        <v>6.2840217635666005E-3</v>
      </c>
    </row>
    <row r="9" spans="1:20" x14ac:dyDescent="0.2">
      <c r="A9" s="100" t="s">
        <v>309</v>
      </c>
      <c r="B9" s="101">
        <v>55</v>
      </c>
      <c r="C9" s="102" t="str">
        <f>"F"&amp;B9</f>
        <v>F55</v>
      </c>
      <c r="D9" s="102" t="str">
        <f>"G"&amp;B9</f>
        <v>G55</v>
      </c>
      <c r="S9" s="21">
        <v>500</v>
      </c>
      <c r="T9" s="21">
        <f t="shared" si="0"/>
        <v>9.8371405512744699E-3</v>
      </c>
    </row>
    <row r="10" spans="1:20" ht="13.5" thickBot="1" x14ac:dyDescent="0.25">
      <c r="C10" s="6" t="s">
        <v>19</v>
      </c>
      <c r="D10" s="6" t="s">
        <v>20</v>
      </c>
      <c r="S10" s="21">
        <v>1000</v>
      </c>
      <c r="T10" s="21">
        <f t="shared" si="0"/>
        <v>1.5065073526366921E-2</v>
      </c>
    </row>
    <row r="11" spans="1:20" x14ac:dyDescent="0.2">
      <c r="A11" t="s">
        <v>15</v>
      </c>
      <c r="C11" s="20">
        <f ca="1">INTERCEPT(INDIRECT(D9):G1005,INDIRECT(C9):$F1005)</f>
        <v>-8.1809034125872315E-3</v>
      </c>
      <c r="D11" s="5">
        <f>+E11*F11</f>
        <v>6.2840217635666005E-3</v>
      </c>
      <c r="E11" s="13">
        <v>6284.0217635666004</v>
      </c>
      <c r="F11">
        <v>9.9999999999999995E-7</v>
      </c>
      <c r="S11" s="21">
        <v>1500</v>
      </c>
      <c r="T11" s="21">
        <f t="shared" si="0"/>
        <v>2.1967820688843953E-2</v>
      </c>
    </row>
    <row r="12" spans="1:20" x14ac:dyDescent="0.2">
      <c r="A12" t="s">
        <v>16</v>
      </c>
      <c r="C12" s="20">
        <f ca="1">SLOPE(INDIRECT(D9):G1005,INDIRECT(C9):$F1005)</f>
        <v>2.1478871288105378E-5</v>
      </c>
      <c r="D12" s="5">
        <f>+E12*F12</f>
        <v>5.4314233880311606E-6</v>
      </c>
      <c r="E12" s="14">
        <v>5.4314233880311606</v>
      </c>
      <c r="F12">
        <v>9.9999999999999995E-7</v>
      </c>
      <c r="S12" s="21">
        <v>2000</v>
      </c>
      <c r="T12" s="21">
        <f t="shared" si="0"/>
        <v>3.0545382038705566E-2</v>
      </c>
    </row>
    <row r="13" spans="1:20" ht="13.5" thickBot="1" x14ac:dyDescent="0.25">
      <c r="A13" t="s">
        <v>18</v>
      </c>
      <c r="C13" s="5" t="s">
        <v>13</v>
      </c>
      <c r="D13" s="5">
        <f>+E13*F13</f>
        <v>3.3496283747691612E-9</v>
      </c>
      <c r="E13" s="15">
        <v>3.3496283747691613E-3</v>
      </c>
      <c r="F13">
        <v>9.9999999999999995E-7</v>
      </c>
      <c r="S13" s="21">
        <v>2500</v>
      </c>
      <c r="T13" s="21">
        <f t="shared" si="0"/>
        <v>4.0797757575951762E-2</v>
      </c>
    </row>
    <row r="14" spans="1:20" x14ac:dyDescent="0.2">
      <c r="A14" t="s">
        <v>23</v>
      </c>
      <c r="E14">
        <f>SUM(R21:R997)</f>
        <v>0.45464195343321873</v>
      </c>
      <c r="S14" s="21">
        <v>3000</v>
      </c>
      <c r="T14" s="21">
        <f t="shared" si="0"/>
        <v>5.2724947300582532E-2</v>
      </c>
    </row>
    <row r="15" spans="1:20" x14ac:dyDescent="0.2">
      <c r="A15" s="4" t="s">
        <v>17</v>
      </c>
      <c r="C15" s="17">
        <f ca="1">(C7+C11)+(C8+C12)*INT(MAX(F21:F3530))</f>
        <v>55451.698034508772</v>
      </c>
      <c r="D15" s="10">
        <f>+C7+INT(MAX(F21:F1585))*C8+D11+D12*INT(MAX(F21:F4020))+D13*INT(MAX(F21:F4047)^2)</f>
        <v>55451.721636397931</v>
      </c>
      <c r="E15" s="103" t="s">
        <v>310</v>
      </c>
      <c r="F15" s="104">
        <v>1</v>
      </c>
      <c r="S15" s="21">
        <v>3500</v>
      </c>
      <c r="T15" s="21">
        <f t="shared" si="0"/>
        <v>6.6326951212597893E-2</v>
      </c>
    </row>
    <row r="16" spans="1:20" x14ac:dyDescent="0.2">
      <c r="A16" s="7" t="s">
        <v>4</v>
      </c>
      <c r="C16" s="18">
        <f ca="1">+C8+C12</f>
        <v>2.0592354788712881</v>
      </c>
      <c r="D16" s="69">
        <f>+C8+D12+2*D13*MAX(F21:F9444)</f>
        <v>2.0592549709804442</v>
      </c>
      <c r="E16" s="103" t="s">
        <v>311</v>
      </c>
      <c r="F16" s="105">
        <f ca="1">NOW()+15018.5+$C$5/24</f>
        <v>60320.82540243055</v>
      </c>
      <c r="S16" s="21">
        <v>4000</v>
      </c>
      <c r="T16" s="21">
        <f t="shared" si="0"/>
        <v>8.1603769311997823E-2</v>
      </c>
    </row>
    <row r="17" spans="1:22" ht="13.5" thickBot="1" x14ac:dyDescent="0.25">
      <c r="A17" s="20" t="s">
        <v>55</v>
      </c>
      <c r="C17">
        <f>COUNT(C21:C2188)</f>
        <v>44</v>
      </c>
      <c r="E17" s="103" t="s">
        <v>312</v>
      </c>
      <c r="F17" s="105">
        <f ca="1">ROUND(2*(F16-$C$7)/$C$8,0)/2+F15</f>
        <v>7670.5</v>
      </c>
      <c r="S17" s="21"/>
      <c r="T17" s="21"/>
    </row>
    <row r="18" spans="1:22" ht="14.25" thickTop="1" thickBot="1" x14ac:dyDescent="0.25">
      <c r="A18" s="7" t="s">
        <v>315</v>
      </c>
      <c r="C18" s="77">
        <f ca="1">+C15</f>
        <v>55451.698034508772</v>
      </c>
      <c r="D18" s="78">
        <f ca="1">C16</f>
        <v>2.0592354788712881</v>
      </c>
      <c r="E18" s="103" t="s">
        <v>313</v>
      </c>
      <c r="F18" s="10">
        <f ca="1">ROUND(2*(F16-$C$15)/$C$16,0)/2+F15</f>
        <v>2365.5</v>
      </c>
      <c r="S18" s="21"/>
      <c r="T18" s="21"/>
    </row>
    <row r="19" spans="1:22" ht="13.5" thickBot="1" x14ac:dyDescent="0.25">
      <c r="A19" s="7" t="s">
        <v>316</v>
      </c>
      <c r="C19" s="79">
        <f>+D15</f>
        <v>55451.721636397931</v>
      </c>
      <c r="D19" s="80">
        <f>+D16</f>
        <v>2.0592549709804442</v>
      </c>
      <c r="E19" s="103" t="s">
        <v>314</v>
      </c>
      <c r="F19" s="106">
        <f ca="1">+$C$15+$C$16*F18-15018.5-$C$5/24</f>
        <v>45304.715393112143</v>
      </c>
      <c r="S19" s="21"/>
      <c r="T19" s="21"/>
    </row>
    <row r="20" spans="1:22" ht="13.5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6" t="s">
        <v>10</v>
      </c>
      <c r="H20" s="9" t="s">
        <v>139</v>
      </c>
      <c r="I20" s="9" t="s">
        <v>141</v>
      </c>
      <c r="J20" s="9" t="s">
        <v>137</v>
      </c>
      <c r="K20" s="9" t="s">
        <v>136</v>
      </c>
      <c r="L20" s="9" t="s">
        <v>303</v>
      </c>
      <c r="M20" s="9" t="s">
        <v>304</v>
      </c>
      <c r="N20" s="9" t="s">
        <v>305</v>
      </c>
      <c r="O20" s="9" t="s">
        <v>22</v>
      </c>
      <c r="P20" s="8" t="s">
        <v>21</v>
      </c>
      <c r="Q20" s="6" t="s">
        <v>14</v>
      </c>
      <c r="S20" s="21"/>
      <c r="T20" s="21"/>
      <c r="U20" s="96" t="s">
        <v>306</v>
      </c>
    </row>
    <row r="21" spans="1:22" x14ac:dyDescent="0.2">
      <c r="A21" s="94" t="s">
        <v>148</v>
      </c>
      <c r="B21" s="95" t="s">
        <v>93</v>
      </c>
      <c r="C21" s="24">
        <v>19724.349999999999</v>
      </c>
      <c r="D21" s="24" t="s">
        <v>141</v>
      </c>
      <c r="E21" s="21">
        <f t="shared" ref="E21:E64" si="1">+(C21-C$7)/C$8</f>
        <v>-12044.941419395946</v>
      </c>
      <c r="F21" s="21">
        <f t="shared" ref="F21:F64" si="2">ROUND(2*E21,0)/2</f>
        <v>-12045</v>
      </c>
      <c r="G21" s="21">
        <f>+C21-(C$7+F21*C$8)</f>
        <v>0.12062999999761814</v>
      </c>
      <c r="H21" s="21">
        <f>+G21</f>
        <v>0.12062999999761814</v>
      </c>
      <c r="J21" s="21"/>
      <c r="K21" s="21"/>
      <c r="L21" s="21"/>
      <c r="M21" s="21"/>
      <c r="O21" s="21"/>
      <c r="P21" s="21">
        <f t="shared" ref="P21:P64" si="3">+D$11+D$12*F21+D$13*F21^2</f>
        <v>0.42683339466370007</v>
      </c>
      <c r="Q21" s="22">
        <f t="shared" ref="Q21:Q64" si="4">+C21-15018.5</f>
        <v>4705.8499999999985</v>
      </c>
      <c r="R21" s="21">
        <f>+(P21-G21)^2</f>
        <v>9.3760518905032328E-2</v>
      </c>
      <c r="S21" s="21"/>
      <c r="T21" s="21"/>
      <c r="U21" s="97"/>
      <c r="V21" s="21"/>
    </row>
    <row r="22" spans="1:22" x14ac:dyDescent="0.2">
      <c r="A22" s="94" t="s">
        <v>153</v>
      </c>
      <c r="B22" s="95" t="s">
        <v>93</v>
      </c>
      <c r="C22" s="24">
        <v>21493.309000000001</v>
      </c>
      <c r="D22" s="24" t="s">
        <v>141</v>
      </c>
      <c r="E22" s="21">
        <f t="shared" si="1"/>
        <v>-11185.895686412388</v>
      </c>
      <c r="F22" s="21">
        <f t="shared" si="2"/>
        <v>-11186</v>
      </c>
      <c r="G22" s="21">
        <f>+C22-(C$7+F22*C$8)</f>
        <v>0.21480399999927613</v>
      </c>
      <c r="H22" s="21"/>
      <c r="I22" s="21">
        <f>+G22</f>
        <v>0.21480399999927613</v>
      </c>
      <c r="J22" s="21"/>
      <c r="K22" s="21"/>
      <c r="L22" s="21"/>
      <c r="M22" s="21"/>
      <c r="O22" s="21"/>
      <c r="P22" s="21">
        <f t="shared" si="3"/>
        <v>0.36465571614492748</v>
      </c>
      <c r="Q22" s="22">
        <f t="shared" si="4"/>
        <v>6474.8090000000011</v>
      </c>
      <c r="R22" s="21">
        <f>+(P22-G22)^2</f>
        <v>2.2455536831796866E-2</v>
      </c>
      <c r="S22" s="21"/>
      <c r="T22" s="21"/>
      <c r="U22" s="97"/>
      <c r="V22" s="21"/>
    </row>
    <row r="23" spans="1:22" x14ac:dyDescent="0.2">
      <c r="A23" s="94" t="s">
        <v>148</v>
      </c>
      <c r="B23" s="95" t="s">
        <v>93</v>
      </c>
      <c r="C23" s="24">
        <v>24210.34</v>
      </c>
      <c r="D23" s="24" t="s">
        <v>141</v>
      </c>
      <c r="E23" s="21">
        <f t="shared" si="1"/>
        <v>-9866.4451582011388</v>
      </c>
      <c r="F23" s="21">
        <f t="shared" si="2"/>
        <v>-9866.5</v>
      </c>
      <c r="G23" s="21">
        <f>+C23-(C$7+F23*C$8)</f>
        <v>0.11293099999966216</v>
      </c>
      <c r="H23" s="21">
        <f>+G23</f>
        <v>0.11293099999966216</v>
      </c>
      <c r="J23" s="21"/>
      <c r="K23" s="21"/>
      <c r="L23" s="21"/>
      <c r="M23" s="21"/>
      <c r="O23" s="21"/>
      <c r="P23" s="21">
        <f t="shared" si="3"/>
        <v>0.27877391053614187</v>
      </c>
      <c r="Q23" s="22">
        <f t="shared" si="4"/>
        <v>9191.84</v>
      </c>
      <c r="R23" s="21">
        <f>+(P23-G23)^2</f>
        <v>2.7503870975210811E-2</v>
      </c>
      <c r="S23" s="21"/>
      <c r="T23" s="21"/>
      <c r="U23" s="97"/>
      <c r="V23" s="21"/>
    </row>
    <row r="24" spans="1:22" x14ac:dyDescent="0.2">
      <c r="A24" s="94" t="s">
        <v>148</v>
      </c>
      <c r="B24" s="95" t="s">
        <v>93</v>
      </c>
      <c r="C24" s="24">
        <v>25370.29</v>
      </c>
      <c r="D24" s="24" t="s">
        <v>141</v>
      </c>
      <c r="E24" s="21">
        <f t="shared" si="1"/>
        <v>-9303.1477058722412</v>
      </c>
      <c r="F24" s="21">
        <f t="shared" si="2"/>
        <v>-9303</v>
      </c>
      <c r="H24" s="21"/>
      <c r="J24" s="21"/>
      <c r="K24" s="21"/>
      <c r="L24" s="21"/>
      <c r="M24" s="21"/>
      <c r="O24" s="21"/>
      <c r="P24" s="21">
        <f t="shared" si="3"/>
        <v>0.24565178752846495</v>
      </c>
      <c r="Q24" s="22">
        <f t="shared" si="4"/>
        <v>10351.790000000001</v>
      </c>
      <c r="R24" s="21">
        <f>+(P24-U24)^2</f>
        <v>0.30229080246100304</v>
      </c>
      <c r="S24" s="21"/>
      <c r="T24" s="21"/>
      <c r="U24" s="97">
        <f>+C24-(C$7+F24*C$8)</f>
        <v>-0.30415799999900628</v>
      </c>
      <c r="V24" s="21"/>
    </row>
    <row r="25" spans="1:22" x14ac:dyDescent="0.2">
      <c r="A25" s="11" t="s">
        <v>52</v>
      </c>
      <c r="B25" s="12"/>
      <c r="C25" s="23">
        <v>38267.47</v>
      </c>
      <c r="D25" s="24"/>
      <c r="E25" s="21">
        <f t="shared" si="1"/>
        <v>-3039.9909868522645</v>
      </c>
      <c r="F25" s="21">
        <f t="shared" si="2"/>
        <v>-3040</v>
      </c>
      <c r="G25" s="21">
        <f>+C25-(C$7+F25*C$8)</f>
        <v>1.8560000004072208E-2</v>
      </c>
      <c r="H25" s="21"/>
      <c r="I25" s="21">
        <f>+G25</f>
        <v>1.8560000004072208E-2</v>
      </c>
      <c r="K25" s="21"/>
      <c r="L25" s="21"/>
      <c r="M25" s="21"/>
      <c r="N25" s="21"/>
      <c r="O25" s="21"/>
      <c r="P25" s="21">
        <f t="shared" si="3"/>
        <v>2.0728420252218552E-2</v>
      </c>
      <c r="Q25" s="22">
        <f t="shared" si="4"/>
        <v>23248.97</v>
      </c>
      <c r="R25" s="21">
        <f>+(P25-G25)^2</f>
        <v>4.7020463725710545E-6</v>
      </c>
      <c r="S25" s="21"/>
      <c r="T25" s="21"/>
      <c r="U25" s="97"/>
      <c r="V25" s="21"/>
    </row>
    <row r="26" spans="1:22" x14ac:dyDescent="0.2">
      <c r="A26" s="94" t="s">
        <v>170</v>
      </c>
      <c r="B26" s="95" t="s">
        <v>93</v>
      </c>
      <c r="C26" s="24">
        <v>39414.387999999999</v>
      </c>
      <c r="D26" s="24" t="s">
        <v>141</v>
      </c>
      <c r="E26" s="21">
        <f t="shared" si="1"/>
        <v>-2483.0221628252339</v>
      </c>
      <c r="F26" s="21">
        <f t="shared" si="2"/>
        <v>-2483</v>
      </c>
      <c r="H26" s="21"/>
      <c r="I26" s="21"/>
      <c r="J26" s="21"/>
      <c r="K26" s="21"/>
      <c r="L26" s="21"/>
      <c r="M26" s="21"/>
      <c r="O26" s="21"/>
      <c r="P26" s="21">
        <f t="shared" si="3"/>
        <v>1.3449224464137415E-2</v>
      </c>
      <c r="Q26" s="22">
        <f t="shared" si="4"/>
        <v>24395.887999999999</v>
      </c>
      <c r="R26" s="21">
        <f>+(P26-U26)^2</f>
        <v>3.4913000952578677E-3</v>
      </c>
      <c r="S26" s="21"/>
      <c r="T26" s="21"/>
      <c r="U26" s="97">
        <f>+C26-(C$7+F26*C$8)</f>
        <v>-4.5638000003236812E-2</v>
      </c>
      <c r="V26" s="21"/>
    </row>
    <row r="27" spans="1:22" x14ac:dyDescent="0.2">
      <c r="A27" s="21" t="s">
        <v>25</v>
      </c>
      <c r="B27" s="21"/>
      <c r="C27" s="24">
        <v>42011.357000000004</v>
      </c>
      <c r="D27" s="24"/>
      <c r="E27" s="21">
        <f t="shared" si="1"/>
        <v>-1221.8764052691931</v>
      </c>
      <c r="F27" s="21">
        <f t="shared" si="2"/>
        <v>-1222</v>
      </c>
      <c r="G27" s="21"/>
      <c r="H27" s="21"/>
      <c r="J27" s="21"/>
      <c r="K27" s="21"/>
      <c r="L27" s="21"/>
      <c r="M27" s="21"/>
      <c r="N27" s="21"/>
      <c r="O27" s="21"/>
      <c r="P27" s="21">
        <f t="shared" si="3"/>
        <v>4.6487688413813146E-3</v>
      </c>
      <c r="Q27" s="22">
        <f t="shared" si="4"/>
        <v>26992.857000000004</v>
      </c>
      <c r="R27" s="21"/>
      <c r="S27" s="21"/>
      <c r="T27" s="21"/>
      <c r="U27" s="97">
        <v>0.25450800000544405</v>
      </c>
      <c r="V27" s="21"/>
    </row>
    <row r="28" spans="1:22" x14ac:dyDescent="0.2">
      <c r="A28" s="21" t="s">
        <v>27</v>
      </c>
      <c r="B28" s="21"/>
      <c r="C28" s="24">
        <v>42682.415000000001</v>
      </c>
      <c r="D28" s="24"/>
      <c r="E28" s="21">
        <f t="shared" si="1"/>
        <v>-895.99575371962248</v>
      </c>
      <c r="F28" s="21">
        <f t="shared" si="2"/>
        <v>-896</v>
      </c>
      <c r="G28" s="21">
        <f t="shared" ref="G28:G64" si="5">+C28-(C$7+F28*C$8)</f>
        <v>8.7439999988419004E-3</v>
      </c>
      <c r="H28" s="21"/>
      <c r="I28" s="21">
        <f t="shared" ref="I28:I64" si="6">+G28</f>
        <v>8.7439999988419004E-3</v>
      </c>
      <c r="J28" s="21"/>
      <c r="K28" s="21"/>
      <c r="L28" s="21"/>
      <c r="M28" s="21"/>
      <c r="N28" s="21"/>
      <c r="O28" s="21"/>
      <c r="P28" s="21">
        <f t="shared" si="3"/>
        <v>4.1066016612093595E-3</v>
      </c>
      <c r="Q28" s="22">
        <f t="shared" si="4"/>
        <v>27663.915000000001</v>
      </c>
      <c r="R28" s="21">
        <f t="shared" ref="R28:R64" si="7">+(P28-G28)^2</f>
        <v>2.1505463341877054E-5</v>
      </c>
      <c r="S28" s="21"/>
      <c r="T28" s="21"/>
      <c r="U28" s="97"/>
      <c r="V28" s="21"/>
    </row>
    <row r="29" spans="1:22" x14ac:dyDescent="0.2">
      <c r="A29" s="21" t="s">
        <v>27</v>
      </c>
      <c r="B29" s="21"/>
      <c r="C29" s="24">
        <v>42746.256999999998</v>
      </c>
      <c r="D29" s="24"/>
      <c r="E29" s="21">
        <f t="shared" si="1"/>
        <v>-864.99266224880068</v>
      </c>
      <c r="F29" s="21">
        <f t="shared" si="2"/>
        <v>-865</v>
      </c>
      <c r="G29" s="21">
        <f t="shared" si="5"/>
        <v>1.5110000000277068E-2</v>
      </c>
      <c r="H29" s="21"/>
      <c r="I29" s="21">
        <f t="shared" si="6"/>
        <v>1.5110000000277068E-2</v>
      </c>
      <c r="J29" s="21"/>
      <c r="K29" s="21"/>
      <c r="L29" s="21"/>
      <c r="M29" s="21"/>
      <c r="N29" s="21"/>
      <c r="O29" s="21"/>
      <c r="P29" s="21">
        <f t="shared" si="3"/>
        <v>4.0921162236313025E-3</v>
      </c>
      <c r="Q29" s="22">
        <f t="shared" si="4"/>
        <v>27727.756999999998</v>
      </c>
      <c r="R29" s="21">
        <f t="shared" si="7"/>
        <v>1.2139376291567396E-4</v>
      </c>
      <c r="S29" s="21"/>
      <c r="T29" s="21"/>
      <c r="U29" s="97"/>
      <c r="V29" s="21"/>
    </row>
    <row r="30" spans="1:22" x14ac:dyDescent="0.2">
      <c r="A30" s="21" t="s">
        <v>28</v>
      </c>
      <c r="B30" s="21"/>
      <c r="C30" s="24">
        <v>42962.487999999998</v>
      </c>
      <c r="D30" s="24"/>
      <c r="E30" s="21">
        <f t="shared" si="1"/>
        <v>-759.98609178065135</v>
      </c>
      <c r="F30" s="21">
        <f t="shared" si="2"/>
        <v>-760</v>
      </c>
      <c r="G30" s="21">
        <f t="shared" si="5"/>
        <v>2.8639999996812548E-2</v>
      </c>
      <c r="H30" s="21"/>
      <c r="I30" s="21">
        <f t="shared" si="6"/>
        <v>2.8639999996812548E-2</v>
      </c>
      <c r="J30" s="21"/>
      <c r="K30" s="21"/>
      <c r="L30" s="21"/>
      <c r="M30" s="21"/>
      <c r="N30" s="21"/>
      <c r="O30" s="21"/>
      <c r="P30" s="21">
        <f t="shared" si="3"/>
        <v>4.0908853379295861E-3</v>
      </c>
      <c r="Q30" s="22">
        <f t="shared" si="4"/>
        <v>27943.987999999998</v>
      </c>
      <c r="R30" s="21">
        <f t="shared" si="7"/>
        <v>6.0265903053498238E-4</v>
      </c>
      <c r="S30" s="21"/>
      <c r="T30" s="21"/>
      <c r="U30" s="21"/>
      <c r="V30" s="21"/>
    </row>
    <row r="31" spans="1:22" x14ac:dyDescent="0.2">
      <c r="A31" s="21" t="s">
        <v>29</v>
      </c>
      <c r="B31" s="21"/>
      <c r="C31" s="24">
        <v>43347.538</v>
      </c>
      <c r="D31" s="24"/>
      <c r="E31" s="21">
        <f t="shared" si="1"/>
        <v>-572.99726983208109</v>
      </c>
      <c r="F31" s="21">
        <f t="shared" si="2"/>
        <v>-573</v>
      </c>
      <c r="G31" s="21">
        <f t="shared" si="5"/>
        <v>5.6220000042230822E-3</v>
      </c>
      <c r="H31" s="21"/>
      <c r="I31" s="21">
        <f t="shared" si="6"/>
        <v>5.6220000042230822E-3</v>
      </c>
      <c r="J31" s="21"/>
      <c r="K31" s="21"/>
      <c r="L31" s="21"/>
      <c r="M31" s="21"/>
      <c r="N31" s="21"/>
      <c r="O31" s="21"/>
      <c r="P31" s="21">
        <f t="shared" si="3"/>
        <v>4.2715962968843295E-3</v>
      </c>
      <c r="Q31" s="22">
        <f t="shared" si="4"/>
        <v>28329.038</v>
      </c>
      <c r="R31" s="21">
        <f t="shared" si="7"/>
        <v>1.8235901727942477E-6</v>
      </c>
      <c r="S31" s="21"/>
      <c r="T31" s="21"/>
      <c r="U31" s="21"/>
      <c r="V31" s="21"/>
    </row>
    <row r="32" spans="1:22" x14ac:dyDescent="0.2">
      <c r="A32" s="21" t="s">
        <v>30</v>
      </c>
      <c r="B32" s="21"/>
      <c r="C32" s="24">
        <v>43477.26</v>
      </c>
      <c r="D32" s="24"/>
      <c r="E32" s="21">
        <f t="shared" si="1"/>
        <v>-510.00138887944507</v>
      </c>
      <c r="F32" s="21">
        <f t="shared" si="2"/>
        <v>-510</v>
      </c>
      <c r="G32" s="21">
        <f t="shared" si="5"/>
        <v>-2.8600000005098991E-3</v>
      </c>
      <c r="H32" s="21"/>
      <c r="I32" s="21">
        <f t="shared" si="6"/>
        <v>-2.8600000005098991E-3</v>
      </c>
      <c r="J32" s="21"/>
      <c r="K32" s="21"/>
      <c r="L32" s="21"/>
      <c r="M32" s="21"/>
      <c r="N32" s="21"/>
      <c r="O32" s="21"/>
      <c r="P32" s="21">
        <f t="shared" si="3"/>
        <v>4.3852341759481675E-3</v>
      </c>
      <c r="Q32" s="22">
        <f t="shared" si="4"/>
        <v>28458.760000000002</v>
      </c>
      <c r="R32" s="21">
        <f t="shared" si="7"/>
        <v>5.2493418271715996E-5</v>
      </c>
      <c r="S32" s="21"/>
      <c r="T32" s="21"/>
      <c r="U32" s="21"/>
      <c r="V32" s="21"/>
    </row>
    <row r="33" spans="1:22" x14ac:dyDescent="0.2">
      <c r="A33" s="21" t="s">
        <v>31</v>
      </c>
      <c r="B33" s="21"/>
      <c r="C33" s="24">
        <v>43732.599000000002</v>
      </c>
      <c r="D33" s="24"/>
      <c r="E33" s="21">
        <f t="shared" si="1"/>
        <v>-386.0031060394877</v>
      </c>
      <c r="F33" s="21">
        <f t="shared" si="2"/>
        <v>-386</v>
      </c>
      <c r="G33" s="21">
        <f t="shared" si="5"/>
        <v>-6.3959999970393255E-3</v>
      </c>
      <c r="H33" s="21"/>
      <c r="I33" s="21">
        <f t="shared" si="6"/>
        <v>-6.3959999970393255E-3</v>
      </c>
      <c r="J33" s="21"/>
      <c r="K33" s="21"/>
      <c r="L33" s="21"/>
      <c r="M33" s="21"/>
      <c r="N33" s="21"/>
      <c r="O33" s="21"/>
      <c r="P33" s="21">
        <f t="shared" si="3"/>
        <v>4.6865735651136784E-3</v>
      </c>
      <c r="Q33" s="22">
        <f t="shared" si="4"/>
        <v>28714.099000000002</v>
      </c>
      <c r="R33" s="21">
        <f t="shared" si="7"/>
        <v>1.228234367605327E-4</v>
      </c>
      <c r="S33" s="21"/>
      <c r="T33" s="21"/>
      <c r="U33" s="21"/>
      <c r="V33" s="21"/>
    </row>
    <row r="34" spans="1:22" x14ac:dyDescent="0.2">
      <c r="A34" s="21" t="s">
        <v>32</v>
      </c>
      <c r="B34" s="21"/>
      <c r="C34" s="24">
        <v>44142.391000000003</v>
      </c>
      <c r="D34" s="24"/>
      <c r="E34" s="21">
        <f t="shared" si="1"/>
        <v>-186.9990200144309</v>
      </c>
      <c r="F34" s="21">
        <f t="shared" si="2"/>
        <v>-187</v>
      </c>
      <c r="G34" s="21">
        <f t="shared" si="5"/>
        <v>2.0180000065010972E-3</v>
      </c>
      <c r="H34" s="21"/>
      <c r="I34" s="21">
        <f t="shared" si="6"/>
        <v>2.0180000065010972E-3</v>
      </c>
      <c r="J34" s="21"/>
      <c r="K34" s="21"/>
      <c r="L34" s="21"/>
      <c r="M34" s="21"/>
      <c r="N34" s="21"/>
      <c r="O34" s="21"/>
      <c r="P34" s="21">
        <f t="shared" si="3"/>
        <v>5.3854787446420763E-3</v>
      </c>
      <c r="Q34" s="22">
        <f t="shared" si="4"/>
        <v>29123.891000000003</v>
      </c>
      <c r="R34" s="21">
        <f t="shared" si="7"/>
        <v>1.1339913051831561E-5</v>
      </c>
      <c r="S34" s="21"/>
      <c r="T34" s="21"/>
      <c r="U34" s="21"/>
      <c r="V34" s="21"/>
    </row>
    <row r="35" spans="1:22" x14ac:dyDescent="0.2">
      <c r="A35" s="21" t="s">
        <v>33</v>
      </c>
      <c r="B35" s="21"/>
      <c r="C35" s="24">
        <v>44461.565999999999</v>
      </c>
      <c r="D35" s="24"/>
      <c r="E35" s="21">
        <f t="shared" si="1"/>
        <v>-32.000559436756276</v>
      </c>
      <c r="F35" s="21">
        <f t="shared" si="2"/>
        <v>-32</v>
      </c>
      <c r="G35" s="21">
        <f t="shared" si="5"/>
        <v>-1.1519999970914796E-3</v>
      </c>
      <c r="H35" s="21"/>
      <c r="I35" s="21">
        <f t="shared" si="6"/>
        <v>-1.1519999970914796E-3</v>
      </c>
      <c r="J35" s="21"/>
      <c r="K35" s="21"/>
      <c r="L35" s="21"/>
      <c r="M35" s="21"/>
      <c r="N35" s="21"/>
      <c r="O35" s="21"/>
      <c r="P35" s="21">
        <f t="shared" si="3"/>
        <v>6.1136462346053667E-3</v>
      </c>
      <c r="Q35" s="22">
        <f t="shared" si="4"/>
        <v>29443.065999999999</v>
      </c>
      <c r="R35" s="21">
        <f t="shared" si="7"/>
        <v>5.2789615164170585E-5</v>
      </c>
      <c r="S35" s="21"/>
      <c r="T35" s="21"/>
      <c r="U35" s="21"/>
      <c r="V35" s="21"/>
    </row>
    <row r="36" spans="1:22" x14ac:dyDescent="0.2">
      <c r="A36" s="21" t="s">
        <v>34</v>
      </c>
      <c r="B36" s="21"/>
      <c r="C36" s="24">
        <v>44490.402999999998</v>
      </c>
      <c r="D36" s="24"/>
      <c r="E36" s="21">
        <f t="shared" si="1"/>
        <v>-17.99667251679578</v>
      </c>
      <c r="F36" s="21">
        <f t="shared" si="2"/>
        <v>-18</v>
      </c>
      <c r="G36" s="21">
        <f t="shared" si="5"/>
        <v>6.8519999986165203E-3</v>
      </c>
      <c r="H36" s="21"/>
      <c r="I36" s="21">
        <f t="shared" si="6"/>
        <v>6.8519999986165203E-3</v>
      </c>
      <c r="J36" s="21"/>
      <c r="K36" s="21"/>
      <c r="L36" s="21"/>
      <c r="M36" s="21"/>
      <c r="N36" s="21"/>
      <c r="O36" s="21"/>
      <c r="P36" s="21">
        <f t="shared" si="3"/>
        <v>6.1873414221754646E-3</v>
      </c>
      <c r="Q36" s="22">
        <f t="shared" si="4"/>
        <v>29471.902999999998</v>
      </c>
      <c r="R36" s="21">
        <f t="shared" si="7"/>
        <v>4.4177102323665076E-7</v>
      </c>
      <c r="S36" s="21"/>
      <c r="T36" s="21"/>
      <c r="U36" s="21"/>
      <c r="V36" s="21"/>
    </row>
    <row r="37" spans="1:22" x14ac:dyDescent="0.2">
      <c r="A37" s="21" t="s">
        <v>34</v>
      </c>
      <c r="B37" s="21"/>
      <c r="C37" s="24">
        <v>44527.457000000002</v>
      </c>
      <c r="D37" s="24"/>
      <c r="E37" s="21">
        <f t="shared" si="1"/>
        <v>-2.428110918719791E-3</v>
      </c>
      <c r="F37" s="21">
        <f t="shared" si="2"/>
        <v>0</v>
      </c>
      <c r="G37" s="21">
        <f t="shared" si="5"/>
        <v>-4.9999999973806553E-3</v>
      </c>
      <c r="H37" s="21"/>
      <c r="I37" s="21">
        <f t="shared" si="6"/>
        <v>-4.9999999973806553E-3</v>
      </c>
      <c r="J37" s="21"/>
      <c r="K37" s="21"/>
      <c r="L37" s="21"/>
      <c r="M37" s="21"/>
      <c r="N37" s="21"/>
      <c r="O37" s="21"/>
      <c r="P37" s="21">
        <f t="shared" si="3"/>
        <v>6.2840217635666005E-3</v>
      </c>
      <c r="Q37" s="22">
        <f t="shared" si="4"/>
        <v>29508.957000000002</v>
      </c>
      <c r="R37" s="21">
        <f t="shared" si="7"/>
        <v>1.2732914710153118E-4</v>
      </c>
      <c r="S37" s="21"/>
      <c r="T37" s="21"/>
      <c r="U37" s="21"/>
      <c r="V37" s="21"/>
    </row>
    <row r="38" spans="1:22" x14ac:dyDescent="0.2">
      <c r="A38" s="21" t="s">
        <v>34</v>
      </c>
      <c r="B38" s="21"/>
      <c r="C38" s="24">
        <v>44527.46</v>
      </c>
      <c r="D38" s="24"/>
      <c r="E38" s="21">
        <f t="shared" si="1"/>
        <v>-9.7124436819458963E-4</v>
      </c>
      <c r="F38" s="21">
        <f t="shared" si="2"/>
        <v>0</v>
      </c>
      <c r="G38" s="21">
        <f t="shared" si="5"/>
        <v>-2.0000000004074536E-3</v>
      </c>
      <c r="H38" s="21"/>
      <c r="I38" s="21">
        <f t="shared" si="6"/>
        <v>-2.0000000004074536E-3</v>
      </c>
      <c r="J38" s="21"/>
      <c r="K38" s="21"/>
      <c r="L38" s="21"/>
      <c r="M38" s="21"/>
      <c r="N38" s="21"/>
      <c r="O38" s="21"/>
      <c r="P38" s="21">
        <f t="shared" si="3"/>
        <v>6.2840217635666005E-3</v>
      </c>
      <c r="Q38" s="22">
        <f t="shared" si="4"/>
        <v>29508.959999999999</v>
      </c>
      <c r="R38" s="21">
        <f t="shared" si="7"/>
        <v>6.8625016585995789E-5</v>
      </c>
      <c r="S38" s="21"/>
      <c r="T38" s="21"/>
      <c r="U38" s="21"/>
      <c r="V38" s="21"/>
    </row>
    <row r="39" spans="1:22" x14ac:dyDescent="0.2">
      <c r="A39" s="21" t="s">
        <v>11</v>
      </c>
      <c r="B39" s="21"/>
      <c r="C39" s="24">
        <v>44527.462</v>
      </c>
      <c r="D39" s="24" t="s">
        <v>13</v>
      </c>
      <c r="E39" s="21">
        <f t="shared" si="1"/>
        <v>0</v>
      </c>
      <c r="F39" s="21">
        <f t="shared" si="2"/>
        <v>0</v>
      </c>
      <c r="G39" s="21">
        <f t="shared" si="5"/>
        <v>0</v>
      </c>
      <c r="I39" s="21">
        <f t="shared" si="6"/>
        <v>0</v>
      </c>
      <c r="J39" s="21"/>
      <c r="K39" s="21"/>
      <c r="L39" s="21"/>
      <c r="M39" s="21"/>
      <c r="N39" s="21"/>
      <c r="O39" s="21"/>
      <c r="P39" s="21">
        <f t="shared" si="3"/>
        <v>6.2840217635666005E-3</v>
      </c>
      <c r="Q39" s="22">
        <f t="shared" si="4"/>
        <v>29508.962</v>
      </c>
      <c r="R39" s="21">
        <f t="shared" si="7"/>
        <v>3.9488929524978688E-5</v>
      </c>
      <c r="S39" s="21"/>
      <c r="T39" s="21"/>
      <c r="U39" s="21"/>
      <c r="V39" s="21"/>
    </row>
    <row r="40" spans="1:22" x14ac:dyDescent="0.2">
      <c r="A40" s="73" t="s">
        <v>34</v>
      </c>
      <c r="B40" s="73"/>
      <c r="C40" s="74">
        <v>44527.466999999997</v>
      </c>
      <c r="D40" s="74"/>
      <c r="E40" s="21">
        <f t="shared" si="1"/>
        <v>2.428110918719791E-3</v>
      </c>
      <c r="F40" s="21">
        <f t="shared" si="2"/>
        <v>0</v>
      </c>
      <c r="G40" s="21">
        <f t="shared" si="5"/>
        <v>4.9999999973806553E-3</v>
      </c>
      <c r="H40" s="21"/>
      <c r="I40" s="21">
        <f t="shared" si="6"/>
        <v>4.9999999973806553E-3</v>
      </c>
      <c r="J40" s="21"/>
      <c r="K40" s="21"/>
      <c r="L40" s="21"/>
      <c r="M40" s="21"/>
      <c r="N40" s="21"/>
      <c r="O40" s="21"/>
      <c r="P40" s="21">
        <f t="shared" si="3"/>
        <v>6.2840217635666005E-3</v>
      </c>
      <c r="Q40" s="22">
        <f t="shared" si="4"/>
        <v>29508.966999999997</v>
      </c>
      <c r="R40" s="21">
        <f t="shared" si="7"/>
        <v>1.6487118960392741E-6</v>
      </c>
      <c r="U40" s="21"/>
      <c r="V40" s="21"/>
    </row>
    <row r="41" spans="1:22" x14ac:dyDescent="0.2">
      <c r="A41" s="73" t="s">
        <v>34</v>
      </c>
      <c r="B41" s="73"/>
      <c r="C41" s="74">
        <v>44527.468000000001</v>
      </c>
      <c r="D41" s="74"/>
      <c r="E41" s="21">
        <f t="shared" si="1"/>
        <v>2.9137331045837691E-3</v>
      </c>
      <c r="F41" s="21">
        <f t="shared" si="2"/>
        <v>0</v>
      </c>
      <c r="G41" s="21">
        <f t="shared" si="5"/>
        <v>6.0000000012223609E-3</v>
      </c>
      <c r="H41" s="21"/>
      <c r="I41" s="21">
        <f t="shared" si="6"/>
        <v>6.0000000012223609E-3</v>
      </c>
      <c r="J41" s="21"/>
      <c r="K41" s="21"/>
      <c r="L41" s="21"/>
      <c r="M41" s="21"/>
      <c r="N41" s="21"/>
      <c r="O41" s="21"/>
      <c r="P41" s="21">
        <f t="shared" si="3"/>
        <v>6.2840217635666005E-3</v>
      </c>
      <c r="Q41" s="22">
        <f t="shared" si="4"/>
        <v>29508.968000000001</v>
      </c>
      <c r="R41" s="21">
        <f t="shared" si="7"/>
        <v>8.0668361485127709E-8</v>
      </c>
      <c r="U41" s="21"/>
      <c r="V41" s="21"/>
    </row>
    <row r="42" spans="1:22" x14ac:dyDescent="0.2">
      <c r="A42" s="73" t="s">
        <v>34</v>
      </c>
      <c r="B42" s="73"/>
      <c r="C42" s="74">
        <v>44527.47</v>
      </c>
      <c r="D42" s="74"/>
      <c r="E42" s="21">
        <f t="shared" si="1"/>
        <v>3.8849774727783585E-3</v>
      </c>
      <c r="F42" s="21">
        <f t="shared" si="2"/>
        <v>0</v>
      </c>
      <c r="G42" s="21">
        <f t="shared" si="5"/>
        <v>8.0000000016298145E-3</v>
      </c>
      <c r="H42" s="21"/>
      <c r="I42" s="21">
        <f t="shared" si="6"/>
        <v>8.0000000016298145E-3</v>
      </c>
      <c r="J42" s="21"/>
      <c r="K42" s="21"/>
      <c r="L42" s="21"/>
      <c r="M42" s="21"/>
      <c r="N42" s="21"/>
      <c r="O42" s="21"/>
      <c r="P42" s="21">
        <f t="shared" si="3"/>
        <v>6.2840217635666005E-3</v>
      </c>
      <c r="Q42" s="22">
        <f t="shared" si="4"/>
        <v>29508.97</v>
      </c>
      <c r="R42" s="21">
        <f t="shared" si="7"/>
        <v>2.9445813135065325E-6</v>
      </c>
      <c r="U42" s="21"/>
      <c r="V42" s="21"/>
    </row>
    <row r="43" spans="1:22" x14ac:dyDescent="0.2">
      <c r="A43" s="73" t="s">
        <v>35</v>
      </c>
      <c r="B43" s="73"/>
      <c r="C43" s="74">
        <v>44809.58</v>
      </c>
      <c r="D43" s="74"/>
      <c r="E43" s="21">
        <f t="shared" si="1"/>
        <v>137.00275930525055</v>
      </c>
      <c r="F43" s="21">
        <f t="shared" si="2"/>
        <v>137</v>
      </c>
      <c r="G43" s="21">
        <f t="shared" si="5"/>
        <v>5.6820000027073547E-3</v>
      </c>
      <c r="H43" s="21"/>
      <c r="I43" s="21">
        <f t="shared" si="6"/>
        <v>5.6820000027073547E-3</v>
      </c>
      <c r="J43" s="21"/>
      <c r="K43" s="21"/>
      <c r="L43" s="21"/>
      <c r="M43" s="21"/>
      <c r="N43" s="21"/>
      <c r="O43" s="21"/>
      <c r="P43" s="21">
        <f t="shared" si="3"/>
        <v>7.0909959426929117E-3</v>
      </c>
      <c r="Q43" s="22">
        <f t="shared" si="4"/>
        <v>29791.08</v>
      </c>
      <c r="R43" s="21">
        <f t="shared" si="7"/>
        <v>1.9852695588957833E-6</v>
      </c>
      <c r="U43" s="21"/>
      <c r="V43" s="21"/>
    </row>
    <row r="44" spans="1:22" x14ac:dyDescent="0.2">
      <c r="A44" s="73" t="s">
        <v>35</v>
      </c>
      <c r="B44" s="73"/>
      <c r="C44" s="74">
        <v>44809.586000000003</v>
      </c>
      <c r="D44" s="74"/>
      <c r="E44" s="21">
        <f t="shared" si="1"/>
        <v>137.00567303835516</v>
      </c>
      <c r="F44" s="21">
        <f t="shared" si="2"/>
        <v>137</v>
      </c>
      <c r="G44" s="21">
        <f t="shared" si="5"/>
        <v>1.1682000003929716E-2</v>
      </c>
      <c r="H44" s="21"/>
      <c r="I44" s="21">
        <f t="shared" si="6"/>
        <v>1.1682000003929716E-2</v>
      </c>
      <c r="J44" s="21"/>
      <c r="K44" s="21"/>
      <c r="L44" s="21"/>
      <c r="M44" s="21"/>
      <c r="N44" s="21"/>
      <c r="O44" s="21"/>
      <c r="P44" s="21">
        <f t="shared" si="3"/>
        <v>7.0909959426929117E-3</v>
      </c>
      <c r="Q44" s="22">
        <f t="shared" si="4"/>
        <v>29791.086000000003</v>
      </c>
      <c r="R44" s="21">
        <f t="shared" si="7"/>
        <v>2.1077318290292826E-5</v>
      </c>
      <c r="U44" s="21"/>
      <c r="V44" s="21"/>
    </row>
    <row r="45" spans="1:22" x14ac:dyDescent="0.2">
      <c r="A45" s="73" t="s">
        <v>35</v>
      </c>
      <c r="B45" s="73"/>
      <c r="C45" s="74">
        <v>44842.533000000003</v>
      </c>
      <c r="D45" s="74"/>
      <c r="E45" s="21">
        <f t="shared" si="1"/>
        <v>153.00546713454918</v>
      </c>
      <c r="F45" s="21">
        <f t="shared" si="2"/>
        <v>153</v>
      </c>
      <c r="G45" s="21">
        <f t="shared" si="5"/>
        <v>1.1258000005909707E-2</v>
      </c>
      <c r="H45" s="21"/>
      <c r="I45" s="21">
        <f t="shared" si="6"/>
        <v>1.1258000005909707E-2</v>
      </c>
      <c r="J45" s="21"/>
      <c r="K45" s="21"/>
      <c r="L45" s="21"/>
      <c r="M45" s="21"/>
      <c r="N45" s="21"/>
      <c r="O45" s="21"/>
      <c r="P45" s="21">
        <f t="shared" si="3"/>
        <v>7.1934409925603392E-3</v>
      </c>
      <c r="Q45" s="22">
        <f t="shared" si="4"/>
        <v>29824.033000000003</v>
      </c>
      <c r="R45" s="21">
        <f t="shared" si="7"/>
        <v>1.652063997299959E-5</v>
      </c>
      <c r="U45" s="21"/>
      <c r="V45" s="21"/>
    </row>
    <row r="46" spans="1:22" x14ac:dyDescent="0.2">
      <c r="A46" s="73" t="s">
        <v>36</v>
      </c>
      <c r="B46" s="73"/>
      <c r="C46" s="74">
        <v>44842.538</v>
      </c>
      <c r="D46" s="74"/>
      <c r="E46" s="21">
        <f t="shared" si="1"/>
        <v>153.00789524546789</v>
      </c>
      <c r="F46" s="21">
        <f t="shared" si="2"/>
        <v>153</v>
      </c>
      <c r="G46" s="21">
        <f t="shared" si="5"/>
        <v>1.6258000003290363E-2</v>
      </c>
      <c r="H46" s="21"/>
      <c r="I46" s="21">
        <f t="shared" si="6"/>
        <v>1.6258000003290363E-2</v>
      </c>
      <c r="J46" s="21"/>
      <c r="K46" s="21"/>
      <c r="L46" s="21"/>
      <c r="M46" s="21"/>
      <c r="N46" s="21"/>
      <c r="O46" s="21"/>
      <c r="P46" s="21">
        <f t="shared" si="3"/>
        <v>7.1934409925603392E-3</v>
      </c>
      <c r="Q46" s="22">
        <f t="shared" si="4"/>
        <v>29824.038</v>
      </c>
      <c r="R46" s="21">
        <f t="shared" si="7"/>
        <v>8.2166230059006878E-5</v>
      </c>
      <c r="U46" s="21"/>
      <c r="V46" s="21"/>
    </row>
    <row r="47" spans="1:22" x14ac:dyDescent="0.2">
      <c r="A47" s="73" t="s">
        <v>38</v>
      </c>
      <c r="B47" s="73"/>
      <c r="C47" s="74">
        <v>45252.317999999999</v>
      </c>
      <c r="D47" s="74"/>
      <c r="E47" s="21">
        <f t="shared" si="1"/>
        <v>352.00615380431555</v>
      </c>
      <c r="F47" s="21">
        <f t="shared" si="2"/>
        <v>352</v>
      </c>
      <c r="G47" s="21">
        <f t="shared" si="5"/>
        <v>1.2671999997110106E-2</v>
      </c>
      <c r="H47" s="21"/>
      <c r="I47" s="21">
        <f t="shared" si="6"/>
        <v>1.2671999997110106E-2</v>
      </c>
      <c r="J47" s="21"/>
      <c r="K47" s="21"/>
      <c r="L47" s="21"/>
      <c r="M47" s="21"/>
      <c r="N47" s="21"/>
      <c r="O47" s="21"/>
      <c r="P47" s="21">
        <f t="shared" si="3"/>
        <v>8.6109151503009664E-3</v>
      </c>
      <c r="Q47" s="22">
        <f t="shared" si="4"/>
        <v>30233.817999999999</v>
      </c>
      <c r="R47" s="21">
        <f t="shared" si="7"/>
        <v>1.6492410132982813E-5</v>
      </c>
      <c r="U47" s="21"/>
      <c r="V47" s="21"/>
    </row>
    <row r="48" spans="1:22" x14ac:dyDescent="0.2">
      <c r="A48" s="73" t="s">
        <v>39</v>
      </c>
      <c r="B48" s="73"/>
      <c r="C48" s="74">
        <v>45285.266000000003</v>
      </c>
      <c r="D48" s="74"/>
      <c r="E48" s="21">
        <f t="shared" si="1"/>
        <v>368.00643352269543</v>
      </c>
      <c r="F48" s="21">
        <f t="shared" si="2"/>
        <v>368</v>
      </c>
      <c r="G48" s="21">
        <f t="shared" si="5"/>
        <v>1.3248000002931803E-2</v>
      </c>
      <c r="H48" s="21"/>
      <c r="I48" s="21">
        <f t="shared" si="6"/>
        <v>1.3248000002931803E-2</v>
      </c>
      <c r="J48" s="21"/>
      <c r="K48" s="21"/>
      <c r="L48" s="21"/>
      <c r="M48" s="21"/>
      <c r="N48" s="21"/>
      <c r="O48" s="21"/>
      <c r="P48" s="21">
        <f t="shared" si="3"/>
        <v>8.7364056433868065E-3</v>
      </c>
      <c r="Q48" s="22">
        <f t="shared" si="4"/>
        <v>30266.766000000003</v>
      </c>
      <c r="R48" s="21">
        <f t="shared" si="7"/>
        <v>2.0354483665078232E-5</v>
      </c>
      <c r="U48" s="21"/>
      <c r="V48" s="21"/>
    </row>
    <row r="49" spans="1:22" x14ac:dyDescent="0.2">
      <c r="A49" s="73" t="s">
        <v>40</v>
      </c>
      <c r="B49" s="73"/>
      <c r="C49" s="74">
        <v>45635.336000000003</v>
      </c>
      <c r="D49" s="74"/>
      <c r="E49" s="21">
        <f t="shared" si="1"/>
        <v>538.00819147500135</v>
      </c>
      <c r="F49" s="21">
        <f t="shared" si="2"/>
        <v>538</v>
      </c>
      <c r="G49" s="21">
        <f t="shared" si="5"/>
        <v>1.6868000006070361E-2</v>
      </c>
      <c r="H49" s="21"/>
      <c r="I49" s="21">
        <f t="shared" si="6"/>
        <v>1.6868000006070361E-2</v>
      </c>
      <c r="J49" s="21"/>
      <c r="K49" s="21"/>
      <c r="L49" s="21"/>
      <c r="M49" s="21"/>
      <c r="N49" s="21"/>
      <c r="O49" s="21"/>
      <c r="P49" s="21">
        <f t="shared" si="3"/>
        <v>1.017565738163405E-2</v>
      </c>
      <c r="Q49" s="22">
        <f t="shared" si="4"/>
        <v>30616.836000000003</v>
      </c>
      <c r="R49" s="21">
        <f t="shared" si="7"/>
        <v>4.4787449802847085E-5</v>
      </c>
      <c r="U49" s="21"/>
      <c r="V49" s="21"/>
    </row>
    <row r="50" spans="1:22" x14ac:dyDescent="0.2">
      <c r="A50" s="73" t="s">
        <v>41</v>
      </c>
      <c r="B50" s="73"/>
      <c r="C50" s="74">
        <v>46298.406999999999</v>
      </c>
      <c r="D50" s="74"/>
      <c r="E50" s="21">
        <f t="shared" si="1"/>
        <v>860.01017864097651</v>
      </c>
      <c r="F50" s="21">
        <f t="shared" si="2"/>
        <v>860</v>
      </c>
      <c r="G50" s="21">
        <f t="shared" si="5"/>
        <v>2.0960000001650769E-2</v>
      </c>
      <c r="H50" s="21"/>
      <c r="I50" s="21">
        <f t="shared" si="6"/>
        <v>2.0960000001650769E-2</v>
      </c>
      <c r="J50" s="21"/>
      <c r="K50" s="21"/>
      <c r="L50" s="21"/>
      <c r="M50" s="21"/>
      <c r="N50" s="21"/>
      <c r="O50" s="21"/>
      <c r="P50" s="21">
        <f t="shared" si="3"/>
        <v>1.3432431023252672E-2</v>
      </c>
      <c r="Q50" s="22">
        <f t="shared" si="4"/>
        <v>31279.906999999999</v>
      </c>
      <c r="R50" s="21">
        <f t="shared" si="7"/>
        <v>5.6664294724541367E-5</v>
      </c>
      <c r="U50" s="21"/>
      <c r="V50" s="21"/>
    </row>
    <row r="51" spans="1:22" x14ac:dyDescent="0.2">
      <c r="A51" s="73" t="s">
        <v>42</v>
      </c>
      <c r="B51" s="73"/>
      <c r="C51" s="74">
        <v>46679.366000000002</v>
      </c>
      <c r="D51" s="74"/>
      <c r="E51" s="21">
        <f t="shared" si="1"/>
        <v>1045.0123202348093</v>
      </c>
      <c r="F51" s="21">
        <f t="shared" si="2"/>
        <v>1045</v>
      </c>
      <c r="G51" s="21">
        <f t="shared" si="5"/>
        <v>2.5370000003022142E-2</v>
      </c>
      <c r="H51" s="21"/>
      <c r="I51" s="21">
        <f t="shared" si="6"/>
        <v>2.5370000003022142E-2</v>
      </c>
      <c r="J51" s="21"/>
      <c r="K51" s="21"/>
      <c r="L51" s="21"/>
      <c r="M51" s="21"/>
      <c r="N51" s="21"/>
      <c r="O51" s="21"/>
      <c r="P51" s="21">
        <f t="shared" si="3"/>
        <v>1.5617737130016457E-2</v>
      </c>
      <c r="Q51" s="22">
        <f t="shared" si="4"/>
        <v>31660.866000000002</v>
      </c>
      <c r="R51" s="21">
        <f t="shared" si="7"/>
        <v>9.5106631144205089E-5</v>
      </c>
      <c r="U51" s="21"/>
      <c r="V51" s="21"/>
    </row>
    <row r="52" spans="1:22" x14ac:dyDescent="0.2">
      <c r="A52" s="73" t="s">
        <v>43</v>
      </c>
      <c r="B52" s="73"/>
      <c r="C52" s="74">
        <v>47029.421999999999</v>
      </c>
      <c r="D52" s="74"/>
      <c r="E52" s="21">
        <f t="shared" si="1"/>
        <v>1215.0072794765379</v>
      </c>
      <c r="F52" s="21">
        <f t="shared" si="2"/>
        <v>1215</v>
      </c>
      <c r="G52" s="21">
        <f t="shared" si="5"/>
        <v>1.4989999996032566E-2</v>
      </c>
      <c r="H52" s="21"/>
      <c r="I52" s="21">
        <f t="shared" si="6"/>
        <v>1.4989999996032566E-2</v>
      </c>
      <c r="J52" s="21"/>
      <c r="K52" s="21"/>
      <c r="L52" s="21"/>
      <c r="M52" s="21"/>
      <c r="N52" s="21"/>
      <c r="O52" s="21"/>
      <c r="P52" s="21">
        <f t="shared" si="3"/>
        <v>1.7828006327568067E-2</v>
      </c>
      <c r="Q52" s="22">
        <f t="shared" si="4"/>
        <v>32010.921999999999</v>
      </c>
      <c r="R52" s="21">
        <f t="shared" si="7"/>
        <v>8.0542799378355917E-6</v>
      </c>
      <c r="U52" s="21"/>
      <c r="V52" s="21"/>
    </row>
    <row r="53" spans="1:22" x14ac:dyDescent="0.2">
      <c r="A53" s="73" t="s">
        <v>44</v>
      </c>
      <c r="B53" s="73"/>
      <c r="C53" s="74">
        <v>47381.54</v>
      </c>
      <c r="D53" s="74"/>
      <c r="E53" s="21">
        <f t="shared" si="1"/>
        <v>1386.0035916616737</v>
      </c>
      <c r="F53" s="21">
        <f t="shared" si="2"/>
        <v>1386</v>
      </c>
      <c r="G53" s="21">
        <f t="shared" si="5"/>
        <v>7.3960000008810312E-3</v>
      </c>
      <c r="H53" s="21"/>
      <c r="I53" s="21">
        <f t="shared" si="6"/>
        <v>7.3960000008810312E-3</v>
      </c>
      <c r="J53" s="21"/>
      <c r="K53" s="21"/>
      <c r="L53" s="21"/>
      <c r="M53" s="21"/>
      <c r="N53" s="21"/>
      <c r="O53" s="21">
        <f t="shared" ref="O53:O64" ca="1" si="8">+C$11+C$12*F53</f>
        <v>2.1588812192726823E-2</v>
      </c>
      <c r="P53" s="21">
        <f t="shared" si="3"/>
        <v>2.024659728879585E-2</v>
      </c>
      <c r="Q53" s="22">
        <f t="shared" si="4"/>
        <v>32363.040000000001</v>
      </c>
      <c r="R53" s="21">
        <f t="shared" si="7"/>
        <v>1.6513785065616369E-4</v>
      </c>
      <c r="U53" s="21"/>
      <c r="V53" s="21"/>
    </row>
    <row r="54" spans="1:22" x14ac:dyDescent="0.2">
      <c r="A54" s="73" t="s">
        <v>45</v>
      </c>
      <c r="B54" s="73"/>
      <c r="C54" s="74">
        <v>48205.248</v>
      </c>
      <c r="D54" s="74"/>
      <c r="E54" s="21">
        <f t="shared" si="1"/>
        <v>1786.0144695985946</v>
      </c>
      <c r="F54" s="21">
        <f t="shared" si="2"/>
        <v>1786</v>
      </c>
      <c r="G54" s="21">
        <f t="shared" si="5"/>
        <v>2.9796000002534129E-2</v>
      </c>
      <c r="H54" s="21"/>
      <c r="I54" s="21">
        <f t="shared" si="6"/>
        <v>2.9796000002534129E-2</v>
      </c>
      <c r="J54" s="21"/>
      <c r="K54" s="21"/>
      <c r="L54" s="21"/>
      <c r="M54" s="21"/>
      <c r="N54" s="21"/>
      <c r="O54" s="21">
        <f t="shared" ca="1" si="8"/>
        <v>3.0180360707968971E-2</v>
      </c>
      <c r="P54" s="21">
        <f t="shared" si="3"/>
        <v>2.6669175125915424E-2</v>
      </c>
      <c r="Q54" s="22">
        <f t="shared" si="4"/>
        <v>33186.748</v>
      </c>
      <c r="R54" s="21">
        <f t="shared" si="7"/>
        <v>9.7770338090415799E-6</v>
      </c>
      <c r="U54" s="21"/>
      <c r="V54" s="21"/>
    </row>
    <row r="55" spans="1:22" x14ac:dyDescent="0.2">
      <c r="A55" s="73" t="s">
        <v>46</v>
      </c>
      <c r="B55" s="73"/>
      <c r="C55" s="74">
        <v>48971.275000000001</v>
      </c>
      <c r="D55" s="74">
        <v>6.0000000000000001E-3</v>
      </c>
      <c r="E55" s="21">
        <f t="shared" si="1"/>
        <v>2158.0141743403078</v>
      </c>
      <c r="F55" s="21">
        <f t="shared" si="2"/>
        <v>2158</v>
      </c>
      <c r="G55" s="21">
        <f t="shared" si="5"/>
        <v>2.9188000000431202E-2</v>
      </c>
      <c r="H55" s="21"/>
      <c r="I55" s="21">
        <f t="shared" si="6"/>
        <v>2.9188000000431202E-2</v>
      </c>
      <c r="J55" s="21"/>
      <c r="K55" s="21"/>
      <c r="L55" s="21"/>
      <c r="M55" s="21"/>
      <c r="N55" s="21"/>
      <c r="O55" s="21">
        <f t="shared" ca="1" si="8"/>
        <v>3.8170500827144176E-2</v>
      </c>
      <c r="P55" s="21">
        <f t="shared" si="3"/>
        <v>3.3604132189616338E-2</v>
      </c>
      <c r="Q55" s="22">
        <f t="shared" si="4"/>
        <v>33952.775000000001</v>
      </c>
      <c r="R55" s="21">
        <f t="shared" si="7"/>
        <v>1.9502223512357101E-5</v>
      </c>
      <c r="U55" s="21"/>
      <c r="V55" s="21"/>
    </row>
    <row r="56" spans="1:22" x14ac:dyDescent="0.2">
      <c r="A56" s="73" t="s">
        <v>47</v>
      </c>
      <c r="B56" s="73"/>
      <c r="C56" s="74">
        <v>49185.440999999999</v>
      </c>
      <c r="D56" s="74">
        <v>3.0000000000000001E-3</v>
      </c>
      <c r="E56" s="21">
        <f t="shared" si="1"/>
        <v>2262.0179349984992</v>
      </c>
      <c r="F56" s="21">
        <f t="shared" si="2"/>
        <v>2262</v>
      </c>
      <c r="G56" s="21">
        <f t="shared" si="5"/>
        <v>3.6932000002707355E-2</v>
      </c>
      <c r="H56" s="21"/>
      <c r="I56" s="21">
        <f t="shared" si="6"/>
        <v>3.6932000002707355E-2</v>
      </c>
      <c r="J56" s="21"/>
      <c r="K56" s="21"/>
      <c r="L56" s="21"/>
      <c r="M56" s="21"/>
      <c r="N56" s="21"/>
      <c r="O56" s="21">
        <f t="shared" ca="1" si="8"/>
        <v>4.0404303441107133E-2</v>
      </c>
      <c r="P56" s="21">
        <f t="shared" si="3"/>
        <v>3.5708757393285467E-2</v>
      </c>
      <c r="Q56" s="22">
        <f t="shared" si="4"/>
        <v>34166.940999999999</v>
      </c>
      <c r="R56" s="21">
        <f t="shared" si="7"/>
        <v>1.496322481505268E-6</v>
      </c>
      <c r="U56" s="21"/>
      <c r="V56" s="21"/>
    </row>
    <row r="57" spans="1:22" x14ac:dyDescent="0.2">
      <c r="A57" s="73" t="s">
        <v>48</v>
      </c>
      <c r="B57" s="73"/>
      <c r="C57" s="74">
        <v>49605.502999999997</v>
      </c>
      <c r="D57" s="74">
        <v>8.9999999999999993E-3</v>
      </c>
      <c r="E57" s="21">
        <f t="shared" si="1"/>
        <v>2466.0093608532175</v>
      </c>
      <c r="F57" s="21">
        <f t="shared" si="2"/>
        <v>2466</v>
      </c>
      <c r="G57" s="21">
        <f t="shared" si="5"/>
        <v>1.927599999908125E-2</v>
      </c>
      <c r="H57" s="21"/>
      <c r="I57" s="21">
        <f t="shared" si="6"/>
        <v>1.927599999908125E-2</v>
      </c>
      <c r="J57" s="21"/>
      <c r="K57" s="21"/>
      <c r="L57" s="21"/>
      <c r="M57" s="21"/>
      <c r="N57" s="21"/>
      <c r="O57" s="21">
        <f t="shared" ca="1" si="8"/>
        <v>4.4785993183880629E-2</v>
      </c>
      <c r="P57" s="21">
        <f t="shared" si="3"/>
        <v>4.0047524527449176E-2</v>
      </c>
      <c r="Q57" s="22">
        <f t="shared" si="4"/>
        <v>34587.002999999997</v>
      </c>
      <c r="R57" s="21">
        <f t="shared" si="7"/>
        <v>4.3145623123259035E-4</v>
      </c>
      <c r="U57" s="21"/>
      <c r="V57" s="21"/>
    </row>
    <row r="58" spans="1:22" x14ac:dyDescent="0.2">
      <c r="A58" s="73" t="s">
        <v>49</v>
      </c>
      <c r="B58" s="73"/>
      <c r="C58" s="74">
        <v>50334.502999999997</v>
      </c>
      <c r="D58" s="74">
        <v>7.0000000000000001E-3</v>
      </c>
      <c r="E58" s="21">
        <f t="shared" si="1"/>
        <v>2820.0279329880227</v>
      </c>
      <c r="F58" s="21">
        <f t="shared" si="2"/>
        <v>2820</v>
      </c>
      <c r="G58" s="21">
        <f t="shared" si="5"/>
        <v>5.7519999994838145E-2</v>
      </c>
      <c r="H58" s="21"/>
      <c r="I58" s="21">
        <f t="shared" si="6"/>
        <v>5.7519999994838145E-2</v>
      </c>
      <c r="J58" s="21"/>
      <c r="K58" s="21"/>
      <c r="L58" s="21"/>
      <c r="M58" s="21"/>
      <c r="N58" s="21"/>
      <c r="O58" s="21">
        <f t="shared" ca="1" si="8"/>
        <v>5.2389513619869932E-2</v>
      </c>
      <c r="P58" s="21">
        <f t="shared" si="3"/>
        <v>4.8238220405328755E-2</v>
      </c>
      <c r="Q58" s="22">
        <f t="shared" si="4"/>
        <v>35316.002999999997</v>
      </c>
      <c r="R58" s="21">
        <f t="shared" si="7"/>
        <v>8.6151432348233097E-5</v>
      </c>
      <c r="U58" s="21"/>
      <c r="V58" s="21"/>
    </row>
    <row r="59" spans="1:22" x14ac:dyDescent="0.2">
      <c r="A59" s="73" t="s">
        <v>50</v>
      </c>
      <c r="B59" s="73"/>
      <c r="C59" s="74">
        <v>51129.374000000003</v>
      </c>
      <c r="D59" s="74">
        <v>8.0000000000000002E-3</v>
      </c>
      <c r="E59" s="21">
        <f t="shared" si="1"/>
        <v>3206.0349240049864</v>
      </c>
      <c r="F59" s="21">
        <f t="shared" si="2"/>
        <v>3206</v>
      </c>
      <c r="G59" s="21">
        <f t="shared" si="5"/>
        <v>7.19160000080592E-2</v>
      </c>
      <c r="H59" s="21"/>
      <c r="I59" s="21">
        <f t="shared" si="6"/>
        <v>7.19160000080592E-2</v>
      </c>
      <c r="J59" s="21"/>
      <c r="K59" s="21"/>
      <c r="L59" s="21"/>
      <c r="M59" s="21"/>
      <c r="N59" s="21"/>
      <c r="O59" s="21">
        <f t="shared" ca="1" si="8"/>
        <v>6.0680357937078613E-2</v>
      </c>
      <c r="P59" s="21">
        <f t="shared" si="3"/>
        <v>5.812610601944334E-2</v>
      </c>
      <c r="Q59" s="22">
        <f t="shared" si="4"/>
        <v>36110.874000000003</v>
      </c>
      <c r="R59" s="21">
        <f t="shared" si="7"/>
        <v>1.9016117621726384E-4</v>
      </c>
      <c r="U59" s="21"/>
      <c r="V59" s="21"/>
    </row>
    <row r="60" spans="1:22" x14ac:dyDescent="0.2">
      <c r="A60" s="73" t="s">
        <v>51</v>
      </c>
      <c r="B60" s="73"/>
      <c r="C60" s="74">
        <v>51376.487999999998</v>
      </c>
      <c r="D60" s="74">
        <v>5.0000000000000001E-3</v>
      </c>
      <c r="E60" s="21">
        <f t="shared" si="1"/>
        <v>3326.0389643815547</v>
      </c>
      <c r="F60" s="21">
        <f t="shared" si="2"/>
        <v>3326</v>
      </c>
      <c r="G60" s="21">
        <f t="shared" si="5"/>
        <v>8.0236000001605134E-2</v>
      </c>
      <c r="H60" s="21"/>
      <c r="I60" s="21">
        <f t="shared" si="6"/>
        <v>8.0236000001605134E-2</v>
      </c>
      <c r="J60" s="21"/>
      <c r="K60" s="21"/>
      <c r="L60" s="21"/>
      <c r="M60" s="21"/>
      <c r="N60" s="21"/>
      <c r="O60" s="21">
        <f t="shared" ca="1" si="8"/>
        <v>6.3257822491651253E-2</v>
      </c>
      <c r="P60" s="21">
        <f t="shared" si="3"/>
        <v>6.1403449531286139E-2</v>
      </c>
      <c r="Q60" s="22">
        <f t="shared" si="4"/>
        <v>36357.987999999998</v>
      </c>
      <c r="R60" s="21">
        <f t="shared" si="7"/>
        <v>3.5466495721711225E-4</v>
      </c>
      <c r="S60" s="21"/>
      <c r="T60" s="21"/>
      <c r="U60" s="21"/>
      <c r="V60" s="21"/>
    </row>
    <row r="61" spans="1:22" x14ac:dyDescent="0.2">
      <c r="A61" s="94" t="s">
        <v>290</v>
      </c>
      <c r="B61" s="95" t="s">
        <v>93</v>
      </c>
      <c r="C61" s="24">
        <v>51757.447999999997</v>
      </c>
      <c r="D61" s="24" t="s">
        <v>141</v>
      </c>
      <c r="E61" s="21">
        <f t="shared" si="1"/>
        <v>3511.0415915975695</v>
      </c>
      <c r="F61" s="21">
        <f t="shared" si="2"/>
        <v>3511</v>
      </c>
      <c r="G61" s="21">
        <f t="shared" si="5"/>
        <v>8.5645999999542255E-2</v>
      </c>
      <c r="H61" s="21"/>
      <c r="I61" s="21">
        <f t="shared" si="6"/>
        <v>8.5645999999542255E-2</v>
      </c>
      <c r="J61" s="21"/>
      <c r="K61" s="21"/>
      <c r="L61" s="21"/>
      <c r="M61" s="21"/>
      <c r="O61" s="21">
        <f t="shared" ca="1" si="8"/>
        <v>6.7231413679950752E-2</v>
      </c>
      <c r="P61" s="21">
        <f t="shared" si="3"/>
        <v>6.6645023559756808E-2</v>
      </c>
      <c r="Q61" s="22">
        <f t="shared" si="4"/>
        <v>36738.947999999997</v>
      </c>
      <c r="R61" s="21">
        <f t="shared" si="7"/>
        <v>3.6103710566528163E-4</v>
      </c>
      <c r="S61" s="21"/>
      <c r="T61" s="21"/>
      <c r="U61" s="21"/>
      <c r="V61" s="21"/>
    </row>
    <row r="62" spans="1:22" x14ac:dyDescent="0.2">
      <c r="A62" s="94" t="s">
        <v>293</v>
      </c>
      <c r="B62" s="95" t="s">
        <v>93</v>
      </c>
      <c r="C62" s="24">
        <v>52204.294999999998</v>
      </c>
      <c r="D62" s="24" t="s">
        <v>141</v>
      </c>
      <c r="E62" s="21">
        <f t="shared" si="1"/>
        <v>3728.0404076506857</v>
      </c>
      <c r="F62" s="21">
        <f t="shared" si="2"/>
        <v>3728</v>
      </c>
      <c r="G62" s="21">
        <f t="shared" si="5"/>
        <v>8.3207999996375293E-2</v>
      </c>
      <c r="H62" s="21"/>
      <c r="I62" s="21">
        <f t="shared" si="6"/>
        <v>8.3207999996375293E-2</v>
      </c>
      <c r="J62" s="21"/>
      <c r="K62" s="21"/>
      <c r="L62" s="21"/>
      <c r="M62" s="21"/>
      <c r="O62" s="21">
        <f t="shared" ca="1" si="8"/>
        <v>7.1892328749469617E-2</v>
      </c>
      <c r="P62" s="21">
        <f t="shared" si="3"/>
        <v>7.3085449712634573E-2</v>
      </c>
      <c r="Q62" s="22">
        <f t="shared" si="4"/>
        <v>37185.794999999998</v>
      </c>
      <c r="R62" s="21">
        <f t="shared" si="7"/>
        <v>1.0246602424685931E-4</v>
      </c>
      <c r="S62" s="21"/>
      <c r="T62" s="21"/>
      <c r="U62" s="21"/>
      <c r="V62" s="21"/>
    </row>
    <row r="63" spans="1:22" x14ac:dyDescent="0.2">
      <c r="A63" s="75" t="s">
        <v>133</v>
      </c>
      <c r="B63" s="76" t="s">
        <v>93</v>
      </c>
      <c r="C63" s="75">
        <v>53283.313999999998</v>
      </c>
      <c r="D63" s="75">
        <v>7.0000000000000001E-3</v>
      </c>
      <c r="E63" s="21">
        <f t="shared" si="1"/>
        <v>4252.0359710064131</v>
      </c>
      <c r="F63" s="21">
        <f t="shared" si="2"/>
        <v>4252</v>
      </c>
      <c r="G63" s="21">
        <f t="shared" si="5"/>
        <v>7.4072000003070571E-2</v>
      </c>
      <c r="H63" s="21"/>
      <c r="I63" s="21">
        <f t="shared" si="6"/>
        <v>7.4072000003070571E-2</v>
      </c>
      <c r="J63" s="21"/>
      <c r="K63" s="21"/>
      <c r="L63" s="21"/>
      <c r="M63" s="21"/>
      <c r="O63" s="21">
        <f t="shared" ca="1" si="8"/>
        <v>8.3147257304436839E-2</v>
      </c>
      <c r="P63" s="21">
        <f t="shared" si="3"/>
        <v>8.9938053609627644E-2</v>
      </c>
      <c r="Q63" s="22">
        <f t="shared" si="4"/>
        <v>38264.813999999998</v>
      </c>
      <c r="R63" s="21">
        <f t="shared" si="7"/>
        <v>2.5173165704614269E-4</v>
      </c>
      <c r="S63" s="21"/>
      <c r="T63" s="21"/>
      <c r="U63" s="21"/>
      <c r="V63" s="21"/>
    </row>
    <row r="64" spans="1:22" x14ac:dyDescent="0.2">
      <c r="A64" s="70" t="s">
        <v>134</v>
      </c>
      <c r="B64" s="71" t="s">
        <v>93</v>
      </c>
      <c r="C64" s="72">
        <v>55451.682000000001</v>
      </c>
      <c r="D64" s="72">
        <v>0.01</v>
      </c>
      <c r="E64" s="21">
        <f t="shared" si="1"/>
        <v>5305.0435748785712</v>
      </c>
      <c r="F64" s="21">
        <f t="shared" si="2"/>
        <v>5305</v>
      </c>
      <c r="G64" s="21">
        <f t="shared" si="5"/>
        <v>8.9729999999690335E-2</v>
      </c>
      <c r="H64" s="21"/>
      <c r="I64" s="21">
        <f t="shared" si="6"/>
        <v>8.9729999999690335E-2</v>
      </c>
      <c r="J64" s="21"/>
      <c r="K64" s="21"/>
      <c r="L64" s="21"/>
      <c r="M64" s="21"/>
      <c r="O64" s="21">
        <f t="shared" ca="1" si="8"/>
        <v>0.1057645087708118</v>
      </c>
      <c r="P64" s="21">
        <f t="shared" si="3"/>
        <v>0.12936639792890978</v>
      </c>
      <c r="Q64" s="22">
        <f t="shared" si="4"/>
        <v>40433.182000000001</v>
      </c>
      <c r="R64" s="21">
        <f t="shared" si="7"/>
        <v>1.5710440408034311E-3</v>
      </c>
      <c r="S64" s="21"/>
      <c r="T64" s="21"/>
      <c r="U64" s="21"/>
      <c r="V64" s="21"/>
    </row>
    <row r="65" spans="1:22" x14ac:dyDescent="0.2">
      <c r="A65" s="21"/>
      <c r="B65" s="95"/>
      <c r="C65" s="24"/>
      <c r="D65" s="24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x14ac:dyDescent="0.2">
      <c r="A66" s="21"/>
      <c r="B66" s="21"/>
      <c r="C66" s="24"/>
      <c r="D66" s="24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x14ac:dyDescent="0.2">
      <c r="A67" s="21"/>
      <c r="B67" s="21"/>
      <c r="C67" s="24"/>
      <c r="D67" s="24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x14ac:dyDescent="0.2">
      <c r="A68" s="21"/>
      <c r="B68" s="21"/>
      <c r="C68" s="24"/>
      <c r="D68" s="24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x14ac:dyDescent="0.2">
      <c r="A69" s="21"/>
      <c r="B69" s="21"/>
      <c r="C69" s="24"/>
      <c r="D69" s="24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x14ac:dyDescent="0.2">
      <c r="A70" s="21"/>
      <c r="B70" s="21"/>
      <c r="C70" s="24"/>
      <c r="D70" s="24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21"/>
      <c r="B71" s="21"/>
      <c r="C71" s="24"/>
      <c r="D71" s="24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x14ac:dyDescent="0.2">
      <c r="A72" s="21"/>
      <c r="B72" s="21"/>
      <c r="C72" s="24"/>
      <c r="D72" s="24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x14ac:dyDescent="0.2">
      <c r="A73" s="21"/>
      <c r="B73" s="21"/>
      <c r="C73" s="24"/>
      <c r="D73" s="24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21"/>
      <c r="B74" s="21"/>
      <c r="C74" s="24"/>
      <c r="D74" s="24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x14ac:dyDescent="0.2">
      <c r="A75" s="21"/>
      <c r="B75" s="21"/>
      <c r="C75" s="24"/>
      <c r="D75" s="24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x14ac:dyDescent="0.2">
      <c r="A76" s="21"/>
      <c r="B76" s="21"/>
      <c r="C76" s="24"/>
      <c r="D76" s="24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x14ac:dyDescent="0.2">
      <c r="A77" s="21"/>
      <c r="B77" s="21"/>
      <c r="C77" s="24"/>
      <c r="D77" s="24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x14ac:dyDescent="0.2">
      <c r="A78" s="21"/>
      <c r="B78" s="21"/>
      <c r="C78" s="24"/>
      <c r="D78" s="24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x14ac:dyDescent="0.2">
      <c r="A79" s="21"/>
      <c r="B79" s="21"/>
      <c r="C79" s="24"/>
      <c r="D79" s="24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x14ac:dyDescent="0.2">
      <c r="A80" s="21"/>
      <c r="B80" s="21"/>
      <c r="C80" s="24"/>
      <c r="D80" s="24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x14ac:dyDescent="0.2">
      <c r="A81" s="21"/>
      <c r="B81" s="21"/>
      <c r="C81" s="24"/>
      <c r="D81" s="24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x14ac:dyDescent="0.2">
      <c r="A82" s="21"/>
      <c r="B82" s="21"/>
      <c r="C82" s="24"/>
      <c r="D82" s="24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x14ac:dyDescent="0.2">
      <c r="A83" s="21"/>
      <c r="B83" s="21"/>
      <c r="C83" s="24"/>
      <c r="D83" s="24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x14ac:dyDescent="0.2">
      <c r="A84" s="21"/>
      <c r="B84" s="21"/>
      <c r="C84" s="24"/>
      <c r="D84" s="24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x14ac:dyDescent="0.2">
      <c r="A85" s="21"/>
      <c r="B85" s="21"/>
      <c r="C85" s="24"/>
      <c r="D85" s="24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x14ac:dyDescent="0.2">
      <c r="A86" s="21"/>
      <c r="B86" s="21"/>
      <c r="C86" s="24"/>
      <c r="D86" s="24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x14ac:dyDescent="0.2">
      <c r="A87" s="21"/>
      <c r="B87" s="21"/>
      <c r="C87" s="24"/>
      <c r="D87" s="24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x14ac:dyDescent="0.2">
      <c r="A88" s="21"/>
      <c r="B88" s="21"/>
      <c r="C88" s="24"/>
      <c r="D88" s="24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x14ac:dyDescent="0.2">
      <c r="A89" s="21"/>
      <c r="B89" s="21"/>
      <c r="C89" s="24"/>
      <c r="D89" s="24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x14ac:dyDescent="0.2">
      <c r="A90" s="21"/>
      <c r="B90" s="21"/>
      <c r="C90" s="24"/>
      <c r="D90" s="24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x14ac:dyDescent="0.2">
      <c r="A91" s="21"/>
      <c r="B91" s="21"/>
      <c r="C91" s="24"/>
      <c r="D91" s="24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x14ac:dyDescent="0.2">
      <c r="A92" s="21"/>
      <c r="B92" s="21"/>
      <c r="C92" s="24"/>
      <c r="D92" s="24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x14ac:dyDescent="0.2">
      <c r="A93" s="21"/>
      <c r="B93" s="21"/>
      <c r="C93" s="24"/>
      <c r="D93" s="24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x14ac:dyDescent="0.2">
      <c r="A94" s="21"/>
      <c r="B94" s="21"/>
      <c r="C94" s="24"/>
      <c r="D94" s="24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x14ac:dyDescent="0.2">
      <c r="A95" s="21"/>
      <c r="B95" s="21"/>
      <c r="C95" s="24"/>
      <c r="D95" s="24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x14ac:dyDescent="0.2">
      <c r="A96" s="21"/>
      <c r="B96" s="21"/>
      <c r="C96" s="24"/>
      <c r="D96" s="24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x14ac:dyDescent="0.2">
      <c r="A97" s="21"/>
      <c r="B97" s="21"/>
      <c r="C97" s="24"/>
      <c r="D97" s="24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x14ac:dyDescent="0.2">
      <c r="A98" s="21"/>
      <c r="B98" s="21"/>
      <c r="C98" s="24"/>
      <c r="D98" s="24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x14ac:dyDescent="0.2">
      <c r="A99" s="21"/>
      <c r="B99" s="21"/>
      <c r="C99" s="24"/>
      <c r="D99" s="24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x14ac:dyDescent="0.2">
      <c r="A100" s="21"/>
      <c r="B100" s="21"/>
      <c r="C100" s="24"/>
      <c r="D100" s="24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x14ac:dyDescent="0.2">
      <c r="A101" s="21"/>
      <c r="B101" s="21"/>
      <c r="C101" s="24"/>
      <c r="D101" s="24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x14ac:dyDescent="0.2">
      <c r="A102" s="21"/>
      <c r="B102" s="21"/>
      <c r="C102" s="24"/>
      <c r="D102" s="24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x14ac:dyDescent="0.2">
      <c r="A103" s="21"/>
      <c r="B103" s="21"/>
      <c r="C103" s="24"/>
      <c r="D103" s="24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x14ac:dyDescent="0.2">
      <c r="A104" s="21"/>
      <c r="B104" s="21"/>
      <c r="C104" s="24"/>
      <c r="D104" s="24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x14ac:dyDescent="0.2">
      <c r="A105" s="21"/>
      <c r="B105" s="21"/>
      <c r="C105" s="24"/>
      <c r="D105" s="24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x14ac:dyDescent="0.2">
      <c r="A106" s="21"/>
      <c r="B106" s="21"/>
      <c r="C106" s="24"/>
      <c r="D106" s="24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x14ac:dyDescent="0.2">
      <c r="A107" s="21"/>
      <c r="B107" s="21"/>
      <c r="C107" s="24"/>
      <c r="D107" s="24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x14ac:dyDescent="0.2">
      <c r="A108" s="21"/>
      <c r="B108" s="21"/>
      <c r="C108" s="24"/>
      <c r="D108" s="24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x14ac:dyDescent="0.2">
      <c r="A109" s="21"/>
      <c r="B109" s="21"/>
      <c r="C109" s="24"/>
      <c r="D109" s="24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x14ac:dyDescent="0.2">
      <c r="A110" s="21"/>
      <c r="B110" s="21"/>
      <c r="C110" s="24"/>
      <c r="D110" s="24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x14ac:dyDescent="0.2">
      <c r="A111" s="21"/>
      <c r="B111" s="21"/>
      <c r="C111" s="24"/>
      <c r="D111" s="24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x14ac:dyDescent="0.2">
      <c r="A112" s="21"/>
      <c r="B112" s="21"/>
      <c r="C112" s="24"/>
      <c r="D112" s="24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x14ac:dyDescent="0.2">
      <c r="A113" s="21"/>
      <c r="B113" s="21"/>
      <c r="C113" s="24"/>
      <c r="D113" s="24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x14ac:dyDescent="0.2">
      <c r="A114" s="21"/>
      <c r="B114" s="21"/>
      <c r="C114" s="24"/>
      <c r="D114" s="24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x14ac:dyDescent="0.2">
      <c r="A115" s="21"/>
      <c r="B115" s="21"/>
      <c r="C115" s="24"/>
      <c r="D115" s="24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x14ac:dyDescent="0.2">
      <c r="A116" s="21"/>
      <c r="B116" s="21"/>
      <c r="C116" s="24"/>
      <c r="D116" s="24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x14ac:dyDescent="0.2">
      <c r="A117" s="21"/>
      <c r="B117" s="21"/>
      <c r="C117" s="24"/>
      <c r="D117" s="24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x14ac:dyDescent="0.2">
      <c r="A118" s="21"/>
      <c r="B118" s="21"/>
      <c r="C118" s="24"/>
      <c r="D118" s="24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x14ac:dyDescent="0.2">
      <c r="A119" s="21"/>
      <c r="B119" s="21"/>
      <c r="C119" s="24"/>
      <c r="D119" s="24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x14ac:dyDescent="0.2">
      <c r="A120" s="21"/>
      <c r="B120" s="21"/>
      <c r="C120" s="24"/>
      <c r="D120" s="24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x14ac:dyDescent="0.2">
      <c r="A121" s="21"/>
      <c r="B121" s="21"/>
      <c r="C121" s="24"/>
      <c r="D121" s="24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x14ac:dyDescent="0.2">
      <c r="A122" s="21"/>
      <c r="B122" s="21"/>
      <c r="C122" s="24"/>
      <c r="D122" s="24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x14ac:dyDescent="0.2">
      <c r="A123" s="21"/>
      <c r="B123" s="21"/>
      <c r="C123" s="24"/>
      <c r="D123" s="24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x14ac:dyDescent="0.2">
      <c r="A124" s="21"/>
      <c r="B124" s="21"/>
      <c r="C124" s="24"/>
      <c r="D124" s="24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x14ac:dyDescent="0.2">
      <c r="A125" s="21"/>
      <c r="B125" s="21"/>
      <c r="C125" s="24"/>
      <c r="D125" s="24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x14ac:dyDescent="0.2">
      <c r="A126" s="21"/>
      <c r="B126" s="21"/>
      <c r="C126" s="24"/>
      <c r="D126" s="24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x14ac:dyDescent="0.2">
      <c r="A127" s="21"/>
      <c r="B127" s="21"/>
      <c r="C127" s="24"/>
      <c r="D127" s="24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x14ac:dyDescent="0.2">
      <c r="A128" s="21"/>
      <c r="B128" s="21"/>
      <c r="C128" s="24"/>
      <c r="D128" s="24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x14ac:dyDescent="0.2">
      <c r="A129" s="21"/>
      <c r="B129" s="21"/>
      <c r="C129" s="24"/>
      <c r="D129" s="24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x14ac:dyDescent="0.2">
      <c r="A130" s="21"/>
      <c r="B130" s="21"/>
      <c r="C130" s="24"/>
      <c r="D130" s="24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x14ac:dyDescent="0.2">
      <c r="A131" s="21"/>
      <c r="B131" s="21"/>
      <c r="C131" s="24"/>
      <c r="D131" s="24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x14ac:dyDescent="0.2">
      <c r="A132" s="21"/>
      <c r="B132" s="21"/>
      <c r="C132" s="24"/>
      <c r="D132" s="24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x14ac:dyDescent="0.2">
      <c r="A133" s="21"/>
      <c r="B133" s="21"/>
      <c r="C133" s="24"/>
      <c r="D133" s="24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x14ac:dyDescent="0.2">
      <c r="A134" s="21"/>
      <c r="B134" s="21"/>
      <c r="C134" s="24"/>
      <c r="D134" s="24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x14ac:dyDescent="0.2">
      <c r="A135" s="21"/>
      <c r="B135" s="21"/>
      <c r="C135" s="24"/>
      <c r="D135" s="24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x14ac:dyDescent="0.2">
      <c r="A136" s="21"/>
      <c r="B136" s="21"/>
      <c r="C136" s="24"/>
      <c r="D136" s="24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x14ac:dyDescent="0.2">
      <c r="A137" s="21"/>
      <c r="B137" s="21"/>
      <c r="C137" s="24"/>
      <c r="D137" s="24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x14ac:dyDescent="0.2">
      <c r="A138" s="21"/>
      <c r="B138" s="21"/>
      <c r="C138" s="24"/>
      <c r="D138" s="24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x14ac:dyDescent="0.2">
      <c r="A139" s="21"/>
      <c r="B139" s="21"/>
      <c r="C139" s="24"/>
      <c r="D139" s="24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x14ac:dyDescent="0.2">
      <c r="A140" s="21"/>
      <c r="B140" s="21"/>
      <c r="C140" s="24"/>
      <c r="D140" s="24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x14ac:dyDescent="0.2">
      <c r="A141" s="21"/>
      <c r="B141" s="21"/>
      <c r="C141" s="24"/>
      <c r="D141" s="24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x14ac:dyDescent="0.2">
      <c r="A142" s="21"/>
      <c r="B142" s="21"/>
      <c r="C142" s="24"/>
      <c r="D142" s="24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x14ac:dyDescent="0.2">
      <c r="A143" s="21"/>
      <c r="B143" s="21"/>
      <c r="C143" s="24"/>
      <c r="D143" s="24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x14ac:dyDescent="0.2">
      <c r="A144" s="21"/>
      <c r="B144" s="21"/>
      <c r="C144" s="24"/>
      <c r="D144" s="24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x14ac:dyDescent="0.2">
      <c r="A145" s="21"/>
      <c r="B145" s="21"/>
      <c r="C145" s="24"/>
      <c r="D145" s="24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x14ac:dyDescent="0.2">
      <c r="A146" s="21"/>
      <c r="B146" s="21"/>
      <c r="C146" s="24"/>
      <c r="D146" s="24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x14ac:dyDescent="0.2">
      <c r="A147" s="21"/>
      <c r="B147" s="21"/>
      <c r="C147" s="24"/>
      <c r="D147" s="24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x14ac:dyDescent="0.2">
      <c r="A148" s="21"/>
      <c r="B148" s="21"/>
      <c r="C148" s="24"/>
      <c r="D148" s="24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x14ac:dyDescent="0.2">
      <c r="A149" s="21"/>
      <c r="B149" s="21"/>
      <c r="C149" s="24"/>
      <c r="D149" s="24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x14ac:dyDescent="0.2">
      <c r="A150" s="21"/>
      <c r="B150" s="21"/>
      <c r="C150" s="24"/>
      <c r="D150" s="24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x14ac:dyDescent="0.2">
      <c r="A151" s="21"/>
      <c r="B151" s="21"/>
      <c r="C151" s="24"/>
      <c r="D151" s="24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x14ac:dyDescent="0.2">
      <c r="A152" s="21"/>
      <c r="B152" s="21"/>
      <c r="C152" s="24"/>
      <c r="D152" s="24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x14ac:dyDescent="0.2">
      <c r="A153" s="21"/>
      <c r="B153" s="21"/>
      <c r="C153" s="24"/>
      <c r="D153" s="24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x14ac:dyDescent="0.2">
      <c r="A154" s="21"/>
      <c r="B154" s="21"/>
      <c r="C154" s="24"/>
      <c r="D154" s="24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x14ac:dyDescent="0.2">
      <c r="A155" s="21"/>
      <c r="B155" s="21"/>
      <c r="C155" s="24"/>
      <c r="D155" s="24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x14ac:dyDescent="0.2">
      <c r="A156" s="21"/>
      <c r="B156" s="21"/>
      <c r="C156" s="24"/>
      <c r="D156" s="24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x14ac:dyDescent="0.2">
      <c r="A157" s="21"/>
      <c r="B157" s="21"/>
      <c r="C157" s="24"/>
      <c r="D157" s="24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x14ac:dyDescent="0.2">
      <c r="A158" s="21"/>
      <c r="B158" s="21"/>
      <c r="C158" s="24"/>
      <c r="D158" s="24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x14ac:dyDescent="0.2">
      <c r="A159" s="21"/>
      <c r="B159" s="21"/>
      <c r="C159" s="24"/>
      <c r="D159" s="24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x14ac:dyDescent="0.2">
      <c r="A160" s="21"/>
      <c r="B160" s="21"/>
      <c r="C160" s="24"/>
      <c r="D160" s="24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x14ac:dyDescent="0.2">
      <c r="A161" s="21"/>
      <c r="B161" s="21"/>
      <c r="C161" s="24"/>
      <c r="D161" s="24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x14ac:dyDescent="0.2">
      <c r="A162" s="21"/>
      <c r="B162" s="21"/>
      <c r="C162" s="24"/>
      <c r="D162" s="24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x14ac:dyDescent="0.2">
      <c r="A163" s="21"/>
      <c r="B163" s="21"/>
      <c r="C163" s="24"/>
      <c r="D163" s="24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x14ac:dyDescent="0.2">
      <c r="A164" s="21"/>
      <c r="B164" s="21"/>
      <c r="C164" s="24"/>
      <c r="D164" s="24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x14ac:dyDescent="0.2">
      <c r="A165" s="21"/>
      <c r="B165" s="21"/>
      <c r="C165" s="24"/>
      <c r="D165" s="24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x14ac:dyDescent="0.2">
      <c r="A166" s="21"/>
      <c r="B166" s="21"/>
      <c r="C166" s="24"/>
      <c r="D166" s="24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x14ac:dyDescent="0.2">
      <c r="A167" s="21"/>
      <c r="B167" s="21"/>
      <c r="C167" s="24"/>
      <c r="D167" s="24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x14ac:dyDescent="0.2">
      <c r="A168" s="21"/>
      <c r="B168" s="21"/>
      <c r="C168" s="24"/>
      <c r="D168" s="24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x14ac:dyDescent="0.2">
      <c r="A169" s="21"/>
      <c r="B169" s="21"/>
      <c r="C169" s="24"/>
      <c r="D169" s="24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x14ac:dyDescent="0.2">
      <c r="A170" s="21"/>
      <c r="B170" s="21"/>
      <c r="C170" s="24"/>
      <c r="D170" s="24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x14ac:dyDescent="0.2">
      <c r="A171" s="21"/>
      <c r="B171" s="21"/>
      <c r="C171" s="24"/>
      <c r="D171" s="24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x14ac:dyDescent="0.2">
      <c r="A172" s="21"/>
      <c r="B172" s="21"/>
      <c r="C172" s="24"/>
      <c r="D172" s="24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x14ac:dyDescent="0.2">
      <c r="A173" s="21"/>
      <c r="B173" s="21"/>
      <c r="C173" s="24"/>
      <c r="D173" s="24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x14ac:dyDescent="0.2">
      <c r="A174" s="21"/>
      <c r="B174" s="21"/>
      <c r="C174" s="24"/>
      <c r="D174" s="24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x14ac:dyDescent="0.2">
      <c r="A175" s="21"/>
      <c r="B175" s="21"/>
      <c r="C175" s="24"/>
      <c r="D175" s="24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x14ac:dyDescent="0.2">
      <c r="A176" s="21"/>
      <c r="B176" s="21"/>
      <c r="C176" s="24"/>
      <c r="D176" s="24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x14ac:dyDescent="0.2">
      <c r="A177" s="21"/>
      <c r="B177" s="21"/>
      <c r="C177" s="24"/>
      <c r="D177" s="24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x14ac:dyDescent="0.2">
      <c r="A178" s="21"/>
      <c r="B178" s="21"/>
      <c r="C178" s="24"/>
      <c r="D178" s="24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x14ac:dyDescent="0.2">
      <c r="A179" s="21"/>
      <c r="B179" s="21"/>
      <c r="C179" s="24"/>
      <c r="D179" s="24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x14ac:dyDescent="0.2">
      <c r="A180" s="21"/>
      <c r="B180" s="21"/>
      <c r="C180" s="24"/>
      <c r="D180" s="24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x14ac:dyDescent="0.2">
      <c r="A181" s="21"/>
      <c r="B181" s="21"/>
      <c r="C181" s="24"/>
      <c r="D181" s="24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x14ac:dyDescent="0.2">
      <c r="A182" s="21"/>
      <c r="B182" s="21"/>
      <c r="C182" s="24"/>
      <c r="D182" s="24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x14ac:dyDescent="0.2">
      <c r="A183" s="21"/>
      <c r="B183" s="21"/>
      <c r="C183" s="24"/>
      <c r="D183" s="24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x14ac:dyDescent="0.2">
      <c r="A184" s="21"/>
      <c r="B184" s="21"/>
      <c r="C184" s="24"/>
      <c r="D184" s="24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x14ac:dyDescent="0.2">
      <c r="A185" s="21"/>
      <c r="B185" s="21"/>
      <c r="C185" s="24"/>
      <c r="D185" s="24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x14ac:dyDescent="0.2">
      <c r="A186" s="21"/>
      <c r="B186" s="21"/>
      <c r="C186" s="24"/>
      <c r="D186" s="24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x14ac:dyDescent="0.2">
      <c r="A187" s="21"/>
      <c r="B187" s="21"/>
      <c r="C187" s="24"/>
      <c r="D187" s="24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x14ac:dyDescent="0.2">
      <c r="A188" s="21"/>
      <c r="B188" s="21"/>
      <c r="C188" s="24"/>
      <c r="D188" s="24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x14ac:dyDescent="0.2">
      <c r="A189" s="21"/>
      <c r="B189" s="21"/>
      <c r="C189" s="24"/>
      <c r="D189" s="24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x14ac:dyDescent="0.2">
      <c r="A190" s="21"/>
      <c r="B190" s="21"/>
      <c r="C190" s="24"/>
      <c r="D190" s="24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x14ac:dyDescent="0.2">
      <c r="A191" s="21"/>
      <c r="B191" s="21"/>
      <c r="C191" s="24"/>
      <c r="D191" s="24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x14ac:dyDescent="0.2">
      <c r="A192" s="21"/>
      <c r="B192" s="21"/>
      <c r="C192" s="24"/>
      <c r="D192" s="24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x14ac:dyDescent="0.2">
      <c r="A193" s="21"/>
      <c r="B193" s="21"/>
      <c r="C193" s="24"/>
      <c r="D193" s="24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x14ac:dyDescent="0.2">
      <c r="A194" s="21"/>
      <c r="B194" s="21"/>
      <c r="C194" s="24"/>
      <c r="D194" s="24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x14ac:dyDescent="0.2">
      <c r="A195" s="21"/>
      <c r="B195" s="21"/>
      <c r="C195" s="24"/>
      <c r="D195" s="24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x14ac:dyDescent="0.2">
      <c r="A196" s="21"/>
      <c r="B196" s="21"/>
      <c r="C196" s="24"/>
      <c r="D196" s="24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x14ac:dyDescent="0.2">
      <c r="A197" s="21"/>
      <c r="B197" s="21"/>
      <c r="C197" s="24"/>
      <c r="D197" s="24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x14ac:dyDescent="0.2">
      <c r="A198" s="21"/>
      <c r="B198" s="21"/>
      <c r="C198" s="24"/>
      <c r="D198" s="24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x14ac:dyDescent="0.2">
      <c r="A199" s="21"/>
      <c r="B199" s="21"/>
      <c r="C199" s="24"/>
      <c r="D199" s="24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x14ac:dyDescent="0.2">
      <c r="A200" s="21"/>
      <c r="B200" s="21"/>
      <c r="C200" s="24"/>
      <c r="D200" s="24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x14ac:dyDescent="0.2">
      <c r="A201" s="21"/>
      <c r="B201" s="21"/>
      <c r="C201" s="24"/>
      <c r="D201" s="24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x14ac:dyDescent="0.2">
      <c r="A202" s="21"/>
      <c r="B202" s="21"/>
      <c r="C202" s="24"/>
      <c r="D202" s="24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x14ac:dyDescent="0.2">
      <c r="A203" s="21"/>
      <c r="B203" s="21"/>
      <c r="C203" s="24"/>
      <c r="D203" s="24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x14ac:dyDescent="0.2">
      <c r="A204" s="21"/>
      <c r="B204" s="21"/>
      <c r="C204" s="24"/>
      <c r="D204" s="24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x14ac:dyDescent="0.2">
      <c r="A205" s="21"/>
      <c r="B205" s="21"/>
      <c r="C205" s="24"/>
      <c r="D205" s="24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x14ac:dyDescent="0.2">
      <c r="A206" s="21"/>
      <c r="B206" s="21"/>
      <c r="C206" s="24"/>
      <c r="D206" s="24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x14ac:dyDescent="0.2">
      <c r="A207" s="21"/>
      <c r="B207" s="21"/>
      <c r="C207" s="24"/>
      <c r="D207" s="24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x14ac:dyDescent="0.2">
      <c r="A208" s="21"/>
      <c r="B208" s="21"/>
      <c r="C208" s="24"/>
      <c r="D208" s="24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x14ac:dyDescent="0.2">
      <c r="A209" s="21"/>
      <c r="B209" s="21"/>
      <c r="C209" s="24"/>
      <c r="D209" s="24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x14ac:dyDescent="0.2">
      <c r="A210" s="21"/>
      <c r="B210" s="21"/>
      <c r="C210" s="24"/>
      <c r="D210" s="24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x14ac:dyDescent="0.2">
      <c r="A211" s="21"/>
      <c r="B211" s="21"/>
      <c r="C211" s="24"/>
      <c r="D211" s="24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x14ac:dyDescent="0.2">
      <c r="A212" s="21"/>
      <c r="B212" s="21"/>
      <c r="C212" s="24"/>
      <c r="D212" s="24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x14ac:dyDescent="0.2">
      <c r="A213" s="21"/>
      <c r="B213" s="21"/>
      <c r="C213" s="24"/>
      <c r="D213" s="24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x14ac:dyDescent="0.2">
      <c r="A214" s="21"/>
      <c r="B214" s="21"/>
      <c r="C214" s="24"/>
      <c r="D214" s="24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x14ac:dyDescent="0.2">
      <c r="A215" s="21"/>
      <c r="B215" s="21"/>
      <c r="C215" s="24"/>
      <c r="D215" s="24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x14ac:dyDescent="0.2">
      <c r="A216" s="21"/>
      <c r="B216" s="21"/>
      <c r="C216" s="24"/>
      <c r="D216" s="24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x14ac:dyDescent="0.2">
      <c r="A217" s="21"/>
      <c r="B217" s="21"/>
      <c r="C217" s="24"/>
      <c r="D217" s="24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x14ac:dyDescent="0.2">
      <c r="A218" s="21"/>
      <c r="B218" s="21"/>
      <c r="C218" s="24"/>
      <c r="D218" s="24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x14ac:dyDescent="0.2">
      <c r="A219" s="21"/>
      <c r="B219" s="21"/>
      <c r="C219" s="24"/>
      <c r="D219" s="24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x14ac:dyDescent="0.2">
      <c r="A220" s="21"/>
      <c r="B220" s="21"/>
      <c r="C220" s="24"/>
      <c r="D220" s="24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x14ac:dyDescent="0.2">
      <c r="A221" s="21"/>
      <c r="B221" s="21"/>
      <c r="C221" s="24"/>
      <c r="D221" s="24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x14ac:dyDescent="0.2">
      <c r="A222" s="21"/>
      <c r="B222" s="21"/>
      <c r="C222" s="24"/>
      <c r="D222" s="24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x14ac:dyDescent="0.2">
      <c r="A223" s="21"/>
      <c r="B223" s="21"/>
      <c r="C223" s="24"/>
      <c r="D223" s="24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x14ac:dyDescent="0.2">
      <c r="A224" s="21"/>
      <c r="B224" s="21"/>
      <c r="C224" s="24"/>
      <c r="D224" s="24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x14ac:dyDescent="0.2">
      <c r="A225" s="21"/>
      <c r="B225" s="21"/>
      <c r="C225" s="24"/>
      <c r="D225" s="24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x14ac:dyDescent="0.2">
      <c r="A226" s="21"/>
      <c r="B226" s="21"/>
      <c r="C226" s="24"/>
      <c r="D226" s="24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x14ac:dyDescent="0.2">
      <c r="A227" s="21"/>
      <c r="B227" s="21"/>
      <c r="C227" s="24"/>
      <c r="D227" s="24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x14ac:dyDescent="0.2">
      <c r="A228" s="21"/>
      <c r="B228" s="21"/>
      <c r="C228" s="24"/>
      <c r="D228" s="24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x14ac:dyDescent="0.2">
      <c r="A229" s="21"/>
      <c r="B229" s="21"/>
      <c r="C229" s="24"/>
      <c r="D229" s="24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x14ac:dyDescent="0.2">
      <c r="A230" s="21"/>
      <c r="B230" s="21"/>
      <c r="C230" s="24"/>
      <c r="D230" s="24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x14ac:dyDescent="0.2">
      <c r="A231" s="21"/>
      <c r="B231" s="21"/>
      <c r="C231" s="24"/>
      <c r="D231" s="24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x14ac:dyDescent="0.2">
      <c r="A232" s="21"/>
      <c r="B232" s="21"/>
      <c r="C232" s="24"/>
      <c r="D232" s="24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x14ac:dyDescent="0.2">
      <c r="A233" s="21"/>
      <c r="B233" s="21"/>
      <c r="C233" s="24"/>
      <c r="D233" s="24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x14ac:dyDescent="0.2">
      <c r="A234" s="21"/>
      <c r="B234" s="21"/>
      <c r="C234" s="24"/>
      <c r="D234" s="24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x14ac:dyDescent="0.2">
      <c r="A235" s="21"/>
      <c r="B235" s="21"/>
      <c r="C235" s="24"/>
      <c r="D235" s="24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x14ac:dyDescent="0.2">
      <c r="A236" s="21"/>
      <c r="B236" s="21"/>
      <c r="C236" s="24"/>
      <c r="D236" s="24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x14ac:dyDescent="0.2">
      <c r="A237" s="21"/>
      <c r="B237" s="21"/>
      <c r="C237" s="24"/>
      <c r="D237" s="24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x14ac:dyDescent="0.2">
      <c r="A238" s="21"/>
      <c r="B238" s="21"/>
      <c r="C238" s="24"/>
      <c r="D238" s="24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x14ac:dyDescent="0.2">
      <c r="A239" s="21"/>
      <c r="B239" s="21"/>
      <c r="C239" s="24"/>
      <c r="D239" s="24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x14ac:dyDescent="0.2">
      <c r="A240" s="21"/>
      <c r="B240" s="21"/>
      <c r="C240" s="24"/>
      <c r="D240" s="24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x14ac:dyDescent="0.2">
      <c r="A241" s="21"/>
      <c r="B241" s="21"/>
      <c r="C241" s="24"/>
      <c r="D241" s="24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x14ac:dyDescent="0.2">
      <c r="A242" s="21"/>
      <c r="B242" s="21"/>
      <c r="C242" s="24"/>
      <c r="D242" s="24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x14ac:dyDescent="0.2">
      <c r="A243" s="21"/>
      <c r="B243" s="21"/>
      <c r="C243" s="24"/>
      <c r="D243" s="24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x14ac:dyDescent="0.2">
      <c r="A244" s="21"/>
      <c r="B244" s="21"/>
      <c r="C244" s="24"/>
      <c r="D244" s="24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x14ac:dyDescent="0.2">
      <c r="A245" s="21"/>
      <c r="B245" s="21"/>
      <c r="C245" s="24"/>
      <c r="D245" s="24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x14ac:dyDescent="0.2">
      <c r="A246" s="21"/>
      <c r="B246" s="21"/>
      <c r="C246" s="24"/>
      <c r="D246" s="24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x14ac:dyDescent="0.2">
      <c r="A247" s="21"/>
      <c r="B247" s="21"/>
      <c r="C247" s="24"/>
      <c r="D247" s="24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x14ac:dyDescent="0.2">
      <c r="A248" s="21"/>
      <c r="B248" s="21"/>
      <c r="C248" s="24"/>
      <c r="D248" s="24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x14ac:dyDescent="0.2">
      <c r="A249" s="21"/>
      <c r="B249" s="21"/>
      <c r="C249" s="24"/>
      <c r="D249" s="24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x14ac:dyDescent="0.2">
      <c r="A250" s="21"/>
      <c r="B250" s="21"/>
      <c r="C250" s="24"/>
      <c r="D250" s="24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x14ac:dyDescent="0.2">
      <c r="A251" s="21"/>
      <c r="B251" s="21"/>
      <c r="C251" s="24"/>
      <c r="D251" s="24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x14ac:dyDescent="0.2">
      <c r="A252" s="21"/>
      <c r="B252" s="21"/>
      <c r="C252" s="24"/>
      <c r="D252" s="24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x14ac:dyDescent="0.2">
      <c r="A253" s="21"/>
      <c r="B253" s="21"/>
      <c r="C253" s="24"/>
      <c r="D253" s="24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x14ac:dyDescent="0.2">
      <c r="A254" s="21"/>
      <c r="B254" s="21"/>
      <c r="C254" s="24"/>
      <c r="D254" s="24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x14ac:dyDescent="0.2">
      <c r="A255" s="21"/>
      <c r="B255" s="21"/>
      <c r="C255" s="24"/>
      <c r="D255" s="24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x14ac:dyDescent="0.2">
      <c r="A256" s="21"/>
      <c r="B256" s="21"/>
      <c r="C256" s="24"/>
      <c r="D256" s="24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x14ac:dyDescent="0.2">
      <c r="A257" s="21"/>
      <c r="B257" s="21"/>
      <c r="C257" s="24"/>
      <c r="D257" s="24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x14ac:dyDescent="0.2">
      <c r="A258" s="21"/>
      <c r="B258" s="21"/>
      <c r="C258" s="24"/>
      <c r="D258" s="24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x14ac:dyDescent="0.2">
      <c r="A259" s="21"/>
      <c r="B259" s="21"/>
      <c r="C259" s="24"/>
      <c r="D259" s="24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x14ac:dyDescent="0.2">
      <c r="A260" s="21"/>
      <c r="B260" s="21"/>
      <c r="C260" s="24"/>
      <c r="D260" s="24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x14ac:dyDescent="0.2">
      <c r="A261" s="21"/>
      <c r="B261" s="21"/>
      <c r="C261" s="24"/>
      <c r="D261" s="24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x14ac:dyDescent="0.2">
      <c r="A262" s="21"/>
      <c r="B262" s="21"/>
      <c r="C262" s="24"/>
      <c r="D262" s="24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x14ac:dyDescent="0.2">
      <c r="A263" s="21"/>
      <c r="B263" s="21"/>
      <c r="C263" s="24"/>
      <c r="D263" s="24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x14ac:dyDescent="0.2">
      <c r="A264" s="21"/>
      <c r="B264" s="21"/>
      <c r="C264" s="24"/>
      <c r="D264" s="24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x14ac:dyDescent="0.2">
      <c r="A265" s="21"/>
      <c r="B265" s="21"/>
      <c r="C265" s="24"/>
      <c r="D265" s="24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x14ac:dyDescent="0.2">
      <c r="A266" s="21"/>
      <c r="B266" s="21"/>
      <c r="C266" s="24"/>
      <c r="D266" s="24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x14ac:dyDescent="0.2">
      <c r="A267" s="21"/>
      <c r="B267" s="21"/>
      <c r="C267" s="24"/>
      <c r="D267" s="24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x14ac:dyDescent="0.2">
      <c r="A268" s="21"/>
      <c r="B268" s="21"/>
      <c r="C268" s="24"/>
      <c r="D268" s="24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x14ac:dyDescent="0.2">
      <c r="A269" s="21"/>
      <c r="B269" s="21"/>
      <c r="C269" s="24"/>
      <c r="D269" s="24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x14ac:dyDescent="0.2">
      <c r="A270" s="21"/>
      <c r="B270" s="21"/>
      <c r="C270" s="24"/>
      <c r="D270" s="24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x14ac:dyDescent="0.2">
      <c r="A271" s="21"/>
      <c r="B271" s="21"/>
      <c r="C271" s="24"/>
      <c r="D271" s="24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x14ac:dyDescent="0.2">
      <c r="A272" s="21"/>
      <c r="B272" s="21"/>
      <c r="C272" s="24"/>
      <c r="D272" s="24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x14ac:dyDescent="0.2">
      <c r="A273" s="21"/>
      <c r="B273" s="21"/>
      <c r="C273" s="24"/>
      <c r="D273" s="24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x14ac:dyDescent="0.2">
      <c r="A274" s="21"/>
      <c r="B274" s="21"/>
      <c r="C274" s="24"/>
      <c r="D274" s="24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x14ac:dyDescent="0.2">
      <c r="A275" s="21"/>
      <c r="B275" s="21"/>
      <c r="C275" s="24"/>
      <c r="D275" s="24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x14ac:dyDescent="0.2">
      <c r="A276" s="21"/>
      <c r="B276" s="21"/>
      <c r="C276" s="24"/>
      <c r="D276" s="24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x14ac:dyDescent="0.2">
      <c r="A277" s="21"/>
      <c r="B277" s="21"/>
      <c r="C277" s="24"/>
      <c r="D277" s="24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x14ac:dyDescent="0.2">
      <c r="A278" s="21"/>
      <c r="B278" s="21"/>
      <c r="C278" s="24"/>
      <c r="D278" s="24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x14ac:dyDescent="0.2">
      <c r="A279" s="21"/>
      <c r="B279" s="21"/>
      <c r="C279" s="24"/>
      <c r="D279" s="24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x14ac:dyDescent="0.2">
      <c r="A280" s="21"/>
      <c r="B280" s="21"/>
      <c r="C280" s="24"/>
      <c r="D280" s="24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x14ac:dyDescent="0.2">
      <c r="A281" s="21"/>
      <c r="B281" s="21"/>
      <c r="C281" s="24"/>
      <c r="D281" s="24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x14ac:dyDescent="0.2">
      <c r="A282" s="21"/>
      <c r="B282" s="21"/>
      <c r="C282" s="24"/>
      <c r="D282" s="24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x14ac:dyDescent="0.2">
      <c r="A283" s="21"/>
      <c r="B283" s="21"/>
      <c r="C283" s="24"/>
      <c r="D283" s="24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x14ac:dyDescent="0.2">
      <c r="A284" s="21"/>
      <c r="B284" s="21"/>
      <c r="C284" s="24"/>
      <c r="D284" s="24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x14ac:dyDescent="0.2">
      <c r="A285" s="21"/>
      <c r="B285" s="21"/>
      <c r="C285" s="24"/>
      <c r="D285" s="24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x14ac:dyDescent="0.2">
      <c r="A286" s="21"/>
      <c r="B286" s="21"/>
      <c r="C286" s="24"/>
      <c r="D286" s="24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x14ac:dyDescent="0.2">
      <c r="A287" s="21"/>
      <c r="B287" s="21"/>
      <c r="C287" s="24"/>
      <c r="D287" s="24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x14ac:dyDescent="0.2">
      <c r="A288" s="21"/>
      <c r="B288" s="21"/>
      <c r="C288" s="24"/>
      <c r="D288" s="24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x14ac:dyDescent="0.2">
      <c r="A289" s="21"/>
      <c r="B289" s="21"/>
      <c r="C289" s="24"/>
      <c r="D289" s="24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x14ac:dyDescent="0.2">
      <c r="A290" s="21"/>
      <c r="B290" s="21"/>
      <c r="C290" s="24"/>
      <c r="D290" s="24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x14ac:dyDescent="0.2">
      <c r="A291" s="21"/>
      <c r="B291" s="21"/>
      <c r="C291" s="24"/>
      <c r="D291" s="24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x14ac:dyDescent="0.2">
      <c r="A292" s="21"/>
      <c r="B292" s="21"/>
      <c r="C292" s="24"/>
      <c r="D292" s="24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x14ac:dyDescent="0.2">
      <c r="A293" s="21"/>
      <c r="B293" s="21"/>
      <c r="C293" s="24"/>
      <c r="D293" s="24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x14ac:dyDescent="0.2">
      <c r="A294" s="21"/>
      <c r="B294" s="21"/>
      <c r="C294" s="24"/>
      <c r="D294" s="24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x14ac:dyDescent="0.2">
      <c r="A295" s="21"/>
      <c r="B295" s="21"/>
      <c r="C295" s="24"/>
      <c r="D295" s="24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x14ac:dyDescent="0.2">
      <c r="A296" s="21"/>
      <c r="B296" s="21"/>
      <c r="C296" s="24"/>
      <c r="D296" s="24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x14ac:dyDescent="0.2">
      <c r="A297" s="21"/>
      <c r="B297" s="21"/>
      <c r="C297" s="24"/>
      <c r="D297" s="24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x14ac:dyDescent="0.2">
      <c r="A298" s="21"/>
      <c r="B298" s="21"/>
      <c r="C298" s="24"/>
      <c r="D298" s="24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x14ac:dyDescent="0.2">
      <c r="A299" s="21"/>
      <c r="B299" s="21"/>
      <c r="C299" s="24"/>
      <c r="D299" s="24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x14ac:dyDescent="0.2">
      <c r="A300" s="21"/>
      <c r="B300" s="21"/>
      <c r="C300" s="24"/>
      <c r="D300" s="24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x14ac:dyDescent="0.2">
      <c r="C301" s="25"/>
      <c r="D301" s="25"/>
    </row>
    <row r="302" spans="1:22" x14ac:dyDescent="0.2">
      <c r="C302" s="25"/>
      <c r="D302" s="25"/>
    </row>
    <row r="303" spans="1:22" x14ac:dyDescent="0.2">
      <c r="C303" s="25"/>
      <c r="D303" s="25"/>
    </row>
    <row r="304" spans="1:22" x14ac:dyDescent="0.2">
      <c r="C304" s="25"/>
      <c r="D304" s="25"/>
    </row>
    <row r="305" spans="3:4" x14ac:dyDescent="0.2">
      <c r="C305" s="25"/>
      <c r="D305" s="25"/>
    </row>
    <row r="306" spans="3:4" x14ac:dyDescent="0.2">
      <c r="C306" s="25"/>
      <c r="D306" s="25"/>
    </row>
    <row r="307" spans="3:4" x14ac:dyDescent="0.2">
      <c r="C307" s="25"/>
      <c r="D307" s="2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1"/>
  <sheetViews>
    <sheetView workbookViewId="0"/>
  </sheetViews>
  <sheetFormatPr defaultRowHeight="12.75" x14ac:dyDescent="0.2"/>
  <sheetData>
    <row r="1" spans="1:19" ht="18" x14ac:dyDescent="0.2">
      <c r="A1" s="26" t="s">
        <v>56</v>
      </c>
      <c r="B1" s="27"/>
      <c r="C1" s="27"/>
      <c r="D1" s="28" t="s">
        <v>57</v>
      </c>
      <c r="E1" s="27"/>
      <c r="F1" s="27"/>
      <c r="G1" s="27"/>
      <c r="H1" s="27"/>
      <c r="K1" s="29" t="s">
        <v>58</v>
      </c>
      <c r="L1" s="27" t="s">
        <v>59</v>
      </c>
      <c r="M1" s="27">
        <f ca="1">F18*H18-G18*G18</f>
        <v>1.9667526122031175E-2</v>
      </c>
      <c r="N1" s="27"/>
      <c r="O1" s="27"/>
      <c r="P1" s="27"/>
      <c r="Q1" s="27"/>
      <c r="R1" s="27">
        <v>1</v>
      </c>
      <c r="S1" s="27" t="s">
        <v>60</v>
      </c>
    </row>
    <row r="2" spans="1:19" x14ac:dyDescent="0.2">
      <c r="A2" s="27"/>
      <c r="B2" s="27"/>
      <c r="C2" s="27"/>
      <c r="D2" s="27"/>
      <c r="E2" s="27"/>
      <c r="F2" s="27"/>
      <c r="G2" s="27"/>
      <c r="H2" s="27"/>
      <c r="K2" s="29" t="s">
        <v>61</v>
      </c>
      <c r="L2" s="27" t="s">
        <v>62</v>
      </c>
      <c r="M2" s="27">
        <f ca="1">+D18*H18-F18*G18</f>
        <v>8.8412384097343033E-3</v>
      </c>
      <c r="N2" s="27"/>
      <c r="O2" s="27"/>
      <c r="P2" s="27"/>
      <c r="Q2" s="27"/>
      <c r="R2" s="27">
        <v>2</v>
      </c>
      <c r="S2" s="27" t="s">
        <v>26</v>
      </c>
    </row>
    <row r="3" spans="1:19" ht="13.5" thickBot="1" x14ac:dyDescent="0.25">
      <c r="A3" s="27" t="s">
        <v>63</v>
      </c>
      <c r="B3" s="27" t="s">
        <v>64</v>
      </c>
      <c r="C3" s="27"/>
      <c r="D3" s="27"/>
      <c r="E3" s="30" t="s">
        <v>65</v>
      </c>
      <c r="F3" s="30" t="s">
        <v>66</v>
      </c>
      <c r="G3" s="30" t="s">
        <v>67</v>
      </c>
      <c r="H3" s="30" t="s">
        <v>68</v>
      </c>
      <c r="K3" s="29" t="s">
        <v>69</v>
      </c>
      <c r="L3" s="27" t="s">
        <v>70</v>
      </c>
      <c r="M3" s="27">
        <f ca="1">+D18*G18-F18*F18</f>
        <v>-0.25084270440485668</v>
      </c>
      <c r="N3" s="27"/>
      <c r="O3" s="27"/>
      <c r="P3" s="27"/>
      <c r="Q3" s="27"/>
      <c r="R3" s="27">
        <v>3</v>
      </c>
      <c r="S3" s="27" t="s">
        <v>71</v>
      </c>
    </row>
    <row r="4" spans="1:19" x14ac:dyDescent="0.2">
      <c r="A4" s="27" t="s">
        <v>72</v>
      </c>
      <c r="B4" s="27" t="s">
        <v>73</v>
      </c>
      <c r="C4" s="27"/>
      <c r="D4" s="31" t="s">
        <v>74</v>
      </c>
      <c r="E4" s="32">
        <f ca="1">(E18*M1-I18*M2+J18*M3)/M7</f>
        <v>6.2839358801876849E-3</v>
      </c>
      <c r="F4" s="33">
        <f ca="1">+E7/M7*M18</f>
        <v>1.8690988533409149E-3</v>
      </c>
      <c r="G4" s="34">
        <f>+B18</f>
        <v>1</v>
      </c>
      <c r="H4" s="35">
        <f ca="1">ABS(F4/E4)</f>
        <v>0.29744079013185121</v>
      </c>
      <c r="K4" s="29" t="s">
        <v>75</v>
      </c>
      <c r="L4" s="27" t="s">
        <v>76</v>
      </c>
      <c r="M4" s="27">
        <f ca="1">+D17*H18-F18*F18</f>
        <v>1.1957818870040646</v>
      </c>
      <c r="N4" s="27"/>
      <c r="O4" s="27"/>
      <c r="P4" s="27"/>
      <c r="Q4" s="27"/>
      <c r="R4" s="27">
        <v>4</v>
      </c>
      <c r="S4" s="27" t="s">
        <v>77</v>
      </c>
    </row>
    <row r="5" spans="1:19" x14ac:dyDescent="0.2">
      <c r="A5" s="27" t="s">
        <v>78</v>
      </c>
      <c r="B5" s="36">
        <v>40323</v>
      </c>
      <c r="C5" s="27"/>
      <c r="D5" s="37" t="s">
        <v>79</v>
      </c>
      <c r="E5" s="38">
        <f ca="1">+(-E18*M2+I18*M4-J18*M5)/M7</f>
        <v>5.4670884102318906E-2</v>
      </c>
      <c r="F5" s="39">
        <f ca="1">N18*E7/M7</f>
        <v>1.4574155151769705E-2</v>
      </c>
      <c r="G5" s="40">
        <f>+B18/A18</f>
        <v>1E-4</v>
      </c>
      <c r="H5" s="35">
        <f ca="1">ABS(F5/E5)</f>
        <v>0.26657983295996363</v>
      </c>
      <c r="K5" s="29" t="s">
        <v>80</v>
      </c>
      <c r="L5" s="27" t="s">
        <v>81</v>
      </c>
      <c r="M5" s="27">
        <f ca="1">+D17*G18-D18*F18</f>
        <v>2.629196692020999</v>
      </c>
      <c r="N5" s="27"/>
      <c r="O5" s="27"/>
      <c r="P5" s="27"/>
      <c r="Q5" s="27"/>
      <c r="R5" s="27">
        <v>5</v>
      </c>
      <c r="S5" s="27" t="s">
        <v>82</v>
      </c>
    </row>
    <row r="6" spans="1:19" ht="13.5" thickBot="1" x14ac:dyDescent="0.25">
      <c r="A6" s="27"/>
      <c r="B6" s="27"/>
      <c r="D6" s="41" t="s">
        <v>83</v>
      </c>
      <c r="E6" s="42">
        <f ca="1">+(E18*M3-I18*M5+J18*M6)/M7</f>
        <v>0.39376727676471251</v>
      </c>
      <c r="F6" s="43">
        <f ca="1">O18*E7/M7</f>
        <v>5.9053278016627658E-2</v>
      </c>
      <c r="G6" s="44">
        <f>+B18/A18^2</f>
        <v>1E-8</v>
      </c>
      <c r="H6" s="35">
        <f ca="1">ABS(F6/E6)</f>
        <v>0.14996999878157402</v>
      </c>
      <c r="K6" s="45" t="s">
        <v>84</v>
      </c>
      <c r="L6" s="46" t="s">
        <v>85</v>
      </c>
      <c r="M6" s="46">
        <f ca="1">+D17*F18-D18*D18</f>
        <v>19.632391850000001</v>
      </c>
      <c r="N6" s="27"/>
      <c r="O6" s="27"/>
      <c r="P6" s="27"/>
      <c r="Q6" s="27"/>
      <c r="R6" s="27">
        <v>6</v>
      </c>
      <c r="S6" s="27" t="s">
        <v>86</v>
      </c>
    </row>
    <row r="7" spans="1:19" x14ac:dyDescent="0.2">
      <c r="B7" s="27"/>
      <c r="C7" s="27"/>
      <c r="D7" s="47" t="s">
        <v>87</v>
      </c>
      <c r="E7" s="48">
        <f ca="1">SQRT(L18/(D17-3))</f>
        <v>9.3023456170124377E-3</v>
      </c>
      <c r="F7" s="27"/>
      <c r="G7" s="49" t="e">
        <f>+#REF!</f>
        <v>#REF!</v>
      </c>
      <c r="H7" s="27"/>
      <c r="K7" s="29" t="s">
        <v>88</v>
      </c>
      <c r="L7" s="50" t="s">
        <v>89</v>
      </c>
      <c r="M7" s="27">
        <f ca="1">+D17*M1-D18*M2+F18*M3</f>
        <v>0.48715833316064844</v>
      </c>
      <c r="N7" s="27"/>
      <c r="O7" s="27"/>
      <c r="P7" s="27"/>
      <c r="Q7" s="27"/>
      <c r="R7" s="27">
        <v>7</v>
      </c>
      <c r="S7" s="27" t="s">
        <v>90</v>
      </c>
    </row>
    <row r="8" spans="1:19" x14ac:dyDescent="0.2">
      <c r="B8" s="27"/>
      <c r="C8" s="27"/>
      <c r="D8" s="47" t="s">
        <v>91</v>
      </c>
      <c r="E8" s="27"/>
      <c r="F8" s="51">
        <f ca="1">CORREL(INDIRECT(E12):INDIRECT(E13),INDIRECT(K12):INDIRECT(K13))</f>
        <v>0.89254643773571662</v>
      </c>
      <c r="G8" s="48"/>
      <c r="H8" s="27"/>
      <c r="I8" s="49"/>
      <c r="J8" s="27"/>
      <c r="K8" s="27"/>
      <c r="L8" s="50"/>
      <c r="M8" s="27"/>
      <c r="N8" s="27"/>
      <c r="O8" s="27"/>
      <c r="P8" s="27"/>
      <c r="Q8" s="27"/>
      <c r="R8" s="27">
        <v>8</v>
      </c>
      <c r="S8" s="27" t="s">
        <v>92</v>
      </c>
    </row>
    <row r="9" spans="1:19" x14ac:dyDescent="0.2">
      <c r="A9" s="27"/>
      <c r="B9" s="27"/>
      <c r="C9" s="27"/>
      <c r="D9" s="27"/>
      <c r="E9" s="52">
        <f ca="1">E6*G6</f>
        <v>3.9376727676471251E-9</v>
      </c>
      <c r="F9" s="53">
        <f ca="1">H6</f>
        <v>0.14996999878157402</v>
      </c>
      <c r="G9" s="54">
        <f ca="1">F8</f>
        <v>0.89254643773571662</v>
      </c>
      <c r="I9" s="49"/>
      <c r="J9" s="27"/>
      <c r="K9" s="27"/>
      <c r="L9" s="50"/>
      <c r="M9" s="27"/>
      <c r="N9" s="27"/>
      <c r="O9" s="27"/>
      <c r="P9" s="27"/>
      <c r="Q9" s="27"/>
      <c r="R9" s="27">
        <v>9</v>
      </c>
      <c r="S9" s="27" t="s">
        <v>93</v>
      </c>
    </row>
    <row r="10" spans="1:19" x14ac:dyDescent="0.2">
      <c r="A10" s="55"/>
      <c r="B10" s="5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>
        <v>10</v>
      </c>
      <c r="S10" s="27" t="s">
        <v>94</v>
      </c>
    </row>
    <row r="11" spans="1:19" x14ac:dyDescent="0.2">
      <c r="A11" s="55"/>
      <c r="B11" s="5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>
        <v>11</v>
      </c>
      <c r="S11" s="27" t="s">
        <v>37</v>
      </c>
    </row>
    <row r="12" spans="1:19" x14ac:dyDescent="0.2">
      <c r="A12" s="56">
        <v>21</v>
      </c>
      <c r="B12" s="27" t="s">
        <v>95</v>
      </c>
      <c r="C12" s="57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27"/>
      <c r="Q12" s="27"/>
      <c r="R12" s="27">
        <v>12</v>
      </c>
      <c r="S12" s="27" t="s">
        <v>96</v>
      </c>
    </row>
    <row r="13" spans="1:19" x14ac:dyDescent="0.2">
      <c r="A13" s="56">
        <f>20+COUNT(A21:A1448)</f>
        <v>54</v>
      </c>
      <c r="B13" s="27" t="s">
        <v>97</v>
      </c>
      <c r="C13" s="57">
        <f>A13</f>
        <v>54</v>
      </c>
      <c r="D13" s="5" t="str">
        <f>D$15&amp;$C13</f>
        <v>D54</v>
      </c>
      <c r="E13" s="5" t="str">
        <f t="shared" ref="E13:O13" si="1">E$15&amp;$C13</f>
        <v>E54</v>
      </c>
      <c r="F13" s="5" t="str">
        <f t="shared" si="1"/>
        <v>F54</v>
      </c>
      <c r="G13" s="5" t="str">
        <f t="shared" si="1"/>
        <v>G54</v>
      </c>
      <c r="H13" s="5" t="str">
        <f t="shared" si="1"/>
        <v>H54</v>
      </c>
      <c r="I13" s="5" t="str">
        <f t="shared" si="1"/>
        <v>I54</v>
      </c>
      <c r="J13" s="5" t="str">
        <f t="shared" si="1"/>
        <v>J54</v>
      </c>
      <c r="K13" s="5" t="str">
        <f t="shared" si="1"/>
        <v>K54</v>
      </c>
      <c r="L13" s="5" t="str">
        <f t="shared" si="1"/>
        <v>L54</v>
      </c>
      <c r="M13" s="5" t="str">
        <f t="shared" si="1"/>
        <v>M54</v>
      </c>
      <c r="N13" s="5" t="str">
        <f t="shared" si="1"/>
        <v>N54</v>
      </c>
      <c r="O13" s="5" t="str">
        <f t="shared" si="1"/>
        <v>O54</v>
      </c>
      <c r="P13" s="27"/>
      <c r="Q13" s="27"/>
      <c r="R13" s="27">
        <v>13</v>
      </c>
      <c r="S13" s="27" t="s">
        <v>98</v>
      </c>
    </row>
    <row r="14" spans="1:19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0"/>
      <c r="N14" s="27"/>
      <c r="O14" s="27"/>
      <c r="P14" s="27"/>
      <c r="Q14" s="27"/>
      <c r="R14" s="27">
        <v>14</v>
      </c>
      <c r="S14" s="27" t="s">
        <v>99</v>
      </c>
    </row>
    <row r="15" spans="1:19" x14ac:dyDescent="0.2">
      <c r="A15" s="5"/>
      <c r="B15" s="27"/>
      <c r="C15" s="27"/>
      <c r="D15" s="5" t="str">
        <f t="shared" ref="D15:O15" si="2">VLOOKUP(D16,$R1:$S25,2,FALSE)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27"/>
      <c r="Q15" s="27"/>
      <c r="R15" s="27">
        <v>15</v>
      </c>
      <c r="S15" s="27" t="s">
        <v>100</v>
      </c>
    </row>
    <row r="16" spans="1:19" x14ac:dyDescent="0.2">
      <c r="A16" s="5"/>
      <c r="B16" s="55"/>
      <c r="C16" s="27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7"/>
      <c r="Q16" s="27"/>
      <c r="R16" s="27">
        <v>16</v>
      </c>
      <c r="S16" s="27" t="s">
        <v>101</v>
      </c>
    </row>
    <row r="17" spans="1:19" x14ac:dyDescent="0.2">
      <c r="A17" s="28" t="s">
        <v>102</v>
      </c>
      <c r="B17" s="27"/>
      <c r="C17" s="27" t="s">
        <v>103</v>
      </c>
      <c r="D17" s="27">
        <f>C13-C12+1</f>
        <v>34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>
        <v>17</v>
      </c>
      <c r="S17" s="27" t="s">
        <v>104</v>
      </c>
    </row>
    <row r="18" spans="1:19" x14ac:dyDescent="0.2">
      <c r="A18" s="58">
        <v>10000</v>
      </c>
      <c r="B18" s="58">
        <v>1</v>
      </c>
      <c r="C18" s="27" t="s">
        <v>105</v>
      </c>
      <c r="D18" s="27">
        <f ca="1">SUM(INDIRECT(D12):INDIRECT(D13))</f>
        <v>1.7101</v>
      </c>
      <c r="E18" s="27">
        <f ca="1">SUM(INDIRECT(E12):INDIRECT(E13))</f>
        <v>0.56838600004994078</v>
      </c>
      <c r="F18" s="27">
        <f ca="1">SUM(INDIRECT(F12):INDIRECT(F13))</f>
        <v>0.66343629000000004</v>
      </c>
      <c r="G18" s="27">
        <f ca="1">SUM(INDIRECT(G12):INDIRECT(G13))</f>
        <v>0.11069820857499998</v>
      </c>
      <c r="H18" s="27">
        <f ca="1">SUM(INDIRECT(H12):INDIRECT(H13))</f>
        <v>4.8115576408618493E-2</v>
      </c>
      <c r="I18" s="27">
        <f ca="1">SUM(INDIRECT(I12):INDIRECT(I13))</f>
        <v>9.0606139401881225E-2</v>
      </c>
      <c r="J18" s="27">
        <f ca="1">SUM(INDIRECT(J12):INDIRECT(J13))</f>
        <v>2.9167299530673884E-2</v>
      </c>
      <c r="K18" s="27"/>
      <c r="L18" s="27">
        <f ca="1">SUM(INDIRECT(L12):INDIRECT(L13))</f>
        <v>2.6825426533288654E-3</v>
      </c>
      <c r="M18" s="27">
        <f ca="1">SQRT(SUM(INDIRECT(M12):INDIRECT(M13)))</f>
        <v>9.7883600480377836E-2</v>
      </c>
      <c r="N18" s="27">
        <f ca="1">SQRT(SUM(INDIRECT(N12):INDIRECT(N13)))</f>
        <v>0.76323987769022861</v>
      </c>
      <c r="O18" s="27">
        <f ca="1">SQRT(SUM(INDIRECT(O12):INDIRECT(O13)))</f>
        <v>3.0925852113729553</v>
      </c>
      <c r="P18" s="27"/>
      <c r="Q18" s="27"/>
      <c r="R18" s="27">
        <v>18</v>
      </c>
      <c r="S18" s="27" t="s">
        <v>106</v>
      </c>
    </row>
    <row r="19" spans="1:19" x14ac:dyDescent="0.2">
      <c r="A19" s="59" t="s">
        <v>107</v>
      </c>
      <c r="B19" s="27"/>
      <c r="C19" s="27"/>
      <c r="D19" s="60" t="s">
        <v>108</v>
      </c>
      <c r="E19" s="60" t="s">
        <v>109</v>
      </c>
      <c r="F19" s="60" t="s">
        <v>110</v>
      </c>
      <c r="G19" s="60" t="s">
        <v>111</v>
      </c>
      <c r="H19" s="60" t="s">
        <v>112</v>
      </c>
      <c r="I19" s="60" t="s">
        <v>113</v>
      </c>
      <c r="J19" s="60" t="s">
        <v>114</v>
      </c>
      <c r="K19" s="61"/>
      <c r="L19" s="61"/>
      <c r="M19" s="61"/>
      <c r="N19" s="61"/>
      <c r="O19" s="61"/>
      <c r="P19" s="27"/>
      <c r="Q19" s="27"/>
      <c r="R19" s="27">
        <v>19</v>
      </c>
      <c r="S19" s="27" t="s">
        <v>115</v>
      </c>
    </row>
    <row r="20" spans="1:19" ht="15" thickBot="1" x14ac:dyDescent="0.25">
      <c r="A20" s="8" t="s">
        <v>116</v>
      </c>
      <c r="B20" s="8" t="s">
        <v>117</v>
      </c>
      <c r="C20" s="27"/>
      <c r="D20" s="8" t="s">
        <v>116</v>
      </c>
      <c r="E20" s="8" t="s">
        <v>117</v>
      </c>
      <c r="F20" s="8" t="s">
        <v>118</v>
      </c>
      <c r="G20" s="8" t="s">
        <v>119</v>
      </c>
      <c r="H20" s="8" t="s">
        <v>120</v>
      </c>
      <c r="I20" s="62" t="s">
        <v>121</v>
      </c>
      <c r="J20" s="8" t="s">
        <v>122</v>
      </c>
      <c r="K20" s="63" t="s">
        <v>123</v>
      </c>
      <c r="L20" s="62" t="s">
        <v>124</v>
      </c>
      <c r="M20" s="62" t="s">
        <v>125</v>
      </c>
      <c r="N20" s="62" t="s">
        <v>126</v>
      </c>
      <c r="O20" s="62" t="s">
        <v>127</v>
      </c>
      <c r="P20" s="64" t="s">
        <v>128</v>
      </c>
      <c r="Q20" s="27"/>
      <c r="R20" s="27">
        <v>20</v>
      </c>
      <c r="S20" s="27" t="s">
        <v>129</v>
      </c>
    </row>
    <row r="21" spans="1:19" x14ac:dyDescent="0.2">
      <c r="A21" s="65">
        <v>-3040</v>
      </c>
      <c r="B21" s="65">
        <v>1.8560000004072208E-2</v>
      </c>
      <c r="C21" s="27"/>
      <c r="D21" s="66">
        <f t="shared" ref="D21:E51" si="3">A21/A$18</f>
        <v>-0.30399999999999999</v>
      </c>
      <c r="E21" s="66">
        <f t="shared" si="3"/>
        <v>1.8560000004072208E-2</v>
      </c>
      <c r="F21" s="67">
        <f>D21*D21</f>
        <v>9.2415999999999998E-2</v>
      </c>
      <c r="G21" s="67">
        <f>D21*F21</f>
        <v>-2.8094464E-2</v>
      </c>
      <c r="H21" s="67">
        <f>F21*F21</f>
        <v>8.5407170559999995E-3</v>
      </c>
      <c r="I21" s="67">
        <f>E21*D21</f>
        <v>-5.6422400012379513E-3</v>
      </c>
      <c r="J21" s="67">
        <f>I21*D21</f>
        <v>1.7152409603763371E-3</v>
      </c>
      <c r="K21" s="67">
        <f t="shared" ref="K21:K84" ca="1" si="4">+E$4+E$5*D21+E$6*D21^2</f>
        <v>2.6054383762570407E-2</v>
      </c>
      <c r="L21" s="67">
        <f ca="1">+(K21-E21)^2</f>
        <v>5.6165787919641582E-5</v>
      </c>
      <c r="M21" s="67">
        <f t="shared" ref="M21:M83" ca="1" si="5">(M$1-M$2*D21+M$3*F21)^2</f>
        <v>6.8329528723726276E-7</v>
      </c>
      <c r="N21" s="67">
        <f t="shared" ref="N21:N83" ca="1" si="6">(-M$2+M$4*D21-M$5*F21)^2</f>
        <v>0.37864180623251997</v>
      </c>
      <c r="O21" s="67">
        <f t="shared" ref="O21:O83" ca="1" si="7">+(M$3-D21*M$5+F21*M$6)^2</f>
        <v>5.5827303452419228</v>
      </c>
      <c r="P21" s="27">
        <f ca="1">+E21-K21</f>
        <v>-7.4943837584981986E-3</v>
      </c>
      <c r="Q21" s="27"/>
      <c r="R21" s="27">
        <v>21</v>
      </c>
      <c r="S21" s="27" t="s">
        <v>130</v>
      </c>
    </row>
    <row r="22" spans="1:19" x14ac:dyDescent="0.2">
      <c r="A22" s="65">
        <v>-896</v>
      </c>
      <c r="B22" s="65">
        <v>8.7439999988419004E-3</v>
      </c>
      <c r="C22" s="27"/>
      <c r="D22" s="66">
        <f t="shared" si="3"/>
        <v>-8.9599999999999999E-2</v>
      </c>
      <c r="E22" s="66">
        <f t="shared" si="3"/>
        <v>8.7439999988419004E-3</v>
      </c>
      <c r="F22" s="67">
        <f t="shared" ref="F22:F84" si="8">D22*D22</f>
        <v>8.0281599999999995E-3</v>
      </c>
      <c r="G22" s="67">
        <f t="shared" ref="G22:G84" si="9">D22*F22</f>
        <v>-7.193231359999999E-4</v>
      </c>
      <c r="H22" s="67">
        <f t="shared" ref="H22:H84" si="10">F22*F22</f>
        <v>6.4451352985599988E-5</v>
      </c>
      <c r="I22" s="67">
        <f t="shared" ref="I22:I84" si="11">E22*D22</f>
        <v>-7.8346239989623425E-4</v>
      </c>
      <c r="J22" s="67">
        <f t="shared" ref="J22:J84" si="12">I22*D22</f>
        <v>7.0198231030702593E-5</v>
      </c>
      <c r="K22" s="67">
        <f t="shared" ca="1" si="4"/>
        <v>4.5466513652513054E-3</v>
      </c>
      <c r="L22" s="67">
        <f t="shared" ref="L22:L84" ca="1" si="13">+(K22-E22)^2</f>
        <v>1.7617735551904833E-5</v>
      </c>
      <c r="M22" s="67">
        <f t="shared" ca="1" si="5"/>
        <v>3.4025106883005143E-4</v>
      </c>
      <c r="N22" s="67">
        <f t="shared" ca="1" si="6"/>
        <v>1.8793916837005053E-2</v>
      </c>
      <c r="O22" s="67">
        <f t="shared" ca="1" si="7"/>
        <v>2.0262185045518768E-2</v>
      </c>
      <c r="P22" s="27">
        <f t="shared" ref="P22:P84" ca="1" si="14">+E22-K22</f>
        <v>4.197348633590595E-3</v>
      </c>
      <c r="Q22" s="27"/>
      <c r="R22" s="27">
        <v>23</v>
      </c>
      <c r="S22" s="27" t="s">
        <v>131</v>
      </c>
    </row>
    <row r="23" spans="1:19" x14ac:dyDescent="0.2">
      <c r="A23" s="65">
        <v>-865</v>
      </c>
      <c r="B23" s="65">
        <v>1.5110000000277068E-2</v>
      </c>
      <c r="C23" s="27"/>
      <c r="D23" s="66">
        <f t="shared" si="3"/>
        <v>-8.6499999999999994E-2</v>
      </c>
      <c r="E23" s="66">
        <f t="shared" si="3"/>
        <v>1.5110000000277068E-2</v>
      </c>
      <c r="F23" s="67">
        <f t="shared" si="8"/>
        <v>7.4822499999999993E-3</v>
      </c>
      <c r="G23" s="67">
        <f t="shared" si="9"/>
        <v>-6.472146249999999E-4</v>
      </c>
      <c r="H23" s="67">
        <f t="shared" si="10"/>
        <v>5.5984065062499989E-5</v>
      </c>
      <c r="I23" s="67">
        <f t="shared" si="11"/>
        <v>-1.3070150000239664E-3</v>
      </c>
      <c r="J23" s="67">
        <f t="shared" si="12"/>
        <v>1.1305679750207308E-4</v>
      </c>
      <c r="K23" s="67">
        <f t="shared" ca="1" si="4"/>
        <v>4.5011696119098693E-3</v>
      </c>
      <c r="L23" s="67">
        <f t="shared" ca="1" si="13"/>
        <v>1.1254728220914333E-4</v>
      </c>
      <c r="M23" s="67">
        <f t="shared" ca="1" si="5"/>
        <v>3.4430381249639846E-4</v>
      </c>
      <c r="N23" s="67">
        <f t="shared" ca="1" si="6"/>
        <v>1.7410453780185138E-2</v>
      </c>
      <c r="O23" s="67">
        <f t="shared" ca="1" si="7"/>
        <v>1.5246637040031189E-2</v>
      </c>
      <c r="P23" s="27">
        <f t="shared" ca="1" si="14"/>
        <v>1.0608830388367199E-2</v>
      </c>
      <c r="Q23" s="27"/>
      <c r="R23" s="27">
        <v>24</v>
      </c>
      <c r="S23" s="27" t="s">
        <v>116</v>
      </c>
    </row>
    <row r="24" spans="1:19" x14ac:dyDescent="0.2">
      <c r="A24" s="65">
        <v>-760</v>
      </c>
      <c r="B24" s="65">
        <v>2.8639999996812548E-2</v>
      </c>
      <c r="C24" s="27"/>
      <c r="D24" s="66">
        <f t="shared" si="3"/>
        <v>-7.5999999999999998E-2</v>
      </c>
      <c r="E24" s="66">
        <f t="shared" si="3"/>
        <v>2.8639999996812548E-2</v>
      </c>
      <c r="F24" s="67">
        <f t="shared" si="8"/>
        <v>5.7759999999999999E-3</v>
      </c>
      <c r="G24" s="67">
        <f t="shared" si="9"/>
        <v>-4.3897599999999999E-4</v>
      </c>
      <c r="H24" s="67">
        <f t="shared" si="10"/>
        <v>3.3362175999999998E-5</v>
      </c>
      <c r="I24" s="67">
        <f t="shared" si="11"/>
        <v>-2.1766399997577538E-3</v>
      </c>
      <c r="J24" s="67">
        <f t="shared" si="12"/>
        <v>1.6542463998158927E-4</v>
      </c>
      <c r="K24" s="67">
        <f t="shared" ca="1" si="4"/>
        <v>4.4033484790044278E-3</v>
      </c>
      <c r="L24" s="67">
        <f t="shared" ca="1" si="13"/>
        <v>5.8741527679567068E-4</v>
      </c>
      <c r="M24" s="67">
        <f t="shared" ca="1" si="5"/>
        <v>3.5685449559975669E-4</v>
      </c>
      <c r="N24" s="67">
        <f t="shared" ca="1" si="6"/>
        <v>1.3203596107739395E-2</v>
      </c>
      <c r="O24" s="67">
        <f t="shared" ca="1" si="7"/>
        <v>3.8903835836594232E-3</v>
      </c>
      <c r="P24" s="27">
        <f t="shared" ca="1" si="14"/>
        <v>2.4236651517808121E-2</v>
      </c>
      <c r="Q24" s="27"/>
      <c r="R24" s="27">
        <v>25</v>
      </c>
      <c r="S24" s="27" t="s">
        <v>117</v>
      </c>
    </row>
    <row r="25" spans="1:19" x14ac:dyDescent="0.2">
      <c r="A25" s="65">
        <v>-573</v>
      </c>
      <c r="B25" s="65">
        <v>5.6220000042230822E-3</v>
      </c>
      <c r="C25" s="27"/>
      <c r="D25" s="66">
        <f t="shared" si="3"/>
        <v>-5.7299999999999997E-2</v>
      </c>
      <c r="E25" s="66">
        <f t="shared" si="3"/>
        <v>5.6220000042230822E-3</v>
      </c>
      <c r="F25" s="67">
        <f t="shared" si="8"/>
        <v>3.2832899999999995E-3</v>
      </c>
      <c r="G25" s="67">
        <f t="shared" si="9"/>
        <v>-1.8813251699999995E-4</v>
      </c>
      <c r="H25" s="67">
        <f t="shared" si="10"/>
        <v>1.0779993224099996E-5</v>
      </c>
      <c r="I25" s="67">
        <f t="shared" si="11"/>
        <v>-3.2214060024198259E-4</v>
      </c>
      <c r="J25" s="67">
        <f t="shared" si="12"/>
        <v>1.84586563938656E-5</v>
      </c>
      <c r="K25" s="67">
        <f t="shared" ca="1" si="4"/>
        <v>4.4441463832536245E-3</v>
      </c>
      <c r="L25" s="67">
        <f t="shared" ca="1" si="13"/>
        <v>1.387339152430863E-6</v>
      </c>
      <c r="M25" s="67">
        <f t="shared" ca="1" si="5"/>
        <v>3.7444338822790774E-4</v>
      </c>
      <c r="N25" s="67">
        <f t="shared" ca="1" si="6"/>
        <v>7.3946164523362914E-3</v>
      </c>
      <c r="O25" s="67">
        <f t="shared" ca="1" si="7"/>
        <v>1.2766970800950023E-3</v>
      </c>
      <c r="P25" s="27">
        <f t="shared" ca="1" si="14"/>
        <v>1.1778536209694577E-3</v>
      </c>
      <c r="Q25" s="27"/>
      <c r="R25" s="27">
        <v>26</v>
      </c>
      <c r="S25" s="27" t="s">
        <v>132</v>
      </c>
    </row>
    <row r="26" spans="1:19" x14ac:dyDescent="0.2">
      <c r="A26" s="65">
        <v>-510</v>
      </c>
      <c r="B26" s="65">
        <v>-2.8600000005098991E-3</v>
      </c>
      <c r="C26" s="27"/>
      <c r="D26" s="66">
        <f t="shared" si="3"/>
        <v>-5.0999999999999997E-2</v>
      </c>
      <c r="E26" s="66">
        <f t="shared" si="3"/>
        <v>-2.8600000005098991E-3</v>
      </c>
      <c r="F26" s="67">
        <f t="shared" si="8"/>
        <v>2.6009999999999996E-3</v>
      </c>
      <c r="G26" s="67">
        <f t="shared" si="9"/>
        <v>-1.3265099999999996E-4</v>
      </c>
      <c r="H26" s="67">
        <f t="shared" si="10"/>
        <v>6.7652009999999977E-6</v>
      </c>
      <c r="I26" s="67">
        <f t="shared" si="11"/>
        <v>1.4586000002600485E-4</v>
      </c>
      <c r="J26" s="67">
        <f t="shared" si="12"/>
        <v>-7.4388600013262467E-6</v>
      </c>
      <c r="K26" s="67">
        <f t="shared" ca="1" si="4"/>
        <v>4.5199094778344377E-3</v>
      </c>
      <c r="L26" s="67">
        <f t="shared" ca="1" si="13"/>
        <v>5.4463063908556585E-5</v>
      </c>
      <c r="M26" s="67">
        <f t="shared" ca="1" si="5"/>
        <v>3.7892466572055132E-4</v>
      </c>
      <c r="N26" s="67">
        <f t="shared" ca="1" si="6"/>
        <v>5.877469363510906E-3</v>
      </c>
      <c r="O26" s="67">
        <f t="shared" ca="1" si="7"/>
        <v>4.3151527025590709E-3</v>
      </c>
      <c r="P26" s="27">
        <f t="shared" ca="1" si="14"/>
        <v>-7.3799094783443368E-3</v>
      </c>
      <c r="Q26" s="27"/>
      <c r="R26" s="27"/>
      <c r="S26" s="27"/>
    </row>
    <row r="27" spans="1:19" x14ac:dyDescent="0.2">
      <c r="A27" s="65">
        <v>-386</v>
      </c>
      <c r="B27" s="65">
        <v>-6.3959999970393255E-3</v>
      </c>
      <c r="C27" s="27"/>
      <c r="D27" s="66">
        <f t="shared" si="3"/>
        <v>-3.8600000000000002E-2</v>
      </c>
      <c r="E27" s="66">
        <f t="shared" si="3"/>
        <v>-6.3959999970393255E-3</v>
      </c>
      <c r="F27" s="67">
        <f t="shared" si="8"/>
        <v>1.4899600000000002E-3</v>
      </c>
      <c r="G27" s="67">
        <f t="shared" si="9"/>
        <v>-5.7512456000000015E-5</v>
      </c>
      <c r="H27" s="67">
        <f t="shared" si="10"/>
        <v>2.2199808016000009E-6</v>
      </c>
      <c r="I27" s="67">
        <f t="shared" si="11"/>
        <v>2.46885599885718E-4</v>
      </c>
      <c r="J27" s="67">
        <f t="shared" si="12"/>
        <v>-9.529784155588715E-6</v>
      </c>
      <c r="K27" s="67">
        <f t="shared" ca="1" si="4"/>
        <v>4.7603372455265261E-3</v>
      </c>
      <c r="L27" s="67">
        <f t="shared" ca="1" si="13"/>
        <v>1.2446386066986183E-4</v>
      </c>
      <c r="M27" s="67">
        <f t="shared" ca="1" si="5"/>
        <v>3.8553527995439457E-4</v>
      </c>
      <c r="N27" s="67">
        <f t="shared" ca="1" si="6"/>
        <v>3.4710735106095168E-3</v>
      </c>
      <c r="O27" s="67">
        <f t="shared" ca="1" si="7"/>
        <v>1.4425026912314018E-2</v>
      </c>
      <c r="P27" s="27">
        <f t="shared" ca="1" si="14"/>
        <v>-1.1156337242565852E-2</v>
      </c>
      <c r="Q27" s="27"/>
      <c r="R27" s="27"/>
      <c r="S27" s="27"/>
    </row>
    <row r="28" spans="1:19" x14ac:dyDescent="0.2">
      <c r="A28" s="65">
        <v>-187</v>
      </c>
      <c r="B28" s="65">
        <v>2.0180000065010972E-3</v>
      </c>
      <c r="C28" s="27"/>
      <c r="D28" s="66">
        <f t="shared" si="3"/>
        <v>-1.8700000000000001E-2</v>
      </c>
      <c r="E28" s="66">
        <f t="shared" si="3"/>
        <v>2.0180000065010972E-3</v>
      </c>
      <c r="F28" s="67">
        <f t="shared" si="8"/>
        <v>3.4969000000000005E-4</v>
      </c>
      <c r="G28" s="67">
        <f t="shared" si="9"/>
        <v>-6.5392030000000016E-6</v>
      </c>
      <c r="H28" s="67">
        <f t="shared" si="10"/>
        <v>1.2228309610000004E-7</v>
      </c>
      <c r="I28" s="67">
        <f t="shared" si="11"/>
        <v>-3.7736600121570519E-5</v>
      </c>
      <c r="J28" s="67">
        <f t="shared" si="12"/>
        <v>7.0567442227336881E-7</v>
      </c>
      <c r="K28" s="67">
        <f t="shared" ca="1" si="4"/>
        <v>5.3992868264861734E-3</v>
      </c>
      <c r="L28" s="67">
        <f t="shared" ca="1" si="13"/>
        <v>1.143310055900479E-5</v>
      </c>
      <c r="M28" s="67">
        <f t="shared" ca="1" si="5"/>
        <v>3.8987055737077676E-4</v>
      </c>
      <c r="N28" s="67">
        <f t="shared" ca="1" si="6"/>
        <v>1.0318076895753567E-3</v>
      </c>
      <c r="O28" s="67">
        <f t="shared" ca="1" si="7"/>
        <v>3.7951510853250658E-2</v>
      </c>
      <c r="P28" s="27">
        <f t="shared" ca="1" si="14"/>
        <v>-3.3812868199850762E-3</v>
      </c>
      <c r="Q28" s="27"/>
      <c r="R28" s="27"/>
      <c r="S28" s="27"/>
    </row>
    <row r="29" spans="1:19" x14ac:dyDescent="0.2">
      <c r="A29" s="65">
        <v>-32</v>
      </c>
      <c r="B29" s="65">
        <v>-1.1519999970914796E-3</v>
      </c>
      <c r="C29" s="27"/>
      <c r="D29" s="66">
        <f t="shared" si="3"/>
        <v>-3.2000000000000002E-3</v>
      </c>
      <c r="E29" s="66">
        <f t="shared" si="3"/>
        <v>-1.1519999970914796E-3</v>
      </c>
      <c r="F29" s="67">
        <f t="shared" si="8"/>
        <v>1.024E-5</v>
      </c>
      <c r="G29" s="67">
        <f t="shared" si="9"/>
        <v>-3.2767999999999999E-8</v>
      </c>
      <c r="H29" s="67">
        <f t="shared" si="10"/>
        <v>1.0485760000000001E-10</v>
      </c>
      <c r="I29" s="67">
        <f t="shared" si="11"/>
        <v>3.686399990692735E-6</v>
      </c>
      <c r="J29" s="67">
        <f t="shared" si="12"/>
        <v>-1.1796479970216753E-8</v>
      </c>
      <c r="K29" s="67">
        <f t="shared" ca="1" si="4"/>
        <v>6.1130212279743345E-3</v>
      </c>
      <c r="L29" s="67">
        <f t="shared" ca="1" si="13"/>
        <v>5.278053340065678E-5</v>
      </c>
      <c r="M29" s="67">
        <f t="shared" ca="1" si="5"/>
        <v>3.8782407412242829E-4</v>
      </c>
      <c r="N29" s="67">
        <f t="shared" ca="1" si="6"/>
        <v>1.6115447940481144E-4</v>
      </c>
      <c r="O29" s="67">
        <f t="shared" ca="1" si="7"/>
        <v>5.8674519913334278E-2</v>
      </c>
      <c r="P29" s="27">
        <f t="shared" ca="1" si="14"/>
        <v>-7.2650212250658141E-3</v>
      </c>
      <c r="Q29" s="27"/>
      <c r="R29" s="27"/>
      <c r="S29" s="27"/>
    </row>
    <row r="30" spans="1:19" x14ac:dyDescent="0.2">
      <c r="A30" s="65">
        <v>-18</v>
      </c>
      <c r="B30" s="65">
        <v>6.8519999986165203E-3</v>
      </c>
      <c r="C30" s="27"/>
      <c r="D30" s="66">
        <f t="shared" si="3"/>
        <v>-1.8E-3</v>
      </c>
      <c r="E30" s="66">
        <f t="shared" si="3"/>
        <v>6.8519999986165203E-3</v>
      </c>
      <c r="F30" s="67">
        <f t="shared" si="8"/>
        <v>3.2399999999999999E-6</v>
      </c>
      <c r="G30" s="67">
        <f t="shared" si="9"/>
        <v>-5.8319999999999997E-9</v>
      </c>
      <c r="H30" s="67">
        <f t="shared" si="10"/>
        <v>1.04976E-11</v>
      </c>
      <c r="I30" s="67">
        <f t="shared" si="11"/>
        <v>-1.2333599997509737E-5</v>
      </c>
      <c r="J30" s="67">
        <f t="shared" si="12"/>
        <v>2.2200479995517526E-8</v>
      </c>
      <c r="K30" s="67">
        <f t="shared" ca="1" si="4"/>
        <v>6.1868040947802285E-3</v>
      </c>
      <c r="L30" s="67">
        <f t="shared" ca="1" si="13"/>
        <v>4.4248559048058111E-7</v>
      </c>
      <c r="M30" s="67">
        <f t="shared" ca="1" si="5"/>
        <v>3.8740583005933199E-4</v>
      </c>
      <c r="N30" s="67">
        <f t="shared" ca="1" si="6"/>
        <v>1.2104762156436594E-4</v>
      </c>
      <c r="O30" s="67">
        <f t="shared" ca="1" si="7"/>
        <v>6.0538900539638243E-2</v>
      </c>
      <c r="P30" s="27">
        <f t="shared" ca="1" si="14"/>
        <v>6.6519590383629177E-4</v>
      </c>
      <c r="Q30" s="27"/>
      <c r="R30" s="27"/>
      <c r="S30" s="27"/>
    </row>
    <row r="31" spans="1:19" x14ac:dyDescent="0.2">
      <c r="A31" s="65">
        <v>0</v>
      </c>
      <c r="B31" s="65">
        <v>-4.9999999973806553E-3</v>
      </c>
      <c r="C31" s="27"/>
      <c r="D31" s="66">
        <f t="shared" si="3"/>
        <v>0</v>
      </c>
      <c r="E31" s="66">
        <f t="shared" si="3"/>
        <v>-4.9999999973806553E-3</v>
      </c>
      <c r="F31" s="67">
        <f t="shared" si="8"/>
        <v>0</v>
      </c>
      <c r="G31" s="67">
        <f t="shared" si="9"/>
        <v>0</v>
      </c>
      <c r="H31" s="67">
        <f t="shared" si="10"/>
        <v>0</v>
      </c>
      <c r="I31" s="67">
        <f t="shared" si="11"/>
        <v>0</v>
      </c>
      <c r="J31" s="67">
        <f t="shared" si="12"/>
        <v>0</v>
      </c>
      <c r="K31" s="67">
        <f t="shared" ca="1" si="4"/>
        <v>6.2839358801876849E-3</v>
      </c>
      <c r="L31" s="67">
        <f t="shared" ca="1" si="13"/>
        <v>1.2732720888907398E-4</v>
      </c>
      <c r="M31" s="67">
        <f t="shared" ca="1" si="5"/>
        <v>3.8681158376077863E-4</v>
      </c>
      <c r="N31" s="67">
        <f t="shared" ca="1" si="6"/>
        <v>7.8167496617761155E-5</v>
      </c>
      <c r="O31" s="67">
        <f t="shared" ca="1" si="7"/>
        <v>6.2922062353142308E-2</v>
      </c>
      <c r="P31" s="27">
        <f t="shared" ca="1" si="14"/>
        <v>-1.1283935877568339E-2</v>
      </c>
      <c r="Q31" s="27"/>
      <c r="R31" s="27"/>
      <c r="S31" s="27"/>
    </row>
    <row r="32" spans="1:19" x14ac:dyDescent="0.2">
      <c r="A32" s="65">
        <v>0</v>
      </c>
      <c r="B32" s="65">
        <v>-2.0000000004074536E-3</v>
      </c>
      <c r="C32" s="27"/>
      <c r="D32" s="66">
        <f t="shared" si="3"/>
        <v>0</v>
      </c>
      <c r="E32" s="66">
        <f t="shared" si="3"/>
        <v>-2.0000000004074536E-3</v>
      </c>
      <c r="F32" s="67">
        <f t="shared" si="8"/>
        <v>0</v>
      </c>
      <c r="G32" s="67">
        <f t="shared" si="9"/>
        <v>0</v>
      </c>
      <c r="H32" s="67">
        <f t="shared" si="10"/>
        <v>0</v>
      </c>
      <c r="I32" s="67">
        <f t="shared" si="11"/>
        <v>0</v>
      </c>
      <c r="J32" s="67">
        <f t="shared" si="12"/>
        <v>0</v>
      </c>
      <c r="K32" s="67">
        <f t="shared" ca="1" si="4"/>
        <v>6.2839358801876849E-3</v>
      </c>
      <c r="L32" s="67">
        <f t="shared" ca="1" si="13"/>
        <v>6.8623593673811537E-5</v>
      </c>
      <c r="M32" s="67">
        <f t="shared" ca="1" si="5"/>
        <v>3.8681158376077863E-4</v>
      </c>
      <c r="N32" s="67">
        <f t="shared" ca="1" si="6"/>
        <v>7.8167496617761155E-5</v>
      </c>
      <c r="O32" s="67">
        <f t="shared" ca="1" si="7"/>
        <v>6.2922062353142308E-2</v>
      </c>
      <c r="P32" s="27">
        <f t="shared" ca="1" si="14"/>
        <v>-8.2839358805951377E-3</v>
      </c>
      <c r="Q32" s="27"/>
      <c r="R32" s="27"/>
      <c r="S32" s="27"/>
    </row>
    <row r="33" spans="1:19" x14ac:dyDescent="0.2">
      <c r="A33" s="65">
        <v>0</v>
      </c>
      <c r="B33" s="65">
        <v>0</v>
      </c>
      <c r="C33" s="27"/>
      <c r="D33" s="66">
        <f t="shared" si="3"/>
        <v>0</v>
      </c>
      <c r="E33" s="66">
        <f t="shared" si="3"/>
        <v>0</v>
      </c>
      <c r="F33" s="67">
        <f t="shared" si="8"/>
        <v>0</v>
      </c>
      <c r="G33" s="67">
        <f t="shared" si="9"/>
        <v>0</v>
      </c>
      <c r="H33" s="67">
        <f t="shared" si="10"/>
        <v>0</v>
      </c>
      <c r="I33" s="67">
        <f t="shared" si="11"/>
        <v>0</v>
      </c>
      <c r="J33" s="67">
        <f t="shared" si="12"/>
        <v>0</v>
      </c>
      <c r="K33" s="67">
        <f t="shared" ca="1" si="4"/>
        <v>6.2839358801876849E-3</v>
      </c>
      <c r="L33" s="67">
        <f t="shared" ca="1" si="13"/>
        <v>3.9487850146310178E-5</v>
      </c>
      <c r="M33" s="67">
        <f t="shared" ca="1" si="5"/>
        <v>3.8681158376077863E-4</v>
      </c>
      <c r="N33" s="67">
        <f t="shared" ca="1" si="6"/>
        <v>7.8167496617761155E-5</v>
      </c>
      <c r="O33" s="67">
        <f t="shared" ca="1" si="7"/>
        <v>6.2922062353142308E-2</v>
      </c>
      <c r="P33" s="27">
        <f t="shared" ca="1" si="14"/>
        <v>-6.2839358801876849E-3</v>
      </c>
      <c r="Q33" s="27"/>
      <c r="R33" s="27"/>
      <c r="S33" s="27"/>
    </row>
    <row r="34" spans="1:19" x14ac:dyDescent="0.2">
      <c r="A34" s="65">
        <v>0</v>
      </c>
      <c r="B34" s="65">
        <v>4.9999999973806553E-3</v>
      </c>
      <c r="C34" s="27"/>
      <c r="D34" s="66">
        <f t="shared" si="3"/>
        <v>0</v>
      </c>
      <c r="E34" s="66">
        <f t="shared" si="3"/>
        <v>4.9999999973806553E-3</v>
      </c>
      <c r="F34" s="67">
        <f t="shared" si="8"/>
        <v>0</v>
      </c>
      <c r="G34" s="67">
        <f t="shared" si="9"/>
        <v>0</v>
      </c>
      <c r="H34" s="67">
        <f t="shared" si="10"/>
        <v>0</v>
      </c>
      <c r="I34" s="67">
        <f t="shared" si="11"/>
        <v>0</v>
      </c>
      <c r="J34" s="67">
        <f t="shared" si="12"/>
        <v>0</v>
      </c>
      <c r="K34" s="67">
        <f t="shared" ca="1" si="4"/>
        <v>6.2839358801876849E-3</v>
      </c>
      <c r="L34" s="67">
        <f t="shared" ca="1" si="13"/>
        <v>1.6484913511594667E-6</v>
      </c>
      <c r="M34" s="67">
        <f t="shared" ca="1" si="5"/>
        <v>3.8681158376077863E-4</v>
      </c>
      <c r="N34" s="67">
        <f t="shared" ca="1" si="6"/>
        <v>7.8167496617761155E-5</v>
      </c>
      <c r="O34" s="67">
        <f t="shared" ca="1" si="7"/>
        <v>6.2922062353142308E-2</v>
      </c>
      <c r="P34" s="27">
        <f t="shared" ca="1" si="14"/>
        <v>-1.2839358828070297E-3</v>
      </c>
      <c r="Q34" s="27"/>
      <c r="R34" s="27"/>
      <c r="S34" s="27"/>
    </row>
    <row r="35" spans="1:19" x14ac:dyDescent="0.2">
      <c r="A35" s="65">
        <v>0</v>
      </c>
      <c r="B35" s="65">
        <v>6.0000000012223609E-3</v>
      </c>
      <c r="C35" s="27"/>
      <c r="D35" s="66">
        <f t="shared" si="3"/>
        <v>0</v>
      </c>
      <c r="E35" s="66">
        <f t="shared" si="3"/>
        <v>6.0000000012223609E-3</v>
      </c>
      <c r="F35" s="67">
        <f t="shared" si="8"/>
        <v>0</v>
      </c>
      <c r="G35" s="67">
        <f t="shared" si="9"/>
        <v>0</v>
      </c>
      <c r="H35" s="67">
        <f t="shared" si="10"/>
        <v>0</v>
      </c>
      <c r="I35" s="67">
        <f t="shared" si="11"/>
        <v>0</v>
      </c>
      <c r="J35" s="67">
        <f t="shared" si="12"/>
        <v>0</v>
      </c>
      <c r="K35" s="67">
        <f t="shared" ca="1" si="4"/>
        <v>6.2839358801876849E-3</v>
      </c>
      <c r="L35" s="67">
        <f t="shared" ca="1" si="13"/>
        <v>8.0619583363811145E-8</v>
      </c>
      <c r="M35" s="67">
        <f t="shared" ca="1" si="5"/>
        <v>3.8681158376077863E-4</v>
      </c>
      <c r="N35" s="67">
        <f t="shared" ca="1" si="6"/>
        <v>7.8167496617761155E-5</v>
      </c>
      <c r="O35" s="67">
        <f t="shared" ca="1" si="7"/>
        <v>6.2922062353142308E-2</v>
      </c>
      <c r="P35" s="27">
        <f t="shared" ca="1" si="14"/>
        <v>-2.8393587896532405E-4</v>
      </c>
      <c r="Q35" s="27"/>
      <c r="R35" s="27"/>
      <c r="S35" s="27"/>
    </row>
    <row r="36" spans="1:19" x14ac:dyDescent="0.2">
      <c r="A36" s="65">
        <v>0</v>
      </c>
      <c r="B36" s="65">
        <v>8.0000000016298145E-3</v>
      </c>
      <c r="C36" s="27"/>
      <c r="D36" s="66">
        <f t="shared" si="3"/>
        <v>0</v>
      </c>
      <c r="E36" s="66">
        <f t="shared" si="3"/>
        <v>8.0000000016298145E-3</v>
      </c>
      <c r="F36" s="67">
        <f t="shared" si="8"/>
        <v>0</v>
      </c>
      <c r="G36" s="67">
        <f t="shared" si="9"/>
        <v>0</v>
      </c>
      <c r="H36" s="67">
        <f t="shared" si="10"/>
        <v>0</v>
      </c>
      <c r="I36" s="67">
        <f t="shared" si="11"/>
        <v>0</v>
      </c>
      <c r="J36" s="67">
        <f t="shared" si="12"/>
        <v>0</v>
      </c>
      <c r="K36" s="67">
        <f t="shared" ca="1" si="4"/>
        <v>6.2839358801876849E-3</v>
      </c>
      <c r="L36" s="67">
        <f t="shared" ca="1" si="13"/>
        <v>2.9448760689009478E-6</v>
      </c>
      <c r="M36" s="67">
        <f t="shared" ca="1" si="5"/>
        <v>3.8681158376077863E-4</v>
      </c>
      <c r="N36" s="67">
        <f t="shared" ca="1" si="6"/>
        <v>7.8167496617761155E-5</v>
      </c>
      <c r="O36" s="67">
        <f t="shared" ca="1" si="7"/>
        <v>6.2922062353142308E-2</v>
      </c>
      <c r="P36" s="27">
        <f t="shared" ca="1" si="14"/>
        <v>1.7160641214421296E-3</v>
      </c>
      <c r="Q36" s="27"/>
      <c r="R36" s="27"/>
      <c r="S36" s="27"/>
    </row>
    <row r="37" spans="1:19" x14ac:dyDescent="0.2">
      <c r="A37" s="65">
        <v>137</v>
      </c>
      <c r="B37" s="65">
        <v>5.6820000027073547E-3</v>
      </c>
      <c r="C37" s="27"/>
      <c r="D37" s="66">
        <f t="shared" si="3"/>
        <v>1.37E-2</v>
      </c>
      <c r="E37" s="66">
        <f t="shared" si="3"/>
        <v>5.6820000027073547E-3</v>
      </c>
      <c r="F37" s="67">
        <f t="shared" si="8"/>
        <v>1.8769000000000001E-4</v>
      </c>
      <c r="G37" s="67">
        <f t="shared" si="9"/>
        <v>2.5713530000000002E-6</v>
      </c>
      <c r="H37" s="67">
        <f t="shared" si="10"/>
        <v>3.5227536100000002E-8</v>
      </c>
      <c r="I37" s="67">
        <f t="shared" si="11"/>
        <v>7.7843400037090767E-5</v>
      </c>
      <c r="J37" s="67">
        <f t="shared" si="12"/>
        <v>1.0664545805081436E-6</v>
      </c>
      <c r="K37" s="67">
        <f t="shared" ca="1" si="4"/>
        <v>7.1068331725654228E-3</v>
      </c>
      <c r="L37" s="67">
        <f t="shared" ca="1" si="13"/>
        <v>2.0301495619277903E-6</v>
      </c>
      <c r="M37" s="67">
        <f t="shared" ca="1" si="5"/>
        <v>3.8022349951823039E-4</v>
      </c>
      <c r="N37" s="67">
        <f t="shared" ca="1" si="6"/>
        <v>4.966724941527783E-5</v>
      </c>
      <c r="O37" s="67">
        <f t="shared" ca="1" si="7"/>
        <v>8.0189720476711704E-2</v>
      </c>
      <c r="P37" s="27">
        <f t="shared" ca="1" si="14"/>
        <v>-1.4248331698580681E-3</v>
      </c>
      <c r="Q37" s="27"/>
      <c r="R37" s="27"/>
      <c r="S37" s="27"/>
    </row>
    <row r="38" spans="1:19" x14ac:dyDescent="0.2">
      <c r="A38" s="65">
        <v>137</v>
      </c>
      <c r="B38" s="65">
        <v>1.1682000003929716E-2</v>
      </c>
      <c r="C38" s="27"/>
      <c r="D38" s="66">
        <f t="shared" si="3"/>
        <v>1.37E-2</v>
      </c>
      <c r="E38" s="66">
        <f t="shared" si="3"/>
        <v>1.1682000003929716E-2</v>
      </c>
      <c r="F38" s="67">
        <f t="shared" si="8"/>
        <v>1.8769000000000001E-4</v>
      </c>
      <c r="G38" s="67">
        <f t="shared" si="9"/>
        <v>2.5713530000000002E-6</v>
      </c>
      <c r="H38" s="67">
        <f t="shared" si="10"/>
        <v>3.5227536100000002E-8</v>
      </c>
      <c r="I38" s="67">
        <f t="shared" si="11"/>
        <v>1.600434000538371E-4</v>
      </c>
      <c r="J38" s="67">
        <f t="shared" si="12"/>
        <v>2.1925945807375686E-6</v>
      </c>
      <c r="K38" s="67">
        <f t="shared" ca="1" si="4"/>
        <v>7.1068331725654228E-3</v>
      </c>
      <c r="L38" s="67">
        <f t="shared" ca="1" si="13"/>
        <v>2.0932151534815985E-5</v>
      </c>
      <c r="M38" s="67">
        <f t="shared" ca="1" si="5"/>
        <v>3.8022349951823039E-4</v>
      </c>
      <c r="N38" s="67">
        <f t="shared" ca="1" si="6"/>
        <v>4.966724941527783E-5</v>
      </c>
      <c r="O38" s="67">
        <f t="shared" ca="1" si="7"/>
        <v>8.0189720476711704E-2</v>
      </c>
      <c r="P38" s="27">
        <f t="shared" ca="1" si="14"/>
        <v>4.5751668313642928E-3</v>
      </c>
      <c r="Q38" s="27"/>
      <c r="R38" s="27"/>
      <c r="S38" s="27"/>
    </row>
    <row r="39" spans="1:19" x14ac:dyDescent="0.2">
      <c r="A39" s="65">
        <v>153</v>
      </c>
      <c r="B39" s="65">
        <v>1.1258000005909707E-2</v>
      </c>
      <c r="C39" s="27"/>
      <c r="D39" s="66">
        <f t="shared" si="3"/>
        <v>1.5299999999999999E-2</v>
      </c>
      <c r="E39" s="66">
        <f t="shared" si="3"/>
        <v>1.1258000005909707E-2</v>
      </c>
      <c r="F39" s="67">
        <f t="shared" si="8"/>
        <v>2.3408999999999998E-4</v>
      </c>
      <c r="G39" s="67">
        <f t="shared" si="9"/>
        <v>3.5815769999999993E-6</v>
      </c>
      <c r="H39" s="67">
        <f t="shared" si="10"/>
        <v>5.4798128099999988E-8</v>
      </c>
      <c r="I39" s="67">
        <f t="shared" si="11"/>
        <v>1.7224740009041852E-4</v>
      </c>
      <c r="J39" s="67">
        <f t="shared" si="12"/>
        <v>2.6353852213834034E-6</v>
      </c>
      <c r="K39" s="67">
        <f t="shared" ca="1" si="4"/>
        <v>7.2125773887710158E-3</v>
      </c>
      <c r="L39" s="67">
        <f t="shared" ca="1" si="13"/>
        <v>1.636544415125726E-5</v>
      </c>
      <c r="M39" s="67">
        <f t="shared" ca="1" si="5"/>
        <v>3.7921858119658816E-4</v>
      </c>
      <c r="N39" s="67">
        <f t="shared" ca="1" si="6"/>
        <v>7.8123604229789017E-5</v>
      </c>
      <c r="O39" s="67">
        <f t="shared" ca="1" si="7"/>
        <v>8.2067161990199547E-2</v>
      </c>
      <c r="P39" s="27">
        <f t="shared" ca="1" si="14"/>
        <v>4.0454226171386916E-3</v>
      </c>
      <c r="Q39" s="27"/>
      <c r="R39" s="27"/>
      <c r="S39" s="27"/>
    </row>
    <row r="40" spans="1:19" x14ac:dyDescent="0.2">
      <c r="A40" s="65">
        <v>153</v>
      </c>
      <c r="B40" s="65">
        <v>1.6258000003290363E-2</v>
      </c>
      <c r="C40" s="27"/>
      <c r="D40" s="66">
        <f t="shared" si="3"/>
        <v>1.5299999999999999E-2</v>
      </c>
      <c r="E40" s="66">
        <f t="shared" si="3"/>
        <v>1.6258000003290363E-2</v>
      </c>
      <c r="F40" s="67">
        <f t="shared" si="8"/>
        <v>2.3408999999999998E-4</v>
      </c>
      <c r="G40" s="67">
        <f t="shared" si="9"/>
        <v>3.5815769999999993E-6</v>
      </c>
      <c r="H40" s="67">
        <f t="shared" si="10"/>
        <v>5.4798128099999988E-8</v>
      </c>
      <c r="I40" s="67">
        <f t="shared" si="11"/>
        <v>2.4874740005034253E-4</v>
      </c>
      <c r="J40" s="67">
        <f t="shared" si="12"/>
        <v>3.8058352207702404E-6</v>
      </c>
      <c r="K40" s="67">
        <f t="shared" ca="1" si="4"/>
        <v>7.2125773887710158E-3</v>
      </c>
      <c r="L40" s="67">
        <f t="shared" ca="1" si="13"/>
        <v>8.1819670275257996E-5</v>
      </c>
      <c r="M40" s="67">
        <f t="shared" ca="1" si="5"/>
        <v>3.7921858119658816E-4</v>
      </c>
      <c r="N40" s="67">
        <f t="shared" ca="1" si="6"/>
        <v>7.8123604229789017E-5</v>
      </c>
      <c r="O40" s="67">
        <f t="shared" ca="1" si="7"/>
        <v>8.2067161990199547E-2</v>
      </c>
      <c r="P40" s="27">
        <f t="shared" ca="1" si="14"/>
        <v>9.045422614519346E-3</v>
      </c>
      <c r="Q40" s="27"/>
      <c r="R40" s="27"/>
      <c r="S40" s="27"/>
    </row>
    <row r="41" spans="1:19" x14ac:dyDescent="0.2">
      <c r="A41" s="65">
        <v>352</v>
      </c>
      <c r="B41" s="65">
        <v>1.2671999997110106E-2</v>
      </c>
      <c r="C41" s="27"/>
      <c r="D41" s="66">
        <f t="shared" si="3"/>
        <v>3.5200000000000002E-2</v>
      </c>
      <c r="E41" s="66">
        <f t="shared" si="3"/>
        <v>1.2671999997110106E-2</v>
      </c>
      <c r="F41" s="67">
        <f t="shared" si="8"/>
        <v>1.2390400000000001E-3</v>
      </c>
      <c r="G41" s="67">
        <f t="shared" si="9"/>
        <v>4.3614208000000002E-5</v>
      </c>
      <c r="H41" s="67">
        <f t="shared" si="10"/>
        <v>1.5352201216000002E-6</v>
      </c>
      <c r="I41" s="67">
        <f t="shared" si="11"/>
        <v>4.4605439989827577E-4</v>
      </c>
      <c r="J41" s="67">
        <f t="shared" si="12"/>
        <v>1.5701114876419308E-5</v>
      </c>
      <c r="K41" s="67">
        <f t="shared" ca="1" si="4"/>
        <v>8.6962444071918606E-3</v>
      </c>
      <c r="L41" s="67">
        <f t="shared" ca="1" si="13"/>
        <v>1.5806632510766176E-5</v>
      </c>
      <c r="M41" s="67">
        <f t="shared" ca="1" si="5"/>
        <v>3.6273146584581606E-4</v>
      </c>
      <c r="N41" s="67">
        <f t="shared" ca="1" si="6"/>
        <v>8.9955630331031743E-4</v>
      </c>
      <c r="O41" s="67">
        <f t="shared" ca="1" si="7"/>
        <v>0.10180254388722117</v>
      </c>
      <c r="P41" s="27">
        <f t="shared" ca="1" si="14"/>
        <v>3.9757555899182454E-3</v>
      </c>
      <c r="Q41" s="27"/>
      <c r="R41" s="27"/>
      <c r="S41" s="27"/>
    </row>
    <row r="42" spans="1:19" x14ac:dyDescent="0.2">
      <c r="A42" s="65">
        <v>368</v>
      </c>
      <c r="B42" s="65">
        <v>1.3248000002931803E-2</v>
      </c>
      <c r="C42" s="27"/>
      <c r="D42" s="66">
        <f t="shared" si="3"/>
        <v>3.6799999999999999E-2</v>
      </c>
      <c r="E42" s="66">
        <f t="shared" si="3"/>
        <v>1.3248000002931803E-2</v>
      </c>
      <c r="F42" s="67">
        <f t="shared" si="8"/>
        <v>1.35424E-3</v>
      </c>
      <c r="G42" s="67">
        <f t="shared" si="9"/>
        <v>4.9836032000000003E-5</v>
      </c>
      <c r="H42" s="67">
        <f t="shared" si="10"/>
        <v>1.8339659776000001E-6</v>
      </c>
      <c r="I42" s="67">
        <f t="shared" si="11"/>
        <v>4.8752640010789035E-4</v>
      </c>
      <c r="J42" s="67">
        <f t="shared" si="12"/>
        <v>1.7940971523970363E-5</v>
      </c>
      <c r="K42" s="67">
        <f t="shared" ca="1" si="4"/>
        <v>8.8290798120388633E-3</v>
      </c>
      <c r="L42" s="67">
        <f t="shared" ca="1" si="13"/>
        <v>1.9526855653481299E-5</v>
      </c>
      <c r="M42" s="67">
        <f t="shared" ca="1" si="5"/>
        <v>3.6109376442019977E-4</v>
      </c>
      <c r="N42" s="67">
        <f t="shared" ca="1" si="6"/>
        <v>9.9874782051198987E-4</v>
      </c>
      <c r="O42" s="67">
        <f t="shared" ca="1" si="7"/>
        <v>0.10304753074080357</v>
      </c>
      <c r="P42" s="27">
        <f t="shared" ca="1" si="14"/>
        <v>4.4189201908929401E-3</v>
      </c>
      <c r="Q42" s="27"/>
      <c r="R42" s="27"/>
      <c r="S42" s="27"/>
    </row>
    <row r="43" spans="1:19" x14ac:dyDescent="0.2">
      <c r="A43" s="65">
        <v>538</v>
      </c>
      <c r="B43" s="65">
        <v>1.6868000006070361E-2</v>
      </c>
      <c r="C43" s="27"/>
      <c r="D43" s="66">
        <f t="shared" si="3"/>
        <v>5.3800000000000001E-2</v>
      </c>
      <c r="E43" s="66">
        <f t="shared" si="3"/>
        <v>1.6868000006070361E-2</v>
      </c>
      <c r="F43" s="67">
        <f t="shared" si="8"/>
        <v>2.8944399999999999E-3</v>
      </c>
      <c r="G43" s="67">
        <f t="shared" si="9"/>
        <v>1.5572087199999999E-4</v>
      </c>
      <c r="H43" s="67">
        <f t="shared" si="10"/>
        <v>8.3777829135999998E-6</v>
      </c>
      <c r="I43" s="67">
        <f t="shared" si="11"/>
        <v>9.0749840032658543E-4</v>
      </c>
      <c r="J43" s="67">
        <f t="shared" si="12"/>
        <v>4.88234139375703E-5</v>
      </c>
      <c r="K43" s="67">
        <f t="shared" ca="1" si="4"/>
        <v>1.0364965201451297E-2</v>
      </c>
      <c r="L43" s="67">
        <f t="shared" ca="1" si="13"/>
        <v>4.2289461670086906E-5</v>
      </c>
      <c r="M43" s="67">
        <f t="shared" ca="1" si="5"/>
        <v>3.4098644690124533E-4</v>
      </c>
      <c r="N43" s="67">
        <f t="shared" ca="1" si="6"/>
        <v>2.2926643807734668E-3</v>
      </c>
      <c r="O43" s="67">
        <f t="shared" ca="1" si="7"/>
        <v>0.11253925281888565</v>
      </c>
      <c r="P43" s="27">
        <f t="shared" ca="1" si="14"/>
        <v>6.5030348046190636E-3</v>
      </c>
      <c r="Q43" s="27"/>
      <c r="R43" s="27"/>
      <c r="S43" s="27"/>
    </row>
    <row r="44" spans="1:19" x14ac:dyDescent="0.2">
      <c r="A44" s="65">
        <v>860</v>
      </c>
      <c r="B44" s="65">
        <v>2.0960000001650769E-2</v>
      </c>
      <c r="C44" s="27"/>
      <c r="D44" s="66">
        <f t="shared" si="3"/>
        <v>8.5999999999999993E-2</v>
      </c>
      <c r="E44" s="66">
        <f t="shared" si="3"/>
        <v>2.0960000001650769E-2</v>
      </c>
      <c r="F44" s="67">
        <f t="shared" si="8"/>
        <v>7.3959999999999989E-3</v>
      </c>
      <c r="G44" s="67">
        <f t="shared" si="9"/>
        <v>6.3605599999999986E-4</v>
      </c>
      <c r="H44" s="67">
        <f t="shared" si="10"/>
        <v>5.4700815999999987E-5</v>
      </c>
      <c r="I44" s="67">
        <f t="shared" si="11"/>
        <v>1.802560000141966E-3</v>
      </c>
      <c r="J44" s="67">
        <f t="shared" si="12"/>
        <v>1.5502016001220907E-4</v>
      </c>
      <c r="K44" s="67">
        <f t="shared" ca="1" si="4"/>
        <v>1.3897934691938924E-2</v>
      </c>
      <c r="L44" s="67">
        <f t="shared" ca="1" si="13"/>
        <v>4.9872766438635471E-5</v>
      </c>
      <c r="M44" s="67">
        <f t="shared" ca="1" si="5"/>
        <v>2.9076889570695506E-4</v>
      </c>
      <c r="N44" s="67">
        <f t="shared" ca="1" si="6"/>
        <v>5.5577718523559605E-3</v>
      </c>
      <c r="O44" s="67">
        <f t="shared" ca="1" si="7"/>
        <v>0.11005968794568904</v>
      </c>
      <c r="P44" s="27">
        <f t="shared" ca="1" si="14"/>
        <v>7.0620653097118458E-3</v>
      </c>
      <c r="Q44" s="27"/>
      <c r="R44" s="27"/>
      <c r="S44" s="27"/>
    </row>
    <row r="45" spans="1:19" x14ac:dyDescent="0.2">
      <c r="A45" s="65">
        <v>1045</v>
      </c>
      <c r="B45" s="65">
        <v>2.5370000003022142E-2</v>
      </c>
      <c r="C45" s="27"/>
      <c r="D45" s="66">
        <f t="shared" si="3"/>
        <v>0.1045</v>
      </c>
      <c r="E45" s="66">
        <f t="shared" si="3"/>
        <v>2.5370000003022142E-2</v>
      </c>
      <c r="F45" s="67">
        <f t="shared" si="8"/>
        <v>1.0920249999999999E-2</v>
      </c>
      <c r="G45" s="67">
        <f t="shared" si="9"/>
        <v>1.1411661249999998E-3</v>
      </c>
      <c r="H45" s="67">
        <f t="shared" si="10"/>
        <v>1.1925186006249999E-4</v>
      </c>
      <c r="I45" s="67">
        <f t="shared" si="11"/>
        <v>2.6511650003158138E-3</v>
      </c>
      <c r="J45" s="67">
        <f t="shared" si="12"/>
        <v>2.7704674253300251E-4</v>
      </c>
      <c r="K45" s="67">
        <f t="shared" ca="1" si="4"/>
        <v>1.6297080372969862E-2</v>
      </c>
      <c r="L45" s="67">
        <f t="shared" ca="1" si="13"/>
        <v>8.2317870613388E-5</v>
      </c>
      <c r="M45" s="67">
        <f t="shared" ca="1" si="5"/>
        <v>2.5613927223096976E-4</v>
      </c>
      <c r="N45" s="67">
        <f t="shared" ca="1" si="6"/>
        <v>7.6398933763918413E-3</v>
      </c>
      <c r="O45" s="67">
        <f t="shared" ca="1" si="7"/>
        <v>9.6847389130772593E-2</v>
      </c>
      <c r="P45" s="27">
        <f t="shared" ca="1" si="14"/>
        <v>9.0729196300522799E-3</v>
      </c>
      <c r="Q45" s="27"/>
      <c r="R45" s="27"/>
      <c r="S45" s="27"/>
    </row>
    <row r="46" spans="1:19" x14ac:dyDescent="0.2">
      <c r="A46" s="65">
        <v>1215</v>
      </c>
      <c r="B46" s="65">
        <v>1.4989999996032566E-2</v>
      </c>
      <c r="C46" s="27"/>
      <c r="D46" s="66">
        <f t="shared" si="3"/>
        <v>0.1215</v>
      </c>
      <c r="E46" s="66">
        <f t="shared" si="3"/>
        <v>1.4989999996032566E-2</v>
      </c>
      <c r="F46" s="67">
        <f t="shared" si="8"/>
        <v>1.4762249999999999E-2</v>
      </c>
      <c r="G46" s="67">
        <f t="shared" si="9"/>
        <v>1.7936133749999999E-3</v>
      </c>
      <c r="H46" s="67">
        <f t="shared" si="10"/>
        <v>2.1792402506249999E-4</v>
      </c>
      <c r="I46" s="67">
        <f t="shared" si="11"/>
        <v>1.8212849995179567E-3</v>
      </c>
      <c r="J46" s="67">
        <f t="shared" si="12"/>
        <v>2.2128612744143174E-4</v>
      </c>
      <c r="K46" s="67">
        <f t="shared" ca="1" si="4"/>
        <v>1.8739339280039308E-2</v>
      </c>
      <c r="L46" s="67">
        <f t="shared" ca="1" si="13"/>
        <v>1.4057545066596194E-5</v>
      </c>
      <c r="M46" s="67">
        <f t="shared" ca="1" si="5"/>
        <v>2.2172141951509603E-4</v>
      </c>
      <c r="N46" s="67">
        <f t="shared" ca="1" si="6"/>
        <v>9.53228118501428E-3</v>
      </c>
      <c r="O46" s="67">
        <f t="shared" ca="1" si="7"/>
        <v>7.8664445122415327E-2</v>
      </c>
      <c r="P46" s="27">
        <f t="shared" ca="1" si="14"/>
        <v>-3.7493392840067426E-3</v>
      </c>
      <c r="Q46" s="27"/>
      <c r="R46" s="27"/>
      <c r="S46" s="27"/>
    </row>
    <row r="47" spans="1:19" x14ac:dyDescent="0.2">
      <c r="A47" s="65">
        <v>1386</v>
      </c>
      <c r="B47" s="65">
        <v>7.3960000008810312E-3</v>
      </c>
      <c r="C47" s="27"/>
      <c r="D47" s="66">
        <f t="shared" si="3"/>
        <v>0.1386</v>
      </c>
      <c r="E47" s="66">
        <f t="shared" si="3"/>
        <v>7.3960000008810312E-3</v>
      </c>
      <c r="F47" s="67">
        <f t="shared" si="8"/>
        <v>1.9209960000000002E-2</v>
      </c>
      <c r="G47" s="67">
        <f t="shared" si="9"/>
        <v>2.6625004560000003E-3</v>
      </c>
      <c r="H47" s="67">
        <f t="shared" si="10"/>
        <v>3.6902256320160004E-4</v>
      </c>
      <c r="I47" s="67">
        <f t="shared" si="11"/>
        <v>1.0250856001221109E-3</v>
      </c>
      <c r="J47" s="67">
        <f t="shared" si="12"/>
        <v>1.4207686417692456E-4</v>
      </c>
      <c r="K47" s="67">
        <f t="shared" ca="1" si="4"/>
        <v>2.1425574052728141E-2</v>
      </c>
      <c r="L47" s="67">
        <f t="shared" ca="1" si="13"/>
        <v>1.9682894807626172E-4</v>
      </c>
      <c r="M47" s="67">
        <f t="shared" ca="1" si="5"/>
        <v>1.8559844877032795E-4</v>
      </c>
      <c r="N47" s="67">
        <f t="shared" ca="1" si="6"/>
        <v>1.1318272036598674E-2</v>
      </c>
      <c r="O47" s="67">
        <f t="shared" ca="1" si="7"/>
        <v>5.6697278719898228E-2</v>
      </c>
      <c r="P47" s="27">
        <f t="shared" ca="1" si="14"/>
        <v>-1.4029574051847109E-2</v>
      </c>
      <c r="Q47" s="27"/>
      <c r="R47" s="27"/>
      <c r="S47" s="27"/>
    </row>
    <row r="48" spans="1:19" x14ac:dyDescent="0.2">
      <c r="A48" s="65">
        <v>1786</v>
      </c>
      <c r="B48" s="65">
        <v>2.9796000002534129E-2</v>
      </c>
      <c r="C48" s="27"/>
      <c r="D48" s="66">
        <f t="shared" si="3"/>
        <v>0.17860000000000001</v>
      </c>
      <c r="E48" s="66">
        <f t="shared" si="3"/>
        <v>2.9796000002534129E-2</v>
      </c>
      <c r="F48" s="67">
        <f t="shared" si="8"/>
        <v>3.1897960000000003E-2</v>
      </c>
      <c r="G48" s="67">
        <f t="shared" si="9"/>
        <v>5.6969756560000008E-3</v>
      </c>
      <c r="H48" s="67">
        <f t="shared" si="10"/>
        <v>1.0174798521616001E-3</v>
      </c>
      <c r="I48" s="67">
        <f t="shared" si="11"/>
        <v>5.321565600452596E-3</v>
      </c>
      <c r="J48" s="67">
        <f t="shared" si="12"/>
        <v>9.5043161624083371E-4</v>
      </c>
      <c r="K48" s="67">
        <f t="shared" ca="1" si="4"/>
        <v>2.8608528624411572E-2</v>
      </c>
      <c r="L48" s="67">
        <f t="shared" ca="1" si="13"/>
        <v>1.4100882738602837E-6</v>
      </c>
      <c r="M48" s="67">
        <f t="shared" ca="1" si="5"/>
        <v>1.0174979603325368E-4</v>
      </c>
      <c r="N48" s="67">
        <f t="shared" ca="1" si="6"/>
        <v>1.4606993527754176E-2</v>
      </c>
      <c r="O48" s="67">
        <f t="shared" ca="1" si="7"/>
        <v>8.8706227788547167E-3</v>
      </c>
      <c r="P48" s="27">
        <f t="shared" ca="1" si="14"/>
        <v>1.1874713781225565E-3</v>
      </c>
      <c r="Q48" s="27"/>
      <c r="R48" s="27"/>
      <c r="S48" s="27"/>
    </row>
    <row r="49" spans="1:19" x14ac:dyDescent="0.2">
      <c r="A49" s="65">
        <v>2158</v>
      </c>
      <c r="B49" s="65">
        <v>2.9188000000431202E-2</v>
      </c>
      <c r="C49" s="27"/>
      <c r="D49" s="66">
        <f t="shared" si="3"/>
        <v>0.21579999999999999</v>
      </c>
      <c r="E49" s="66">
        <f t="shared" si="3"/>
        <v>2.9188000000431202E-2</v>
      </c>
      <c r="F49" s="67">
        <f t="shared" si="8"/>
        <v>4.6569639999999995E-2</v>
      </c>
      <c r="G49" s="67">
        <f t="shared" si="9"/>
        <v>1.0049728311999998E-2</v>
      </c>
      <c r="H49" s="67">
        <f t="shared" si="10"/>
        <v>2.1687313697295995E-3</v>
      </c>
      <c r="I49" s="67">
        <f t="shared" si="11"/>
        <v>6.2987704000930528E-3</v>
      </c>
      <c r="J49" s="67">
        <f t="shared" si="12"/>
        <v>1.3592746523400808E-3</v>
      </c>
      <c r="K49" s="67">
        <f t="shared" ca="1" si="4"/>
        <v>3.641951299218113E-2</v>
      </c>
      <c r="L49" s="67">
        <f t="shared" ca="1" si="13"/>
        <v>5.2294780149847987E-5</v>
      </c>
      <c r="M49" s="67">
        <f t="shared" ca="1" si="5"/>
        <v>3.6941262653426634E-5</v>
      </c>
      <c r="N49" s="67">
        <f t="shared" ca="1" si="6"/>
        <v>1.6070062280115583E-2</v>
      </c>
      <c r="O49" s="67">
        <f t="shared" ca="1" si="7"/>
        <v>9.2256159951155658E-3</v>
      </c>
      <c r="P49" s="27">
        <f t="shared" ca="1" si="14"/>
        <v>-7.2315129917499277E-3</v>
      </c>
      <c r="Q49" s="27"/>
      <c r="R49" s="27"/>
      <c r="S49" s="27"/>
    </row>
    <row r="50" spans="1:19" x14ac:dyDescent="0.2">
      <c r="A50" s="65">
        <v>2262</v>
      </c>
      <c r="B50" s="65">
        <v>3.6932000002707355E-2</v>
      </c>
      <c r="C50" s="27"/>
      <c r="D50" s="66">
        <f t="shared" si="3"/>
        <v>0.22620000000000001</v>
      </c>
      <c r="E50" s="66">
        <f t="shared" si="3"/>
        <v>3.6932000002707355E-2</v>
      </c>
      <c r="F50" s="67">
        <f t="shared" si="8"/>
        <v>5.1166440000000007E-2</v>
      </c>
      <c r="G50" s="67">
        <f t="shared" si="9"/>
        <v>1.1573848728000002E-2</v>
      </c>
      <c r="H50" s="67">
        <f t="shared" si="10"/>
        <v>2.6180045822736006E-3</v>
      </c>
      <c r="I50" s="67">
        <f t="shared" si="11"/>
        <v>8.3540184006124039E-3</v>
      </c>
      <c r="J50" s="67">
        <f t="shared" si="12"/>
        <v>1.8896789622185259E-3</v>
      </c>
      <c r="K50" s="67">
        <f t="shared" ca="1" si="4"/>
        <v>3.8798159604677279E-2</v>
      </c>
      <c r="L50" s="67">
        <f t="shared" ca="1" si="13"/>
        <v>3.4825516600245469E-6</v>
      </c>
      <c r="M50" s="67">
        <f t="shared" ca="1" si="5"/>
        <v>2.3357017225605657E-5</v>
      </c>
      <c r="N50" s="67">
        <f t="shared" ca="1" si="6"/>
        <v>1.6158983290139085E-2</v>
      </c>
      <c r="O50" s="67">
        <f t="shared" ca="1" si="7"/>
        <v>2.5265930162450684E-2</v>
      </c>
      <c r="P50" s="27">
        <f t="shared" ca="1" si="14"/>
        <v>-1.8661596019699245E-3</v>
      </c>
      <c r="Q50" s="27"/>
      <c r="R50" s="27"/>
      <c r="S50" s="27"/>
    </row>
    <row r="51" spans="1:19" x14ac:dyDescent="0.2">
      <c r="A51" s="65">
        <v>2466</v>
      </c>
      <c r="B51" s="65">
        <v>1.927599999908125E-2</v>
      </c>
      <c r="C51" s="27"/>
      <c r="D51" s="66">
        <f t="shared" si="3"/>
        <v>0.24660000000000001</v>
      </c>
      <c r="E51" s="66">
        <f t="shared" si="3"/>
        <v>1.927599999908125E-2</v>
      </c>
      <c r="F51" s="67">
        <f t="shared" si="8"/>
        <v>6.0811560000000008E-2</v>
      </c>
      <c r="G51" s="67">
        <f t="shared" si="9"/>
        <v>1.4996130696000002E-2</v>
      </c>
      <c r="H51" s="67">
        <f t="shared" si="10"/>
        <v>3.698045829633601E-3</v>
      </c>
      <c r="I51" s="67">
        <f t="shared" si="11"/>
        <v>4.7534615997734363E-3</v>
      </c>
      <c r="J51" s="67">
        <f t="shared" si="12"/>
        <v>1.1722036305041295E-3</v>
      </c>
      <c r="K51" s="67">
        <f t="shared" ca="1" si="4"/>
        <v>4.3711378276833454E-2</v>
      </c>
      <c r="L51" s="67">
        <f t="shared" ca="1" si="13"/>
        <v>5.9708771157684427E-4</v>
      </c>
      <c r="M51" s="67">
        <f t="shared" ca="1" si="5"/>
        <v>4.9869167638992868E-6</v>
      </c>
      <c r="N51" s="67">
        <f t="shared" ca="1" si="6"/>
        <v>1.5914585095178315E-2</v>
      </c>
      <c r="O51" s="67">
        <f t="shared" ca="1" si="7"/>
        <v>8.6832628529250111E-2</v>
      </c>
      <c r="P51" s="27">
        <f t="shared" ca="1" si="14"/>
        <v>-2.4435378277752204E-2</v>
      </c>
      <c r="Q51" s="27"/>
      <c r="R51" s="27"/>
      <c r="S51" s="27"/>
    </row>
    <row r="52" spans="1:19" x14ac:dyDescent="0.2">
      <c r="A52" s="65">
        <v>2820</v>
      </c>
      <c r="B52" s="65">
        <v>5.7519999994838145E-2</v>
      </c>
      <c r="C52" s="27"/>
      <c r="D52" s="66">
        <f t="shared" ref="D52:E83" si="15">A52/A$18</f>
        <v>0.28199999999999997</v>
      </c>
      <c r="E52" s="66">
        <f t="shared" si="15"/>
        <v>5.7519999994838145E-2</v>
      </c>
      <c r="F52" s="67">
        <f t="shared" si="8"/>
        <v>7.9523999999999984E-2</v>
      </c>
      <c r="G52" s="67">
        <f t="shared" si="9"/>
        <v>2.2425767999999992E-2</v>
      </c>
      <c r="H52" s="67">
        <f t="shared" si="10"/>
        <v>6.3240665759999974E-3</v>
      </c>
      <c r="I52" s="67">
        <f t="shared" si="11"/>
        <v>1.6220639998544357E-2</v>
      </c>
      <c r="J52" s="67">
        <f t="shared" si="12"/>
        <v>4.5742204795895082E-3</v>
      </c>
      <c r="K52" s="67">
        <f t="shared" ca="1" si="4"/>
        <v>5.3015074114478603E-2</v>
      </c>
      <c r="L52" s="67">
        <f t="shared" ca="1" si="13"/>
        <v>2.0294357187533195E-5</v>
      </c>
      <c r="M52" s="67">
        <f t="shared" ca="1" si="5"/>
        <v>7.6935133997279267E-6</v>
      </c>
      <c r="N52" s="67">
        <f t="shared" ca="1" si="6"/>
        <v>1.4228915039527966E-2</v>
      </c>
      <c r="O52" s="67">
        <f t="shared" ca="1" si="7"/>
        <v>0.32372704060876856</v>
      </c>
      <c r="P52" s="27">
        <f t="shared" ca="1" si="14"/>
        <v>4.5049258803595421E-3</v>
      </c>
      <c r="Q52" s="27"/>
      <c r="R52" s="27"/>
      <c r="S52" s="27"/>
    </row>
    <row r="53" spans="1:19" x14ac:dyDescent="0.2">
      <c r="A53" s="65">
        <v>3206</v>
      </c>
      <c r="B53" s="65">
        <v>7.19160000080592E-2</v>
      </c>
      <c r="C53" s="27"/>
      <c r="D53" s="66">
        <f t="shared" si="15"/>
        <v>0.3206</v>
      </c>
      <c r="E53" s="66">
        <f t="shared" si="15"/>
        <v>7.19160000080592E-2</v>
      </c>
      <c r="F53" s="67">
        <f t="shared" si="8"/>
        <v>0.10278435999999999</v>
      </c>
      <c r="G53" s="67">
        <f t="shared" si="9"/>
        <v>3.2952665815999996E-2</v>
      </c>
      <c r="H53" s="67">
        <f t="shared" si="10"/>
        <v>1.0564624660609598E-2</v>
      </c>
      <c r="I53" s="67">
        <f t="shared" si="11"/>
        <v>2.3056269602583779E-2</v>
      </c>
      <c r="J53" s="67">
        <f t="shared" si="12"/>
        <v>7.3918400345883593E-3</v>
      </c>
      <c r="K53" s="67">
        <f t="shared" ca="1" si="4"/>
        <v>6.4284538854594966E-2</v>
      </c>
      <c r="L53" s="67">
        <f t="shared" ca="1" si="13"/>
        <v>5.823919933683365E-5</v>
      </c>
      <c r="M53" s="67">
        <f t="shared" ca="1" si="5"/>
        <v>8.0096803337717271E-5</v>
      </c>
      <c r="N53" s="67">
        <f t="shared" ca="1" si="6"/>
        <v>1.087559800752402E-2</v>
      </c>
      <c r="O53" s="67">
        <f t="shared" ca="1" si="7"/>
        <v>0.85403412542531032</v>
      </c>
      <c r="P53" s="27">
        <f t="shared" ca="1" si="14"/>
        <v>7.6314611534642335E-3</v>
      </c>
      <c r="Q53" s="27"/>
      <c r="R53" s="27"/>
      <c r="S53" s="27"/>
    </row>
    <row r="54" spans="1:19" x14ac:dyDescent="0.2">
      <c r="A54" s="65">
        <v>3326</v>
      </c>
      <c r="B54" s="65">
        <v>8.0236000001605134E-2</v>
      </c>
      <c r="C54" s="27"/>
      <c r="D54" s="66">
        <f t="shared" si="15"/>
        <v>0.33260000000000001</v>
      </c>
      <c r="E54" s="66">
        <f t="shared" si="15"/>
        <v>8.0236000001605134E-2</v>
      </c>
      <c r="F54" s="67">
        <f t="shared" si="8"/>
        <v>0.11062276</v>
      </c>
      <c r="G54" s="67">
        <f t="shared" si="9"/>
        <v>3.6793129976000004E-2</v>
      </c>
      <c r="H54" s="67">
        <f t="shared" si="10"/>
        <v>1.2237395030017599E-2</v>
      </c>
      <c r="I54" s="67">
        <f t="shared" si="11"/>
        <v>2.6686493600533868E-2</v>
      </c>
      <c r="J54" s="67">
        <f t="shared" si="12"/>
        <v>8.8759277715375652E-3</v>
      </c>
      <c r="K54" s="67">
        <f t="shared" ca="1" si="4"/>
        <v>6.8027094886015327E-2</v>
      </c>
      <c r="L54" s="67">
        <f t="shared" ca="1" si="13"/>
        <v>1.4905736412147496E-4</v>
      </c>
      <c r="M54" s="67">
        <f t="shared" ca="1" si="5"/>
        <v>1.2148408853483851E-4</v>
      </c>
      <c r="N54" s="67">
        <f t="shared" ca="1" si="6"/>
        <v>9.6092579399519804E-3</v>
      </c>
      <c r="O54" s="67">
        <f t="shared" ca="1" si="7"/>
        <v>1.0951116997722692</v>
      </c>
      <c r="P54" s="27">
        <f t="shared" ca="1" si="14"/>
        <v>1.2208905115589808E-2</v>
      </c>
      <c r="Q54" s="27"/>
      <c r="R54" s="27"/>
      <c r="S54" s="27"/>
    </row>
    <row r="55" spans="1:19" x14ac:dyDescent="0.2">
      <c r="A55" s="65"/>
      <c r="B55" s="65"/>
      <c r="C55" s="27"/>
      <c r="D55" s="66">
        <f t="shared" si="15"/>
        <v>0</v>
      </c>
      <c r="E55" s="66">
        <f t="shared" si="15"/>
        <v>0</v>
      </c>
      <c r="F55" s="67">
        <f t="shared" si="8"/>
        <v>0</v>
      </c>
      <c r="G55" s="67">
        <f t="shared" si="9"/>
        <v>0</v>
      </c>
      <c r="H55" s="67">
        <f t="shared" si="10"/>
        <v>0</v>
      </c>
      <c r="I55" s="67">
        <f t="shared" si="11"/>
        <v>0</v>
      </c>
      <c r="J55" s="67">
        <f t="shared" si="12"/>
        <v>0</v>
      </c>
      <c r="K55" s="67">
        <f t="shared" ca="1" si="4"/>
        <v>6.2839358801876849E-3</v>
      </c>
      <c r="L55" s="67">
        <f t="shared" ca="1" si="13"/>
        <v>3.9487850146310178E-5</v>
      </c>
      <c r="M55" s="67">
        <f t="shared" ca="1" si="5"/>
        <v>3.8681158376077863E-4</v>
      </c>
      <c r="N55" s="67">
        <f t="shared" ca="1" si="6"/>
        <v>7.8167496617761155E-5</v>
      </c>
      <c r="O55" s="67">
        <f t="shared" ca="1" si="7"/>
        <v>6.2922062353142308E-2</v>
      </c>
      <c r="P55" s="27">
        <f t="shared" ca="1" si="14"/>
        <v>-6.2839358801876849E-3</v>
      </c>
      <c r="Q55" s="27"/>
      <c r="R55" s="27"/>
      <c r="S55" s="27"/>
    </row>
    <row r="56" spans="1:19" x14ac:dyDescent="0.2">
      <c r="A56" s="65"/>
      <c r="B56" s="65"/>
      <c r="C56" s="27"/>
      <c r="D56" s="66">
        <f t="shared" si="15"/>
        <v>0</v>
      </c>
      <c r="E56" s="66">
        <f t="shared" si="15"/>
        <v>0</v>
      </c>
      <c r="F56" s="67">
        <f t="shared" si="8"/>
        <v>0</v>
      </c>
      <c r="G56" s="67">
        <f t="shared" si="9"/>
        <v>0</v>
      </c>
      <c r="H56" s="67">
        <f t="shared" si="10"/>
        <v>0</v>
      </c>
      <c r="I56" s="67">
        <f t="shared" si="11"/>
        <v>0</v>
      </c>
      <c r="J56" s="67">
        <f t="shared" si="12"/>
        <v>0</v>
      </c>
      <c r="K56" s="67">
        <f t="shared" ca="1" si="4"/>
        <v>6.2839358801876849E-3</v>
      </c>
      <c r="L56" s="67">
        <f t="shared" ca="1" si="13"/>
        <v>3.9487850146310178E-5</v>
      </c>
      <c r="M56" s="67">
        <f t="shared" ca="1" si="5"/>
        <v>3.8681158376077863E-4</v>
      </c>
      <c r="N56" s="67">
        <f t="shared" ca="1" si="6"/>
        <v>7.8167496617761155E-5</v>
      </c>
      <c r="O56" s="67">
        <f t="shared" ca="1" si="7"/>
        <v>6.2922062353142308E-2</v>
      </c>
      <c r="P56" s="27">
        <f t="shared" ca="1" si="14"/>
        <v>-6.2839358801876849E-3</v>
      </c>
      <c r="Q56" s="27"/>
      <c r="R56" s="27"/>
      <c r="S56" s="27"/>
    </row>
    <row r="57" spans="1:19" x14ac:dyDescent="0.2">
      <c r="A57" s="65"/>
      <c r="B57" s="65"/>
      <c r="C57" s="27"/>
      <c r="D57" s="66">
        <f t="shared" si="15"/>
        <v>0</v>
      </c>
      <c r="E57" s="66">
        <f t="shared" si="15"/>
        <v>0</v>
      </c>
      <c r="F57" s="67">
        <f t="shared" si="8"/>
        <v>0</v>
      </c>
      <c r="G57" s="67">
        <f t="shared" si="9"/>
        <v>0</v>
      </c>
      <c r="H57" s="67">
        <f t="shared" si="10"/>
        <v>0</v>
      </c>
      <c r="I57" s="67">
        <f t="shared" si="11"/>
        <v>0</v>
      </c>
      <c r="J57" s="67">
        <f t="shared" si="12"/>
        <v>0</v>
      </c>
      <c r="K57" s="67">
        <f t="shared" ca="1" si="4"/>
        <v>6.2839358801876849E-3</v>
      </c>
      <c r="L57" s="67">
        <f t="shared" ca="1" si="13"/>
        <v>3.9487850146310178E-5</v>
      </c>
      <c r="M57" s="67">
        <f t="shared" ca="1" si="5"/>
        <v>3.8681158376077863E-4</v>
      </c>
      <c r="N57" s="67">
        <f t="shared" ca="1" si="6"/>
        <v>7.8167496617761155E-5</v>
      </c>
      <c r="O57" s="67">
        <f t="shared" ca="1" si="7"/>
        <v>6.2922062353142308E-2</v>
      </c>
      <c r="P57" s="27">
        <f t="shared" ca="1" si="14"/>
        <v>-6.2839358801876849E-3</v>
      </c>
      <c r="Q57" s="27"/>
      <c r="R57" s="27"/>
      <c r="S57" s="27"/>
    </row>
    <row r="58" spans="1:19" x14ac:dyDescent="0.2">
      <c r="A58" s="65"/>
      <c r="B58" s="65"/>
      <c r="C58" s="27"/>
      <c r="D58" s="66">
        <f t="shared" si="15"/>
        <v>0</v>
      </c>
      <c r="E58" s="66">
        <f t="shared" si="15"/>
        <v>0</v>
      </c>
      <c r="F58" s="67">
        <f t="shared" si="8"/>
        <v>0</v>
      </c>
      <c r="G58" s="67">
        <f t="shared" si="9"/>
        <v>0</v>
      </c>
      <c r="H58" s="67">
        <f t="shared" si="10"/>
        <v>0</v>
      </c>
      <c r="I58" s="67">
        <f t="shared" si="11"/>
        <v>0</v>
      </c>
      <c r="J58" s="67">
        <f t="shared" si="12"/>
        <v>0</v>
      </c>
      <c r="K58" s="67">
        <f t="shared" ca="1" si="4"/>
        <v>6.2839358801876849E-3</v>
      </c>
      <c r="L58" s="67">
        <f t="shared" ca="1" si="13"/>
        <v>3.9487850146310178E-5</v>
      </c>
      <c r="M58" s="67">
        <f t="shared" ca="1" si="5"/>
        <v>3.8681158376077863E-4</v>
      </c>
      <c r="N58" s="67">
        <f t="shared" ca="1" si="6"/>
        <v>7.8167496617761155E-5</v>
      </c>
      <c r="O58" s="67">
        <f t="shared" ca="1" si="7"/>
        <v>6.2922062353142308E-2</v>
      </c>
      <c r="P58" s="27">
        <f t="shared" ca="1" si="14"/>
        <v>-6.2839358801876849E-3</v>
      </c>
      <c r="Q58" s="27"/>
      <c r="R58" s="27"/>
      <c r="S58" s="27"/>
    </row>
    <row r="59" spans="1:19" x14ac:dyDescent="0.2">
      <c r="A59" s="65"/>
      <c r="B59" s="65"/>
      <c r="C59" s="27"/>
      <c r="D59" s="66">
        <f t="shared" si="15"/>
        <v>0</v>
      </c>
      <c r="E59" s="66">
        <f t="shared" si="15"/>
        <v>0</v>
      </c>
      <c r="F59" s="67">
        <f t="shared" si="8"/>
        <v>0</v>
      </c>
      <c r="G59" s="67">
        <f t="shared" si="9"/>
        <v>0</v>
      </c>
      <c r="H59" s="67">
        <f t="shared" si="10"/>
        <v>0</v>
      </c>
      <c r="I59" s="67">
        <f t="shared" si="11"/>
        <v>0</v>
      </c>
      <c r="J59" s="67">
        <f t="shared" si="12"/>
        <v>0</v>
      </c>
      <c r="K59" s="67">
        <f t="shared" ca="1" si="4"/>
        <v>6.2839358801876849E-3</v>
      </c>
      <c r="L59" s="67">
        <f t="shared" ca="1" si="13"/>
        <v>3.9487850146310178E-5</v>
      </c>
      <c r="M59" s="67">
        <f t="shared" ca="1" si="5"/>
        <v>3.8681158376077863E-4</v>
      </c>
      <c r="N59" s="67">
        <f t="shared" ca="1" si="6"/>
        <v>7.8167496617761155E-5</v>
      </c>
      <c r="O59" s="67">
        <f t="shared" ca="1" si="7"/>
        <v>6.2922062353142308E-2</v>
      </c>
      <c r="P59" s="27">
        <f t="shared" ca="1" si="14"/>
        <v>-6.2839358801876849E-3</v>
      </c>
      <c r="Q59" s="27"/>
      <c r="R59" s="27"/>
      <c r="S59" s="27"/>
    </row>
    <row r="60" spans="1:19" x14ac:dyDescent="0.2">
      <c r="A60" s="65"/>
      <c r="B60" s="65"/>
      <c r="C60" s="27"/>
      <c r="D60" s="66">
        <f t="shared" si="15"/>
        <v>0</v>
      </c>
      <c r="E60" s="66">
        <f t="shared" si="15"/>
        <v>0</v>
      </c>
      <c r="F60" s="67">
        <f t="shared" si="8"/>
        <v>0</v>
      </c>
      <c r="G60" s="67">
        <f t="shared" si="9"/>
        <v>0</v>
      </c>
      <c r="H60" s="67">
        <f t="shared" si="10"/>
        <v>0</v>
      </c>
      <c r="I60" s="67">
        <f t="shared" si="11"/>
        <v>0</v>
      </c>
      <c r="J60" s="67">
        <f t="shared" si="12"/>
        <v>0</v>
      </c>
      <c r="K60" s="67">
        <f t="shared" ca="1" si="4"/>
        <v>6.2839358801876849E-3</v>
      </c>
      <c r="L60" s="67">
        <f t="shared" ca="1" si="13"/>
        <v>3.9487850146310178E-5</v>
      </c>
      <c r="M60" s="67">
        <f t="shared" ca="1" si="5"/>
        <v>3.8681158376077863E-4</v>
      </c>
      <c r="N60" s="67">
        <f t="shared" ca="1" si="6"/>
        <v>7.8167496617761155E-5</v>
      </c>
      <c r="O60" s="67">
        <f t="shared" ca="1" si="7"/>
        <v>6.2922062353142308E-2</v>
      </c>
      <c r="P60" s="27">
        <f t="shared" ca="1" si="14"/>
        <v>-6.2839358801876849E-3</v>
      </c>
      <c r="Q60" s="27"/>
      <c r="R60" s="27"/>
      <c r="S60" s="27"/>
    </row>
    <row r="61" spans="1:19" x14ac:dyDescent="0.2">
      <c r="A61" s="65"/>
      <c r="B61" s="65"/>
      <c r="C61" s="27"/>
      <c r="D61" s="66">
        <f t="shared" si="15"/>
        <v>0</v>
      </c>
      <c r="E61" s="66">
        <f t="shared" si="15"/>
        <v>0</v>
      </c>
      <c r="F61" s="67">
        <f t="shared" si="8"/>
        <v>0</v>
      </c>
      <c r="G61" s="67">
        <f t="shared" si="9"/>
        <v>0</v>
      </c>
      <c r="H61" s="67">
        <f t="shared" si="10"/>
        <v>0</v>
      </c>
      <c r="I61" s="67">
        <f t="shared" si="11"/>
        <v>0</v>
      </c>
      <c r="J61" s="67">
        <f t="shared" si="12"/>
        <v>0</v>
      </c>
      <c r="K61" s="67">
        <f t="shared" ca="1" si="4"/>
        <v>6.2839358801876849E-3</v>
      </c>
      <c r="L61" s="67">
        <f t="shared" ca="1" si="13"/>
        <v>3.9487850146310178E-5</v>
      </c>
      <c r="M61" s="67">
        <f t="shared" ca="1" si="5"/>
        <v>3.8681158376077863E-4</v>
      </c>
      <c r="N61" s="67">
        <f t="shared" ca="1" si="6"/>
        <v>7.8167496617761155E-5</v>
      </c>
      <c r="O61" s="67">
        <f t="shared" ca="1" si="7"/>
        <v>6.2922062353142308E-2</v>
      </c>
      <c r="P61" s="27">
        <f t="shared" ca="1" si="14"/>
        <v>-6.2839358801876849E-3</v>
      </c>
      <c r="Q61" s="27"/>
      <c r="R61" s="27"/>
      <c r="S61" s="27"/>
    </row>
    <row r="62" spans="1:19" x14ac:dyDescent="0.2">
      <c r="A62" s="65"/>
      <c r="B62" s="65"/>
      <c r="C62" s="27"/>
      <c r="D62" s="66">
        <f t="shared" si="15"/>
        <v>0</v>
      </c>
      <c r="E62" s="66">
        <f t="shared" si="15"/>
        <v>0</v>
      </c>
      <c r="F62" s="67">
        <f t="shared" si="8"/>
        <v>0</v>
      </c>
      <c r="G62" s="67">
        <f t="shared" si="9"/>
        <v>0</v>
      </c>
      <c r="H62" s="67">
        <f t="shared" si="10"/>
        <v>0</v>
      </c>
      <c r="I62" s="67">
        <f t="shared" si="11"/>
        <v>0</v>
      </c>
      <c r="J62" s="67">
        <f t="shared" si="12"/>
        <v>0</v>
      </c>
      <c r="K62" s="67">
        <f t="shared" ca="1" si="4"/>
        <v>6.2839358801876849E-3</v>
      </c>
      <c r="L62" s="67">
        <f t="shared" ca="1" si="13"/>
        <v>3.9487850146310178E-5</v>
      </c>
      <c r="M62" s="67">
        <f t="shared" ca="1" si="5"/>
        <v>3.8681158376077863E-4</v>
      </c>
      <c r="N62" s="67">
        <f t="shared" ca="1" si="6"/>
        <v>7.8167496617761155E-5</v>
      </c>
      <c r="O62" s="67">
        <f t="shared" ca="1" si="7"/>
        <v>6.2922062353142308E-2</v>
      </c>
      <c r="P62" s="27">
        <f t="shared" ca="1" si="14"/>
        <v>-6.2839358801876849E-3</v>
      </c>
      <c r="Q62" s="27"/>
      <c r="R62" s="27"/>
      <c r="S62" s="27"/>
    </row>
    <row r="63" spans="1:19" x14ac:dyDescent="0.2">
      <c r="A63" s="65"/>
      <c r="B63" s="65"/>
      <c r="C63" s="27"/>
      <c r="D63" s="66">
        <f t="shared" si="15"/>
        <v>0</v>
      </c>
      <c r="E63" s="66">
        <f t="shared" si="15"/>
        <v>0</v>
      </c>
      <c r="F63" s="67">
        <f t="shared" si="8"/>
        <v>0</v>
      </c>
      <c r="G63" s="67">
        <f t="shared" si="9"/>
        <v>0</v>
      </c>
      <c r="H63" s="67">
        <f t="shared" si="10"/>
        <v>0</v>
      </c>
      <c r="I63" s="67">
        <f t="shared" si="11"/>
        <v>0</v>
      </c>
      <c r="J63" s="67">
        <f t="shared" si="12"/>
        <v>0</v>
      </c>
      <c r="K63" s="67">
        <f t="shared" ca="1" si="4"/>
        <v>6.2839358801876849E-3</v>
      </c>
      <c r="L63" s="67">
        <f t="shared" ca="1" si="13"/>
        <v>3.9487850146310178E-5</v>
      </c>
      <c r="M63" s="67">
        <f t="shared" ca="1" si="5"/>
        <v>3.8681158376077863E-4</v>
      </c>
      <c r="N63" s="67">
        <f t="shared" ca="1" si="6"/>
        <v>7.8167496617761155E-5</v>
      </c>
      <c r="O63" s="67">
        <f t="shared" ca="1" si="7"/>
        <v>6.2922062353142308E-2</v>
      </c>
      <c r="P63" s="27">
        <f t="shared" ca="1" si="14"/>
        <v>-6.2839358801876849E-3</v>
      </c>
      <c r="Q63" s="27"/>
      <c r="R63" s="27"/>
      <c r="S63" s="27"/>
    </row>
    <row r="64" spans="1:19" x14ac:dyDescent="0.2">
      <c r="A64" s="65"/>
      <c r="B64" s="65"/>
      <c r="C64" s="27"/>
      <c r="D64" s="66">
        <f t="shared" si="15"/>
        <v>0</v>
      </c>
      <c r="E64" s="66">
        <f t="shared" si="15"/>
        <v>0</v>
      </c>
      <c r="F64" s="67">
        <f t="shared" si="8"/>
        <v>0</v>
      </c>
      <c r="G64" s="67">
        <f t="shared" si="9"/>
        <v>0</v>
      </c>
      <c r="H64" s="67">
        <f t="shared" si="10"/>
        <v>0</v>
      </c>
      <c r="I64" s="67">
        <f t="shared" si="11"/>
        <v>0</v>
      </c>
      <c r="J64" s="67">
        <f t="shared" si="12"/>
        <v>0</v>
      </c>
      <c r="K64" s="67">
        <f t="shared" ca="1" si="4"/>
        <v>6.2839358801876849E-3</v>
      </c>
      <c r="L64" s="67">
        <f t="shared" ca="1" si="13"/>
        <v>3.9487850146310178E-5</v>
      </c>
      <c r="M64" s="67">
        <f t="shared" ca="1" si="5"/>
        <v>3.8681158376077863E-4</v>
      </c>
      <c r="N64" s="67">
        <f t="shared" ca="1" si="6"/>
        <v>7.8167496617761155E-5</v>
      </c>
      <c r="O64" s="67">
        <f t="shared" ca="1" si="7"/>
        <v>6.2922062353142308E-2</v>
      </c>
      <c r="P64" s="27">
        <f t="shared" ca="1" si="14"/>
        <v>-6.2839358801876849E-3</v>
      </c>
      <c r="Q64" s="27"/>
      <c r="R64" s="27"/>
      <c r="S64" s="27"/>
    </row>
    <row r="65" spans="1:19" x14ac:dyDescent="0.2">
      <c r="A65" s="65"/>
      <c r="B65" s="65"/>
      <c r="C65" s="27"/>
      <c r="D65" s="66">
        <f t="shared" si="15"/>
        <v>0</v>
      </c>
      <c r="E65" s="66">
        <f t="shared" si="15"/>
        <v>0</v>
      </c>
      <c r="F65" s="67">
        <f t="shared" si="8"/>
        <v>0</v>
      </c>
      <c r="G65" s="67">
        <f t="shared" si="9"/>
        <v>0</v>
      </c>
      <c r="H65" s="67">
        <f t="shared" si="10"/>
        <v>0</v>
      </c>
      <c r="I65" s="67">
        <f t="shared" si="11"/>
        <v>0</v>
      </c>
      <c r="J65" s="67">
        <f t="shared" si="12"/>
        <v>0</v>
      </c>
      <c r="K65" s="67">
        <f t="shared" ca="1" si="4"/>
        <v>6.2839358801876849E-3</v>
      </c>
      <c r="L65" s="67">
        <f t="shared" ca="1" si="13"/>
        <v>3.9487850146310178E-5</v>
      </c>
      <c r="M65" s="67">
        <f t="shared" ca="1" si="5"/>
        <v>3.8681158376077863E-4</v>
      </c>
      <c r="N65" s="67">
        <f t="shared" ca="1" si="6"/>
        <v>7.8167496617761155E-5</v>
      </c>
      <c r="O65" s="67">
        <f t="shared" ca="1" si="7"/>
        <v>6.2922062353142308E-2</v>
      </c>
      <c r="P65" s="27">
        <f t="shared" ca="1" si="14"/>
        <v>-6.2839358801876849E-3</v>
      </c>
      <c r="Q65" s="27"/>
      <c r="R65" s="27"/>
      <c r="S65" s="27"/>
    </row>
    <row r="66" spans="1:19" x14ac:dyDescent="0.2">
      <c r="A66" s="65"/>
      <c r="B66" s="65"/>
      <c r="C66" s="27"/>
      <c r="D66" s="66">
        <f t="shared" si="15"/>
        <v>0</v>
      </c>
      <c r="E66" s="66">
        <f t="shared" si="15"/>
        <v>0</v>
      </c>
      <c r="F66" s="67">
        <f t="shared" si="8"/>
        <v>0</v>
      </c>
      <c r="G66" s="67">
        <f t="shared" si="9"/>
        <v>0</v>
      </c>
      <c r="H66" s="67">
        <f t="shared" si="10"/>
        <v>0</v>
      </c>
      <c r="I66" s="67">
        <f t="shared" si="11"/>
        <v>0</v>
      </c>
      <c r="J66" s="67">
        <f t="shared" si="12"/>
        <v>0</v>
      </c>
      <c r="K66" s="67">
        <f t="shared" ca="1" si="4"/>
        <v>6.2839358801876849E-3</v>
      </c>
      <c r="L66" s="67">
        <f t="shared" ca="1" si="13"/>
        <v>3.9487850146310178E-5</v>
      </c>
      <c r="M66" s="67">
        <f t="shared" ca="1" si="5"/>
        <v>3.8681158376077863E-4</v>
      </c>
      <c r="N66" s="67">
        <f t="shared" ca="1" si="6"/>
        <v>7.8167496617761155E-5</v>
      </c>
      <c r="O66" s="67">
        <f t="shared" ca="1" si="7"/>
        <v>6.2922062353142308E-2</v>
      </c>
      <c r="P66" s="27">
        <f t="shared" ca="1" si="14"/>
        <v>-6.2839358801876849E-3</v>
      </c>
      <c r="Q66" s="27"/>
      <c r="R66" s="27"/>
      <c r="S66" s="27"/>
    </row>
    <row r="67" spans="1:19" x14ac:dyDescent="0.2">
      <c r="A67" s="65"/>
      <c r="B67" s="65"/>
      <c r="C67" s="27"/>
      <c r="D67" s="66">
        <f t="shared" si="15"/>
        <v>0</v>
      </c>
      <c r="E67" s="66">
        <f t="shared" si="15"/>
        <v>0</v>
      </c>
      <c r="F67" s="67">
        <f t="shared" si="8"/>
        <v>0</v>
      </c>
      <c r="G67" s="67">
        <f t="shared" si="9"/>
        <v>0</v>
      </c>
      <c r="H67" s="67">
        <f t="shared" si="10"/>
        <v>0</v>
      </c>
      <c r="I67" s="67">
        <f t="shared" si="11"/>
        <v>0</v>
      </c>
      <c r="J67" s="67">
        <f t="shared" si="12"/>
        <v>0</v>
      </c>
      <c r="K67" s="67">
        <f t="shared" ca="1" si="4"/>
        <v>6.2839358801876849E-3</v>
      </c>
      <c r="L67" s="67">
        <f t="shared" ca="1" si="13"/>
        <v>3.9487850146310178E-5</v>
      </c>
      <c r="M67" s="67">
        <f t="shared" ca="1" si="5"/>
        <v>3.8681158376077863E-4</v>
      </c>
      <c r="N67" s="67">
        <f t="shared" ca="1" si="6"/>
        <v>7.8167496617761155E-5</v>
      </c>
      <c r="O67" s="67">
        <f t="shared" ca="1" si="7"/>
        <v>6.2922062353142308E-2</v>
      </c>
      <c r="P67" s="27">
        <f t="shared" ca="1" si="14"/>
        <v>-6.2839358801876849E-3</v>
      </c>
      <c r="Q67" s="27"/>
      <c r="R67" s="27"/>
      <c r="S67" s="27"/>
    </row>
    <row r="68" spans="1:19" x14ac:dyDescent="0.2">
      <c r="A68" s="65"/>
      <c r="B68" s="65"/>
      <c r="C68" s="27"/>
      <c r="D68" s="66">
        <f t="shared" si="15"/>
        <v>0</v>
      </c>
      <c r="E68" s="66">
        <f t="shared" si="15"/>
        <v>0</v>
      </c>
      <c r="F68" s="67">
        <f t="shared" si="8"/>
        <v>0</v>
      </c>
      <c r="G68" s="67">
        <f t="shared" si="9"/>
        <v>0</v>
      </c>
      <c r="H68" s="67">
        <f t="shared" si="10"/>
        <v>0</v>
      </c>
      <c r="I68" s="67">
        <f t="shared" si="11"/>
        <v>0</v>
      </c>
      <c r="J68" s="67">
        <f t="shared" si="12"/>
        <v>0</v>
      </c>
      <c r="K68" s="67">
        <f t="shared" ca="1" si="4"/>
        <v>6.2839358801876849E-3</v>
      </c>
      <c r="L68" s="67">
        <f t="shared" ca="1" si="13"/>
        <v>3.9487850146310178E-5</v>
      </c>
      <c r="M68" s="67">
        <f t="shared" ca="1" si="5"/>
        <v>3.8681158376077863E-4</v>
      </c>
      <c r="N68" s="67">
        <f t="shared" ca="1" si="6"/>
        <v>7.8167496617761155E-5</v>
      </c>
      <c r="O68" s="67">
        <f t="shared" ca="1" si="7"/>
        <v>6.2922062353142308E-2</v>
      </c>
      <c r="P68" s="27">
        <f t="shared" ca="1" si="14"/>
        <v>-6.2839358801876849E-3</v>
      </c>
      <c r="Q68" s="27"/>
      <c r="R68" s="27"/>
      <c r="S68" s="27"/>
    </row>
    <row r="69" spans="1:19" x14ac:dyDescent="0.2">
      <c r="A69" s="65"/>
      <c r="B69" s="65"/>
      <c r="C69" s="27"/>
      <c r="D69" s="66">
        <f t="shared" si="15"/>
        <v>0</v>
      </c>
      <c r="E69" s="66">
        <f t="shared" si="15"/>
        <v>0</v>
      </c>
      <c r="F69" s="67">
        <f t="shared" si="8"/>
        <v>0</v>
      </c>
      <c r="G69" s="67">
        <f t="shared" si="9"/>
        <v>0</v>
      </c>
      <c r="H69" s="67">
        <f t="shared" si="10"/>
        <v>0</v>
      </c>
      <c r="I69" s="67">
        <f t="shared" si="11"/>
        <v>0</v>
      </c>
      <c r="J69" s="67">
        <f t="shared" si="12"/>
        <v>0</v>
      </c>
      <c r="K69" s="67">
        <f t="shared" ca="1" si="4"/>
        <v>6.2839358801876849E-3</v>
      </c>
      <c r="L69" s="67">
        <f t="shared" ca="1" si="13"/>
        <v>3.9487850146310178E-5</v>
      </c>
      <c r="M69" s="67">
        <f t="shared" ca="1" si="5"/>
        <v>3.8681158376077863E-4</v>
      </c>
      <c r="N69" s="67">
        <f t="shared" ca="1" si="6"/>
        <v>7.8167496617761155E-5</v>
      </c>
      <c r="O69" s="67">
        <f t="shared" ca="1" si="7"/>
        <v>6.2922062353142308E-2</v>
      </c>
      <c r="P69" s="27">
        <f t="shared" ca="1" si="14"/>
        <v>-6.2839358801876849E-3</v>
      </c>
      <c r="Q69" s="27"/>
      <c r="R69" s="27"/>
      <c r="S69" s="27"/>
    </row>
    <row r="70" spans="1:19" x14ac:dyDescent="0.2">
      <c r="A70" s="65"/>
      <c r="B70" s="65"/>
      <c r="C70" s="27"/>
      <c r="D70" s="66">
        <f t="shared" si="15"/>
        <v>0</v>
      </c>
      <c r="E70" s="66">
        <f t="shared" si="15"/>
        <v>0</v>
      </c>
      <c r="F70" s="67">
        <f t="shared" si="8"/>
        <v>0</v>
      </c>
      <c r="G70" s="67">
        <f t="shared" si="9"/>
        <v>0</v>
      </c>
      <c r="H70" s="67">
        <f t="shared" si="10"/>
        <v>0</v>
      </c>
      <c r="I70" s="67">
        <f t="shared" si="11"/>
        <v>0</v>
      </c>
      <c r="J70" s="67">
        <f t="shared" si="12"/>
        <v>0</v>
      </c>
      <c r="K70" s="67">
        <f t="shared" ca="1" si="4"/>
        <v>6.2839358801876849E-3</v>
      </c>
      <c r="L70" s="67">
        <f t="shared" ca="1" si="13"/>
        <v>3.9487850146310178E-5</v>
      </c>
      <c r="M70" s="67">
        <f t="shared" ca="1" si="5"/>
        <v>3.8681158376077863E-4</v>
      </c>
      <c r="N70" s="67">
        <f t="shared" ca="1" si="6"/>
        <v>7.8167496617761155E-5</v>
      </c>
      <c r="O70" s="67">
        <f t="shared" ca="1" si="7"/>
        <v>6.2922062353142308E-2</v>
      </c>
      <c r="P70" s="27">
        <f t="shared" ca="1" si="14"/>
        <v>-6.2839358801876849E-3</v>
      </c>
      <c r="Q70" s="27"/>
      <c r="R70" s="27"/>
      <c r="S70" s="27"/>
    </row>
    <row r="71" spans="1:19" x14ac:dyDescent="0.2">
      <c r="A71" s="65"/>
      <c r="B71" s="65"/>
      <c r="C71" s="27"/>
      <c r="D71" s="66">
        <f t="shared" si="15"/>
        <v>0</v>
      </c>
      <c r="E71" s="66">
        <f t="shared" si="15"/>
        <v>0</v>
      </c>
      <c r="F71" s="67">
        <f t="shared" si="8"/>
        <v>0</v>
      </c>
      <c r="G71" s="67">
        <f t="shared" si="9"/>
        <v>0</v>
      </c>
      <c r="H71" s="67">
        <f t="shared" si="10"/>
        <v>0</v>
      </c>
      <c r="I71" s="67">
        <f t="shared" si="11"/>
        <v>0</v>
      </c>
      <c r="J71" s="67">
        <f t="shared" si="12"/>
        <v>0</v>
      </c>
      <c r="K71" s="67">
        <f t="shared" ca="1" si="4"/>
        <v>6.2839358801876849E-3</v>
      </c>
      <c r="L71" s="67">
        <f t="shared" ca="1" si="13"/>
        <v>3.9487850146310178E-5</v>
      </c>
      <c r="M71" s="67">
        <f t="shared" ca="1" si="5"/>
        <v>3.8681158376077863E-4</v>
      </c>
      <c r="N71" s="67">
        <f t="shared" ca="1" si="6"/>
        <v>7.8167496617761155E-5</v>
      </c>
      <c r="O71" s="67">
        <f t="shared" ca="1" si="7"/>
        <v>6.2922062353142308E-2</v>
      </c>
      <c r="P71" s="27">
        <f t="shared" ca="1" si="14"/>
        <v>-6.2839358801876849E-3</v>
      </c>
      <c r="Q71" s="27"/>
      <c r="R71" s="27"/>
      <c r="S71" s="27"/>
    </row>
    <row r="72" spans="1:19" x14ac:dyDescent="0.2">
      <c r="A72" s="65"/>
      <c r="B72" s="65"/>
      <c r="C72" s="27"/>
      <c r="D72" s="66">
        <f t="shared" si="15"/>
        <v>0</v>
      </c>
      <c r="E72" s="66">
        <f t="shared" si="15"/>
        <v>0</v>
      </c>
      <c r="F72" s="67">
        <f t="shared" si="8"/>
        <v>0</v>
      </c>
      <c r="G72" s="67">
        <f t="shared" si="9"/>
        <v>0</v>
      </c>
      <c r="H72" s="67">
        <f t="shared" si="10"/>
        <v>0</v>
      </c>
      <c r="I72" s="67">
        <f t="shared" si="11"/>
        <v>0</v>
      </c>
      <c r="J72" s="67">
        <f t="shared" si="12"/>
        <v>0</v>
      </c>
      <c r="K72" s="67">
        <f t="shared" ca="1" si="4"/>
        <v>6.2839358801876849E-3</v>
      </c>
      <c r="L72" s="67">
        <f t="shared" ca="1" si="13"/>
        <v>3.9487850146310178E-5</v>
      </c>
      <c r="M72" s="67">
        <f t="shared" ca="1" si="5"/>
        <v>3.8681158376077863E-4</v>
      </c>
      <c r="N72" s="67">
        <f t="shared" ca="1" si="6"/>
        <v>7.8167496617761155E-5</v>
      </c>
      <c r="O72" s="67">
        <f t="shared" ca="1" si="7"/>
        <v>6.2922062353142308E-2</v>
      </c>
      <c r="P72" s="27">
        <f t="shared" ca="1" si="14"/>
        <v>-6.2839358801876849E-3</v>
      </c>
      <c r="Q72" s="27"/>
      <c r="R72" s="27"/>
      <c r="S72" s="27"/>
    </row>
    <row r="73" spans="1:19" x14ac:dyDescent="0.2">
      <c r="A73" s="65"/>
      <c r="B73" s="65"/>
      <c r="C73" s="27"/>
      <c r="D73" s="66">
        <f t="shared" si="15"/>
        <v>0</v>
      </c>
      <c r="E73" s="66">
        <f t="shared" si="15"/>
        <v>0</v>
      </c>
      <c r="F73" s="67">
        <f t="shared" si="8"/>
        <v>0</v>
      </c>
      <c r="G73" s="67">
        <f t="shared" si="9"/>
        <v>0</v>
      </c>
      <c r="H73" s="67">
        <f t="shared" si="10"/>
        <v>0</v>
      </c>
      <c r="I73" s="67">
        <f t="shared" si="11"/>
        <v>0</v>
      </c>
      <c r="J73" s="67">
        <f t="shared" si="12"/>
        <v>0</v>
      </c>
      <c r="K73" s="67">
        <f t="shared" ca="1" si="4"/>
        <v>6.2839358801876849E-3</v>
      </c>
      <c r="L73" s="67">
        <f t="shared" ca="1" si="13"/>
        <v>3.9487850146310178E-5</v>
      </c>
      <c r="M73" s="67">
        <f t="shared" ca="1" si="5"/>
        <v>3.8681158376077863E-4</v>
      </c>
      <c r="N73" s="67">
        <f t="shared" ca="1" si="6"/>
        <v>7.8167496617761155E-5</v>
      </c>
      <c r="O73" s="67">
        <f t="shared" ca="1" si="7"/>
        <v>6.2922062353142308E-2</v>
      </c>
      <c r="P73" s="27">
        <f t="shared" ca="1" si="14"/>
        <v>-6.2839358801876849E-3</v>
      </c>
      <c r="Q73" s="27"/>
      <c r="R73" s="27"/>
      <c r="S73" s="27"/>
    </row>
    <row r="74" spans="1:19" x14ac:dyDescent="0.2">
      <c r="A74" s="65"/>
      <c r="B74" s="65"/>
      <c r="C74" s="27"/>
      <c r="D74" s="66">
        <f t="shared" si="15"/>
        <v>0</v>
      </c>
      <c r="E74" s="66">
        <f t="shared" si="15"/>
        <v>0</v>
      </c>
      <c r="F74" s="67">
        <f t="shared" si="8"/>
        <v>0</v>
      </c>
      <c r="G74" s="67">
        <f t="shared" si="9"/>
        <v>0</v>
      </c>
      <c r="H74" s="67">
        <f t="shared" si="10"/>
        <v>0</v>
      </c>
      <c r="I74" s="67">
        <f t="shared" si="11"/>
        <v>0</v>
      </c>
      <c r="J74" s="67">
        <f t="shared" si="12"/>
        <v>0</v>
      </c>
      <c r="K74" s="67">
        <f t="shared" ca="1" si="4"/>
        <v>6.2839358801876849E-3</v>
      </c>
      <c r="L74" s="67">
        <f t="shared" ca="1" si="13"/>
        <v>3.9487850146310178E-5</v>
      </c>
      <c r="M74" s="67">
        <f t="shared" ca="1" si="5"/>
        <v>3.8681158376077863E-4</v>
      </c>
      <c r="N74" s="67">
        <f t="shared" ca="1" si="6"/>
        <v>7.8167496617761155E-5</v>
      </c>
      <c r="O74" s="67">
        <f t="shared" ca="1" si="7"/>
        <v>6.2922062353142308E-2</v>
      </c>
      <c r="P74" s="27">
        <f t="shared" ca="1" si="14"/>
        <v>-6.2839358801876849E-3</v>
      </c>
      <c r="Q74" s="27"/>
      <c r="R74" s="27"/>
      <c r="S74" s="27"/>
    </row>
    <row r="75" spans="1:19" x14ac:dyDescent="0.2">
      <c r="A75" s="65"/>
      <c r="B75" s="65"/>
      <c r="C75" s="27"/>
      <c r="D75" s="66">
        <f t="shared" si="15"/>
        <v>0</v>
      </c>
      <c r="E75" s="66">
        <f t="shared" si="15"/>
        <v>0</v>
      </c>
      <c r="F75" s="67">
        <f t="shared" si="8"/>
        <v>0</v>
      </c>
      <c r="G75" s="67">
        <f t="shared" si="9"/>
        <v>0</v>
      </c>
      <c r="H75" s="67">
        <f t="shared" si="10"/>
        <v>0</v>
      </c>
      <c r="I75" s="67">
        <f t="shared" si="11"/>
        <v>0</v>
      </c>
      <c r="J75" s="67">
        <f t="shared" si="12"/>
        <v>0</v>
      </c>
      <c r="K75" s="67">
        <f t="shared" ca="1" si="4"/>
        <v>6.2839358801876849E-3</v>
      </c>
      <c r="L75" s="67">
        <f t="shared" ca="1" si="13"/>
        <v>3.9487850146310178E-5</v>
      </c>
      <c r="M75" s="67">
        <f t="shared" ca="1" si="5"/>
        <v>3.8681158376077863E-4</v>
      </c>
      <c r="N75" s="67">
        <f t="shared" ca="1" si="6"/>
        <v>7.8167496617761155E-5</v>
      </c>
      <c r="O75" s="67">
        <f t="shared" ca="1" si="7"/>
        <v>6.2922062353142308E-2</v>
      </c>
      <c r="P75" s="27">
        <f t="shared" ca="1" si="14"/>
        <v>-6.2839358801876849E-3</v>
      </c>
      <c r="Q75" s="27"/>
      <c r="R75" s="27"/>
      <c r="S75" s="27"/>
    </row>
    <row r="76" spans="1:19" x14ac:dyDescent="0.2">
      <c r="A76" s="65"/>
      <c r="B76" s="65"/>
      <c r="C76" s="27"/>
      <c r="D76" s="66">
        <f t="shared" si="15"/>
        <v>0</v>
      </c>
      <c r="E76" s="66">
        <f t="shared" si="15"/>
        <v>0</v>
      </c>
      <c r="F76" s="67">
        <f t="shared" si="8"/>
        <v>0</v>
      </c>
      <c r="G76" s="67">
        <f t="shared" si="9"/>
        <v>0</v>
      </c>
      <c r="H76" s="67">
        <f t="shared" si="10"/>
        <v>0</v>
      </c>
      <c r="I76" s="67">
        <f t="shared" si="11"/>
        <v>0</v>
      </c>
      <c r="J76" s="67">
        <f t="shared" si="12"/>
        <v>0</v>
      </c>
      <c r="K76" s="67">
        <f t="shared" ca="1" si="4"/>
        <v>6.2839358801876849E-3</v>
      </c>
      <c r="L76" s="67">
        <f t="shared" ca="1" si="13"/>
        <v>3.9487850146310178E-5</v>
      </c>
      <c r="M76" s="67">
        <f t="shared" ca="1" si="5"/>
        <v>3.8681158376077863E-4</v>
      </c>
      <c r="N76" s="67">
        <f t="shared" ca="1" si="6"/>
        <v>7.8167496617761155E-5</v>
      </c>
      <c r="O76" s="67">
        <f t="shared" ca="1" si="7"/>
        <v>6.2922062353142308E-2</v>
      </c>
      <c r="P76" s="27">
        <f t="shared" ca="1" si="14"/>
        <v>-6.2839358801876849E-3</v>
      </c>
      <c r="Q76" s="27"/>
      <c r="R76" s="27"/>
      <c r="S76" s="27"/>
    </row>
    <row r="77" spans="1:19" x14ac:dyDescent="0.2">
      <c r="A77" s="65"/>
      <c r="B77" s="65"/>
      <c r="C77" s="27"/>
      <c r="D77" s="66">
        <f t="shared" si="15"/>
        <v>0</v>
      </c>
      <c r="E77" s="66">
        <f t="shared" si="15"/>
        <v>0</v>
      </c>
      <c r="F77" s="67">
        <f t="shared" si="8"/>
        <v>0</v>
      </c>
      <c r="G77" s="67">
        <f t="shared" si="9"/>
        <v>0</v>
      </c>
      <c r="H77" s="67">
        <f t="shared" si="10"/>
        <v>0</v>
      </c>
      <c r="I77" s="67">
        <f t="shared" si="11"/>
        <v>0</v>
      </c>
      <c r="J77" s="67">
        <f t="shared" si="12"/>
        <v>0</v>
      </c>
      <c r="K77" s="67">
        <f t="shared" ca="1" si="4"/>
        <v>6.2839358801876849E-3</v>
      </c>
      <c r="L77" s="67">
        <f t="shared" ca="1" si="13"/>
        <v>3.9487850146310178E-5</v>
      </c>
      <c r="M77" s="67">
        <f t="shared" ca="1" si="5"/>
        <v>3.8681158376077863E-4</v>
      </c>
      <c r="N77" s="67">
        <f t="shared" ca="1" si="6"/>
        <v>7.8167496617761155E-5</v>
      </c>
      <c r="O77" s="67">
        <f t="shared" ca="1" si="7"/>
        <v>6.2922062353142308E-2</v>
      </c>
      <c r="P77" s="27">
        <f t="shared" ca="1" si="14"/>
        <v>-6.2839358801876849E-3</v>
      </c>
      <c r="Q77" s="27"/>
      <c r="R77" s="27"/>
      <c r="S77" s="27"/>
    </row>
    <row r="78" spans="1:19" x14ac:dyDescent="0.2">
      <c r="A78" s="65"/>
      <c r="B78" s="65"/>
      <c r="C78" s="27"/>
      <c r="D78" s="66">
        <f t="shared" si="15"/>
        <v>0</v>
      </c>
      <c r="E78" s="66">
        <f t="shared" si="15"/>
        <v>0</v>
      </c>
      <c r="F78" s="67">
        <f t="shared" si="8"/>
        <v>0</v>
      </c>
      <c r="G78" s="67">
        <f t="shared" si="9"/>
        <v>0</v>
      </c>
      <c r="H78" s="67">
        <f t="shared" si="10"/>
        <v>0</v>
      </c>
      <c r="I78" s="67">
        <f t="shared" si="11"/>
        <v>0</v>
      </c>
      <c r="J78" s="67">
        <f t="shared" si="12"/>
        <v>0</v>
      </c>
      <c r="K78" s="67">
        <f t="shared" ca="1" si="4"/>
        <v>6.2839358801876849E-3</v>
      </c>
      <c r="L78" s="67">
        <f t="shared" ca="1" si="13"/>
        <v>3.9487850146310178E-5</v>
      </c>
      <c r="M78" s="67">
        <f t="shared" ca="1" si="5"/>
        <v>3.8681158376077863E-4</v>
      </c>
      <c r="N78" s="67">
        <f t="shared" ca="1" si="6"/>
        <v>7.8167496617761155E-5</v>
      </c>
      <c r="O78" s="67">
        <f t="shared" ca="1" si="7"/>
        <v>6.2922062353142308E-2</v>
      </c>
      <c r="P78" s="27">
        <f t="shared" ca="1" si="14"/>
        <v>-6.2839358801876849E-3</v>
      </c>
      <c r="Q78" s="27"/>
      <c r="R78" s="27"/>
      <c r="S78" s="27"/>
    </row>
    <row r="79" spans="1:19" x14ac:dyDescent="0.2">
      <c r="A79" s="65"/>
      <c r="B79" s="65"/>
      <c r="C79" s="27"/>
      <c r="D79" s="66">
        <f t="shared" si="15"/>
        <v>0</v>
      </c>
      <c r="E79" s="66">
        <f t="shared" si="15"/>
        <v>0</v>
      </c>
      <c r="F79" s="67">
        <f t="shared" si="8"/>
        <v>0</v>
      </c>
      <c r="G79" s="67">
        <f t="shared" si="9"/>
        <v>0</v>
      </c>
      <c r="H79" s="67">
        <f t="shared" si="10"/>
        <v>0</v>
      </c>
      <c r="I79" s="67">
        <f t="shared" si="11"/>
        <v>0</v>
      </c>
      <c r="J79" s="67">
        <f t="shared" si="12"/>
        <v>0</v>
      </c>
      <c r="K79" s="67">
        <f t="shared" ca="1" si="4"/>
        <v>6.2839358801876849E-3</v>
      </c>
      <c r="L79" s="67">
        <f t="shared" ca="1" si="13"/>
        <v>3.9487850146310178E-5</v>
      </c>
      <c r="M79" s="67">
        <f t="shared" ca="1" si="5"/>
        <v>3.8681158376077863E-4</v>
      </c>
      <c r="N79" s="67">
        <f t="shared" ca="1" si="6"/>
        <v>7.8167496617761155E-5</v>
      </c>
      <c r="O79" s="67">
        <f t="shared" ca="1" si="7"/>
        <v>6.2922062353142308E-2</v>
      </c>
      <c r="P79" s="27">
        <f t="shared" ca="1" si="14"/>
        <v>-6.2839358801876849E-3</v>
      </c>
      <c r="Q79" s="27"/>
      <c r="R79" s="27"/>
      <c r="S79" s="27"/>
    </row>
    <row r="80" spans="1:19" x14ac:dyDescent="0.2">
      <c r="A80" s="65"/>
      <c r="B80" s="65"/>
      <c r="C80" s="27"/>
      <c r="D80" s="66">
        <f t="shared" si="15"/>
        <v>0</v>
      </c>
      <c r="E80" s="66">
        <f t="shared" si="15"/>
        <v>0</v>
      </c>
      <c r="F80" s="67">
        <f t="shared" si="8"/>
        <v>0</v>
      </c>
      <c r="G80" s="67">
        <f t="shared" si="9"/>
        <v>0</v>
      </c>
      <c r="H80" s="67">
        <f t="shared" si="10"/>
        <v>0</v>
      </c>
      <c r="I80" s="67">
        <f t="shared" si="11"/>
        <v>0</v>
      </c>
      <c r="J80" s="67">
        <f t="shared" si="12"/>
        <v>0</v>
      </c>
      <c r="K80" s="67">
        <f t="shared" ca="1" si="4"/>
        <v>6.2839358801876849E-3</v>
      </c>
      <c r="L80" s="67">
        <f t="shared" ca="1" si="13"/>
        <v>3.9487850146310178E-5</v>
      </c>
      <c r="M80" s="67">
        <f t="shared" ca="1" si="5"/>
        <v>3.8681158376077863E-4</v>
      </c>
      <c r="N80" s="67">
        <f t="shared" ca="1" si="6"/>
        <v>7.8167496617761155E-5</v>
      </c>
      <c r="O80" s="67">
        <f t="shared" ca="1" si="7"/>
        <v>6.2922062353142308E-2</v>
      </c>
      <c r="P80" s="27">
        <f t="shared" ca="1" si="14"/>
        <v>-6.2839358801876849E-3</v>
      </c>
      <c r="Q80" s="27"/>
      <c r="R80" s="27"/>
      <c r="S80" s="27"/>
    </row>
    <row r="81" spans="1:19" x14ac:dyDescent="0.2">
      <c r="A81" s="65"/>
      <c r="B81" s="65"/>
      <c r="C81" s="27"/>
      <c r="D81" s="66">
        <f t="shared" si="15"/>
        <v>0</v>
      </c>
      <c r="E81" s="66">
        <f t="shared" si="15"/>
        <v>0</v>
      </c>
      <c r="F81" s="67">
        <f t="shared" si="8"/>
        <v>0</v>
      </c>
      <c r="G81" s="67">
        <f t="shared" si="9"/>
        <v>0</v>
      </c>
      <c r="H81" s="67">
        <f t="shared" si="10"/>
        <v>0</v>
      </c>
      <c r="I81" s="67">
        <f t="shared" si="11"/>
        <v>0</v>
      </c>
      <c r="J81" s="67">
        <f t="shared" si="12"/>
        <v>0</v>
      </c>
      <c r="K81" s="67">
        <f t="shared" ca="1" si="4"/>
        <v>6.2839358801876849E-3</v>
      </c>
      <c r="L81" s="67">
        <f t="shared" ca="1" si="13"/>
        <v>3.9487850146310178E-5</v>
      </c>
      <c r="M81" s="67">
        <f t="shared" ca="1" si="5"/>
        <v>3.8681158376077863E-4</v>
      </c>
      <c r="N81" s="67">
        <f t="shared" ca="1" si="6"/>
        <v>7.8167496617761155E-5</v>
      </c>
      <c r="O81" s="67">
        <f t="shared" ca="1" si="7"/>
        <v>6.2922062353142308E-2</v>
      </c>
      <c r="P81" s="27">
        <f t="shared" ca="1" si="14"/>
        <v>-6.2839358801876849E-3</v>
      </c>
      <c r="Q81" s="27"/>
      <c r="R81" s="27"/>
      <c r="S81" s="27"/>
    </row>
    <row r="82" spans="1:19" x14ac:dyDescent="0.2">
      <c r="A82" s="65"/>
      <c r="B82" s="65"/>
      <c r="C82" s="27"/>
      <c r="D82" s="66">
        <f t="shared" si="15"/>
        <v>0</v>
      </c>
      <c r="E82" s="66">
        <f t="shared" si="15"/>
        <v>0</v>
      </c>
      <c r="F82" s="67">
        <f t="shared" si="8"/>
        <v>0</v>
      </c>
      <c r="G82" s="67">
        <f t="shared" si="9"/>
        <v>0</v>
      </c>
      <c r="H82" s="67">
        <f t="shared" si="10"/>
        <v>0</v>
      </c>
      <c r="I82" s="67">
        <f t="shared" si="11"/>
        <v>0</v>
      </c>
      <c r="J82" s="67">
        <f t="shared" si="12"/>
        <v>0</v>
      </c>
      <c r="K82" s="67">
        <f t="shared" ca="1" si="4"/>
        <v>6.2839358801876849E-3</v>
      </c>
      <c r="L82" s="67">
        <f t="shared" ca="1" si="13"/>
        <v>3.9487850146310178E-5</v>
      </c>
      <c r="M82" s="67">
        <f t="shared" ca="1" si="5"/>
        <v>3.8681158376077863E-4</v>
      </c>
      <c r="N82" s="67">
        <f t="shared" ca="1" si="6"/>
        <v>7.8167496617761155E-5</v>
      </c>
      <c r="O82" s="67">
        <f t="shared" ca="1" si="7"/>
        <v>6.2922062353142308E-2</v>
      </c>
      <c r="P82" s="27">
        <f t="shared" ca="1" si="14"/>
        <v>-6.2839358801876849E-3</v>
      </c>
      <c r="Q82" s="27"/>
      <c r="R82" s="27"/>
      <c r="S82" s="27"/>
    </row>
    <row r="83" spans="1:19" x14ac:dyDescent="0.2">
      <c r="A83" s="65"/>
      <c r="B83" s="65"/>
      <c r="C83" s="27"/>
      <c r="D83" s="66">
        <f t="shared" si="15"/>
        <v>0</v>
      </c>
      <c r="E83" s="66">
        <f t="shared" si="15"/>
        <v>0</v>
      </c>
      <c r="F83" s="67">
        <f t="shared" si="8"/>
        <v>0</v>
      </c>
      <c r="G83" s="67">
        <f t="shared" si="9"/>
        <v>0</v>
      </c>
      <c r="H83" s="67">
        <f t="shared" si="10"/>
        <v>0</v>
      </c>
      <c r="I83" s="67">
        <f t="shared" si="11"/>
        <v>0</v>
      </c>
      <c r="J83" s="67">
        <f t="shared" si="12"/>
        <v>0</v>
      </c>
      <c r="K83" s="67">
        <f t="shared" ca="1" si="4"/>
        <v>6.2839358801876849E-3</v>
      </c>
      <c r="L83" s="67">
        <f t="shared" ca="1" si="13"/>
        <v>3.9487850146310178E-5</v>
      </c>
      <c r="M83" s="67">
        <f t="shared" ca="1" si="5"/>
        <v>3.8681158376077863E-4</v>
      </c>
      <c r="N83" s="67">
        <f t="shared" ca="1" si="6"/>
        <v>7.8167496617761155E-5</v>
      </c>
      <c r="O83" s="67">
        <f t="shared" ca="1" si="7"/>
        <v>6.2922062353142308E-2</v>
      </c>
      <c r="P83" s="27">
        <f t="shared" ca="1" si="14"/>
        <v>-6.2839358801876849E-3</v>
      </c>
      <c r="Q83" s="27"/>
      <c r="R83" s="27"/>
      <c r="S83" s="27"/>
    </row>
    <row r="84" spans="1:19" x14ac:dyDescent="0.2">
      <c r="A84" s="65"/>
      <c r="B84" s="65"/>
      <c r="C84" s="27"/>
      <c r="D84" s="66">
        <f t="shared" ref="D84:E115" si="16">A84/A$18</f>
        <v>0</v>
      </c>
      <c r="E84" s="66">
        <f t="shared" si="16"/>
        <v>0</v>
      </c>
      <c r="F84" s="67">
        <f t="shared" si="8"/>
        <v>0</v>
      </c>
      <c r="G84" s="67">
        <f t="shared" si="9"/>
        <v>0</v>
      </c>
      <c r="H84" s="67">
        <f t="shared" si="10"/>
        <v>0</v>
      </c>
      <c r="I84" s="67">
        <f t="shared" si="11"/>
        <v>0</v>
      </c>
      <c r="J84" s="67">
        <f t="shared" si="12"/>
        <v>0</v>
      </c>
      <c r="K84" s="67">
        <f t="shared" ca="1" si="4"/>
        <v>6.2839358801876849E-3</v>
      </c>
      <c r="L84" s="67">
        <f t="shared" ca="1" si="13"/>
        <v>3.9487850146310178E-5</v>
      </c>
      <c r="M84" s="67">
        <f t="shared" ref="M84:M147" ca="1" si="17">(M$1-M$2*D84+M$3*F84)^2</f>
        <v>3.8681158376077863E-4</v>
      </c>
      <c r="N84" s="67">
        <f t="shared" ref="N84:N147" ca="1" si="18">(-M$2+M$4*D84-M$5*F84)^2</f>
        <v>7.8167496617761155E-5</v>
      </c>
      <c r="O84" s="67">
        <f t="shared" ref="O84:O147" ca="1" si="19">+(M$3-D84*M$5+F84*M$6)^2</f>
        <v>6.2922062353142308E-2</v>
      </c>
      <c r="P84" s="27">
        <f t="shared" ca="1" si="14"/>
        <v>-6.2839358801876849E-3</v>
      </c>
      <c r="Q84" s="27"/>
      <c r="R84" s="27"/>
      <c r="S84" s="27"/>
    </row>
    <row r="85" spans="1:19" x14ac:dyDescent="0.2">
      <c r="A85" s="65"/>
      <c r="B85" s="65"/>
      <c r="C85" s="27"/>
      <c r="D85" s="66">
        <f t="shared" si="16"/>
        <v>0</v>
      </c>
      <c r="E85" s="66">
        <f t="shared" si="16"/>
        <v>0</v>
      </c>
      <c r="F85" s="67">
        <f t="shared" ref="F85:F148" si="20">D85*D85</f>
        <v>0</v>
      </c>
      <c r="G85" s="67">
        <f t="shared" ref="G85:G148" si="21">D85*F85</f>
        <v>0</v>
      </c>
      <c r="H85" s="67">
        <f t="shared" ref="H85:H148" si="22">F85*F85</f>
        <v>0</v>
      </c>
      <c r="I85" s="67">
        <f t="shared" ref="I85:I148" si="23">E85*D85</f>
        <v>0</v>
      </c>
      <c r="J85" s="67">
        <f t="shared" ref="J85:J148" si="24">I85*D85</f>
        <v>0</v>
      </c>
      <c r="K85" s="67">
        <f t="shared" ref="K85:K148" ca="1" si="25">+E$4+E$5*D85+E$6*D85^2</f>
        <v>6.2839358801876849E-3</v>
      </c>
      <c r="L85" s="67">
        <f t="shared" ref="L85:L148" ca="1" si="26">+(K85-E85)^2</f>
        <v>3.9487850146310178E-5</v>
      </c>
      <c r="M85" s="67">
        <f t="shared" ca="1" si="17"/>
        <v>3.8681158376077863E-4</v>
      </c>
      <c r="N85" s="67">
        <f t="shared" ca="1" si="18"/>
        <v>7.8167496617761155E-5</v>
      </c>
      <c r="O85" s="67">
        <f t="shared" ca="1" si="19"/>
        <v>6.2922062353142308E-2</v>
      </c>
      <c r="P85" s="27">
        <f t="shared" ref="P85:P148" ca="1" si="27">+E85-K85</f>
        <v>-6.2839358801876849E-3</v>
      </c>
      <c r="Q85" s="27"/>
      <c r="R85" s="27"/>
      <c r="S85" s="27"/>
    </row>
    <row r="86" spans="1:19" x14ac:dyDescent="0.2">
      <c r="A86" s="65"/>
      <c r="B86" s="65"/>
      <c r="C86" s="27"/>
      <c r="D86" s="66">
        <f t="shared" si="16"/>
        <v>0</v>
      </c>
      <c r="E86" s="66">
        <f t="shared" si="16"/>
        <v>0</v>
      </c>
      <c r="F86" s="67">
        <f t="shared" si="20"/>
        <v>0</v>
      </c>
      <c r="G86" s="67">
        <f t="shared" si="21"/>
        <v>0</v>
      </c>
      <c r="H86" s="67">
        <f t="shared" si="22"/>
        <v>0</v>
      </c>
      <c r="I86" s="67">
        <f t="shared" si="23"/>
        <v>0</v>
      </c>
      <c r="J86" s="67">
        <f t="shared" si="24"/>
        <v>0</v>
      </c>
      <c r="K86" s="67">
        <f t="shared" ca="1" si="25"/>
        <v>6.2839358801876849E-3</v>
      </c>
      <c r="L86" s="67">
        <f t="shared" ca="1" si="26"/>
        <v>3.9487850146310178E-5</v>
      </c>
      <c r="M86" s="67">
        <f t="shared" ca="1" si="17"/>
        <v>3.8681158376077863E-4</v>
      </c>
      <c r="N86" s="67">
        <f t="shared" ca="1" si="18"/>
        <v>7.8167496617761155E-5</v>
      </c>
      <c r="O86" s="67">
        <f t="shared" ca="1" si="19"/>
        <v>6.2922062353142308E-2</v>
      </c>
      <c r="P86" s="27">
        <f t="shared" ca="1" si="27"/>
        <v>-6.2839358801876849E-3</v>
      </c>
      <c r="Q86" s="27"/>
      <c r="R86" s="27"/>
      <c r="S86" s="27"/>
    </row>
    <row r="87" spans="1:19" x14ac:dyDescent="0.2">
      <c r="A87" s="65"/>
      <c r="B87" s="65"/>
      <c r="C87" s="27"/>
      <c r="D87" s="66">
        <f t="shared" si="16"/>
        <v>0</v>
      </c>
      <c r="E87" s="66">
        <f t="shared" si="16"/>
        <v>0</v>
      </c>
      <c r="F87" s="67">
        <f t="shared" si="20"/>
        <v>0</v>
      </c>
      <c r="G87" s="67">
        <f t="shared" si="21"/>
        <v>0</v>
      </c>
      <c r="H87" s="67">
        <f t="shared" si="22"/>
        <v>0</v>
      </c>
      <c r="I87" s="67">
        <f t="shared" si="23"/>
        <v>0</v>
      </c>
      <c r="J87" s="67">
        <f t="shared" si="24"/>
        <v>0</v>
      </c>
      <c r="K87" s="67">
        <f t="shared" ca="1" si="25"/>
        <v>6.2839358801876849E-3</v>
      </c>
      <c r="L87" s="67">
        <f t="shared" ca="1" si="26"/>
        <v>3.9487850146310178E-5</v>
      </c>
      <c r="M87" s="67">
        <f t="shared" ca="1" si="17"/>
        <v>3.8681158376077863E-4</v>
      </c>
      <c r="N87" s="67">
        <f t="shared" ca="1" si="18"/>
        <v>7.8167496617761155E-5</v>
      </c>
      <c r="O87" s="67">
        <f t="shared" ca="1" si="19"/>
        <v>6.2922062353142308E-2</v>
      </c>
      <c r="P87" s="27">
        <f t="shared" ca="1" si="27"/>
        <v>-6.2839358801876849E-3</v>
      </c>
      <c r="Q87" s="27"/>
      <c r="R87" s="27"/>
      <c r="S87" s="27"/>
    </row>
    <row r="88" spans="1:19" x14ac:dyDescent="0.2">
      <c r="A88" s="65"/>
      <c r="B88" s="65"/>
      <c r="C88" s="27"/>
      <c r="D88" s="66">
        <f t="shared" si="16"/>
        <v>0</v>
      </c>
      <c r="E88" s="66">
        <f t="shared" si="16"/>
        <v>0</v>
      </c>
      <c r="F88" s="67">
        <f t="shared" si="20"/>
        <v>0</v>
      </c>
      <c r="G88" s="67">
        <f t="shared" si="21"/>
        <v>0</v>
      </c>
      <c r="H88" s="67">
        <f t="shared" si="22"/>
        <v>0</v>
      </c>
      <c r="I88" s="67">
        <f t="shared" si="23"/>
        <v>0</v>
      </c>
      <c r="J88" s="67">
        <f t="shared" si="24"/>
        <v>0</v>
      </c>
      <c r="K88" s="67">
        <f t="shared" ca="1" si="25"/>
        <v>6.2839358801876849E-3</v>
      </c>
      <c r="L88" s="67">
        <f t="shared" ca="1" si="26"/>
        <v>3.9487850146310178E-5</v>
      </c>
      <c r="M88" s="67">
        <f t="shared" ca="1" si="17"/>
        <v>3.8681158376077863E-4</v>
      </c>
      <c r="N88" s="67">
        <f t="shared" ca="1" si="18"/>
        <v>7.8167496617761155E-5</v>
      </c>
      <c r="O88" s="67">
        <f t="shared" ca="1" si="19"/>
        <v>6.2922062353142308E-2</v>
      </c>
      <c r="P88" s="27">
        <f t="shared" ca="1" si="27"/>
        <v>-6.2839358801876849E-3</v>
      </c>
      <c r="Q88" s="27"/>
      <c r="R88" s="27"/>
      <c r="S88" s="27"/>
    </row>
    <row r="89" spans="1:19" x14ac:dyDescent="0.2">
      <c r="A89" s="65"/>
      <c r="B89" s="65"/>
      <c r="C89" s="27"/>
      <c r="D89" s="66">
        <f t="shared" si="16"/>
        <v>0</v>
      </c>
      <c r="E89" s="66">
        <f t="shared" si="16"/>
        <v>0</v>
      </c>
      <c r="F89" s="67">
        <f t="shared" si="20"/>
        <v>0</v>
      </c>
      <c r="G89" s="67">
        <f t="shared" si="21"/>
        <v>0</v>
      </c>
      <c r="H89" s="67">
        <f t="shared" si="22"/>
        <v>0</v>
      </c>
      <c r="I89" s="67">
        <f t="shared" si="23"/>
        <v>0</v>
      </c>
      <c r="J89" s="67">
        <f t="shared" si="24"/>
        <v>0</v>
      </c>
      <c r="K89" s="67">
        <f t="shared" ca="1" si="25"/>
        <v>6.2839358801876849E-3</v>
      </c>
      <c r="L89" s="67">
        <f t="shared" ca="1" si="26"/>
        <v>3.9487850146310178E-5</v>
      </c>
      <c r="M89" s="67">
        <f t="shared" ca="1" si="17"/>
        <v>3.8681158376077863E-4</v>
      </c>
      <c r="N89" s="67">
        <f t="shared" ca="1" si="18"/>
        <v>7.8167496617761155E-5</v>
      </c>
      <c r="O89" s="67">
        <f t="shared" ca="1" si="19"/>
        <v>6.2922062353142308E-2</v>
      </c>
      <c r="P89" s="27">
        <f t="shared" ca="1" si="27"/>
        <v>-6.2839358801876849E-3</v>
      </c>
      <c r="Q89" s="27"/>
      <c r="R89" s="27"/>
      <c r="S89" s="27"/>
    </row>
    <row r="90" spans="1:19" x14ac:dyDescent="0.2">
      <c r="A90" s="65"/>
      <c r="B90" s="65"/>
      <c r="C90" s="27"/>
      <c r="D90" s="66">
        <f t="shared" si="16"/>
        <v>0</v>
      </c>
      <c r="E90" s="66">
        <f t="shared" si="16"/>
        <v>0</v>
      </c>
      <c r="F90" s="67">
        <f t="shared" si="20"/>
        <v>0</v>
      </c>
      <c r="G90" s="67">
        <f t="shared" si="21"/>
        <v>0</v>
      </c>
      <c r="H90" s="67">
        <f t="shared" si="22"/>
        <v>0</v>
      </c>
      <c r="I90" s="67">
        <f t="shared" si="23"/>
        <v>0</v>
      </c>
      <c r="J90" s="67">
        <f t="shared" si="24"/>
        <v>0</v>
      </c>
      <c r="K90" s="67">
        <f t="shared" ca="1" si="25"/>
        <v>6.2839358801876849E-3</v>
      </c>
      <c r="L90" s="67">
        <f t="shared" ca="1" si="26"/>
        <v>3.9487850146310178E-5</v>
      </c>
      <c r="M90" s="67">
        <f t="shared" ca="1" si="17"/>
        <v>3.8681158376077863E-4</v>
      </c>
      <c r="N90" s="67">
        <f t="shared" ca="1" si="18"/>
        <v>7.8167496617761155E-5</v>
      </c>
      <c r="O90" s="67">
        <f t="shared" ca="1" si="19"/>
        <v>6.2922062353142308E-2</v>
      </c>
      <c r="P90" s="27">
        <f t="shared" ca="1" si="27"/>
        <v>-6.2839358801876849E-3</v>
      </c>
      <c r="Q90" s="27"/>
      <c r="R90" s="27"/>
      <c r="S90" s="27"/>
    </row>
    <row r="91" spans="1:19" x14ac:dyDescent="0.2">
      <c r="A91" s="65"/>
      <c r="B91" s="65"/>
      <c r="C91" s="27"/>
      <c r="D91" s="66">
        <f t="shared" si="16"/>
        <v>0</v>
      </c>
      <c r="E91" s="66">
        <f t="shared" si="16"/>
        <v>0</v>
      </c>
      <c r="F91" s="67">
        <f t="shared" si="20"/>
        <v>0</v>
      </c>
      <c r="G91" s="67">
        <f t="shared" si="21"/>
        <v>0</v>
      </c>
      <c r="H91" s="67">
        <f t="shared" si="22"/>
        <v>0</v>
      </c>
      <c r="I91" s="67">
        <f t="shared" si="23"/>
        <v>0</v>
      </c>
      <c r="J91" s="67">
        <f t="shared" si="24"/>
        <v>0</v>
      </c>
      <c r="K91" s="67">
        <f t="shared" ca="1" si="25"/>
        <v>6.2839358801876849E-3</v>
      </c>
      <c r="L91" s="67">
        <f t="shared" ca="1" si="26"/>
        <v>3.9487850146310178E-5</v>
      </c>
      <c r="M91" s="67">
        <f t="shared" ca="1" si="17"/>
        <v>3.8681158376077863E-4</v>
      </c>
      <c r="N91" s="67">
        <f t="shared" ca="1" si="18"/>
        <v>7.8167496617761155E-5</v>
      </c>
      <c r="O91" s="67">
        <f t="shared" ca="1" si="19"/>
        <v>6.2922062353142308E-2</v>
      </c>
      <c r="P91" s="27">
        <f t="shared" ca="1" si="27"/>
        <v>-6.2839358801876849E-3</v>
      </c>
      <c r="Q91" s="27"/>
      <c r="R91" s="27"/>
      <c r="S91" s="27"/>
    </row>
    <row r="92" spans="1:19" x14ac:dyDescent="0.2">
      <c r="A92" s="65"/>
      <c r="B92" s="65"/>
      <c r="C92" s="27"/>
      <c r="D92" s="66">
        <f t="shared" si="16"/>
        <v>0</v>
      </c>
      <c r="E92" s="66">
        <f t="shared" si="16"/>
        <v>0</v>
      </c>
      <c r="F92" s="67">
        <f t="shared" si="20"/>
        <v>0</v>
      </c>
      <c r="G92" s="67">
        <f t="shared" si="21"/>
        <v>0</v>
      </c>
      <c r="H92" s="67">
        <f t="shared" si="22"/>
        <v>0</v>
      </c>
      <c r="I92" s="67">
        <f t="shared" si="23"/>
        <v>0</v>
      </c>
      <c r="J92" s="67">
        <f t="shared" si="24"/>
        <v>0</v>
      </c>
      <c r="K92" s="67">
        <f t="shared" ca="1" si="25"/>
        <v>6.2839358801876849E-3</v>
      </c>
      <c r="L92" s="67">
        <f t="shared" ca="1" si="26"/>
        <v>3.9487850146310178E-5</v>
      </c>
      <c r="M92" s="67">
        <f t="shared" ca="1" si="17"/>
        <v>3.8681158376077863E-4</v>
      </c>
      <c r="N92" s="67">
        <f t="shared" ca="1" si="18"/>
        <v>7.8167496617761155E-5</v>
      </c>
      <c r="O92" s="67">
        <f t="shared" ca="1" si="19"/>
        <v>6.2922062353142308E-2</v>
      </c>
      <c r="P92" s="27">
        <f t="shared" ca="1" si="27"/>
        <v>-6.2839358801876849E-3</v>
      </c>
      <c r="Q92" s="27"/>
      <c r="R92" s="27"/>
      <c r="S92" s="27"/>
    </row>
    <row r="93" spans="1:19" x14ac:dyDescent="0.2">
      <c r="A93" s="65"/>
      <c r="B93" s="65"/>
      <c r="C93" s="27"/>
      <c r="D93" s="66">
        <f t="shared" si="16"/>
        <v>0</v>
      </c>
      <c r="E93" s="66">
        <f t="shared" si="16"/>
        <v>0</v>
      </c>
      <c r="F93" s="67">
        <f t="shared" si="20"/>
        <v>0</v>
      </c>
      <c r="G93" s="67">
        <f t="shared" si="21"/>
        <v>0</v>
      </c>
      <c r="H93" s="67">
        <f t="shared" si="22"/>
        <v>0</v>
      </c>
      <c r="I93" s="67">
        <f t="shared" si="23"/>
        <v>0</v>
      </c>
      <c r="J93" s="67">
        <f t="shared" si="24"/>
        <v>0</v>
      </c>
      <c r="K93" s="67">
        <f t="shared" ca="1" si="25"/>
        <v>6.2839358801876849E-3</v>
      </c>
      <c r="L93" s="67">
        <f t="shared" ca="1" si="26"/>
        <v>3.9487850146310178E-5</v>
      </c>
      <c r="M93" s="67">
        <f t="shared" ca="1" si="17"/>
        <v>3.8681158376077863E-4</v>
      </c>
      <c r="N93" s="67">
        <f t="shared" ca="1" si="18"/>
        <v>7.8167496617761155E-5</v>
      </c>
      <c r="O93" s="67">
        <f t="shared" ca="1" si="19"/>
        <v>6.2922062353142308E-2</v>
      </c>
      <c r="P93" s="27">
        <f t="shared" ca="1" si="27"/>
        <v>-6.2839358801876849E-3</v>
      </c>
      <c r="Q93" s="27"/>
      <c r="R93" s="27"/>
      <c r="S93" s="27"/>
    </row>
    <row r="94" spans="1:19" x14ac:dyDescent="0.2">
      <c r="A94" s="65"/>
      <c r="B94" s="65"/>
      <c r="C94" s="27"/>
      <c r="D94" s="66">
        <f t="shared" si="16"/>
        <v>0</v>
      </c>
      <c r="E94" s="66">
        <f t="shared" si="16"/>
        <v>0</v>
      </c>
      <c r="F94" s="67">
        <f t="shared" si="20"/>
        <v>0</v>
      </c>
      <c r="G94" s="67">
        <f t="shared" si="21"/>
        <v>0</v>
      </c>
      <c r="H94" s="67">
        <f t="shared" si="22"/>
        <v>0</v>
      </c>
      <c r="I94" s="67">
        <f t="shared" si="23"/>
        <v>0</v>
      </c>
      <c r="J94" s="67">
        <f t="shared" si="24"/>
        <v>0</v>
      </c>
      <c r="K94" s="67">
        <f t="shared" ca="1" si="25"/>
        <v>6.2839358801876849E-3</v>
      </c>
      <c r="L94" s="67">
        <f t="shared" ca="1" si="26"/>
        <v>3.9487850146310178E-5</v>
      </c>
      <c r="M94" s="67">
        <f t="shared" ca="1" si="17"/>
        <v>3.8681158376077863E-4</v>
      </c>
      <c r="N94" s="67">
        <f t="shared" ca="1" si="18"/>
        <v>7.8167496617761155E-5</v>
      </c>
      <c r="O94" s="67">
        <f t="shared" ca="1" si="19"/>
        <v>6.2922062353142308E-2</v>
      </c>
      <c r="P94" s="27">
        <f t="shared" ca="1" si="27"/>
        <v>-6.2839358801876849E-3</v>
      </c>
      <c r="Q94" s="27"/>
      <c r="R94" s="27"/>
      <c r="S94" s="27"/>
    </row>
    <row r="95" spans="1:19" x14ac:dyDescent="0.2">
      <c r="A95" s="65"/>
      <c r="B95" s="65"/>
      <c r="C95" s="27"/>
      <c r="D95" s="66">
        <f t="shared" si="16"/>
        <v>0</v>
      </c>
      <c r="E95" s="66">
        <f t="shared" si="16"/>
        <v>0</v>
      </c>
      <c r="F95" s="67">
        <f t="shared" si="20"/>
        <v>0</v>
      </c>
      <c r="G95" s="67">
        <f t="shared" si="21"/>
        <v>0</v>
      </c>
      <c r="H95" s="67">
        <f t="shared" si="22"/>
        <v>0</v>
      </c>
      <c r="I95" s="67">
        <f t="shared" si="23"/>
        <v>0</v>
      </c>
      <c r="J95" s="67">
        <f t="shared" si="24"/>
        <v>0</v>
      </c>
      <c r="K95" s="67">
        <f t="shared" ca="1" si="25"/>
        <v>6.2839358801876849E-3</v>
      </c>
      <c r="L95" s="67">
        <f t="shared" ca="1" si="26"/>
        <v>3.9487850146310178E-5</v>
      </c>
      <c r="M95" s="67">
        <f t="shared" ca="1" si="17"/>
        <v>3.8681158376077863E-4</v>
      </c>
      <c r="N95" s="67">
        <f t="shared" ca="1" si="18"/>
        <v>7.8167496617761155E-5</v>
      </c>
      <c r="O95" s="67">
        <f t="shared" ca="1" si="19"/>
        <v>6.2922062353142308E-2</v>
      </c>
      <c r="P95" s="27">
        <f t="shared" ca="1" si="27"/>
        <v>-6.2839358801876849E-3</v>
      </c>
      <c r="Q95" s="27"/>
      <c r="R95" s="27"/>
      <c r="S95" s="27"/>
    </row>
    <row r="96" spans="1:19" x14ac:dyDescent="0.2">
      <c r="A96" s="65"/>
      <c r="B96" s="65"/>
      <c r="C96" s="27"/>
      <c r="D96" s="66">
        <f t="shared" si="16"/>
        <v>0</v>
      </c>
      <c r="E96" s="66">
        <f t="shared" si="16"/>
        <v>0</v>
      </c>
      <c r="F96" s="67">
        <f t="shared" si="20"/>
        <v>0</v>
      </c>
      <c r="G96" s="67">
        <f t="shared" si="21"/>
        <v>0</v>
      </c>
      <c r="H96" s="67">
        <f t="shared" si="22"/>
        <v>0</v>
      </c>
      <c r="I96" s="67">
        <f t="shared" si="23"/>
        <v>0</v>
      </c>
      <c r="J96" s="67">
        <f t="shared" si="24"/>
        <v>0</v>
      </c>
      <c r="K96" s="67">
        <f t="shared" ca="1" si="25"/>
        <v>6.2839358801876849E-3</v>
      </c>
      <c r="L96" s="67">
        <f t="shared" ca="1" si="26"/>
        <v>3.9487850146310178E-5</v>
      </c>
      <c r="M96" s="67">
        <f t="shared" ca="1" si="17"/>
        <v>3.8681158376077863E-4</v>
      </c>
      <c r="N96" s="67">
        <f t="shared" ca="1" si="18"/>
        <v>7.8167496617761155E-5</v>
      </c>
      <c r="O96" s="67">
        <f t="shared" ca="1" si="19"/>
        <v>6.2922062353142308E-2</v>
      </c>
      <c r="P96" s="27">
        <f t="shared" ca="1" si="27"/>
        <v>-6.2839358801876849E-3</v>
      </c>
      <c r="Q96" s="27"/>
      <c r="R96" s="27"/>
      <c r="S96" s="27"/>
    </row>
    <row r="97" spans="1:19" x14ac:dyDescent="0.2">
      <c r="A97" s="65"/>
      <c r="B97" s="65"/>
      <c r="C97" s="27"/>
      <c r="D97" s="66">
        <f t="shared" si="16"/>
        <v>0</v>
      </c>
      <c r="E97" s="66">
        <f t="shared" si="16"/>
        <v>0</v>
      </c>
      <c r="F97" s="67">
        <f t="shared" si="20"/>
        <v>0</v>
      </c>
      <c r="G97" s="67">
        <f t="shared" si="21"/>
        <v>0</v>
      </c>
      <c r="H97" s="67">
        <f t="shared" si="22"/>
        <v>0</v>
      </c>
      <c r="I97" s="67">
        <f t="shared" si="23"/>
        <v>0</v>
      </c>
      <c r="J97" s="67">
        <f t="shared" si="24"/>
        <v>0</v>
      </c>
      <c r="K97" s="67">
        <f t="shared" ca="1" si="25"/>
        <v>6.2839358801876849E-3</v>
      </c>
      <c r="L97" s="67">
        <f t="shared" ca="1" si="26"/>
        <v>3.9487850146310178E-5</v>
      </c>
      <c r="M97" s="67">
        <f t="shared" ca="1" si="17"/>
        <v>3.8681158376077863E-4</v>
      </c>
      <c r="N97" s="67">
        <f t="shared" ca="1" si="18"/>
        <v>7.8167496617761155E-5</v>
      </c>
      <c r="O97" s="67">
        <f t="shared" ca="1" si="19"/>
        <v>6.2922062353142308E-2</v>
      </c>
      <c r="P97" s="27">
        <f t="shared" ca="1" si="27"/>
        <v>-6.2839358801876849E-3</v>
      </c>
      <c r="Q97" s="27"/>
      <c r="R97" s="27"/>
      <c r="S97" s="27"/>
    </row>
    <row r="98" spans="1:19" x14ac:dyDescent="0.2">
      <c r="A98" s="65"/>
      <c r="B98" s="65"/>
      <c r="C98" s="27"/>
      <c r="D98" s="66">
        <f t="shared" si="16"/>
        <v>0</v>
      </c>
      <c r="E98" s="66">
        <f t="shared" si="16"/>
        <v>0</v>
      </c>
      <c r="F98" s="67">
        <f t="shared" si="20"/>
        <v>0</v>
      </c>
      <c r="G98" s="67">
        <f t="shared" si="21"/>
        <v>0</v>
      </c>
      <c r="H98" s="67">
        <f t="shared" si="22"/>
        <v>0</v>
      </c>
      <c r="I98" s="67">
        <f t="shared" si="23"/>
        <v>0</v>
      </c>
      <c r="J98" s="67">
        <f t="shared" si="24"/>
        <v>0</v>
      </c>
      <c r="K98" s="67">
        <f t="shared" ca="1" si="25"/>
        <v>6.2839358801876849E-3</v>
      </c>
      <c r="L98" s="67">
        <f t="shared" ca="1" si="26"/>
        <v>3.9487850146310178E-5</v>
      </c>
      <c r="M98" s="67">
        <f t="shared" ca="1" si="17"/>
        <v>3.8681158376077863E-4</v>
      </c>
      <c r="N98" s="67">
        <f t="shared" ca="1" si="18"/>
        <v>7.8167496617761155E-5</v>
      </c>
      <c r="O98" s="67">
        <f t="shared" ca="1" si="19"/>
        <v>6.2922062353142308E-2</v>
      </c>
      <c r="P98" s="27">
        <f t="shared" ca="1" si="27"/>
        <v>-6.2839358801876849E-3</v>
      </c>
      <c r="Q98" s="27"/>
      <c r="R98" s="27"/>
      <c r="S98" s="27"/>
    </row>
    <row r="99" spans="1:19" x14ac:dyDescent="0.2">
      <c r="A99" s="65"/>
      <c r="B99" s="65"/>
      <c r="C99" s="27"/>
      <c r="D99" s="66">
        <f t="shared" si="16"/>
        <v>0</v>
      </c>
      <c r="E99" s="66">
        <f t="shared" si="16"/>
        <v>0</v>
      </c>
      <c r="F99" s="67">
        <f t="shared" si="20"/>
        <v>0</v>
      </c>
      <c r="G99" s="67">
        <f t="shared" si="21"/>
        <v>0</v>
      </c>
      <c r="H99" s="67">
        <f t="shared" si="22"/>
        <v>0</v>
      </c>
      <c r="I99" s="67">
        <f t="shared" si="23"/>
        <v>0</v>
      </c>
      <c r="J99" s="67">
        <f t="shared" si="24"/>
        <v>0</v>
      </c>
      <c r="K99" s="67">
        <f t="shared" ca="1" si="25"/>
        <v>6.2839358801876849E-3</v>
      </c>
      <c r="L99" s="67">
        <f t="shared" ca="1" si="26"/>
        <v>3.9487850146310178E-5</v>
      </c>
      <c r="M99" s="67">
        <f t="shared" ca="1" si="17"/>
        <v>3.8681158376077863E-4</v>
      </c>
      <c r="N99" s="67">
        <f t="shared" ca="1" si="18"/>
        <v>7.8167496617761155E-5</v>
      </c>
      <c r="O99" s="67">
        <f t="shared" ca="1" si="19"/>
        <v>6.2922062353142308E-2</v>
      </c>
      <c r="P99" s="27">
        <f t="shared" ca="1" si="27"/>
        <v>-6.2839358801876849E-3</v>
      </c>
      <c r="Q99" s="27"/>
      <c r="R99" s="27"/>
      <c r="S99" s="27"/>
    </row>
    <row r="100" spans="1:19" x14ac:dyDescent="0.2">
      <c r="A100" s="65"/>
      <c r="B100" s="65"/>
      <c r="C100" s="27"/>
      <c r="D100" s="66">
        <f t="shared" si="16"/>
        <v>0</v>
      </c>
      <c r="E100" s="66">
        <f t="shared" si="16"/>
        <v>0</v>
      </c>
      <c r="F100" s="67">
        <f t="shared" si="20"/>
        <v>0</v>
      </c>
      <c r="G100" s="67">
        <f t="shared" si="21"/>
        <v>0</v>
      </c>
      <c r="H100" s="67">
        <f t="shared" si="22"/>
        <v>0</v>
      </c>
      <c r="I100" s="67">
        <f t="shared" si="23"/>
        <v>0</v>
      </c>
      <c r="J100" s="67">
        <f t="shared" si="24"/>
        <v>0</v>
      </c>
      <c r="K100" s="67">
        <f t="shared" ca="1" si="25"/>
        <v>6.2839358801876849E-3</v>
      </c>
      <c r="L100" s="67">
        <f t="shared" ca="1" si="26"/>
        <v>3.9487850146310178E-5</v>
      </c>
      <c r="M100" s="67">
        <f t="shared" ca="1" si="17"/>
        <v>3.8681158376077863E-4</v>
      </c>
      <c r="N100" s="67">
        <f t="shared" ca="1" si="18"/>
        <v>7.8167496617761155E-5</v>
      </c>
      <c r="O100" s="67">
        <f t="shared" ca="1" si="19"/>
        <v>6.2922062353142308E-2</v>
      </c>
      <c r="P100" s="27">
        <f t="shared" ca="1" si="27"/>
        <v>-6.2839358801876849E-3</v>
      </c>
      <c r="Q100" s="27"/>
      <c r="R100" s="27"/>
      <c r="S100" s="27"/>
    </row>
    <row r="101" spans="1:19" x14ac:dyDescent="0.2">
      <c r="A101" s="65"/>
      <c r="B101" s="65"/>
      <c r="C101" s="27"/>
      <c r="D101" s="66">
        <f t="shared" si="16"/>
        <v>0</v>
      </c>
      <c r="E101" s="66">
        <f t="shared" si="16"/>
        <v>0</v>
      </c>
      <c r="F101" s="67">
        <f t="shared" si="20"/>
        <v>0</v>
      </c>
      <c r="G101" s="67">
        <f t="shared" si="21"/>
        <v>0</v>
      </c>
      <c r="H101" s="67">
        <f t="shared" si="22"/>
        <v>0</v>
      </c>
      <c r="I101" s="67">
        <f t="shared" si="23"/>
        <v>0</v>
      </c>
      <c r="J101" s="67">
        <f t="shared" si="24"/>
        <v>0</v>
      </c>
      <c r="K101" s="67">
        <f t="shared" ca="1" si="25"/>
        <v>6.2839358801876849E-3</v>
      </c>
      <c r="L101" s="67">
        <f t="shared" ca="1" si="26"/>
        <v>3.9487850146310178E-5</v>
      </c>
      <c r="M101" s="67">
        <f t="shared" ca="1" si="17"/>
        <v>3.8681158376077863E-4</v>
      </c>
      <c r="N101" s="67">
        <f t="shared" ca="1" si="18"/>
        <v>7.8167496617761155E-5</v>
      </c>
      <c r="O101" s="67">
        <f t="shared" ca="1" si="19"/>
        <v>6.2922062353142308E-2</v>
      </c>
      <c r="P101" s="27">
        <f t="shared" ca="1" si="27"/>
        <v>-6.2839358801876849E-3</v>
      </c>
      <c r="Q101" s="27"/>
      <c r="R101" s="27"/>
      <c r="S101" s="27"/>
    </row>
    <row r="102" spans="1:19" x14ac:dyDescent="0.2">
      <c r="A102" s="65"/>
      <c r="B102" s="65"/>
      <c r="C102" s="27"/>
      <c r="D102" s="66">
        <f t="shared" si="16"/>
        <v>0</v>
      </c>
      <c r="E102" s="66">
        <f t="shared" si="16"/>
        <v>0</v>
      </c>
      <c r="F102" s="67">
        <f t="shared" si="20"/>
        <v>0</v>
      </c>
      <c r="G102" s="67">
        <f t="shared" si="21"/>
        <v>0</v>
      </c>
      <c r="H102" s="67">
        <f t="shared" si="22"/>
        <v>0</v>
      </c>
      <c r="I102" s="67">
        <f t="shared" si="23"/>
        <v>0</v>
      </c>
      <c r="J102" s="67">
        <f t="shared" si="24"/>
        <v>0</v>
      </c>
      <c r="K102" s="67">
        <f t="shared" ca="1" si="25"/>
        <v>6.2839358801876849E-3</v>
      </c>
      <c r="L102" s="67">
        <f t="shared" ca="1" si="26"/>
        <v>3.9487850146310178E-5</v>
      </c>
      <c r="M102" s="67">
        <f t="shared" ca="1" si="17"/>
        <v>3.8681158376077863E-4</v>
      </c>
      <c r="N102" s="67">
        <f t="shared" ca="1" si="18"/>
        <v>7.8167496617761155E-5</v>
      </c>
      <c r="O102" s="67">
        <f t="shared" ca="1" si="19"/>
        <v>6.2922062353142308E-2</v>
      </c>
      <c r="P102" s="27">
        <f t="shared" ca="1" si="27"/>
        <v>-6.2839358801876849E-3</v>
      </c>
      <c r="Q102" s="27"/>
      <c r="R102" s="27"/>
      <c r="S102" s="27"/>
    </row>
    <row r="103" spans="1:19" x14ac:dyDescent="0.2">
      <c r="A103" s="65"/>
      <c r="B103" s="65"/>
      <c r="C103" s="27"/>
      <c r="D103" s="66">
        <f t="shared" si="16"/>
        <v>0</v>
      </c>
      <c r="E103" s="66">
        <f t="shared" si="16"/>
        <v>0</v>
      </c>
      <c r="F103" s="67">
        <f t="shared" si="20"/>
        <v>0</v>
      </c>
      <c r="G103" s="67">
        <f t="shared" si="21"/>
        <v>0</v>
      </c>
      <c r="H103" s="67">
        <f t="shared" si="22"/>
        <v>0</v>
      </c>
      <c r="I103" s="67">
        <f t="shared" si="23"/>
        <v>0</v>
      </c>
      <c r="J103" s="67">
        <f t="shared" si="24"/>
        <v>0</v>
      </c>
      <c r="K103" s="67">
        <f t="shared" ca="1" si="25"/>
        <v>6.2839358801876849E-3</v>
      </c>
      <c r="L103" s="67">
        <f t="shared" ca="1" si="26"/>
        <v>3.9487850146310178E-5</v>
      </c>
      <c r="M103" s="67">
        <f t="shared" ca="1" si="17"/>
        <v>3.8681158376077863E-4</v>
      </c>
      <c r="N103" s="67">
        <f t="shared" ca="1" si="18"/>
        <v>7.8167496617761155E-5</v>
      </c>
      <c r="O103" s="67">
        <f t="shared" ca="1" si="19"/>
        <v>6.2922062353142308E-2</v>
      </c>
      <c r="P103" s="27">
        <f t="shared" ca="1" si="27"/>
        <v>-6.2839358801876849E-3</v>
      </c>
      <c r="Q103" s="27"/>
      <c r="R103" s="27"/>
      <c r="S103" s="27"/>
    </row>
    <row r="104" spans="1:19" x14ac:dyDescent="0.2">
      <c r="A104" s="65"/>
      <c r="B104" s="65"/>
      <c r="C104" s="27"/>
      <c r="D104" s="66">
        <f t="shared" si="16"/>
        <v>0</v>
      </c>
      <c r="E104" s="66">
        <f t="shared" si="16"/>
        <v>0</v>
      </c>
      <c r="F104" s="67">
        <f t="shared" si="20"/>
        <v>0</v>
      </c>
      <c r="G104" s="67">
        <f t="shared" si="21"/>
        <v>0</v>
      </c>
      <c r="H104" s="67">
        <f t="shared" si="22"/>
        <v>0</v>
      </c>
      <c r="I104" s="67">
        <f t="shared" si="23"/>
        <v>0</v>
      </c>
      <c r="J104" s="67">
        <f t="shared" si="24"/>
        <v>0</v>
      </c>
      <c r="K104" s="67">
        <f t="shared" ca="1" si="25"/>
        <v>6.2839358801876849E-3</v>
      </c>
      <c r="L104" s="67">
        <f t="shared" ca="1" si="26"/>
        <v>3.9487850146310178E-5</v>
      </c>
      <c r="M104" s="67">
        <f t="shared" ca="1" si="17"/>
        <v>3.8681158376077863E-4</v>
      </c>
      <c r="N104" s="67">
        <f t="shared" ca="1" si="18"/>
        <v>7.8167496617761155E-5</v>
      </c>
      <c r="O104" s="67">
        <f t="shared" ca="1" si="19"/>
        <v>6.2922062353142308E-2</v>
      </c>
      <c r="P104" s="27">
        <f t="shared" ca="1" si="27"/>
        <v>-6.2839358801876849E-3</v>
      </c>
      <c r="Q104" s="27"/>
      <c r="R104" s="27"/>
      <c r="S104" s="27"/>
    </row>
    <row r="105" spans="1:19" x14ac:dyDescent="0.2">
      <c r="A105" s="65"/>
      <c r="B105" s="65"/>
      <c r="C105" s="27"/>
      <c r="D105" s="66">
        <f t="shared" si="16"/>
        <v>0</v>
      </c>
      <c r="E105" s="66">
        <f t="shared" si="16"/>
        <v>0</v>
      </c>
      <c r="F105" s="67">
        <f t="shared" si="20"/>
        <v>0</v>
      </c>
      <c r="G105" s="67">
        <f t="shared" si="21"/>
        <v>0</v>
      </c>
      <c r="H105" s="67">
        <f t="shared" si="22"/>
        <v>0</v>
      </c>
      <c r="I105" s="67">
        <f t="shared" si="23"/>
        <v>0</v>
      </c>
      <c r="J105" s="67">
        <f t="shared" si="24"/>
        <v>0</v>
      </c>
      <c r="K105" s="67">
        <f t="shared" ca="1" si="25"/>
        <v>6.2839358801876849E-3</v>
      </c>
      <c r="L105" s="67">
        <f t="shared" ca="1" si="26"/>
        <v>3.9487850146310178E-5</v>
      </c>
      <c r="M105" s="67">
        <f t="shared" ca="1" si="17"/>
        <v>3.8681158376077863E-4</v>
      </c>
      <c r="N105" s="67">
        <f t="shared" ca="1" si="18"/>
        <v>7.8167496617761155E-5</v>
      </c>
      <c r="O105" s="67">
        <f t="shared" ca="1" si="19"/>
        <v>6.2922062353142308E-2</v>
      </c>
      <c r="P105" s="27">
        <f t="shared" ca="1" si="27"/>
        <v>-6.2839358801876849E-3</v>
      </c>
      <c r="Q105" s="27"/>
      <c r="R105" s="27"/>
      <c r="S105" s="27"/>
    </row>
    <row r="106" spans="1:19" x14ac:dyDescent="0.2">
      <c r="A106" s="65"/>
      <c r="B106" s="65"/>
      <c r="C106" s="27"/>
      <c r="D106" s="66">
        <f t="shared" si="16"/>
        <v>0</v>
      </c>
      <c r="E106" s="66">
        <f t="shared" si="16"/>
        <v>0</v>
      </c>
      <c r="F106" s="67">
        <f t="shared" si="20"/>
        <v>0</v>
      </c>
      <c r="G106" s="67">
        <f t="shared" si="21"/>
        <v>0</v>
      </c>
      <c r="H106" s="67">
        <f t="shared" si="22"/>
        <v>0</v>
      </c>
      <c r="I106" s="67">
        <f t="shared" si="23"/>
        <v>0</v>
      </c>
      <c r="J106" s="67">
        <f t="shared" si="24"/>
        <v>0</v>
      </c>
      <c r="K106" s="67">
        <f t="shared" ca="1" si="25"/>
        <v>6.2839358801876849E-3</v>
      </c>
      <c r="L106" s="67">
        <f t="shared" ca="1" si="26"/>
        <v>3.9487850146310178E-5</v>
      </c>
      <c r="M106" s="67">
        <f t="shared" ca="1" si="17"/>
        <v>3.8681158376077863E-4</v>
      </c>
      <c r="N106" s="67">
        <f t="shared" ca="1" si="18"/>
        <v>7.8167496617761155E-5</v>
      </c>
      <c r="O106" s="67">
        <f t="shared" ca="1" si="19"/>
        <v>6.2922062353142308E-2</v>
      </c>
      <c r="P106" s="27">
        <f t="shared" ca="1" si="27"/>
        <v>-6.2839358801876849E-3</v>
      </c>
      <c r="Q106" s="27"/>
      <c r="R106" s="27"/>
      <c r="S106" s="27"/>
    </row>
    <row r="107" spans="1:19" x14ac:dyDescent="0.2">
      <c r="A107" s="65"/>
      <c r="B107" s="65"/>
      <c r="C107" s="27"/>
      <c r="D107" s="66">
        <f t="shared" si="16"/>
        <v>0</v>
      </c>
      <c r="E107" s="66">
        <f t="shared" si="16"/>
        <v>0</v>
      </c>
      <c r="F107" s="67">
        <f t="shared" si="20"/>
        <v>0</v>
      </c>
      <c r="G107" s="67">
        <f t="shared" si="21"/>
        <v>0</v>
      </c>
      <c r="H107" s="67">
        <f t="shared" si="22"/>
        <v>0</v>
      </c>
      <c r="I107" s="67">
        <f t="shared" si="23"/>
        <v>0</v>
      </c>
      <c r="J107" s="67">
        <f t="shared" si="24"/>
        <v>0</v>
      </c>
      <c r="K107" s="67">
        <f t="shared" ca="1" si="25"/>
        <v>6.2839358801876849E-3</v>
      </c>
      <c r="L107" s="67">
        <f t="shared" ca="1" si="26"/>
        <v>3.9487850146310178E-5</v>
      </c>
      <c r="M107" s="67">
        <f t="shared" ca="1" si="17"/>
        <v>3.8681158376077863E-4</v>
      </c>
      <c r="N107" s="67">
        <f t="shared" ca="1" si="18"/>
        <v>7.8167496617761155E-5</v>
      </c>
      <c r="O107" s="67">
        <f t="shared" ca="1" si="19"/>
        <v>6.2922062353142308E-2</v>
      </c>
      <c r="P107" s="27">
        <f t="shared" ca="1" si="27"/>
        <v>-6.2839358801876849E-3</v>
      </c>
      <c r="Q107" s="27"/>
      <c r="R107" s="27"/>
      <c r="S107" s="27"/>
    </row>
    <row r="108" spans="1:19" x14ac:dyDescent="0.2">
      <c r="A108" s="65"/>
      <c r="B108" s="65"/>
      <c r="C108" s="27"/>
      <c r="D108" s="66">
        <f t="shared" si="16"/>
        <v>0</v>
      </c>
      <c r="E108" s="66">
        <f t="shared" si="16"/>
        <v>0</v>
      </c>
      <c r="F108" s="67">
        <f t="shared" si="20"/>
        <v>0</v>
      </c>
      <c r="G108" s="67">
        <f t="shared" si="21"/>
        <v>0</v>
      </c>
      <c r="H108" s="67">
        <f t="shared" si="22"/>
        <v>0</v>
      </c>
      <c r="I108" s="67">
        <f t="shared" si="23"/>
        <v>0</v>
      </c>
      <c r="J108" s="67">
        <f t="shared" si="24"/>
        <v>0</v>
      </c>
      <c r="K108" s="67">
        <f t="shared" ca="1" si="25"/>
        <v>6.2839358801876849E-3</v>
      </c>
      <c r="L108" s="67">
        <f t="shared" ca="1" si="26"/>
        <v>3.9487850146310178E-5</v>
      </c>
      <c r="M108" s="67">
        <f t="shared" ca="1" si="17"/>
        <v>3.8681158376077863E-4</v>
      </c>
      <c r="N108" s="67">
        <f t="shared" ca="1" si="18"/>
        <v>7.8167496617761155E-5</v>
      </c>
      <c r="O108" s="67">
        <f t="shared" ca="1" si="19"/>
        <v>6.2922062353142308E-2</v>
      </c>
      <c r="P108" s="27">
        <f t="shared" ca="1" si="27"/>
        <v>-6.2839358801876849E-3</v>
      </c>
      <c r="Q108" s="27"/>
      <c r="R108" s="27"/>
      <c r="S108" s="27"/>
    </row>
    <row r="109" spans="1:19" x14ac:dyDescent="0.2">
      <c r="A109" s="65"/>
      <c r="B109" s="65"/>
      <c r="C109" s="27"/>
      <c r="D109" s="66">
        <f t="shared" si="16"/>
        <v>0</v>
      </c>
      <c r="E109" s="66">
        <f t="shared" si="16"/>
        <v>0</v>
      </c>
      <c r="F109" s="67">
        <f t="shared" si="20"/>
        <v>0</v>
      </c>
      <c r="G109" s="67">
        <f t="shared" si="21"/>
        <v>0</v>
      </c>
      <c r="H109" s="67">
        <f t="shared" si="22"/>
        <v>0</v>
      </c>
      <c r="I109" s="67">
        <f t="shared" si="23"/>
        <v>0</v>
      </c>
      <c r="J109" s="67">
        <f t="shared" si="24"/>
        <v>0</v>
      </c>
      <c r="K109" s="67">
        <f t="shared" ca="1" si="25"/>
        <v>6.2839358801876849E-3</v>
      </c>
      <c r="L109" s="67">
        <f t="shared" ca="1" si="26"/>
        <v>3.9487850146310178E-5</v>
      </c>
      <c r="M109" s="67">
        <f t="shared" ca="1" si="17"/>
        <v>3.8681158376077863E-4</v>
      </c>
      <c r="N109" s="67">
        <f t="shared" ca="1" si="18"/>
        <v>7.8167496617761155E-5</v>
      </c>
      <c r="O109" s="67">
        <f t="shared" ca="1" si="19"/>
        <v>6.2922062353142308E-2</v>
      </c>
      <c r="P109" s="27">
        <f t="shared" ca="1" si="27"/>
        <v>-6.2839358801876849E-3</v>
      </c>
      <c r="Q109" s="27"/>
      <c r="R109" s="27"/>
      <c r="S109" s="27"/>
    </row>
    <row r="110" spans="1:19" x14ac:dyDescent="0.2">
      <c r="A110" s="65"/>
      <c r="B110" s="65"/>
      <c r="C110" s="27"/>
      <c r="D110" s="66">
        <f t="shared" si="16"/>
        <v>0</v>
      </c>
      <c r="E110" s="66">
        <f t="shared" si="16"/>
        <v>0</v>
      </c>
      <c r="F110" s="67">
        <f t="shared" si="20"/>
        <v>0</v>
      </c>
      <c r="G110" s="67">
        <f t="shared" si="21"/>
        <v>0</v>
      </c>
      <c r="H110" s="67">
        <f t="shared" si="22"/>
        <v>0</v>
      </c>
      <c r="I110" s="67">
        <f t="shared" si="23"/>
        <v>0</v>
      </c>
      <c r="J110" s="67">
        <f t="shared" si="24"/>
        <v>0</v>
      </c>
      <c r="K110" s="67">
        <f t="shared" ca="1" si="25"/>
        <v>6.2839358801876849E-3</v>
      </c>
      <c r="L110" s="67">
        <f t="shared" ca="1" si="26"/>
        <v>3.9487850146310178E-5</v>
      </c>
      <c r="M110" s="67">
        <f t="shared" ca="1" si="17"/>
        <v>3.8681158376077863E-4</v>
      </c>
      <c r="N110" s="67">
        <f t="shared" ca="1" si="18"/>
        <v>7.8167496617761155E-5</v>
      </c>
      <c r="O110" s="67">
        <f t="shared" ca="1" si="19"/>
        <v>6.2922062353142308E-2</v>
      </c>
      <c r="P110" s="27">
        <f t="shared" ca="1" si="27"/>
        <v>-6.2839358801876849E-3</v>
      </c>
      <c r="Q110" s="27"/>
      <c r="R110" s="27"/>
      <c r="S110" s="27"/>
    </row>
    <row r="111" spans="1:19" x14ac:dyDescent="0.2">
      <c r="A111" s="65"/>
      <c r="B111" s="65"/>
      <c r="C111" s="27"/>
      <c r="D111" s="66">
        <f t="shared" si="16"/>
        <v>0</v>
      </c>
      <c r="E111" s="66">
        <f t="shared" si="16"/>
        <v>0</v>
      </c>
      <c r="F111" s="67">
        <f t="shared" si="20"/>
        <v>0</v>
      </c>
      <c r="G111" s="67">
        <f t="shared" si="21"/>
        <v>0</v>
      </c>
      <c r="H111" s="67">
        <f t="shared" si="22"/>
        <v>0</v>
      </c>
      <c r="I111" s="67">
        <f t="shared" si="23"/>
        <v>0</v>
      </c>
      <c r="J111" s="67">
        <f t="shared" si="24"/>
        <v>0</v>
      </c>
      <c r="K111" s="67">
        <f t="shared" ca="1" si="25"/>
        <v>6.2839358801876849E-3</v>
      </c>
      <c r="L111" s="67">
        <f t="shared" ca="1" si="26"/>
        <v>3.9487850146310178E-5</v>
      </c>
      <c r="M111" s="67">
        <f t="shared" ca="1" si="17"/>
        <v>3.8681158376077863E-4</v>
      </c>
      <c r="N111" s="67">
        <f t="shared" ca="1" si="18"/>
        <v>7.8167496617761155E-5</v>
      </c>
      <c r="O111" s="67">
        <f t="shared" ca="1" si="19"/>
        <v>6.2922062353142308E-2</v>
      </c>
      <c r="P111" s="27">
        <f t="shared" ca="1" si="27"/>
        <v>-6.2839358801876849E-3</v>
      </c>
      <c r="Q111" s="27"/>
      <c r="R111" s="27"/>
      <c r="S111" s="27"/>
    </row>
    <row r="112" spans="1:19" x14ac:dyDescent="0.2">
      <c r="A112" s="65"/>
      <c r="B112" s="65"/>
      <c r="C112" s="27"/>
      <c r="D112" s="66">
        <f t="shared" si="16"/>
        <v>0</v>
      </c>
      <c r="E112" s="66">
        <f t="shared" si="16"/>
        <v>0</v>
      </c>
      <c r="F112" s="67">
        <f t="shared" si="20"/>
        <v>0</v>
      </c>
      <c r="G112" s="67">
        <f t="shared" si="21"/>
        <v>0</v>
      </c>
      <c r="H112" s="67">
        <f t="shared" si="22"/>
        <v>0</v>
      </c>
      <c r="I112" s="67">
        <f t="shared" si="23"/>
        <v>0</v>
      </c>
      <c r="J112" s="67">
        <f t="shared" si="24"/>
        <v>0</v>
      </c>
      <c r="K112" s="67">
        <f t="shared" ca="1" si="25"/>
        <v>6.2839358801876849E-3</v>
      </c>
      <c r="L112" s="67">
        <f t="shared" ca="1" si="26"/>
        <v>3.9487850146310178E-5</v>
      </c>
      <c r="M112" s="67">
        <f t="shared" ca="1" si="17"/>
        <v>3.8681158376077863E-4</v>
      </c>
      <c r="N112" s="67">
        <f t="shared" ca="1" si="18"/>
        <v>7.8167496617761155E-5</v>
      </c>
      <c r="O112" s="67">
        <f t="shared" ca="1" si="19"/>
        <v>6.2922062353142308E-2</v>
      </c>
      <c r="P112" s="27">
        <f t="shared" ca="1" si="27"/>
        <v>-6.2839358801876849E-3</v>
      </c>
      <c r="Q112" s="27"/>
      <c r="R112" s="27"/>
      <c r="S112" s="27"/>
    </row>
    <row r="113" spans="1:19" x14ac:dyDescent="0.2">
      <c r="A113" s="65"/>
      <c r="B113" s="65"/>
      <c r="C113" s="27"/>
      <c r="D113" s="66">
        <f t="shared" si="16"/>
        <v>0</v>
      </c>
      <c r="E113" s="66">
        <f t="shared" si="16"/>
        <v>0</v>
      </c>
      <c r="F113" s="67">
        <f t="shared" si="20"/>
        <v>0</v>
      </c>
      <c r="G113" s="67">
        <f t="shared" si="21"/>
        <v>0</v>
      </c>
      <c r="H113" s="67">
        <f t="shared" si="22"/>
        <v>0</v>
      </c>
      <c r="I113" s="67">
        <f t="shared" si="23"/>
        <v>0</v>
      </c>
      <c r="J113" s="67">
        <f t="shared" si="24"/>
        <v>0</v>
      </c>
      <c r="K113" s="67">
        <f t="shared" ca="1" si="25"/>
        <v>6.2839358801876849E-3</v>
      </c>
      <c r="L113" s="67">
        <f t="shared" ca="1" si="26"/>
        <v>3.9487850146310178E-5</v>
      </c>
      <c r="M113" s="67">
        <f t="shared" ca="1" si="17"/>
        <v>3.8681158376077863E-4</v>
      </c>
      <c r="N113" s="67">
        <f t="shared" ca="1" si="18"/>
        <v>7.8167496617761155E-5</v>
      </c>
      <c r="O113" s="67">
        <f t="shared" ca="1" si="19"/>
        <v>6.2922062353142308E-2</v>
      </c>
      <c r="P113" s="27">
        <f t="shared" ca="1" si="27"/>
        <v>-6.2839358801876849E-3</v>
      </c>
      <c r="Q113" s="27"/>
      <c r="R113" s="27"/>
      <c r="S113" s="27"/>
    </row>
    <row r="114" spans="1:19" x14ac:dyDescent="0.2">
      <c r="A114" s="65"/>
      <c r="B114" s="65"/>
      <c r="C114" s="27"/>
      <c r="D114" s="66">
        <f t="shared" si="16"/>
        <v>0</v>
      </c>
      <c r="E114" s="66">
        <f t="shared" si="16"/>
        <v>0</v>
      </c>
      <c r="F114" s="67">
        <f t="shared" si="20"/>
        <v>0</v>
      </c>
      <c r="G114" s="67">
        <f t="shared" si="21"/>
        <v>0</v>
      </c>
      <c r="H114" s="67">
        <f t="shared" si="22"/>
        <v>0</v>
      </c>
      <c r="I114" s="67">
        <f t="shared" si="23"/>
        <v>0</v>
      </c>
      <c r="J114" s="67">
        <f t="shared" si="24"/>
        <v>0</v>
      </c>
      <c r="K114" s="67">
        <f t="shared" ca="1" si="25"/>
        <v>6.2839358801876849E-3</v>
      </c>
      <c r="L114" s="67">
        <f t="shared" ca="1" si="26"/>
        <v>3.9487850146310178E-5</v>
      </c>
      <c r="M114" s="67">
        <f t="shared" ca="1" si="17"/>
        <v>3.8681158376077863E-4</v>
      </c>
      <c r="N114" s="67">
        <f t="shared" ca="1" si="18"/>
        <v>7.8167496617761155E-5</v>
      </c>
      <c r="O114" s="67">
        <f t="shared" ca="1" si="19"/>
        <v>6.2922062353142308E-2</v>
      </c>
      <c r="P114" s="27">
        <f t="shared" ca="1" si="27"/>
        <v>-6.2839358801876849E-3</v>
      </c>
      <c r="Q114" s="27"/>
      <c r="R114" s="27"/>
      <c r="S114" s="27"/>
    </row>
    <row r="115" spans="1:19" x14ac:dyDescent="0.2">
      <c r="A115" s="65"/>
      <c r="B115" s="65"/>
      <c r="C115" s="27"/>
      <c r="D115" s="66">
        <f t="shared" si="16"/>
        <v>0</v>
      </c>
      <c r="E115" s="66">
        <f t="shared" si="16"/>
        <v>0</v>
      </c>
      <c r="F115" s="67">
        <f t="shared" si="20"/>
        <v>0</v>
      </c>
      <c r="G115" s="67">
        <f t="shared" si="21"/>
        <v>0</v>
      </c>
      <c r="H115" s="67">
        <f t="shared" si="22"/>
        <v>0</v>
      </c>
      <c r="I115" s="67">
        <f t="shared" si="23"/>
        <v>0</v>
      </c>
      <c r="J115" s="67">
        <f t="shared" si="24"/>
        <v>0</v>
      </c>
      <c r="K115" s="67">
        <f t="shared" ca="1" si="25"/>
        <v>6.2839358801876849E-3</v>
      </c>
      <c r="L115" s="67">
        <f t="shared" ca="1" si="26"/>
        <v>3.9487850146310178E-5</v>
      </c>
      <c r="M115" s="67">
        <f t="shared" ca="1" si="17"/>
        <v>3.8681158376077863E-4</v>
      </c>
      <c r="N115" s="67">
        <f t="shared" ca="1" si="18"/>
        <v>7.8167496617761155E-5</v>
      </c>
      <c r="O115" s="67">
        <f t="shared" ca="1" si="19"/>
        <v>6.2922062353142308E-2</v>
      </c>
      <c r="P115" s="27">
        <f t="shared" ca="1" si="27"/>
        <v>-6.2839358801876849E-3</v>
      </c>
      <c r="Q115" s="27"/>
      <c r="R115" s="27"/>
      <c r="S115" s="27"/>
    </row>
    <row r="116" spans="1:19" x14ac:dyDescent="0.2">
      <c r="A116" s="65"/>
      <c r="B116" s="65"/>
      <c r="C116" s="27"/>
      <c r="D116" s="66">
        <f t="shared" ref="D116:E131" si="28">A116/A$18</f>
        <v>0</v>
      </c>
      <c r="E116" s="66">
        <f t="shared" si="28"/>
        <v>0</v>
      </c>
      <c r="F116" s="67">
        <f t="shared" si="20"/>
        <v>0</v>
      </c>
      <c r="G116" s="67">
        <f t="shared" si="21"/>
        <v>0</v>
      </c>
      <c r="H116" s="67">
        <f t="shared" si="22"/>
        <v>0</v>
      </c>
      <c r="I116" s="67">
        <f t="shared" si="23"/>
        <v>0</v>
      </c>
      <c r="J116" s="67">
        <f t="shared" si="24"/>
        <v>0</v>
      </c>
      <c r="K116" s="67">
        <f t="shared" ca="1" si="25"/>
        <v>6.2839358801876849E-3</v>
      </c>
      <c r="L116" s="67">
        <f t="shared" ca="1" si="26"/>
        <v>3.9487850146310178E-5</v>
      </c>
      <c r="M116" s="67">
        <f t="shared" ca="1" si="17"/>
        <v>3.8681158376077863E-4</v>
      </c>
      <c r="N116" s="67">
        <f t="shared" ca="1" si="18"/>
        <v>7.8167496617761155E-5</v>
      </c>
      <c r="O116" s="67">
        <f t="shared" ca="1" si="19"/>
        <v>6.2922062353142308E-2</v>
      </c>
      <c r="P116" s="27">
        <f t="shared" ca="1" si="27"/>
        <v>-6.2839358801876849E-3</v>
      </c>
      <c r="Q116" s="27"/>
      <c r="R116" s="27"/>
      <c r="S116" s="27"/>
    </row>
    <row r="117" spans="1:19" x14ac:dyDescent="0.2">
      <c r="A117" s="65"/>
      <c r="B117" s="65"/>
      <c r="C117" s="27"/>
      <c r="D117" s="66">
        <f t="shared" si="28"/>
        <v>0</v>
      </c>
      <c r="E117" s="66">
        <f t="shared" si="28"/>
        <v>0</v>
      </c>
      <c r="F117" s="67">
        <f t="shared" si="20"/>
        <v>0</v>
      </c>
      <c r="G117" s="67">
        <f t="shared" si="21"/>
        <v>0</v>
      </c>
      <c r="H117" s="67">
        <f t="shared" si="22"/>
        <v>0</v>
      </c>
      <c r="I117" s="67">
        <f t="shared" si="23"/>
        <v>0</v>
      </c>
      <c r="J117" s="67">
        <f t="shared" si="24"/>
        <v>0</v>
      </c>
      <c r="K117" s="67">
        <f t="shared" ca="1" si="25"/>
        <v>6.2839358801876849E-3</v>
      </c>
      <c r="L117" s="67">
        <f t="shared" ca="1" si="26"/>
        <v>3.9487850146310178E-5</v>
      </c>
      <c r="M117" s="67">
        <f t="shared" ca="1" si="17"/>
        <v>3.8681158376077863E-4</v>
      </c>
      <c r="N117" s="67">
        <f t="shared" ca="1" si="18"/>
        <v>7.8167496617761155E-5</v>
      </c>
      <c r="O117" s="67">
        <f t="shared" ca="1" si="19"/>
        <v>6.2922062353142308E-2</v>
      </c>
      <c r="P117" s="27">
        <f t="shared" ca="1" si="27"/>
        <v>-6.2839358801876849E-3</v>
      </c>
      <c r="Q117" s="27"/>
      <c r="R117" s="27"/>
      <c r="S117" s="27"/>
    </row>
    <row r="118" spans="1:19" x14ac:dyDescent="0.2">
      <c r="A118" s="65"/>
      <c r="B118" s="65"/>
      <c r="C118" s="27"/>
      <c r="D118" s="66">
        <f t="shared" si="28"/>
        <v>0</v>
      </c>
      <c r="E118" s="66">
        <f t="shared" si="28"/>
        <v>0</v>
      </c>
      <c r="F118" s="67">
        <f t="shared" si="20"/>
        <v>0</v>
      </c>
      <c r="G118" s="67">
        <f t="shared" si="21"/>
        <v>0</v>
      </c>
      <c r="H118" s="67">
        <f t="shared" si="22"/>
        <v>0</v>
      </c>
      <c r="I118" s="67">
        <f t="shared" si="23"/>
        <v>0</v>
      </c>
      <c r="J118" s="67">
        <f t="shared" si="24"/>
        <v>0</v>
      </c>
      <c r="K118" s="67">
        <f t="shared" ca="1" si="25"/>
        <v>6.2839358801876849E-3</v>
      </c>
      <c r="L118" s="67">
        <f t="shared" ca="1" si="26"/>
        <v>3.9487850146310178E-5</v>
      </c>
      <c r="M118" s="67">
        <f t="shared" ca="1" si="17"/>
        <v>3.8681158376077863E-4</v>
      </c>
      <c r="N118" s="67">
        <f t="shared" ca="1" si="18"/>
        <v>7.8167496617761155E-5</v>
      </c>
      <c r="O118" s="67">
        <f t="shared" ca="1" si="19"/>
        <v>6.2922062353142308E-2</v>
      </c>
      <c r="P118" s="27">
        <f t="shared" ca="1" si="27"/>
        <v>-6.2839358801876849E-3</v>
      </c>
      <c r="Q118" s="27"/>
      <c r="R118" s="27"/>
      <c r="S118" s="27"/>
    </row>
    <row r="119" spans="1:19" x14ac:dyDescent="0.2">
      <c r="A119" s="68"/>
      <c r="B119" s="68"/>
      <c r="C119" s="27"/>
      <c r="D119" s="66">
        <f t="shared" si="28"/>
        <v>0</v>
      </c>
      <c r="E119" s="66">
        <f t="shared" si="28"/>
        <v>0</v>
      </c>
      <c r="F119" s="67">
        <f t="shared" si="20"/>
        <v>0</v>
      </c>
      <c r="G119" s="67">
        <f t="shared" si="21"/>
        <v>0</v>
      </c>
      <c r="H119" s="67">
        <f t="shared" si="22"/>
        <v>0</v>
      </c>
      <c r="I119" s="67">
        <f t="shared" si="23"/>
        <v>0</v>
      </c>
      <c r="J119" s="67">
        <f t="shared" si="24"/>
        <v>0</v>
      </c>
      <c r="K119" s="67">
        <f t="shared" ca="1" si="25"/>
        <v>6.2839358801876849E-3</v>
      </c>
      <c r="L119" s="67">
        <f t="shared" ca="1" si="26"/>
        <v>3.9487850146310178E-5</v>
      </c>
      <c r="M119" s="67">
        <f t="shared" ca="1" si="17"/>
        <v>3.8681158376077863E-4</v>
      </c>
      <c r="N119" s="67">
        <f t="shared" ca="1" si="18"/>
        <v>7.8167496617761155E-5</v>
      </c>
      <c r="O119" s="67">
        <f t="shared" ca="1" si="19"/>
        <v>6.2922062353142308E-2</v>
      </c>
      <c r="P119" s="27">
        <f t="shared" ca="1" si="27"/>
        <v>-6.2839358801876849E-3</v>
      </c>
      <c r="Q119" s="27"/>
      <c r="R119" s="27"/>
      <c r="S119" s="27"/>
    </row>
    <row r="120" spans="1:19" x14ac:dyDescent="0.2">
      <c r="A120" s="68"/>
      <c r="B120" s="68"/>
      <c r="C120" s="27"/>
      <c r="D120" s="66">
        <f t="shared" si="28"/>
        <v>0</v>
      </c>
      <c r="E120" s="66">
        <f t="shared" si="28"/>
        <v>0</v>
      </c>
      <c r="F120" s="67">
        <f t="shared" si="20"/>
        <v>0</v>
      </c>
      <c r="G120" s="67">
        <f t="shared" si="21"/>
        <v>0</v>
      </c>
      <c r="H120" s="67">
        <f t="shared" si="22"/>
        <v>0</v>
      </c>
      <c r="I120" s="67">
        <f t="shared" si="23"/>
        <v>0</v>
      </c>
      <c r="J120" s="67">
        <f t="shared" si="24"/>
        <v>0</v>
      </c>
      <c r="K120" s="67">
        <f t="shared" ca="1" si="25"/>
        <v>6.2839358801876849E-3</v>
      </c>
      <c r="L120" s="67">
        <f t="shared" ca="1" si="26"/>
        <v>3.9487850146310178E-5</v>
      </c>
      <c r="M120" s="67">
        <f t="shared" ca="1" si="17"/>
        <v>3.8681158376077863E-4</v>
      </c>
      <c r="N120" s="67">
        <f t="shared" ca="1" si="18"/>
        <v>7.8167496617761155E-5</v>
      </c>
      <c r="O120" s="67">
        <f t="shared" ca="1" si="19"/>
        <v>6.2922062353142308E-2</v>
      </c>
      <c r="P120" s="27">
        <f t="shared" ca="1" si="27"/>
        <v>-6.2839358801876849E-3</v>
      </c>
      <c r="Q120" s="27"/>
      <c r="R120" s="27"/>
      <c r="S120" s="27"/>
    </row>
    <row r="121" spans="1:19" x14ac:dyDescent="0.2">
      <c r="A121" s="68"/>
      <c r="B121" s="68"/>
      <c r="C121" s="27"/>
      <c r="D121" s="66">
        <f t="shared" si="28"/>
        <v>0</v>
      </c>
      <c r="E121" s="66">
        <f t="shared" si="28"/>
        <v>0</v>
      </c>
      <c r="F121" s="67">
        <f t="shared" si="20"/>
        <v>0</v>
      </c>
      <c r="G121" s="67">
        <f t="shared" si="21"/>
        <v>0</v>
      </c>
      <c r="H121" s="67">
        <f t="shared" si="22"/>
        <v>0</v>
      </c>
      <c r="I121" s="67">
        <f t="shared" si="23"/>
        <v>0</v>
      </c>
      <c r="J121" s="67">
        <f t="shared" si="24"/>
        <v>0</v>
      </c>
      <c r="K121" s="67">
        <f t="shared" ca="1" si="25"/>
        <v>6.2839358801876849E-3</v>
      </c>
      <c r="L121" s="67">
        <f t="shared" ca="1" si="26"/>
        <v>3.9487850146310178E-5</v>
      </c>
      <c r="M121" s="67">
        <f t="shared" ca="1" si="17"/>
        <v>3.8681158376077863E-4</v>
      </c>
      <c r="N121" s="67">
        <f t="shared" ca="1" si="18"/>
        <v>7.8167496617761155E-5</v>
      </c>
      <c r="O121" s="67">
        <f t="shared" ca="1" si="19"/>
        <v>6.2922062353142308E-2</v>
      </c>
      <c r="P121" s="27">
        <f t="shared" ca="1" si="27"/>
        <v>-6.2839358801876849E-3</v>
      </c>
      <c r="Q121" s="27"/>
      <c r="R121" s="27"/>
      <c r="S121" s="27"/>
    </row>
    <row r="122" spans="1:19" x14ac:dyDescent="0.2">
      <c r="A122" s="68"/>
      <c r="B122" s="68"/>
      <c r="C122" s="27"/>
      <c r="D122" s="66">
        <f t="shared" si="28"/>
        <v>0</v>
      </c>
      <c r="E122" s="66">
        <f t="shared" si="28"/>
        <v>0</v>
      </c>
      <c r="F122" s="67">
        <f t="shared" si="20"/>
        <v>0</v>
      </c>
      <c r="G122" s="67">
        <f t="shared" si="21"/>
        <v>0</v>
      </c>
      <c r="H122" s="67">
        <f t="shared" si="22"/>
        <v>0</v>
      </c>
      <c r="I122" s="67">
        <f t="shared" si="23"/>
        <v>0</v>
      </c>
      <c r="J122" s="67">
        <f t="shared" si="24"/>
        <v>0</v>
      </c>
      <c r="K122" s="67">
        <f t="shared" ca="1" si="25"/>
        <v>6.2839358801876849E-3</v>
      </c>
      <c r="L122" s="67">
        <f t="shared" ca="1" si="26"/>
        <v>3.9487850146310178E-5</v>
      </c>
      <c r="M122" s="67">
        <f t="shared" ca="1" si="17"/>
        <v>3.8681158376077863E-4</v>
      </c>
      <c r="N122" s="67">
        <f t="shared" ca="1" si="18"/>
        <v>7.8167496617761155E-5</v>
      </c>
      <c r="O122" s="67">
        <f t="shared" ca="1" si="19"/>
        <v>6.2922062353142308E-2</v>
      </c>
      <c r="P122" s="27">
        <f t="shared" ca="1" si="27"/>
        <v>-6.2839358801876849E-3</v>
      </c>
      <c r="Q122" s="27"/>
      <c r="R122" s="27"/>
      <c r="S122" s="27"/>
    </row>
    <row r="123" spans="1:19" x14ac:dyDescent="0.2">
      <c r="A123" s="68"/>
      <c r="B123" s="68"/>
      <c r="C123" s="27"/>
      <c r="D123" s="66">
        <f t="shared" si="28"/>
        <v>0</v>
      </c>
      <c r="E123" s="66">
        <f t="shared" si="28"/>
        <v>0</v>
      </c>
      <c r="F123" s="67">
        <f t="shared" si="20"/>
        <v>0</v>
      </c>
      <c r="G123" s="67">
        <f t="shared" si="21"/>
        <v>0</v>
      </c>
      <c r="H123" s="67">
        <f t="shared" si="22"/>
        <v>0</v>
      </c>
      <c r="I123" s="67">
        <f t="shared" si="23"/>
        <v>0</v>
      </c>
      <c r="J123" s="67">
        <f t="shared" si="24"/>
        <v>0</v>
      </c>
      <c r="K123" s="67">
        <f t="shared" ca="1" si="25"/>
        <v>6.2839358801876849E-3</v>
      </c>
      <c r="L123" s="67">
        <f t="shared" ca="1" si="26"/>
        <v>3.9487850146310178E-5</v>
      </c>
      <c r="M123" s="67">
        <f t="shared" ca="1" si="17"/>
        <v>3.8681158376077863E-4</v>
      </c>
      <c r="N123" s="67">
        <f t="shared" ca="1" si="18"/>
        <v>7.8167496617761155E-5</v>
      </c>
      <c r="O123" s="67">
        <f t="shared" ca="1" si="19"/>
        <v>6.2922062353142308E-2</v>
      </c>
      <c r="P123" s="27">
        <f t="shared" ca="1" si="27"/>
        <v>-6.2839358801876849E-3</v>
      </c>
      <c r="Q123" s="27"/>
      <c r="R123" s="27"/>
      <c r="S123" s="27"/>
    </row>
    <row r="124" spans="1:19" x14ac:dyDescent="0.2">
      <c r="A124" s="68"/>
      <c r="B124" s="68"/>
      <c r="C124" s="27"/>
      <c r="D124" s="66">
        <f t="shared" si="28"/>
        <v>0</v>
      </c>
      <c r="E124" s="66">
        <f t="shared" si="28"/>
        <v>0</v>
      </c>
      <c r="F124" s="67">
        <f t="shared" si="20"/>
        <v>0</v>
      </c>
      <c r="G124" s="67">
        <f t="shared" si="21"/>
        <v>0</v>
      </c>
      <c r="H124" s="67">
        <f t="shared" si="22"/>
        <v>0</v>
      </c>
      <c r="I124" s="67">
        <f t="shared" si="23"/>
        <v>0</v>
      </c>
      <c r="J124" s="67">
        <f t="shared" si="24"/>
        <v>0</v>
      </c>
      <c r="K124" s="67">
        <f t="shared" ca="1" si="25"/>
        <v>6.2839358801876849E-3</v>
      </c>
      <c r="L124" s="67">
        <f t="shared" ca="1" si="26"/>
        <v>3.9487850146310178E-5</v>
      </c>
      <c r="M124" s="67">
        <f t="shared" ca="1" si="17"/>
        <v>3.8681158376077863E-4</v>
      </c>
      <c r="N124" s="67">
        <f t="shared" ca="1" si="18"/>
        <v>7.8167496617761155E-5</v>
      </c>
      <c r="O124" s="67">
        <f t="shared" ca="1" si="19"/>
        <v>6.2922062353142308E-2</v>
      </c>
      <c r="P124" s="27">
        <f t="shared" ca="1" si="27"/>
        <v>-6.2839358801876849E-3</v>
      </c>
      <c r="Q124" s="27"/>
      <c r="R124" s="27"/>
      <c r="S124" s="27"/>
    </row>
    <row r="125" spans="1:19" x14ac:dyDescent="0.2">
      <c r="A125" s="68"/>
      <c r="B125" s="68"/>
      <c r="C125" s="27"/>
      <c r="D125" s="66">
        <f t="shared" si="28"/>
        <v>0</v>
      </c>
      <c r="E125" s="66">
        <f t="shared" si="28"/>
        <v>0</v>
      </c>
      <c r="F125" s="67">
        <f t="shared" si="20"/>
        <v>0</v>
      </c>
      <c r="G125" s="67">
        <f t="shared" si="21"/>
        <v>0</v>
      </c>
      <c r="H125" s="67">
        <f t="shared" si="22"/>
        <v>0</v>
      </c>
      <c r="I125" s="67">
        <f t="shared" si="23"/>
        <v>0</v>
      </c>
      <c r="J125" s="67">
        <f t="shared" si="24"/>
        <v>0</v>
      </c>
      <c r="K125" s="67">
        <f t="shared" ca="1" si="25"/>
        <v>6.2839358801876849E-3</v>
      </c>
      <c r="L125" s="67">
        <f t="shared" ca="1" si="26"/>
        <v>3.9487850146310178E-5</v>
      </c>
      <c r="M125" s="67">
        <f t="shared" ca="1" si="17"/>
        <v>3.8681158376077863E-4</v>
      </c>
      <c r="N125" s="67">
        <f t="shared" ca="1" si="18"/>
        <v>7.8167496617761155E-5</v>
      </c>
      <c r="O125" s="67">
        <f t="shared" ca="1" si="19"/>
        <v>6.2922062353142308E-2</v>
      </c>
      <c r="P125" s="27">
        <f t="shared" ca="1" si="27"/>
        <v>-6.2839358801876849E-3</v>
      </c>
      <c r="Q125" s="27"/>
      <c r="R125" s="27"/>
      <c r="S125" s="27"/>
    </row>
    <row r="126" spans="1:19" x14ac:dyDescent="0.2">
      <c r="A126" s="68"/>
      <c r="B126" s="68"/>
      <c r="C126" s="27"/>
      <c r="D126" s="66">
        <f t="shared" si="28"/>
        <v>0</v>
      </c>
      <c r="E126" s="66">
        <f t="shared" si="28"/>
        <v>0</v>
      </c>
      <c r="F126" s="67">
        <f t="shared" si="20"/>
        <v>0</v>
      </c>
      <c r="G126" s="67">
        <f t="shared" si="21"/>
        <v>0</v>
      </c>
      <c r="H126" s="67">
        <f t="shared" si="22"/>
        <v>0</v>
      </c>
      <c r="I126" s="67">
        <f t="shared" si="23"/>
        <v>0</v>
      </c>
      <c r="J126" s="67">
        <f t="shared" si="24"/>
        <v>0</v>
      </c>
      <c r="K126" s="67">
        <f t="shared" ca="1" si="25"/>
        <v>6.2839358801876849E-3</v>
      </c>
      <c r="L126" s="67">
        <f t="shared" ca="1" si="26"/>
        <v>3.9487850146310178E-5</v>
      </c>
      <c r="M126" s="67">
        <f t="shared" ca="1" si="17"/>
        <v>3.8681158376077863E-4</v>
      </c>
      <c r="N126" s="67">
        <f t="shared" ca="1" si="18"/>
        <v>7.8167496617761155E-5</v>
      </c>
      <c r="O126" s="67">
        <f t="shared" ca="1" si="19"/>
        <v>6.2922062353142308E-2</v>
      </c>
      <c r="P126" s="27">
        <f t="shared" ca="1" si="27"/>
        <v>-6.2839358801876849E-3</v>
      </c>
      <c r="Q126" s="27"/>
      <c r="R126" s="27"/>
      <c r="S126" s="27"/>
    </row>
    <row r="127" spans="1:19" x14ac:dyDescent="0.2">
      <c r="A127" s="68"/>
      <c r="B127" s="68"/>
      <c r="C127" s="27"/>
      <c r="D127" s="66">
        <f t="shared" si="28"/>
        <v>0</v>
      </c>
      <c r="E127" s="66">
        <f t="shared" si="28"/>
        <v>0</v>
      </c>
      <c r="F127" s="67">
        <f t="shared" si="20"/>
        <v>0</v>
      </c>
      <c r="G127" s="67">
        <f t="shared" si="21"/>
        <v>0</v>
      </c>
      <c r="H127" s="67">
        <f t="shared" si="22"/>
        <v>0</v>
      </c>
      <c r="I127" s="67">
        <f t="shared" si="23"/>
        <v>0</v>
      </c>
      <c r="J127" s="67">
        <f t="shared" si="24"/>
        <v>0</v>
      </c>
      <c r="K127" s="67">
        <f t="shared" ca="1" si="25"/>
        <v>6.2839358801876849E-3</v>
      </c>
      <c r="L127" s="67">
        <f t="shared" ca="1" si="26"/>
        <v>3.9487850146310178E-5</v>
      </c>
      <c r="M127" s="67">
        <f t="shared" ca="1" si="17"/>
        <v>3.8681158376077863E-4</v>
      </c>
      <c r="N127" s="67">
        <f t="shared" ca="1" si="18"/>
        <v>7.8167496617761155E-5</v>
      </c>
      <c r="O127" s="67">
        <f t="shared" ca="1" si="19"/>
        <v>6.2922062353142308E-2</v>
      </c>
      <c r="P127" s="27">
        <f t="shared" ca="1" si="27"/>
        <v>-6.2839358801876849E-3</v>
      </c>
      <c r="Q127" s="27"/>
      <c r="R127" s="27"/>
      <c r="S127" s="27"/>
    </row>
    <row r="128" spans="1:19" x14ac:dyDescent="0.2">
      <c r="A128" s="68"/>
      <c r="B128" s="68"/>
      <c r="C128" s="27"/>
      <c r="D128" s="66">
        <f t="shared" si="28"/>
        <v>0</v>
      </c>
      <c r="E128" s="66">
        <f t="shared" si="28"/>
        <v>0</v>
      </c>
      <c r="F128" s="67">
        <f t="shared" si="20"/>
        <v>0</v>
      </c>
      <c r="G128" s="67">
        <f t="shared" si="21"/>
        <v>0</v>
      </c>
      <c r="H128" s="67">
        <f t="shared" si="22"/>
        <v>0</v>
      </c>
      <c r="I128" s="67">
        <f t="shared" si="23"/>
        <v>0</v>
      </c>
      <c r="J128" s="67">
        <f t="shared" si="24"/>
        <v>0</v>
      </c>
      <c r="K128" s="67">
        <f t="shared" ca="1" si="25"/>
        <v>6.2839358801876849E-3</v>
      </c>
      <c r="L128" s="67">
        <f t="shared" ca="1" si="26"/>
        <v>3.9487850146310178E-5</v>
      </c>
      <c r="M128" s="67">
        <f t="shared" ca="1" si="17"/>
        <v>3.8681158376077863E-4</v>
      </c>
      <c r="N128" s="67">
        <f t="shared" ca="1" si="18"/>
        <v>7.8167496617761155E-5</v>
      </c>
      <c r="O128" s="67">
        <f t="shared" ca="1" si="19"/>
        <v>6.2922062353142308E-2</v>
      </c>
      <c r="P128" s="27">
        <f t="shared" ca="1" si="27"/>
        <v>-6.2839358801876849E-3</v>
      </c>
      <c r="Q128" s="27"/>
      <c r="R128" s="27"/>
      <c r="S128" s="27"/>
    </row>
    <row r="129" spans="1:19" x14ac:dyDescent="0.2">
      <c r="A129" s="68"/>
      <c r="B129" s="68"/>
      <c r="C129" s="27"/>
      <c r="D129" s="66">
        <f t="shared" si="28"/>
        <v>0</v>
      </c>
      <c r="E129" s="66">
        <f t="shared" si="28"/>
        <v>0</v>
      </c>
      <c r="F129" s="67">
        <f t="shared" si="20"/>
        <v>0</v>
      </c>
      <c r="G129" s="67">
        <f t="shared" si="21"/>
        <v>0</v>
      </c>
      <c r="H129" s="67">
        <f t="shared" si="22"/>
        <v>0</v>
      </c>
      <c r="I129" s="67">
        <f t="shared" si="23"/>
        <v>0</v>
      </c>
      <c r="J129" s="67">
        <f t="shared" si="24"/>
        <v>0</v>
      </c>
      <c r="K129" s="67">
        <f t="shared" ca="1" si="25"/>
        <v>6.2839358801876849E-3</v>
      </c>
      <c r="L129" s="67">
        <f t="shared" ca="1" si="26"/>
        <v>3.9487850146310178E-5</v>
      </c>
      <c r="M129" s="67">
        <f t="shared" ca="1" si="17"/>
        <v>3.8681158376077863E-4</v>
      </c>
      <c r="N129" s="67">
        <f t="shared" ca="1" si="18"/>
        <v>7.8167496617761155E-5</v>
      </c>
      <c r="O129" s="67">
        <f t="shared" ca="1" si="19"/>
        <v>6.2922062353142308E-2</v>
      </c>
      <c r="P129" s="27">
        <f t="shared" ca="1" si="27"/>
        <v>-6.2839358801876849E-3</v>
      </c>
      <c r="Q129" s="27"/>
      <c r="R129" s="27"/>
      <c r="S129" s="27"/>
    </row>
    <row r="130" spans="1:19" x14ac:dyDescent="0.2">
      <c r="A130" s="68"/>
      <c r="B130" s="68"/>
      <c r="C130" s="27"/>
      <c r="D130" s="66">
        <f t="shared" si="28"/>
        <v>0</v>
      </c>
      <c r="E130" s="66">
        <f t="shared" si="28"/>
        <v>0</v>
      </c>
      <c r="F130" s="67">
        <f t="shared" si="20"/>
        <v>0</v>
      </c>
      <c r="G130" s="67">
        <f t="shared" si="21"/>
        <v>0</v>
      </c>
      <c r="H130" s="67">
        <f t="shared" si="22"/>
        <v>0</v>
      </c>
      <c r="I130" s="67">
        <f t="shared" si="23"/>
        <v>0</v>
      </c>
      <c r="J130" s="67">
        <f t="shared" si="24"/>
        <v>0</v>
      </c>
      <c r="K130" s="67">
        <f t="shared" ca="1" si="25"/>
        <v>6.2839358801876849E-3</v>
      </c>
      <c r="L130" s="67">
        <f t="shared" ca="1" si="26"/>
        <v>3.9487850146310178E-5</v>
      </c>
      <c r="M130" s="67">
        <f t="shared" ca="1" si="17"/>
        <v>3.8681158376077863E-4</v>
      </c>
      <c r="N130" s="67">
        <f t="shared" ca="1" si="18"/>
        <v>7.8167496617761155E-5</v>
      </c>
      <c r="O130" s="67">
        <f t="shared" ca="1" si="19"/>
        <v>6.2922062353142308E-2</v>
      </c>
      <c r="P130" s="27">
        <f t="shared" ca="1" si="27"/>
        <v>-6.2839358801876849E-3</v>
      </c>
      <c r="Q130" s="27"/>
      <c r="R130" s="27"/>
      <c r="S130" s="27"/>
    </row>
    <row r="131" spans="1:19" x14ac:dyDescent="0.2">
      <c r="A131" s="68"/>
      <c r="B131" s="68"/>
      <c r="C131" s="27"/>
      <c r="D131" s="66">
        <f t="shared" si="28"/>
        <v>0</v>
      </c>
      <c r="E131" s="66">
        <f t="shared" si="28"/>
        <v>0</v>
      </c>
      <c r="F131" s="67">
        <f t="shared" si="20"/>
        <v>0</v>
      </c>
      <c r="G131" s="67">
        <f t="shared" si="21"/>
        <v>0</v>
      </c>
      <c r="H131" s="67">
        <f t="shared" si="22"/>
        <v>0</v>
      </c>
      <c r="I131" s="67">
        <f t="shared" si="23"/>
        <v>0</v>
      </c>
      <c r="J131" s="67">
        <f t="shared" si="24"/>
        <v>0</v>
      </c>
      <c r="K131" s="67">
        <f t="shared" ca="1" si="25"/>
        <v>6.2839358801876849E-3</v>
      </c>
      <c r="L131" s="67">
        <f t="shared" ca="1" si="26"/>
        <v>3.9487850146310178E-5</v>
      </c>
      <c r="M131" s="67">
        <f t="shared" ca="1" si="17"/>
        <v>3.8681158376077863E-4</v>
      </c>
      <c r="N131" s="67">
        <f t="shared" ca="1" si="18"/>
        <v>7.8167496617761155E-5</v>
      </c>
      <c r="O131" s="67">
        <f t="shared" ca="1" si="19"/>
        <v>6.2922062353142308E-2</v>
      </c>
      <c r="P131" s="27">
        <f t="shared" ca="1" si="27"/>
        <v>-6.2839358801876849E-3</v>
      </c>
      <c r="Q131" s="27"/>
      <c r="R131" s="27"/>
      <c r="S131" s="27"/>
    </row>
    <row r="132" spans="1:19" x14ac:dyDescent="0.2">
      <c r="A132" s="68"/>
      <c r="B132" s="68"/>
      <c r="C132" s="27"/>
      <c r="D132" s="66">
        <f t="shared" ref="D132:E195" si="29">A132/A$18</f>
        <v>0</v>
      </c>
      <c r="E132" s="66">
        <f t="shared" si="29"/>
        <v>0</v>
      </c>
      <c r="F132" s="67">
        <f t="shared" si="20"/>
        <v>0</v>
      </c>
      <c r="G132" s="67">
        <f t="shared" si="21"/>
        <v>0</v>
      </c>
      <c r="H132" s="67">
        <f t="shared" si="22"/>
        <v>0</v>
      </c>
      <c r="I132" s="67">
        <f t="shared" si="23"/>
        <v>0</v>
      </c>
      <c r="J132" s="67">
        <f t="shared" si="24"/>
        <v>0</v>
      </c>
      <c r="K132" s="67">
        <f t="shared" ca="1" si="25"/>
        <v>6.2839358801876849E-3</v>
      </c>
      <c r="L132" s="67">
        <f t="shared" ca="1" si="26"/>
        <v>3.9487850146310178E-5</v>
      </c>
      <c r="M132" s="67">
        <f t="shared" ca="1" si="17"/>
        <v>3.8681158376077863E-4</v>
      </c>
      <c r="N132" s="67">
        <f t="shared" ca="1" si="18"/>
        <v>7.8167496617761155E-5</v>
      </c>
      <c r="O132" s="67">
        <f t="shared" ca="1" si="19"/>
        <v>6.2922062353142308E-2</v>
      </c>
      <c r="P132" s="27">
        <f t="shared" ca="1" si="27"/>
        <v>-6.2839358801876849E-3</v>
      </c>
      <c r="Q132" s="27"/>
      <c r="R132" s="27"/>
      <c r="S132" s="27"/>
    </row>
    <row r="133" spans="1:19" x14ac:dyDescent="0.2">
      <c r="A133" s="68"/>
      <c r="B133" s="68"/>
      <c r="C133" s="27"/>
      <c r="D133" s="66">
        <f t="shared" si="29"/>
        <v>0</v>
      </c>
      <c r="E133" s="66">
        <f t="shared" si="29"/>
        <v>0</v>
      </c>
      <c r="F133" s="67">
        <f t="shared" si="20"/>
        <v>0</v>
      </c>
      <c r="G133" s="67">
        <f t="shared" si="21"/>
        <v>0</v>
      </c>
      <c r="H133" s="67">
        <f t="shared" si="22"/>
        <v>0</v>
      </c>
      <c r="I133" s="67">
        <f t="shared" si="23"/>
        <v>0</v>
      </c>
      <c r="J133" s="67">
        <f t="shared" si="24"/>
        <v>0</v>
      </c>
      <c r="K133" s="67">
        <f t="shared" ca="1" si="25"/>
        <v>6.2839358801876849E-3</v>
      </c>
      <c r="L133" s="67">
        <f t="shared" ca="1" si="26"/>
        <v>3.9487850146310178E-5</v>
      </c>
      <c r="M133" s="67">
        <f t="shared" ca="1" si="17"/>
        <v>3.8681158376077863E-4</v>
      </c>
      <c r="N133" s="67">
        <f t="shared" ca="1" si="18"/>
        <v>7.8167496617761155E-5</v>
      </c>
      <c r="O133" s="67">
        <f t="shared" ca="1" si="19"/>
        <v>6.2922062353142308E-2</v>
      </c>
      <c r="P133" s="27">
        <f t="shared" ca="1" si="27"/>
        <v>-6.2839358801876849E-3</v>
      </c>
      <c r="Q133" s="27"/>
      <c r="R133" s="27"/>
      <c r="S133" s="27"/>
    </row>
    <row r="134" spans="1:19" x14ac:dyDescent="0.2">
      <c r="A134" s="68"/>
      <c r="B134" s="68"/>
      <c r="C134" s="27"/>
      <c r="D134" s="66">
        <f t="shared" si="29"/>
        <v>0</v>
      </c>
      <c r="E134" s="66">
        <f t="shared" si="29"/>
        <v>0</v>
      </c>
      <c r="F134" s="67">
        <f t="shared" si="20"/>
        <v>0</v>
      </c>
      <c r="G134" s="67">
        <f t="shared" si="21"/>
        <v>0</v>
      </c>
      <c r="H134" s="67">
        <f t="shared" si="22"/>
        <v>0</v>
      </c>
      <c r="I134" s="67">
        <f t="shared" si="23"/>
        <v>0</v>
      </c>
      <c r="J134" s="67">
        <f t="shared" si="24"/>
        <v>0</v>
      </c>
      <c r="K134" s="67">
        <f t="shared" ca="1" si="25"/>
        <v>6.2839358801876849E-3</v>
      </c>
      <c r="L134" s="67">
        <f t="shared" ca="1" si="26"/>
        <v>3.9487850146310178E-5</v>
      </c>
      <c r="M134" s="67">
        <f t="shared" ca="1" si="17"/>
        <v>3.8681158376077863E-4</v>
      </c>
      <c r="N134" s="67">
        <f t="shared" ca="1" si="18"/>
        <v>7.8167496617761155E-5</v>
      </c>
      <c r="O134" s="67">
        <f t="shared" ca="1" si="19"/>
        <v>6.2922062353142308E-2</v>
      </c>
      <c r="P134" s="27">
        <f t="shared" ca="1" si="27"/>
        <v>-6.2839358801876849E-3</v>
      </c>
      <c r="Q134" s="27"/>
      <c r="R134" s="27"/>
      <c r="S134" s="27"/>
    </row>
    <row r="135" spans="1:19" x14ac:dyDescent="0.2">
      <c r="A135" s="68"/>
      <c r="B135" s="68"/>
      <c r="C135" s="27"/>
      <c r="D135" s="66">
        <f t="shared" si="29"/>
        <v>0</v>
      </c>
      <c r="E135" s="66">
        <f t="shared" si="29"/>
        <v>0</v>
      </c>
      <c r="F135" s="67">
        <f t="shared" si="20"/>
        <v>0</v>
      </c>
      <c r="G135" s="67">
        <f t="shared" si="21"/>
        <v>0</v>
      </c>
      <c r="H135" s="67">
        <f t="shared" si="22"/>
        <v>0</v>
      </c>
      <c r="I135" s="67">
        <f t="shared" si="23"/>
        <v>0</v>
      </c>
      <c r="J135" s="67">
        <f t="shared" si="24"/>
        <v>0</v>
      </c>
      <c r="K135" s="67">
        <f t="shared" ca="1" si="25"/>
        <v>6.2839358801876849E-3</v>
      </c>
      <c r="L135" s="67">
        <f t="shared" ca="1" si="26"/>
        <v>3.9487850146310178E-5</v>
      </c>
      <c r="M135" s="67">
        <f t="shared" ca="1" si="17"/>
        <v>3.8681158376077863E-4</v>
      </c>
      <c r="N135" s="67">
        <f t="shared" ca="1" si="18"/>
        <v>7.8167496617761155E-5</v>
      </c>
      <c r="O135" s="67">
        <f t="shared" ca="1" si="19"/>
        <v>6.2922062353142308E-2</v>
      </c>
      <c r="P135" s="27">
        <f t="shared" ca="1" si="27"/>
        <v>-6.2839358801876849E-3</v>
      </c>
      <c r="Q135" s="27"/>
      <c r="R135" s="27"/>
      <c r="S135" s="27"/>
    </row>
    <row r="136" spans="1:19" x14ac:dyDescent="0.2">
      <c r="A136" s="68"/>
      <c r="B136" s="68"/>
      <c r="C136" s="27"/>
      <c r="D136" s="66">
        <f t="shared" si="29"/>
        <v>0</v>
      </c>
      <c r="E136" s="66">
        <f t="shared" si="29"/>
        <v>0</v>
      </c>
      <c r="F136" s="67">
        <f t="shared" si="20"/>
        <v>0</v>
      </c>
      <c r="G136" s="67">
        <f t="shared" si="21"/>
        <v>0</v>
      </c>
      <c r="H136" s="67">
        <f t="shared" si="22"/>
        <v>0</v>
      </c>
      <c r="I136" s="67">
        <f t="shared" si="23"/>
        <v>0</v>
      </c>
      <c r="J136" s="67">
        <f t="shared" si="24"/>
        <v>0</v>
      </c>
      <c r="K136" s="67">
        <f t="shared" ca="1" si="25"/>
        <v>6.2839358801876849E-3</v>
      </c>
      <c r="L136" s="67">
        <f t="shared" ca="1" si="26"/>
        <v>3.9487850146310178E-5</v>
      </c>
      <c r="M136" s="67">
        <f t="shared" ca="1" si="17"/>
        <v>3.8681158376077863E-4</v>
      </c>
      <c r="N136" s="67">
        <f t="shared" ca="1" si="18"/>
        <v>7.8167496617761155E-5</v>
      </c>
      <c r="O136" s="67">
        <f t="shared" ca="1" si="19"/>
        <v>6.2922062353142308E-2</v>
      </c>
      <c r="P136" s="27">
        <f t="shared" ca="1" si="27"/>
        <v>-6.2839358801876849E-3</v>
      </c>
      <c r="Q136" s="27"/>
      <c r="R136" s="27"/>
      <c r="S136" s="27"/>
    </row>
    <row r="137" spans="1:19" x14ac:dyDescent="0.2">
      <c r="A137" s="68"/>
      <c r="B137" s="68"/>
      <c r="C137" s="27"/>
      <c r="D137" s="66">
        <f t="shared" si="29"/>
        <v>0</v>
      </c>
      <c r="E137" s="66">
        <f t="shared" si="29"/>
        <v>0</v>
      </c>
      <c r="F137" s="67">
        <f t="shared" si="20"/>
        <v>0</v>
      </c>
      <c r="G137" s="67">
        <f t="shared" si="21"/>
        <v>0</v>
      </c>
      <c r="H137" s="67">
        <f t="shared" si="22"/>
        <v>0</v>
      </c>
      <c r="I137" s="67">
        <f t="shared" si="23"/>
        <v>0</v>
      </c>
      <c r="J137" s="67">
        <f t="shared" si="24"/>
        <v>0</v>
      </c>
      <c r="K137" s="67">
        <f t="shared" ca="1" si="25"/>
        <v>6.2839358801876849E-3</v>
      </c>
      <c r="L137" s="67">
        <f t="shared" ca="1" si="26"/>
        <v>3.9487850146310178E-5</v>
      </c>
      <c r="M137" s="67">
        <f t="shared" ca="1" si="17"/>
        <v>3.8681158376077863E-4</v>
      </c>
      <c r="N137" s="67">
        <f t="shared" ca="1" si="18"/>
        <v>7.8167496617761155E-5</v>
      </c>
      <c r="O137" s="67">
        <f t="shared" ca="1" si="19"/>
        <v>6.2922062353142308E-2</v>
      </c>
      <c r="P137" s="27">
        <f t="shared" ca="1" si="27"/>
        <v>-6.2839358801876849E-3</v>
      </c>
      <c r="Q137" s="27"/>
      <c r="R137" s="27"/>
      <c r="S137" s="27"/>
    </row>
    <row r="138" spans="1:19" x14ac:dyDescent="0.2">
      <c r="A138" s="68"/>
      <c r="B138" s="68"/>
      <c r="C138" s="27"/>
      <c r="D138" s="66">
        <f t="shared" si="29"/>
        <v>0</v>
      </c>
      <c r="E138" s="66">
        <f t="shared" si="29"/>
        <v>0</v>
      </c>
      <c r="F138" s="67">
        <f t="shared" si="20"/>
        <v>0</v>
      </c>
      <c r="G138" s="67">
        <f t="shared" si="21"/>
        <v>0</v>
      </c>
      <c r="H138" s="67">
        <f t="shared" si="22"/>
        <v>0</v>
      </c>
      <c r="I138" s="67">
        <f t="shared" si="23"/>
        <v>0</v>
      </c>
      <c r="J138" s="67">
        <f t="shared" si="24"/>
        <v>0</v>
      </c>
      <c r="K138" s="67">
        <f t="shared" ca="1" si="25"/>
        <v>6.2839358801876849E-3</v>
      </c>
      <c r="L138" s="67">
        <f t="shared" ca="1" si="26"/>
        <v>3.9487850146310178E-5</v>
      </c>
      <c r="M138" s="67">
        <f t="shared" ca="1" si="17"/>
        <v>3.8681158376077863E-4</v>
      </c>
      <c r="N138" s="67">
        <f t="shared" ca="1" si="18"/>
        <v>7.8167496617761155E-5</v>
      </c>
      <c r="O138" s="67">
        <f t="shared" ca="1" si="19"/>
        <v>6.2922062353142308E-2</v>
      </c>
      <c r="P138" s="27">
        <f t="shared" ca="1" si="27"/>
        <v>-6.2839358801876849E-3</v>
      </c>
      <c r="Q138" s="27"/>
      <c r="R138" s="27"/>
      <c r="S138" s="27"/>
    </row>
    <row r="139" spans="1:19" x14ac:dyDescent="0.2">
      <c r="A139" s="68"/>
      <c r="B139" s="68"/>
      <c r="C139" s="27"/>
      <c r="D139" s="66">
        <f t="shared" si="29"/>
        <v>0</v>
      </c>
      <c r="E139" s="66">
        <f t="shared" si="29"/>
        <v>0</v>
      </c>
      <c r="F139" s="67">
        <f t="shared" si="20"/>
        <v>0</v>
      </c>
      <c r="G139" s="67">
        <f t="shared" si="21"/>
        <v>0</v>
      </c>
      <c r="H139" s="67">
        <f t="shared" si="22"/>
        <v>0</v>
      </c>
      <c r="I139" s="67">
        <f t="shared" si="23"/>
        <v>0</v>
      </c>
      <c r="J139" s="67">
        <f t="shared" si="24"/>
        <v>0</v>
      </c>
      <c r="K139" s="67">
        <f t="shared" ca="1" si="25"/>
        <v>6.2839358801876849E-3</v>
      </c>
      <c r="L139" s="67">
        <f t="shared" ca="1" si="26"/>
        <v>3.9487850146310178E-5</v>
      </c>
      <c r="M139" s="67">
        <f t="shared" ca="1" si="17"/>
        <v>3.8681158376077863E-4</v>
      </c>
      <c r="N139" s="67">
        <f t="shared" ca="1" si="18"/>
        <v>7.8167496617761155E-5</v>
      </c>
      <c r="O139" s="67">
        <f t="shared" ca="1" si="19"/>
        <v>6.2922062353142308E-2</v>
      </c>
      <c r="P139" s="27">
        <f t="shared" ca="1" si="27"/>
        <v>-6.2839358801876849E-3</v>
      </c>
      <c r="Q139" s="27"/>
      <c r="R139" s="27"/>
      <c r="S139" s="27"/>
    </row>
    <row r="140" spans="1:19" x14ac:dyDescent="0.2">
      <c r="A140" s="68"/>
      <c r="B140" s="68"/>
      <c r="C140" s="27"/>
      <c r="D140" s="66">
        <f t="shared" si="29"/>
        <v>0</v>
      </c>
      <c r="E140" s="66">
        <f t="shared" si="29"/>
        <v>0</v>
      </c>
      <c r="F140" s="67">
        <f t="shared" si="20"/>
        <v>0</v>
      </c>
      <c r="G140" s="67">
        <f t="shared" si="21"/>
        <v>0</v>
      </c>
      <c r="H140" s="67">
        <f t="shared" si="22"/>
        <v>0</v>
      </c>
      <c r="I140" s="67">
        <f t="shared" si="23"/>
        <v>0</v>
      </c>
      <c r="J140" s="67">
        <f t="shared" si="24"/>
        <v>0</v>
      </c>
      <c r="K140" s="67">
        <f t="shared" ca="1" si="25"/>
        <v>6.2839358801876849E-3</v>
      </c>
      <c r="L140" s="67">
        <f t="shared" ca="1" si="26"/>
        <v>3.9487850146310178E-5</v>
      </c>
      <c r="M140" s="67">
        <f t="shared" ca="1" si="17"/>
        <v>3.8681158376077863E-4</v>
      </c>
      <c r="N140" s="67">
        <f t="shared" ca="1" si="18"/>
        <v>7.8167496617761155E-5</v>
      </c>
      <c r="O140" s="67">
        <f t="shared" ca="1" si="19"/>
        <v>6.2922062353142308E-2</v>
      </c>
      <c r="P140" s="27">
        <f t="shared" ca="1" si="27"/>
        <v>-6.2839358801876849E-3</v>
      </c>
      <c r="Q140" s="27"/>
      <c r="R140" s="27"/>
      <c r="S140" s="27"/>
    </row>
    <row r="141" spans="1:19" x14ac:dyDescent="0.2">
      <c r="A141" s="68"/>
      <c r="B141" s="68"/>
      <c r="C141" s="27"/>
      <c r="D141" s="66">
        <f t="shared" si="29"/>
        <v>0</v>
      </c>
      <c r="E141" s="66">
        <f t="shared" si="29"/>
        <v>0</v>
      </c>
      <c r="F141" s="67">
        <f t="shared" si="20"/>
        <v>0</v>
      </c>
      <c r="G141" s="67">
        <f t="shared" si="21"/>
        <v>0</v>
      </c>
      <c r="H141" s="67">
        <f t="shared" si="22"/>
        <v>0</v>
      </c>
      <c r="I141" s="67">
        <f t="shared" si="23"/>
        <v>0</v>
      </c>
      <c r="J141" s="67">
        <f t="shared" si="24"/>
        <v>0</v>
      </c>
      <c r="K141" s="67">
        <f t="shared" ca="1" si="25"/>
        <v>6.2839358801876849E-3</v>
      </c>
      <c r="L141" s="67">
        <f t="shared" ca="1" si="26"/>
        <v>3.9487850146310178E-5</v>
      </c>
      <c r="M141" s="67">
        <f t="shared" ca="1" si="17"/>
        <v>3.8681158376077863E-4</v>
      </c>
      <c r="N141" s="67">
        <f t="shared" ca="1" si="18"/>
        <v>7.8167496617761155E-5</v>
      </c>
      <c r="O141" s="67">
        <f t="shared" ca="1" si="19"/>
        <v>6.2922062353142308E-2</v>
      </c>
      <c r="P141" s="27">
        <f t="shared" ca="1" si="27"/>
        <v>-6.2839358801876849E-3</v>
      </c>
      <c r="Q141" s="27"/>
      <c r="R141" s="27"/>
      <c r="S141" s="27"/>
    </row>
    <row r="142" spans="1:19" x14ac:dyDescent="0.2">
      <c r="A142" s="68"/>
      <c r="B142" s="68"/>
      <c r="C142" s="27"/>
      <c r="D142" s="66">
        <f t="shared" si="29"/>
        <v>0</v>
      </c>
      <c r="E142" s="66">
        <f t="shared" si="29"/>
        <v>0</v>
      </c>
      <c r="F142" s="67">
        <f t="shared" si="20"/>
        <v>0</v>
      </c>
      <c r="G142" s="67">
        <f t="shared" si="21"/>
        <v>0</v>
      </c>
      <c r="H142" s="67">
        <f t="shared" si="22"/>
        <v>0</v>
      </c>
      <c r="I142" s="67">
        <f t="shared" si="23"/>
        <v>0</v>
      </c>
      <c r="J142" s="67">
        <f t="shared" si="24"/>
        <v>0</v>
      </c>
      <c r="K142" s="67">
        <f t="shared" ca="1" si="25"/>
        <v>6.2839358801876849E-3</v>
      </c>
      <c r="L142" s="67">
        <f t="shared" ca="1" si="26"/>
        <v>3.9487850146310178E-5</v>
      </c>
      <c r="M142" s="67">
        <f t="shared" ca="1" si="17"/>
        <v>3.8681158376077863E-4</v>
      </c>
      <c r="N142" s="67">
        <f t="shared" ca="1" si="18"/>
        <v>7.8167496617761155E-5</v>
      </c>
      <c r="O142" s="67">
        <f t="shared" ca="1" si="19"/>
        <v>6.2922062353142308E-2</v>
      </c>
      <c r="P142" s="27">
        <f t="shared" ca="1" si="27"/>
        <v>-6.2839358801876849E-3</v>
      </c>
      <c r="Q142" s="27"/>
      <c r="R142" s="27"/>
      <c r="S142" s="27"/>
    </row>
    <row r="143" spans="1:19" x14ac:dyDescent="0.2">
      <c r="A143" s="68"/>
      <c r="B143" s="68"/>
      <c r="C143" s="27"/>
      <c r="D143" s="66">
        <f t="shared" si="29"/>
        <v>0</v>
      </c>
      <c r="E143" s="66">
        <f t="shared" si="29"/>
        <v>0</v>
      </c>
      <c r="F143" s="67">
        <f t="shared" si="20"/>
        <v>0</v>
      </c>
      <c r="G143" s="67">
        <f t="shared" si="21"/>
        <v>0</v>
      </c>
      <c r="H143" s="67">
        <f t="shared" si="22"/>
        <v>0</v>
      </c>
      <c r="I143" s="67">
        <f t="shared" si="23"/>
        <v>0</v>
      </c>
      <c r="J143" s="67">
        <f t="shared" si="24"/>
        <v>0</v>
      </c>
      <c r="K143" s="67">
        <f t="shared" ca="1" si="25"/>
        <v>6.2839358801876849E-3</v>
      </c>
      <c r="L143" s="67">
        <f t="shared" ca="1" si="26"/>
        <v>3.9487850146310178E-5</v>
      </c>
      <c r="M143" s="67">
        <f t="shared" ca="1" si="17"/>
        <v>3.8681158376077863E-4</v>
      </c>
      <c r="N143" s="67">
        <f t="shared" ca="1" si="18"/>
        <v>7.8167496617761155E-5</v>
      </c>
      <c r="O143" s="67">
        <f t="shared" ca="1" si="19"/>
        <v>6.2922062353142308E-2</v>
      </c>
      <c r="P143" s="27">
        <f t="shared" ca="1" si="27"/>
        <v>-6.2839358801876849E-3</v>
      </c>
      <c r="Q143" s="27"/>
      <c r="R143" s="27"/>
      <c r="S143" s="27"/>
    </row>
    <row r="144" spans="1:19" x14ac:dyDescent="0.2">
      <c r="A144" s="68"/>
      <c r="B144" s="68"/>
      <c r="C144" s="27"/>
      <c r="D144" s="66">
        <f t="shared" si="29"/>
        <v>0</v>
      </c>
      <c r="E144" s="66">
        <f t="shared" si="29"/>
        <v>0</v>
      </c>
      <c r="F144" s="67">
        <f t="shared" si="20"/>
        <v>0</v>
      </c>
      <c r="G144" s="67">
        <f t="shared" si="21"/>
        <v>0</v>
      </c>
      <c r="H144" s="67">
        <f t="shared" si="22"/>
        <v>0</v>
      </c>
      <c r="I144" s="67">
        <f t="shared" si="23"/>
        <v>0</v>
      </c>
      <c r="J144" s="67">
        <f t="shared" si="24"/>
        <v>0</v>
      </c>
      <c r="K144" s="67">
        <f t="shared" ca="1" si="25"/>
        <v>6.2839358801876849E-3</v>
      </c>
      <c r="L144" s="67">
        <f t="shared" ca="1" si="26"/>
        <v>3.9487850146310178E-5</v>
      </c>
      <c r="M144" s="67">
        <f t="shared" ca="1" si="17"/>
        <v>3.8681158376077863E-4</v>
      </c>
      <c r="N144" s="67">
        <f t="shared" ca="1" si="18"/>
        <v>7.8167496617761155E-5</v>
      </c>
      <c r="O144" s="67">
        <f t="shared" ca="1" si="19"/>
        <v>6.2922062353142308E-2</v>
      </c>
      <c r="P144" s="27">
        <f t="shared" ca="1" si="27"/>
        <v>-6.2839358801876849E-3</v>
      </c>
      <c r="Q144" s="27"/>
      <c r="R144" s="27"/>
      <c r="S144" s="27"/>
    </row>
    <row r="145" spans="1:19" x14ac:dyDescent="0.2">
      <c r="A145" s="68"/>
      <c r="B145" s="68"/>
      <c r="C145" s="27"/>
      <c r="D145" s="66">
        <f t="shared" si="29"/>
        <v>0</v>
      </c>
      <c r="E145" s="66">
        <f t="shared" si="29"/>
        <v>0</v>
      </c>
      <c r="F145" s="67">
        <f t="shared" si="20"/>
        <v>0</v>
      </c>
      <c r="G145" s="67">
        <f t="shared" si="21"/>
        <v>0</v>
      </c>
      <c r="H145" s="67">
        <f t="shared" si="22"/>
        <v>0</v>
      </c>
      <c r="I145" s="67">
        <f t="shared" si="23"/>
        <v>0</v>
      </c>
      <c r="J145" s="67">
        <f t="shared" si="24"/>
        <v>0</v>
      </c>
      <c r="K145" s="67">
        <f t="shared" ca="1" si="25"/>
        <v>6.2839358801876849E-3</v>
      </c>
      <c r="L145" s="67">
        <f t="shared" ca="1" si="26"/>
        <v>3.9487850146310178E-5</v>
      </c>
      <c r="M145" s="67">
        <f t="shared" ca="1" si="17"/>
        <v>3.8681158376077863E-4</v>
      </c>
      <c r="N145" s="67">
        <f t="shared" ca="1" si="18"/>
        <v>7.8167496617761155E-5</v>
      </c>
      <c r="O145" s="67">
        <f t="shared" ca="1" si="19"/>
        <v>6.2922062353142308E-2</v>
      </c>
      <c r="P145" s="27">
        <f t="shared" ca="1" si="27"/>
        <v>-6.2839358801876849E-3</v>
      </c>
      <c r="Q145" s="27"/>
      <c r="R145" s="27"/>
      <c r="S145" s="27"/>
    </row>
    <row r="146" spans="1:19" x14ac:dyDescent="0.2">
      <c r="A146" s="68"/>
      <c r="B146" s="68"/>
      <c r="C146" s="27"/>
      <c r="D146" s="66">
        <f t="shared" si="29"/>
        <v>0</v>
      </c>
      <c r="E146" s="66">
        <f t="shared" si="29"/>
        <v>0</v>
      </c>
      <c r="F146" s="67">
        <f t="shared" si="20"/>
        <v>0</v>
      </c>
      <c r="G146" s="67">
        <f t="shared" si="21"/>
        <v>0</v>
      </c>
      <c r="H146" s="67">
        <f t="shared" si="22"/>
        <v>0</v>
      </c>
      <c r="I146" s="67">
        <f t="shared" si="23"/>
        <v>0</v>
      </c>
      <c r="J146" s="67">
        <f t="shared" si="24"/>
        <v>0</v>
      </c>
      <c r="K146" s="67">
        <f t="shared" ca="1" si="25"/>
        <v>6.2839358801876849E-3</v>
      </c>
      <c r="L146" s="67">
        <f t="shared" ca="1" si="26"/>
        <v>3.9487850146310178E-5</v>
      </c>
      <c r="M146" s="67">
        <f t="shared" ca="1" si="17"/>
        <v>3.8681158376077863E-4</v>
      </c>
      <c r="N146" s="67">
        <f t="shared" ca="1" si="18"/>
        <v>7.8167496617761155E-5</v>
      </c>
      <c r="O146" s="67">
        <f t="shared" ca="1" si="19"/>
        <v>6.2922062353142308E-2</v>
      </c>
      <c r="P146" s="27">
        <f t="shared" ca="1" si="27"/>
        <v>-6.2839358801876849E-3</v>
      </c>
      <c r="Q146" s="27"/>
      <c r="R146" s="27"/>
      <c r="S146" s="27"/>
    </row>
    <row r="147" spans="1:19" x14ac:dyDescent="0.2">
      <c r="A147" s="68"/>
      <c r="B147" s="68"/>
      <c r="C147" s="27"/>
      <c r="D147" s="66">
        <f t="shared" si="29"/>
        <v>0</v>
      </c>
      <c r="E147" s="66">
        <f t="shared" si="29"/>
        <v>0</v>
      </c>
      <c r="F147" s="67">
        <f t="shared" si="20"/>
        <v>0</v>
      </c>
      <c r="G147" s="67">
        <f t="shared" si="21"/>
        <v>0</v>
      </c>
      <c r="H147" s="67">
        <f t="shared" si="22"/>
        <v>0</v>
      </c>
      <c r="I147" s="67">
        <f t="shared" si="23"/>
        <v>0</v>
      </c>
      <c r="J147" s="67">
        <f t="shared" si="24"/>
        <v>0</v>
      </c>
      <c r="K147" s="67">
        <f t="shared" ca="1" si="25"/>
        <v>6.2839358801876849E-3</v>
      </c>
      <c r="L147" s="67">
        <f t="shared" ca="1" si="26"/>
        <v>3.9487850146310178E-5</v>
      </c>
      <c r="M147" s="67">
        <f t="shared" ca="1" si="17"/>
        <v>3.8681158376077863E-4</v>
      </c>
      <c r="N147" s="67">
        <f t="shared" ca="1" si="18"/>
        <v>7.8167496617761155E-5</v>
      </c>
      <c r="O147" s="67">
        <f t="shared" ca="1" si="19"/>
        <v>6.2922062353142308E-2</v>
      </c>
      <c r="P147" s="27">
        <f t="shared" ca="1" si="27"/>
        <v>-6.2839358801876849E-3</v>
      </c>
      <c r="Q147" s="27"/>
      <c r="R147" s="27"/>
      <c r="S147" s="27"/>
    </row>
    <row r="148" spans="1:19" x14ac:dyDescent="0.2">
      <c r="A148" s="68"/>
      <c r="B148" s="68"/>
      <c r="C148" s="27"/>
      <c r="D148" s="66">
        <f t="shared" si="29"/>
        <v>0</v>
      </c>
      <c r="E148" s="66">
        <f t="shared" si="29"/>
        <v>0</v>
      </c>
      <c r="F148" s="67">
        <f t="shared" si="20"/>
        <v>0</v>
      </c>
      <c r="G148" s="67">
        <f t="shared" si="21"/>
        <v>0</v>
      </c>
      <c r="H148" s="67">
        <f t="shared" si="22"/>
        <v>0</v>
      </c>
      <c r="I148" s="67">
        <f t="shared" si="23"/>
        <v>0</v>
      </c>
      <c r="J148" s="67">
        <f t="shared" si="24"/>
        <v>0</v>
      </c>
      <c r="K148" s="67">
        <f t="shared" ca="1" si="25"/>
        <v>6.2839358801876849E-3</v>
      </c>
      <c r="L148" s="67">
        <f t="shared" ca="1" si="26"/>
        <v>3.9487850146310178E-5</v>
      </c>
      <c r="M148" s="67">
        <f t="shared" ref="M148:M211" ca="1" si="30">(M$1-M$2*D148+M$3*F148)^2</f>
        <v>3.8681158376077863E-4</v>
      </c>
      <c r="N148" s="67">
        <f t="shared" ref="N148:N211" ca="1" si="31">(-M$2+M$4*D148-M$5*F148)^2</f>
        <v>7.8167496617761155E-5</v>
      </c>
      <c r="O148" s="67">
        <f t="shared" ref="O148:O211" ca="1" si="32">+(M$3-D148*M$5+F148*M$6)^2</f>
        <v>6.2922062353142308E-2</v>
      </c>
      <c r="P148" s="27">
        <f t="shared" ca="1" si="27"/>
        <v>-6.2839358801876849E-3</v>
      </c>
      <c r="Q148" s="27"/>
      <c r="R148" s="27"/>
      <c r="S148" s="27"/>
    </row>
    <row r="149" spans="1:19" x14ac:dyDescent="0.2">
      <c r="A149" s="68"/>
      <c r="B149" s="68"/>
      <c r="C149" s="27"/>
      <c r="D149" s="66">
        <f t="shared" si="29"/>
        <v>0</v>
      </c>
      <c r="E149" s="66">
        <f t="shared" si="29"/>
        <v>0</v>
      </c>
      <c r="F149" s="67">
        <f t="shared" ref="F149:F212" si="33">D149*D149</f>
        <v>0</v>
      </c>
      <c r="G149" s="67">
        <f t="shared" ref="G149:G212" si="34">D149*F149</f>
        <v>0</v>
      </c>
      <c r="H149" s="67">
        <f t="shared" ref="H149:H212" si="35">F149*F149</f>
        <v>0</v>
      </c>
      <c r="I149" s="67">
        <f t="shared" ref="I149:I212" si="36">E149*D149</f>
        <v>0</v>
      </c>
      <c r="J149" s="67">
        <f t="shared" ref="J149:J212" si="37">I149*D149</f>
        <v>0</v>
      </c>
      <c r="K149" s="67">
        <f t="shared" ref="K149:K212" ca="1" si="38">+E$4+E$5*D149+E$6*D149^2</f>
        <v>6.2839358801876849E-3</v>
      </c>
      <c r="L149" s="67">
        <f t="shared" ref="L149:L212" ca="1" si="39">+(K149-E149)^2</f>
        <v>3.9487850146310178E-5</v>
      </c>
      <c r="M149" s="67">
        <f t="shared" ca="1" si="30"/>
        <v>3.8681158376077863E-4</v>
      </c>
      <c r="N149" s="67">
        <f t="shared" ca="1" si="31"/>
        <v>7.8167496617761155E-5</v>
      </c>
      <c r="O149" s="67">
        <f t="shared" ca="1" si="32"/>
        <v>6.2922062353142308E-2</v>
      </c>
      <c r="P149" s="27">
        <f t="shared" ref="P149:P212" ca="1" si="40">+E149-K149</f>
        <v>-6.2839358801876849E-3</v>
      </c>
      <c r="Q149" s="27"/>
      <c r="R149" s="27"/>
      <c r="S149" s="27"/>
    </row>
    <row r="150" spans="1:19" x14ac:dyDescent="0.2">
      <c r="A150" s="68"/>
      <c r="B150" s="68"/>
      <c r="C150" s="27"/>
      <c r="D150" s="66">
        <f t="shared" si="29"/>
        <v>0</v>
      </c>
      <c r="E150" s="66">
        <f t="shared" si="29"/>
        <v>0</v>
      </c>
      <c r="F150" s="67">
        <f t="shared" si="33"/>
        <v>0</v>
      </c>
      <c r="G150" s="67">
        <f t="shared" si="34"/>
        <v>0</v>
      </c>
      <c r="H150" s="67">
        <f t="shared" si="35"/>
        <v>0</v>
      </c>
      <c r="I150" s="67">
        <f t="shared" si="36"/>
        <v>0</v>
      </c>
      <c r="J150" s="67">
        <f t="shared" si="37"/>
        <v>0</v>
      </c>
      <c r="K150" s="67">
        <f t="shared" ca="1" si="38"/>
        <v>6.2839358801876849E-3</v>
      </c>
      <c r="L150" s="67">
        <f t="shared" ca="1" si="39"/>
        <v>3.9487850146310178E-5</v>
      </c>
      <c r="M150" s="67">
        <f t="shared" ca="1" si="30"/>
        <v>3.8681158376077863E-4</v>
      </c>
      <c r="N150" s="67">
        <f t="shared" ca="1" si="31"/>
        <v>7.8167496617761155E-5</v>
      </c>
      <c r="O150" s="67">
        <f t="shared" ca="1" si="32"/>
        <v>6.2922062353142308E-2</v>
      </c>
      <c r="P150" s="27">
        <f t="shared" ca="1" si="40"/>
        <v>-6.2839358801876849E-3</v>
      </c>
      <c r="Q150" s="27"/>
      <c r="R150" s="27"/>
      <c r="S150" s="27"/>
    </row>
    <row r="151" spans="1:19" x14ac:dyDescent="0.2">
      <c r="A151" s="68"/>
      <c r="B151" s="68"/>
      <c r="C151" s="27"/>
      <c r="D151" s="66">
        <f t="shared" si="29"/>
        <v>0</v>
      </c>
      <c r="E151" s="66">
        <f t="shared" si="29"/>
        <v>0</v>
      </c>
      <c r="F151" s="67">
        <f t="shared" si="33"/>
        <v>0</v>
      </c>
      <c r="G151" s="67">
        <f t="shared" si="34"/>
        <v>0</v>
      </c>
      <c r="H151" s="67">
        <f t="shared" si="35"/>
        <v>0</v>
      </c>
      <c r="I151" s="67">
        <f t="shared" si="36"/>
        <v>0</v>
      </c>
      <c r="J151" s="67">
        <f t="shared" si="37"/>
        <v>0</v>
      </c>
      <c r="K151" s="67">
        <f t="shared" ca="1" si="38"/>
        <v>6.2839358801876849E-3</v>
      </c>
      <c r="L151" s="67">
        <f t="shared" ca="1" si="39"/>
        <v>3.9487850146310178E-5</v>
      </c>
      <c r="M151" s="67">
        <f t="shared" ca="1" si="30"/>
        <v>3.8681158376077863E-4</v>
      </c>
      <c r="N151" s="67">
        <f t="shared" ca="1" si="31"/>
        <v>7.8167496617761155E-5</v>
      </c>
      <c r="O151" s="67">
        <f t="shared" ca="1" si="32"/>
        <v>6.2922062353142308E-2</v>
      </c>
      <c r="P151" s="27">
        <f t="shared" ca="1" si="40"/>
        <v>-6.2839358801876849E-3</v>
      </c>
      <c r="Q151" s="27"/>
      <c r="R151" s="27"/>
      <c r="S151" s="27"/>
    </row>
    <row r="152" spans="1:19" x14ac:dyDescent="0.2">
      <c r="A152" s="68"/>
      <c r="B152" s="68"/>
      <c r="C152" s="27"/>
      <c r="D152" s="66">
        <f t="shared" si="29"/>
        <v>0</v>
      </c>
      <c r="E152" s="66">
        <f t="shared" si="29"/>
        <v>0</v>
      </c>
      <c r="F152" s="67">
        <f t="shared" si="33"/>
        <v>0</v>
      </c>
      <c r="G152" s="67">
        <f t="shared" si="34"/>
        <v>0</v>
      </c>
      <c r="H152" s="67">
        <f t="shared" si="35"/>
        <v>0</v>
      </c>
      <c r="I152" s="67">
        <f t="shared" si="36"/>
        <v>0</v>
      </c>
      <c r="J152" s="67">
        <f t="shared" si="37"/>
        <v>0</v>
      </c>
      <c r="K152" s="67">
        <f t="shared" ca="1" si="38"/>
        <v>6.2839358801876849E-3</v>
      </c>
      <c r="L152" s="67">
        <f t="shared" ca="1" si="39"/>
        <v>3.9487850146310178E-5</v>
      </c>
      <c r="M152" s="67">
        <f t="shared" ca="1" si="30"/>
        <v>3.8681158376077863E-4</v>
      </c>
      <c r="N152" s="67">
        <f t="shared" ca="1" si="31"/>
        <v>7.8167496617761155E-5</v>
      </c>
      <c r="O152" s="67">
        <f t="shared" ca="1" si="32"/>
        <v>6.2922062353142308E-2</v>
      </c>
      <c r="P152" s="27">
        <f t="shared" ca="1" si="40"/>
        <v>-6.2839358801876849E-3</v>
      </c>
      <c r="Q152" s="27"/>
      <c r="R152" s="27"/>
      <c r="S152" s="27"/>
    </row>
    <row r="153" spans="1:19" x14ac:dyDescent="0.2">
      <c r="A153" s="68"/>
      <c r="B153" s="68"/>
      <c r="C153" s="27"/>
      <c r="D153" s="66">
        <f t="shared" si="29"/>
        <v>0</v>
      </c>
      <c r="E153" s="66">
        <f t="shared" si="29"/>
        <v>0</v>
      </c>
      <c r="F153" s="67">
        <f t="shared" si="33"/>
        <v>0</v>
      </c>
      <c r="G153" s="67">
        <f t="shared" si="34"/>
        <v>0</v>
      </c>
      <c r="H153" s="67">
        <f t="shared" si="35"/>
        <v>0</v>
      </c>
      <c r="I153" s="67">
        <f t="shared" si="36"/>
        <v>0</v>
      </c>
      <c r="J153" s="67">
        <f t="shared" si="37"/>
        <v>0</v>
      </c>
      <c r="K153" s="67">
        <f t="shared" ca="1" si="38"/>
        <v>6.2839358801876849E-3</v>
      </c>
      <c r="L153" s="67">
        <f t="shared" ca="1" si="39"/>
        <v>3.9487850146310178E-5</v>
      </c>
      <c r="M153" s="67">
        <f t="shared" ca="1" si="30"/>
        <v>3.8681158376077863E-4</v>
      </c>
      <c r="N153" s="67">
        <f t="shared" ca="1" si="31"/>
        <v>7.8167496617761155E-5</v>
      </c>
      <c r="O153" s="67">
        <f t="shared" ca="1" si="32"/>
        <v>6.2922062353142308E-2</v>
      </c>
      <c r="P153" s="27">
        <f t="shared" ca="1" si="40"/>
        <v>-6.2839358801876849E-3</v>
      </c>
      <c r="Q153" s="27"/>
      <c r="R153" s="27"/>
      <c r="S153" s="27"/>
    </row>
    <row r="154" spans="1:19" x14ac:dyDescent="0.2">
      <c r="A154" s="68"/>
      <c r="B154" s="68"/>
      <c r="C154" s="27"/>
      <c r="D154" s="66">
        <f t="shared" si="29"/>
        <v>0</v>
      </c>
      <c r="E154" s="66">
        <f t="shared" si="29"/>
        <v>0</v>
      </c>
      <c r="F154" s="67">
        <f t="shared" si="33"/>
        <v>0</v>
      </c>
      <c r="G154" s="67">
        <f t="shared" si="34"/>
        <v>0</v>
      </c>
      <c r="H154" s="67">
        <f t="shared" si="35"/>
        <v>0</v>
      </c>
      <c r="I154" s="67">
        <f t="shared" si="36"/>
        <v>0</v>
      </c>
      <c r="J154" s="67">
        <f t="shared" si="37"/>
        <v>0</v>
      </c>
      <c r="K154" s="67">
        <f t="shared" ca="1" si="38"/>
        <v>6.2839358801876849E-3</v>
      </c>
      <c r="L154" s="67">
        <f t="shared" ca="1" si="39"/>
        <v>3.9487850146310178E-5</v>
      </c>
      <c r="M154" s="67">
        <f t="shared" ca="1" si="30"/>
        <v>3.8681158376077863E-4</v>
      </c>
      <c r="N154" s="67">
        <f t="shared" ca="1" si="31"/>
        <v>7.8167496617761155E-5</v>
      </c>
      <c r="O154" s="67">
        <f t="shared" ca="1" si="32"/>
        <v>6.2922062353142308E-2</v>
      </c>
      <c r="P154" s="27">
        <f t="shared" ca="1" si="40"/>
        <v>-6.2839358801876849E-3</v>
      </c>
      <c r="Q154" s="27"/>
      <c r="R154" s="27"/>
      <c r="S154" s="27"/>
    </row>
    <row r="155" spans="1:19" x14ac:dyDescent="0.2">
      <c r="A155" s="68"/>
      <c r="B155" s="68"/>
      <c r="C155" s="27"/>
      <c r="D155" s="66">
        <f t="shared" si="29"/>
        <v>0</v>
      </c>
      <c r="E155" s="66">
        <f t="shared" si="29"/>
        <v>0</v>
      </c>
      <c r="F155" s="67">
        <f t="shared" si="33"/>
        <v>0</v>
      </c>
      <c r="G155" s="67">
        <f t="shared" si="34"/>
        <v>0</v>
      </c>
      <c r="H155" s="67">
        <f t="shared" si="35"/>
        <v>0</v>
      </c>
      <c r="I155" s="67">
        <f t="shared" si="36"/>
        <v>0</v>
      </c>
      <c r="J155" s="67">
        <f t="shared" si="37"/>
        <v>0</v>
      </c>
      <c r="K155" s="67">
        <f t="shared" ca="1" si="38"/>
        <v>6.2839358801876849E-3</v>
      </c>
      <c r="L155" s="67">
        <f t="shared" ca="1" si="39"/>
        <v>3.9487850146310178E-5</v>
      </c>
      <c r="M155" s="67">
        <f t="shared" ca="1" si="30"/>
        <v>3.8681158376077863E-4</v>
      </c>
      <c r="N155" s="67">
        <f t="shared" ca="1" si="31"/>
        <v>7.8167496617761155E-5</v>
      </c>
      <c r="O155" s="67">
        <f t="shared" ca="1" si="32"/>
        <v>6.2922062353142308E-2</v>
      </c>
      <c r="P155" s="27">
        <f t="shared" ca="1" si="40"/>
        <v>-6.2839358801876849E-3</v>
      </c>
      <c r="Q155" s="27"/>
      <c r="R155" s="27"/>
      <c r="S155" s="27"/>
    </row>
    <row r="156" spans="1:19" x14ac:dyDescent="0.2">
      <c r="A156" s="68"/>
      <c r="B156" s="68"/>
      <c r="C156" s="27"/>
      <c r="D156" s="66">
        <f t="shared" si="29"/>
        <v>0</v>
      </c>
      <c r="E156" s="66">
        <f t="shared" si="29"/>
        <v>0</v>
      </c>
      <c r="F156" s="67">
        <f t="shared" si="33"/>
        <v>0</v>
      </c>
      <c r="G156" s="67">
        <f t="shared" si="34"/>
        <v>0</v>
      </c>
      <c r="H156" s="67">
        <f t="shared" si="35"/>
        <v>0</v>
      </c>
      <c r="I156" s="67">
        <f t="shared" si="36"/>
        <v>0</v>
      </c>
      <c r="J156" s="67">
        <f t="shared" si="37"/>
        <v>0</v>
      </c>
      <c r="K156" s="67">
        <f t="shared" ca="1" si="38"/>
        <v>6.2839358801876849E-3</v>
      </c>
      <c r="L156" s="67">
        <f t="shared" ca="1" si="39"/>
        <v>3.9487850146310178E-5</v>
      </c>
      <c r="M156" s="67">
        <f t="shared" ca="1" si="30"/>
        <v>3.8681158376077863E-4</v>
      </c>
      <c r="N156" s="67">
        <f t="shared" ca="1" si="31"/>
        <v>7.8167496617761155E-5</v>
      </c>
      <c r="O156" s="67">
        <f t="shared" ca="1" si="32"/>
        <v>6.2922062353142308E-2</v>
      </c>
      <c r="P156" s="27">
        <f t="shared" ca="1" si="40"/>
        <v>-6.2839358801876849E-3</v>
      </c>
      <c r="Q156" s="27"/>
      <c r="R156" s="27"/>
      <c r="S156" s="27"/>
    </row>
    <row r="157" spans="1:19" x14ac:dyDescent="0.2">
      <c r="A157" s="68"/>
      <c r="B157" s="68"/>
      <c r="C157" s="27"/>
      <c r="D157" s="66">
        <f t="shared" si="29"/>
        <v>0</v>
      </c>
      <c r="E157" s="66">
        <f t="shared" si="29"/>
        <v>0</v>
      </c>
      <c r="F157" s="67">
        <f t="shared" si="33"/>
        <v>0</v>
      </c>
      <c r="G157" s="67">
        <f t="shared" si="34"/>
        <v>0</v>
      </c>
      <c r="H157" s="67">
        <f t="shared" si="35"/>
        <v>0</v>
      </c>
      <c r="I157" s="67">
        <f t="shared" si="36"/>
        <v>0</v>
      </c>
      <c r="J157" s="67">
        <f t="shared" si="37"/>
        <v>0</v>
      </c>
      <c r="K157" s="67">
        <f t="shared" ca="1" si="38"/>
        <v>6.2839358801876849E-3</v>
      </c>
      <c r="L157" s="67">
        <f t="shared" ca="1" si="39"/>
        <v>3.9487850146310178E-5</v>
      </c>
      <c r="M157" s="67">
        <f t="shared" ca="1" si="30"/>
        <v>3.8681158376077863E-4</v>
      </c>
      <c r="N157" s="67">
        <f t="shared" ca="1" si="31"/>
        <v>7.8167496617761155E-5</v>
      </c>
      <c r="O157" s="67">
        <f t="shared" ca="1" si="32"/>
        <v>6.2922062353142308E-2</v>
      </c>
      <c r="P157" s="27">
        <f t="shared" ca="1" si="40"/>
        <v>-6.2839358801876849E-3</v>
      </c>
      <c r="Q157" s="27"/>
      <c r="R157" s="27"/>
      <c r="S157" s="27"/>
    </row>
    <row r="158" spans="1:19" x14ac:dyDescent="0.2">
      <c r="A158" s="68"/>
      <c r="B158" s="68"/>
      <c r="C158" s="27"/>
      <c r="D158" s="66">
        <f t="shared" si="29"/>
        <v>0</v>
      </c>
      <c r="E158" s="66">
        <f t="shared" si="29"/>
        <v>0</v>
      </c>
      <c r="F158" s="67">
        <f t="shared" si="33"/>
        <v>0</v>
      </c>
      <c r="G158" s="67">
        <f t="shared" si="34"/>
        <v>0</v>
      </c>
      <c r="H158" s="67">
        <f t="shared" si="35"/>
        <v>0</v>
      </c>
      <c r="I158" s="67">
        <f t="shared" si="36"/>
        <v>0</v>
      </c>
      <c r="J158" s="67">
        <f t="shared" si="37"/>
        <v>0</v>
      </c>
      <c r="K158" s="67">
        <f t="shared" ca="1" si="38"/>
        <v>6.2839358801876849E-3</v>
      </c>
      <c r="L158" s="67">
        <f t="shared" ca="1" si="39"/>
        <v>3.9487850146310178E-5</v>
      </c>
      <c r="M158" s="67">
        <f t="shared" ca="1" si="30"/>
        <v>3.8681158376077863E-4</v>
      </c>
      <c r="N158" s="67">
        <f t="shared" ca="1" si="31"/>
        <v>7.8167496617761155E-5</v>
      </c>
      <c r="O158" s="67">
        <f t="shared" ca="1" si="32"/>
        <v>6.2922062353142308E-2</v>
      </c>
      <c r="P158" s="27">
        <f t="shared" ca="1" si="40"/>
        <v>-6.2839358801876849E-3</v>
      </c>
      <c r="Q158" s="27"/>
      <c r="R158" s="27"/>
      <c r="S158" s="27"/>
    </row>
    <row r="159" spans="1:19" x14ac:dyDescent="0.2">
      <c r="A159" s="68"/>
      <c r="B159" s="68"/>
      <c r="C159" s="27"/>
      <c r="D159" s="66">
        <f t="shared" si="29"/>
        <v>0</v>
      </c>
      <c r="E159" s="66">
        <f t="shared" si="29"/>
        <v>0</v>
      </c>
      <c r="F159" s="67">
        <f t="shared" si="33"/>
        <v>0</v>
      </c>
      <c r="G159" s="67">
        <f t="shared" si="34"/>
        <v>0</v>
      </c>
      <c r="H159" s="67">
        <f t="shared" si="35"/>
        <v>0</v>
      </c>
      <c r="I159" s="67">
        <f t="shared" si="36"/>
        <v>0</v>
      </c>
      <c r="J159" s="67">
        <f t="shared" si="37"/>
        <v>0</v>
      </c>
      <c r="K159" s="67">
        <f t="shared" ca="1" si="38"/>
        <v>6.2839358801876849E-3</v>
      </c>
      <c r="L159" s="67">
        <f t="shared" ca="1" si="39"/>
        <v>3.9487850146310178E-5</v>
      </c>
      <c r="M159" s="67">
        <f t="shared" ca="1" si="30"/>
        <v>3.8681158376077863E-4</v>
      </c>
      <c r="N159" s="67">
        <f t="shared" ca="1" si="31"/>
        <v>7.8167496617761155E-5</v>
      </c>
      <c r="O159" s="67">
        <f t="shared" ca="1" si="32"/>
        <v>6.2922062353142308E-2</v>
      </c>
      <c r="P159" s="27">
        <f t="shared" ca="1" si="40"/>
        <v>-6.2839358801876849E-3</v>
      </c>
      <c r="Q159" s="27"/>
      <c r="R159" s="27"/>
      <c r="S159" s="27"/>
    </row>
    <row r="160" spans="1:19" x14ac:dyDescent="0.2">
      <c r="C160" s="27"/>
      <c r="D160" s="66">
        <f t="shared" si="29"/>
        <v>0</v>
      </c>
      <c r="E160" s="66">
        <f t="shared" si="29"/>
        <v>0</v>
      </c>
      <c r="F160" s="67">
        <f t="shared" si="33"/>
        <v>0</v>
      </c>
      <c r="G160" s="67">
        <f t="shared" si="34"/>
        <v>0</v>
      </c>
      <c r="H160" s="67">
        <f t="shared" si="35"/>
        <v>0</v>
      </c>
      <c r="I160" s="67">
        <f t="shared" si="36"/>
        <v>0</v>
      </c>
      <c r="J160" s="67">
        <f t="shared" si="37"/>
        <v>0</v>
      </c>
      <c r="K160" s="67">
        <f t="shared" ca="1" si="38"/>
        <v>6.2839358801876849E-3</v>
      </c>
      <c r="L160" s="67">
        <f t="shared" ca="1" si="39"/>
        <v>3.9487850146310178E-5</v>
      </c>
      <c r="M160" s="67">
        <f t="shared" ca="1" si="30"/>
        <v>3.8681158376077863E-4</v>
      </c>
      <c r="N160" s="67">
        <f t="shared" ca="1" si="31"/>
        <v>7.8167496617761155E-5</v>
      </c>
      <c r="O160" s="67">
        <f t="shared" ca="1" si="32"/>
        <v>6.2922062353142308E-2</v>
      </c>
      <c r="P160" s="27">
        <f t="shared" ca="1" si="40"/>
        <v>-6.2839358801876849E-3</v>
      </c>
      <c r="Q160" s="27"/>
      <c r="R160" s="27"/>
      <c r="S160" s="27"/>
    </row>
    <row r="161" spans="3:19" x14ac:dyDescent="0.2">
      <c r="C161" s="27"/>
      <c r="D161" s="66">
        <f t="shared" si="29"/>
        <v>0</v>
      </c>
      <c r="E161" s="66">
        <f t="shared" si="29"/>
        <v>0</v>
      </c>
      <c r="F161" s="67">
        <f t="shared" si="33"/>
        <v>0</v>
      </c>
      <c r="G161" s="67">
        <f t="shared" si="34"/>
        <v>0</v>
      </c>
      <c r="H161" s="67">
        <f t="shared" si="35"/>
        <v>0</v>
      </c>
      <c r="I161" s="67">
        <f t="shared" si="36"/>
        <v>0</v>
      </c>
      <c r="J161" s="67">
        <f t="shared" si="37"/>
        <v>0</v>
      </c>
      <c r="K161" s="67">
        <f t="shared" ca="1" si="38"/>
        <v>6.2839358801876849E-3</v>
      </c>
      <c r="L161" s="67">
        <f t="shared" ca="1" si="39"/>
        <v>3.9487850146310178E-5</v>
      </c>
      <c r="M161" s="67">
        <f t="shared" ca="1" si="30"/>
        <v>3.8681158376077863E-4</v>
      </c>
      <c r="N161" s="67">
        <f t="shared" ca="1" si="31"/>
        <v>7.8167496617761155E-5</v>
      </c>
      <c r="O161" s="67">
        <f t="shared" ca="1" si="32"/>
        <v>6.2922062353142308E-2</v>
      </c>
      <c r="P161" s="27">
        <f t="shared" ca="1" si="40"/>
        <v>-6.2839358801876849E-3</v>
      </c>
      <c r="Q161" s="27"/>
      <c r="R161" s="27"/>
      <c r="S161" s="27"/>
    </row>
    <row r="162" spans="3:19" x14ac:dyDescent="0.2">
      <c r="C162" s="27"/>
      <c r="D162" s="66">
        <f t="shared" si="29"/>
        <v>0</v>
      </c>
      <c r="E162" s="66">
        <f t="shared" si="29"/>
        <v>0</v>
      </c>
      <c r="F162" s="67">
        <f t="shared" si="33"/>
        <v>0</v>
      </c>
      <c r="G162" s="67">
        <f t="shared" si="34"/>
        <v>0</v>
      </c>
      <c r="H162" s="67">
        <f t="shared" si="35"/>
        <v>0</v>
      </c>
      <c r="I162" s="67">
        <f t="shared" si="36"/>
        <v>0</v>
      </c>
      <c r="J162" s="67">
        <f t="shared" si="37"/>
        <v>0</v>
      </c>
      <c r="K162" s="67">
        <f t="shared" ca="1" si="38"/>
        <v>6.2839358801876849E-3</v>
      </c>
      <c r="L162" s="67">
        <f t="shared" ca="1" si="39"/>
        <v>3.9487850146310178E-5</v>
      </c>
      <c r="M162" s="67">
        <f t="shared" ca="1" si="30"/>
        <v>3.8681158376077863E-4</v>
      </c>
      <c r="N162" s="67">
        <f t="shared" ca="1" si="31"/>
        <v>7.8167496617761155E-5</v>
      </c>
      <c r="O162" s="67">
        <f t="shared" ca="1" si="32"/>
        <v>6.2922062353142308E-2</v>
      </c>
      <c r="P162" s="27">
        <f t="shared" ca="1" si="40"/>
        <v>-6.2839358801876849E-3</v>
      </c>
      <c r="Q162" s="27"/>
      <c r="R162" s="27"/>
      <c r="S162" s="27"/>
    </row>
    <row r="163" spans="3:19" x14ac:dyDescent="0.2">
      <c r="D163" s="66">
        <f t="shared" si="29"/>
        <v>0</v>
      </c>
      <c r="E163" s="66">
        <f t="shared" si="29"/>
        <v>0</v>
      </c>
      <c r="F163" s="67">
        <f t="shared" si="33"/>
        <v>0</v>
      </c>
      <c r="G163" s="67">
        <f t="shared" si="34"/>
        <v>0</v>
      </c>
      <c r="H163" s="67">
        <f t="shared" si="35"/>
        <v>0</v>
      </c>
      <c r="I163" s="67">
        <f t="shared" si="36"/>
        <v>0</v>
      </c>
      <c r="J163" s="67">
        <f t="shared" si="37"/>
        <v>0</v>
      </c>
      <c r="K163" s="67">
        <f t="shared" ca="1" si="38"/>
        <v>6.2839358801876849E-3</v>
      </c>
      <c r="L163" s="67">
        <f t="shared" ca="1" si="39"/>
        <v>3.9487850146310178E-5</v>
      </c>
      <c r="M163" s="67">
        <f t="shared" ca="1" si="30"/>
        <v>3.8681158376077863E-4</v>
      </c>
      <c r="N163" s="67">
        <f t="shared" ca="1" si="31"/>
        <v>7.8167496617761155E-5</v>
      </c>
      <c r="O163" s="67">
        <f t="shared" ca="1" si="32"/>
        <v>6.2922062353142308E-2</v>
      </c>
      <c r="P163" s="27">
        <f t="shared" ca="1" si="40"/>
        <v>-6.2839358801876849E-3</v>
      </c>
    </row>
    <row r="164" spans="3:19" x14ac:dyDescent="0.2">
      <c r="D164" s="66">
        <f t="shared" si="29"/>
        <v>0</v>
      </c>
      <c r="E164" s="66">
        <f t="shared" si="29"/>
        <v>0</v>
      </c>
      <c r="F164" s="67">
        <f t="shared" si="33"/>
        <v>0</v>
      </c>
      <c r="G164" s="67">
        <f t="shared" si="34"/>
        <v>0</v>
      </c>
      <c r="H164" s="67">
        <f t="shared" si="35"/>
        <v>0</v>
      </c>
      <c r="I164" s="67">
        <f t="shared" si="36"/>
        <v>0</v>
      </c>
      <c r="J164" s="67">
        <f t="shared" si="37"/>
        <v>0</v>
      </c>
      <c r="K164" s="67">
        <f t="shared" ca="1" si="38"/>
        <v>6.2839358801876849E-3</v>
      </c>
      <c r="L164" s="67">
        <f t="shared" ca="1" si="39"/>
        <v>3.9487850146310178E-5</v>
      </c>
      <c r="M164" s="67">
        <f t="shared" ca="1" si="30"/>
        <v>3.8681158376077863E-4</v>
      </c>
      <c r="N164" s="67">
        <f t="shared" ca="1" si="31"/>
        <v>7.8167496617761155E-5</v>
      </c>
      <c r="O164" s="67">
        <f t="shared" ca="1" si="32"/>
        <v>6.2922062353142308E-2</v>
      </c>
      <c r="P164" s="27">
        <f t="shared" ca="1" si="40"/>
        <v>-6.2839358801876849E-3</v>
      </c>
    </row>
    <row r="165" spans="3:19" x14ac:dyDescent="0.2">
      <c r="D165" s="66">
        <f t="shared" si="29"/>
        <v>0</v>
      </c>
      <c r="E165" s="66">
        <f t="shared" si="29"/>
        <v>0</v>
      </c>
      <c r="F165" s="67">
        <f t="shared" si="33"/>
        <v>0</v>
      </c>
      <c r="G165" s="67">
        <f t="shared" si="34"/>
        <v>0</v>
      </c>
      <c r="H165" s="67">
        <f t="shared" si="35"/>
        <v>0</v>
      </c>
      <c r="I165" s="67">
        <f t="shared" si="36"/>
        <v>0</v>
      </c>
      <c r="J165" s="67">
        <f t="shared" si="37"/>
        <v>0</v>
      </c>
      <c r="K165" s="67">
        <f t="shared" ca="1" si="38"/>
        <v>6.2839358801876849E-3</v>
      </c>
      <c r="L165" s="67">
        <f t="shared" ca="1" si="39"/>
        <v>3.9487850146310178E-5</v>
      </c>
      <c r="M165" s="67">
        <f t="shared" ca="1" si="30"/>
        <v>3.8681158376077863E-4</v>
      </c>
      <c r="N165" s="67">
        <f t="shared" ca="1" si="31"/>
        <v>7.8167496617761155E-5</v>
      </c>
      <c r="O165" s="67">
        <f t="shared" ca="1" si="32"/>
        <v>6.2922062353142308E-2</v>
      </c>
      <c r="P165" s="27">
        <f t="shared" ca="1" si="40"/>
        <v>-6.2839358801876849E-3</v>
      </c>
    </row>
    <row r="166" spans="3:19" x14ac:dyDescent="0.2">
      <c r="D166" s="66">
        <f t="shared" si="29"/>
        <v>0</v>
      </c>
      <c r="E166" s="66">
        <f t="shared" si="29"/>
        <v>0</v>
      </c>
      <c r="F166" s="67">
        <f t="shared" si="33"/>
        <v>0</v>
      </c>
      <c r="G166" s="67">
        <f t="shared" si="34"/>
        <v>0</v>
      </c>
      <c r="H166" s="67">
        <f t="shared" si="35"/>
        <v>0</v>
      </c>
      <c r="I166" s="67">
        <f t="shared" si="36"/>
        <v>0</v>
      </c>
      <c r="J166" s="67">
        <f t="shared" si="37"/>
        <v>0</v>
      </c>
      <c r="K166" s="67">
        <f t="shared" ca="1" si="38"/>
        <v>6.2839358801876849E-3</v>
      </c>
      <c r="L166" s="67">
        <f t="shared" ca="1" si="39"/>
        <v>3.9487850146310178E-5</v>
      </c>
      <c r="M166" s="67">
        <f t="shared" ca="1" si="30"/>
        <v>3.8681158376077863E-4</v>
      </c>
      <c r="N166" s="67">
        <f t="shared" ca="1" si="31"/>
        <v>7.8167496617761155E-5</v>
      </c>
      <c r="O166" s="67">
        <f t="shared" ca="1" si="32"/>
        <v>6.2922062353142308E-2</v>
      </c>
      <c r="P166" s="27">
        <f t="shared" ca="1" si="40"/>
        <v>-6.2839358801876849E-3</v>
      </c>
    </row>
    <row r="167" spans="3:19" x14ac:dyDescent="0.2">
      <c r="D167" s="66">
        <f t="shared" si="29"/>
        <v>0</v>
      </c>
      <c r="E167" s="66">
        <f t="shared" si="29"/>
        <v>0</v>
      </c>
      <c r="F167" s="67">
        <f t="shared" si="33"/>
        <v>0</v>
      </c>
      <c r="G167" s="67">
        <f t="shared" si="34"/>
        <v>0</v>
      </c>
      <c r="H167" s="67">
        <f t="shared" si="35"/>
        <v>0</v>
      </c>
      <c r="I167" s="67">
        <f t="shared" si="36"/>
        <v>0</v>
      </c>
      <c r="J167" s="67">
        <f t="shared" si="37"/>
        <v>0</v>
      </c>
      <c r="K167" s="67">
        <f t="shared" ca="1" si="38"/>
        <v>6.2839358801876849E-3</v>
      </c>
      <c r="L167" s="67">
        <f t="shared" ca="1" si="39"/>
        <v>3.9487850146310178E-5</v>
      </c>
      <c r="M167" s="67">
        <f t="shared" ca="1" si="30"/>
        <v>3.8681158376077863E-4</v>
      </c>
      <c r="N167" s="67">
        <f t="shared" ca="1" si="31"/>
        <v>7.8167496617761155E-5</v>
      </c>
      <c r="O167" s="67">
        <f t="shared" ca="1" si="32"/>
        <v>6.2922062353142308E-2</v>
      </c>
      <c r="P167" s="27">
        <f t="shared" ca="1" si="40"/>
        <v>-6.2839358801876849E-3</v>
      </c>
    </row>
    <row r="168" spans="3:19" x14ac:dyDescent="0.2">
      <c r="D168" s="66">
        <f t="shared" si="29"/>
        <v>0</v>
      </c>
      <c r="E168" s="66">
        <f t="shared" si="29"/>
        <v>0</v>
      </c>
      <c r="F168" s="67">
        <f t="shared" si="33"/>
        <v>0</v>
      </c>
      <c r="G168" s="67">
        <f t="shared" si="34"/>
        <v>0</v>
      </c>
      <c r="H168" s="67">
        <f t="shared" si="35"/>
        <v>0</v>
      </c>
      <c r="I168" s="67">
        <f t="shared" si="36"/>
        <v>0</v>
      </c>
      <c r="J168" s="67">
        <f t="shared" si="37"/>
        <v>0</v>
      </c>
      <c r="K168" s="67">
        <f t="shared" ca="1" si="38"/>
        <v>6.2839358801876849E-3</v>
      </c>
      <c r="L168" s="67">
        <f t="shared" ca="1" si="39"/>
        <v>3.9487850146310178E-5</v>
      </c>
      <c r="M168" s="67">
        <f t="shared" ca="1" si="30"/>
        <v>3.8681158376077863E-4</v>
      </c>
      <c r="N168" s="67">
        <f t="shared" ca="1" si="31"/>
        <v>7.8167496617761155E-5</v>
      </c>
      <c r="O168" s="67">
        <f t="shared" ca="1" si="32"/>
        <v>6.2922062353142308E-2</v>
      </c>
      <c r="P168" s="27">
        <f t="shared" ca="1" si="40"/>
        <v>-6.2839358801876849E-3</v>
      </c>
    </row>
    <row r="169" spans="3:19" x14ac:dyDescent="0.2">
      <c r="D169" s="66">
        <f t="shared" si="29"/>
        <v>0</v>
      </c>
      <c r="E169" s="66">
        <f t="shared" si="29"/>
        <v>0</v>
      </c>
      <c r="F169" s="67">
        <f t="shared" si="33"/>
        <v>0</v>
      </c>
      <c r="G169" s="67">
        <f t="shared" si="34"/>
        <v>0</v>
      </c>
      <c r="H169" s="67">
        <f t="shared" si="35"/>
        <v>0</v>
      </c>
      <c r="I169" s="67">
        <f t="shared" si="36"/>
        <v>0</v>
      </c>
      <c r="J169" s="67">
        <f t="shared" si="37"/>
        <v>0</v>
      </c>
      <c r="K169" s="67">
        <f t="shared" ca="1" si="38"/>
        <v>6.2839358801876849E-3</v>
      </c>
      <c r="L169" s="67">
        <f t="shared" ca="1" si="39"/>
        <v>3.9487850146310178E-5</v>
      </c>
      <c r="M169" s="67">
        <f t="shared" ca="1" si="30"/>
        <v>3.8681158376077863E-4</v>
      </c>
      <c r="N169" s="67">
        <f t="shared" ca="1" si="31"/>
        <v>7.8167496617761155E-5</v>
      </c>
      <c r="O169" s="67">
        <f t="shared" ca="1" si="32"/>
        <v>6.2922062353142308E-2</v>
      </c>
      <c r="P169" s="27">
        <f t="shared" ca="1" si="40"/>
        <v>-6.2839358801876849E-3</v>
      </c>
    </row>
    <row r="170" spans="3:19" x14ac:dyDescent="0.2">
      <c r="D170" s="66">
        <f t="shared" si="29"/>
        <v>0</v>
      </c>
      <c r="E170" s="66">
        <f t="shared" si="29"/>
        <v>0</v>
      </c>
      <c r="F170" s="67">
        <f t="shared" si="33"/>
        <v>0</v>
      </c>
      <c r="G170" s="67">
        <f t="shared" si="34"/>
        <v>0</v>
      </c>
      <c r="H170" s="67">
        <f t="shared" si="35"/>
        <v>0</v>
      </c>
      <c r="I170" s="67">
        <f t="shared" si="36"/>
        <v>0</v>
      </c>
      <c r="J170" s="67">
        <f t="shared" si="37"/>
        <v>0</v>
      </c>
      <c r="K170" s="67">
        <f t="shared" ca="1" si="38"/>
        <v>6.2839358801876849E-3</v>
      </c>
      <c r="L170" s="67">
        <f t="shared" ca="1" si="39"/>
        <v>3.9487850146310178E-5</v>
      </c>
      <c r="M170" s="67">
        <f t="shared" ca="1" si="30"/>
        <v>3.8681158376077863E-4</v>
      </c>
      <c r="N170" s="67">
        <f t="shared" ca="1" si="31"/>
        <v>7.8167496617761155E-5</v>
      </c>
      <c r="O170" s="67">
        <f t="shared" ca="1" si="32"/>
        <v>6.2922062353142308E-2</v>
      </c>
      <c r="P170" s="27">
        <f t="shared" ca="1" si="40"/>
        <v>-6.2839358801876849E-3</v>
      </c>
    </row>
    <row r="171" spans="3:19" x14ac:dyDescent="0.2">
      <c r="D171" s="66">
        <f t="shared" si="29"/>
        <v>0</v>
      </c>
      <c r="E171" s="66">
        <f t="shared" si="29"/>
        <v>0</v>
      </c>
      <c r="F171" s="67">
        <f t="shared" si="33"/>
        <v>0</v>
      </c>
      <c r="G171" s="67">
        <f t="shared" si="34"/>
        <v>0</v>
      </c>
      <c r="H171" s="67">
        <f t="shared" si="35"/>
        <v>0</v>
      </c>
      <c r="I171" s="67">
        <f t="shared" si="36"/>
        <v>0</v>
      </c>
      <c r="J171" s="67">
        <f t="shared" si="37"/>
        <v>0</v>
      </c>
      <c r="K171" s="67">
        <f t="shared" ca="1" si="38"/>
        <v>6.2839358801876849E-3</v>
      </c>
      <c r="L171" s="67">
        <f t="shared" ca="1" si="39"/>
        <v>3.9487850146310178E-5</v>
      </c>
      <c r="M171" s="67">
        <f t="shared" ca="1" si="30"/>
        <v>3.8681158376077863E-4</v>
      </c>
      <c r="N171" s="67">
        <f t="shared" ca="1" si="31"/>
        <v>7.8167496617761155E-5</v>
      </c>
      <c r="O171" s="67">
        <f t="shared" ca="1" si="32"/>
        <v>6.2922062353142308E-2</v>
      </c>
      <c r="P171" s="27">
        <f t="shared" ca="1" si="40"/>
        <v>-6.2839358801876849E-3</v>
      </c>
    </row>
    <row r="172" spans="3:19" x14ac:dyDescent="0.2">
      <c r="D172" s="66">
        <f t="shared" si="29"/>
        <v>0</v>
      </c>
      <c r="E172" s="66">
        <f t="shared" si="29"/>
        <v>0</v>
      </c>
      <c r="F172" s="67">
        <f t="shared" si="33"/>
        <v>0</v>
      </c>
      <c r="G172" s="67">
        <f t="shared" si="34"/>
        <v>0</v>
      </c>
      <c r="H172" s="67">
        <f t="shared" si="35"/>
        <v>0</v>
      </c>
      <c r="I172" s="67">
        <f t="shared" si="36"/>
        <v>0</v>
      </c>
      <c r="J172" s="67">
        <f t="shared" si="37"/>
        <v>0</v>
      </c>
      <c r="K172" s="67">
        <f t="shared" ca="1" si="38"/>
        <v>6.2839358801876849E-3</v>
      </c>
      <c r="L172" s="67">
        <f t="shared" ca="1" si="39"/>
        <v>3.9487850146310178E-5</v>
      </c>
      <c r="M172" s="67">
        <f t="shared" ca="1" si="30"/>
        <v>3.8681158376077863E-4</v>
      </c>
      <c r="N172" s="67">
        <f t="shared" ca="1" si="31"/>
        <v>7.8167496617761155E-5</v>
      </c>
      <c r="O172" s="67">
        <f t="shared" ca="1" si="32"/>
        <v>6.2922062353142308E-2</v>
      </c>
      <c r="P172" s="27">
        <f t="shared" ca="1" si="40"/>
        <v>-6.2839358801876849E-3</v>
      </c>
    </row>
    <row r="173" spans="3:19" x14ac:dyDescent="0.2">
      <c r="D173" s="66">
        <f t="shared" si="29"/>
        <v>0</v>
      </c>
      <c r="E173" s="66">
        <f t="shared" si="29"/>
        <v>0</v>
      </c>
      <c r="F173" s="67">
        <f t="shared" si="33"/>
        <v>0</v>
      </c>
      <c r="G173" s="67">
        <f t="shared" si="34"/>
        <v>0</v>
      </c>
      <c r="H173" s="67">
        <f t="shared" si="35"/>
        <v>0</v>
      </c>
      <c r="I173" s="67">
        <f t="shared" si="36"/>
        <v>0</v>
      </c>
      <c r="J173" s="67">
        <f t="shared" si="37"/>
        <v>0</v>
      </c>
      <c r="K173" s="67">
        <f t="shared" ca="1" si="38"/>
        <v>6.2839358801876849E-3</v>
      </c>
      <c r="L173" s="67">
        <f t="shared" ca="1" si="39"/>
        <v>3.9487850146310178E-5</v>
      </c>
      <c r="M173" s="67">
        <f t="shared" ca="1" si="30"/>
        <v>3.8681158376077863E-4</v>
      </c>
      <c r="N173" s="67">
        <f t="shared" ca="1" si="31"/>
        <v>7.8167496617761155E-5</v>
      </c>
      <c r="O173" s="67">
        <f t="shared" ca="1" si="32"/>
        <v>6.2922062353142308E-2</v>
      </c>
      <c r="P173" s="27">
        <f t="shared" ca="1" si="40"/>
        <v>-6.2839358801876849E-3</v>
      </c>
    </row>
    <row r="174" spans="3:19" x14ac:dyDescent="0.2">
      <c r="D174" s="66">
        <f t="shared" si="29"/>
        <v>0</v>
      </c>
      <c r="E174" s="66">
        <f t="shared" si="29"/>
        <v>0</v>
      </c>
      <c r="F174" s="67">
        <f t="shared" si="33"/>
        <v>0</v>
      </c>
      <c r="G174" s="67">
        <f t="shared" si="34"/>
        <v>0</v>
      </c>
      <c r="H174" s="67">
        <f t="shared" si="35"/>
        <v>0</v>
      </c>
      <c r="I174" s="67">
        <f t="shared" si="36"/>
        <v>0</v>
      </c>
      <c r="J174" s="67">
        <f t="shared" si="37"/>
        <v>0</v>
      </c>
      <c r="K174" s="67">
        <f t="shared" ca="1" si="38"/>
        <v>6.2839358801876849E-3</v>
      </c>
      <c r="L174" s="67">
        <f t="shared" ca="1" si="39"/>
        <v>3.9487850146310178E-5</v>
      </c>
      <c r="M174" s="67">
        <f t="shared" ca="1" si="30"/>
        <v>3.8681158376077863E-4</v>
      </c>
      <c r="N174" s="67">
        <f t="shared" ca="1" si="31"/>
        <v>7.8167496617761155E-5</v>
      </c>
      <c r="O174" s="67">
        <f t="shared" ca="1" si="32"/>
        <v>6.2922062353142308E-2</v>
      </c>
      <c r="P174" s="27">
        <f t="shared" ca="1" si="40"/>
        <v>-6.2839358801876849E-3</v>
      </c>
    </row>
    <row r="175" spans="3:19" x14ac:dyDescent="0.2">
      <c r="D175" s="66">
        <f t="shared" si="29"/>
        <v>0</v>
      </c>
      <c r="E175" s="66">
        <f t="shared" si="29"/>
        <v>0</v>
      </c>
      <c r="F175" s="67">
        <f t="shared" si="33"/>
        <v>0</v>
      </c>
      <c r="G175" s="67">
        <f t="shared" si="34"/>
        <v>0</v>
      </c>
      <c r="H175" s="67">
        <f t="shared" si="35"/>
        <v>0</v>
      </c>
      <c r="I175" s="67">
        <f t="shared" si="36"/>
        <v>0</v>
      </c>
      <c r="J175" s="67">
        <f t="shared" si="37"/>
        <v>0</v>
      </c>
      <c r="K175" s="67">
        <f t="shared" ca="1" si="38"/>
        <v>6.2839358801876849E-3</v>
      </c>
      <c r="L175" s="67">
        <f t="shared" ca="1" si="39"/>
        <v>3.9487850146310178E-5</v>
      </c>
      <c r="M175" s="67">
        <f t="shared" ca="1" si="30"/>
        <v>3.8681158376077863E-4</v>
      </c>
      <c r="N175" s="67">
        <f t="shared" ca="1" si="31"/>
        <v>7.8167496617761155E-5</v>
      </c>
      <c r="O175" s="67">
        <f t="shared" ca="1" si="32"/>
        <v>6.2922062353142308E-2</v>
      </c>
      <c r="P175" s="27">
        <f t="shared" ca="1" si="40"/>
        <v>-6.2839358801876849E-3</v>
      </c>
    </row>
    <row r="176" spans="3:19" x14ac:dyDescent="0.2">
      <c r="D176" s="66">
        <f t="shared" si="29"/>
        <v>0</v>
      </c>
      <c r="E176" s="66">
        <f t="shared" si="29"/>
        <v>0</v>
      </c>
      <c r="F176" s="67">
        <f t="shared" si="33"/>
        <v>0</v>
      </c>
      <c r="G176" s="67">
        <f t="shared" si="34"/>
        <v>0</v>
      </c>
      <c r="H176" s="67">
        <f t="shared" si="35"/>
        <v>0</v>
      </c>
      <c r="I176" s="67">
        <f t="shared" si="36"/>
        <v>0</v>
      </c>
      <c r="J176" s="67">
        <f t="shared" si="37"/>
        <v>0</v>
      </c>
      <c r="K176" s="67">
        <f t="shared" ca="1" si="38"/>
        <v>6.2839358801876849E-3</v>
      </c>
      <c r="L176" s="67">
        <f t="shared" ca="1" si="39"/>
        <v>3.9487850146310178E-5</v>
      </c>
      <c r="M176" s="67">
        <f t="shared" ca="1" si="30"/>
        <v>3.8681158376077863E-4</v>
      </c>
      <c r="N176" s="67">
        <f t="shared" ca="1" si="31"/>
        <v>7.8167496617761155E-5</v>
      </c>
      <c r="O176" s="67">
        <f t="shared" ca="1" si="32"/>
        <v>6.2922062353142308E-2</v>
      </c>
      <c r="P176" s="27">
        <f t="shared" ca="1" si="40"/>
        <v>-6.2839358801876849E-3</v>
      </c>
    </row>
    <row r="177" spans="4:16" x14ac:dyDescent="0.2">
      <c r="D177" s="66">
        <f t="shared" si="29"/>
        <v>0</v>
      </c>
      <c r="E177" s="66">
        <f t="shared" si="29"/>
        <v>0</v>
      </c>
      <c r="F177" s="67">
        <f t="shared" si="33"/>
        <v>0</v>
      </c>
      <c r="G177" s="67">
        <f t="shared" si="34"/>
        <v>0</v>
      </c>
      <c r="H177" s="67">
        <f t="shared" si="35"/>
        <v>0</v>
      </c>
      <c r="I177" s="67">
        <f t="shared" si="36"/>
        <v>0</v>
      </c>
      <c r="J177" s="67">
        <f t="shared" si="37"/>
        <v>0</v>
      </c>
      <c r="K177" s="67">
        <f t="shared" ca="1" si="38"/>
        <v>6.2839358801876849E-3</v>
      </c>
      <c r="L177" s="67">
        <f t="shared" ca="1" si="39"/>
        <v>3.9487850146310178E-5</v>
      </c>
      <c r="M177" s="67">
        <f t="shared" ca="1" si="30"/>
        <v>3.8681158376077863E-4</v>
      </c>
      <c r="N177" s="67">
        <f t="shared" ca="1" si="31"/>
        <v>7.8167496617761155E-5</v>
      </c>
      <c r="O177" s="67">
        <f t="shared" ca="1" si="32"/>
        <v>6.2922062353142308E-2</v>
      </c>
      <c r="P177" s="27">
        <f t="shared" ca="1" si="40"/>
        <v>-6.2839358801876849E-3</v>
      </c>
    </row>
    <row r="178" spans="4:16" x14ac:dyDescent="0.2">
      <c r="D178" s="66">
        <f t="shared" si="29"/>
        <v>0</v>
      </c>
      <c r="E178" s="66">
        <f t="shared" si="29"/>
        <v>0</v>
      </c>
      <c r="F178" s="67">
        <f t="shared" si="33"/>
        <v>0</v>
      </c>
      <c r="G178" s="67">
        <f t="shared" si="34"/>
        <v>0</v>
      </c>
      <c r="H178" s="67">
        <f t="shared" si="35"/>
        <v>0</v>
      </c>
      <c r="I178" s="67">
        <f t="shared" si="36"/>
        <v>0</v>
      </c>
      <c r="J178" s="67">
        <f t="shared" si="37"/>
        <v>0</v>
      </c>
      <c r="K178" s="67">
        <f t="shared" ca="1" si="38"/>
        <v>6.2839358801876849E-3</v>
      </c>
      <c r="L178" s="67">
        <f t="shared" ca="1" si="39"/>
        <v>3.9487850146310178E-5</v>
      </c>
      <c r="M178" s="67">
        <f t="shared" ca="1" si="30"/>
        <v>3.8681158376077863E-4</v>
      </c>
      <c r="N178" s="67">
        <f t="shared" ca="1" si="31"/>
        <v>7.8167496617761155E-5</v>
      </c>
      <c r="O178" s="67">
        <f t="shared" ca="1" si="32"/>
        <v>6.2922062353142308E-2</v>
      </c>
      <c r="P178" s="27">
        <f t="shared" ca="1" si="40"/>
        <v>-6.2839358801876849E-3</v>
      </c>
    </row>
    <row r="179" spans="4:16" x14ac:dyDescent="0.2">
      <c r="D179" s="66">
        <f t="shared" si="29"/>
        <v>0</v>
      </c>
      <c r="E179" s="66">
        <f t="shared" si="29"/>
        <v>0</v>
      </c>
      <c r="F179" s="67">
        <f t="shared" si="33"/>
        <v>0</v>
      </c>
      <c r="G179" s="67">
        <f t="shared" si="34"/>
        <v>0</v>
      </c>
      <c r="H179" s="67">
        <f t="shared" si="35"/>
        <v>0</v>
      </c>
      <c r="I179" s="67">
        <f t="shared" si="36"/>
        <v>0</v>
      </c>
      <c r="J179" s="67">
        <f t="shared" si="37"/>
        <v>0</v>
      </c>
      <c r="K179" s="67">
        <f t="shared" ca="1" si="38"/>
        <v>6.2839358801876849E-3</v>
      </c>
      <c r="L179" s="67">
        <f t="shared" ca="1" si="39"/>
        <v>3.9487850146310178E-5</v>
      </c>
      <c r="M179" s="67">
        <f t="shared" ca="1" si="30"/>
        <v>3.8681158376077863E-4</v>
      </c>
      <c r="N179" s="67">
        <f t="shared" ca="1" si="31"/>
        <v>7.8167496617761155E-5</v>
      </c>
      <c r="O179" s="67">
        <f t="shared" ca="1" si="32"/>
        <v>6.2922062353142308E-2</v>
      </c>
      <c r="P179" s="27">
        <f t="shared" ca="1" si="40"/>
        <v>-6.2839358801876849E-3</v>
      </c>
    </row>
    <row r="180" spans="4:16" x14ac:dyDescent="0.2">
      <c r="D180" s="66">
        <f t="shared" si="29"/>
        <v>0</v>
      </c>
      <c r="E180" s="66">
        <f t="shared" si="29"/>
        <v>0</v>
      </c>
      <c r="F180" s="67">
        <f t="shared" si="33"/>
        <v>0</v>
      </c>
      <c r="G180" s="67">
        <f t="shared" si="34"/>
        <v>0</v>
      </c>
      <c r="H180" s="67">
        <f t="shared" si="35"/>
        <v>0</v>
      </c>
      <c r="I180" s="67">
        <f t="shared" si="36"/>
        <v>0</v>
      </c>
      <c r="J180" s="67">
        <f t="shared" si="37"/>
        <v>0</v>
      </c>
      <c r="K180" s="67">
        <f t="shared" ca="1" si="38"/>
        <v>6.2839358801876849E-3</v>
      </c>
      <c r="L180" s="67">
        <f t="shared" ca="1" si="39"/>
        <v>3.9487850146310178E-5</v>
      </c>
      <c r="M180" s="67">
        <f t="shared" ca="1" si="30"/>
        <v>3.8681158376077863E-4</v>
      </c>
      <c r="N180" s="67">
        <f t="shared" ca="1" si="31"/>
        <v>7.8167496617761155E-5</v>
      </c>
      <c r="O180" s="67">
        <f t="shared" ca="1" si="32"/>
        <v>6.2922062353142308E-2</v>
      </c>
      <c r="P180" s="27">
        <f t="shared" ca="1" si="40"/>
        <v>-6.2839358801876849E-3</v>
      </c>
    </row>
    <row r="181" spans="4:16" x14ac:dyDescent="0.2">
      <c r="D181" s="66">
        <f t="shared" si="29"/>
        <v>0</v>
      </c>
      <c r="E181" s="66">
        <f t="shared" si="29"/>
        <v>0</v>
      </c>
      <c r="F181" s="67">
        <f t="shared" si="33"/>
        <v>0</v>
      </c>
      <c r="G181" s="67">
        <f t="shared" si="34"/>
        <v>0</v>
      </c>
      <c r="H181" s="67">
        <f t="shared" si="35"/>
        <v>0</v>
      </c>
      <c r="I181" s="67">
        <f t="shared" si="36"/>
        <v>0</v>
      </c>
      <c r="J181" s="67">
        <f t="shared" si="37"/>
        <v>0</v>
      </c>
      <c r="K181" s="67">
        <f t="shared" ca="1" si="38"/>
        <v>6.2839358801876849E-3</v>
      </c>
      <c r="L181" s="67">
        <f t="shared" ca="1" si="39"/>
        <v>3.9487850146310178E-5</v>
      </c>
      <c r="M181" s="67">
        <f t="shared" ca="1" si="30"/>
        <v>3.8681158376077863E-4</v>
      </c>
      <c r="N181" s="67">
        <f t="shared" ca="1" si="31"/>
        <v>7.8167496617761155E-5</v>
      </c>
      <c r="O181" s="67">
        <f t="shared" ca="1" si="32"/>
        <v>6.2922062353142308E-2</v>
      </c>
      <c r="P181" s="27">
        <f t="shared" ca="1" si="40"/>
        <v>-6.2839358801876849E-3</v>
      </c>
    </row>
    <row r="182" spans="4:16" x14ac:dyDescent="0.2">
      <c r="D182" s="66">
        <f t="shared" si="29"/>
        <v>0</v>
      </c>
      <c r="E182" s="66">
        <f t="shared" si="29"/>
        <v>0</v>
      </c>
      <c r="F182" s="67">
        <f t="shared" si="33"/>
        <v>0</v>
      </c>
      <c r="G182" s="67">
        <f t="shared" si="34"/>
        <v>0</v>
      </c>
      <c r="H182" s="67">
        <f t="shared" si="35"/>
        <v>0</v>
      </c>
      <c r="I182" s="67">
        <f t="shared" si="36"/>
        <v>0</v>
      </c>
      <c r="J182" s="67">
        <f t="shared" si="37"/>
        <v>0</v>
      </c>
      <c r="K182" s="67">
        <f t="shared" ca="1" si="38"/>
        <v>6.2839358801876849E-3</v>
      </c>
      <c r="L182" s="67">
        <f t="shared" ca="1" si="39"/>
        <v>3.9487850146310178E-5</v>
      </c>
      <c r="M182" s="67">
        <f t="shared" ca="1" si="30"/>
        <v>3.8681158376077863E-4</v>
      </c>
      <c r="N182" s="67">
        <f t="shared" ca="1" si="31"/>
        <v>7.8167496617761155E-5</v>
      </c>
      <c r="O182" s="67">
        <f t="shared" ca="1" si="32"/>
        <v>6.2922062353142308E-2</v>
      </c>
      <c r="P182" s="27">
        <f t="shared" ca="1" si="40"/>
        <v>-6.2839358801876849E-3</v>
      </c>
    </row>
    <row r="183" spans="4:16" x14ac:dyDescent="0.2">
      <c r="D183" s="66">
        <f t="shared" si="29"/>
        <v>0</v>
      </c>
      <c r="E183" s="66">
        <f t="shared" si="29"/>
        <v>0</v>
      </c>
      <c r="F183" s="67">
        <f t="shared" si="33"/>
        <v>0</v>
      </c>
      <c r="G183" s="67">
        <f t="shared" si="34"/>
        <v>0</v>
      </c>
      <c r="H183" s="67">
        <f t="shared" si="35"/>
        <v>0</v>
      </c>
      <c r="I183" s="67">
        <f t="shared" si="36"/>
        <v>0</v>
      </c>
      <c r="J183" s="67">
        <f t="shared" si="37"/>
        <v>0</v>
      </c>
      <c r="K183" s="67">
        <f t="shared" ca="1" si="38"/>
        <v>6.2839358801876849E-3</v>
      </c>
      <c r="L183" s="67">
        <f t="shared" ca="1" si="39"/>
        <v>3.9487850146310178E-5</v>
      </c>
      <c r="M183" s="67">
        <f t="shared" ca="1" si="30"/>
        <v>3.8681158376077863E-4</v>
      </c>
      <c r="N183" s="67">
        <f t="shared" ca="1" si="31"/>
        <v>7.8167496617761155E-5</v>
      </c>
      <c r="O183" s="67">
        <f t="shared" ca="1" si="32"/>
        <v>6.2922062353142308E-2</v>
      </c>
      <c r="P183" s="27">
        <f t="shared" ca="1" si="40"/>
        <v>-6.2839358801876849E-3</v>
      </c>
    </row>
    <row r="184" spans="4:16" x14ac:dyDescent="0.2">
      <c r="D184" s="66">
        <f t="shared" si="29"/>
        <v>0</v>
      </c>
      <c r="E184" s="66">
        <f t="shared" si="29"/>
        <v>0</v>
      </c>
      <c r="F184" s="67">
        <f t="shared" si="33"/>
        <v>0</v>
      </c>
      <c r="G184" s="67">
        <f t="shared" si="34"/>
        <v>0</v>
      </c>
      <c r="H184" s="67">
        <f t="shared" si="35"/>
        <v>0</v>
      </c>
      <c r="I184" s="67">
        <f t="shared" si="36"/>
        <v>0</v>
      </c>
      <c r="J184" s="67">
        <f t="shared" si="37"/>
        <v>0</v>
      </c>
      <c r="K184" s="67">
        <f t="shared" ca="1" si="38"/>
        <v>6.2839358801876849E-3</v>
      </c>
      <c r="L184" s="67">
        <f t="shared" ca="1" si="39"/>
        <v>3.9487850146310178E-5</v>
      </c>
      <c r="M184" s="67">
        <f t="shared" ca="1" si="30"/>
        <v>3.8681158376077863E-4</v>
      </c>
      <c r="N184" s="67">
        <f t="shared" ca="1" si="31"/>
        <v>7.8167496617761155E-5</v>
      </c>
      <c r="O184" s="67">
        <f t="shared" ca="1" si="32"/>
        <v>6.2922062353142308E-2</v>
      </c>
      <c r="P184" s="27">
        <f t="shared" ca="1" si="40"/>
        <v>-6.2839358801876849E-3</v>
      </c>
    </row>
    <row r="185" spans="4:16" x14ac:dyDescent="0.2">
      <c r="D185" s="66">
        <f t="shared" si="29"/>
        <v>0</v>
      </c>
      <c r="E185" s="66">
        <f t="shared" si="29"/>
        <v>0</v>
      </c>
      <c r="F185" s="67">
        <f t="shared" si="33"/>
        <v>0</v>
      </c>
      <c r="G185" s="67">
        <f t="shared" si="34"/>
        <v>0</v>
      </c>
      <c r="H185" s="67">
        <f t="shared" si="35"/>
        <v>0</v>
      </c>
      <c r="I185" s="67">
        <f t="shared" si="36"/>
        <v>0</v>
      </c>
      <c r="J185" s="67">
        <f t="shared" si="37"/>
        <v>0</v>
      </c>
      <c r="K185" s="67">
        <f t="shared" ca="1" si="38"/>
        <v>6.2839358801876849E-3</v>
      </c>
      <c r="L185" s="67">
        <f t="shared" ca="1" si="39"/>
        <v>3.9487850146310178E-5</v>
      </c>
      <c r="M185" s="67">
        <f t="shared" ca="1" si="30"/>
        <v>3.8681158376077863E-4</v>
      </c>
      <c r="N185" s="67">
        <f t="shared" ca="1" si="31"/>
        <v>7.8167496617761155E-5</v>
      </c>
      <c r="O185" s="67">
        <f t="shared" ca="1" si="32"/>
        <v>6.2922062353142308E-2</v>
      </c>
      <c r="P185" s="27">
        <f t="shared" ca="1" si="40"/>
        <v>-6.2839358801876849E-3</v>
      </c>
    </row>
    <row r="186" spans="4:16" x14ac:dyDescent="0.2">
      <c r="D186" s="66">
        <f t="shared" si="29"/>
        <v>0</v>
      </c>
      <c r="E186" s="66">
        <f t="shared" si="29"/>
        <v>0</v>
      </c>
      <c r="F186" s="67">
        <f t="shared" si="33"/>
        <v>0</v>
      </c>
      <c r="G186" s="67">
        <f t="shared" si="34"/>
        <v>0</v>
      </c>
      <c r="H186" s="67">
        <f t="shared" si="35"/>
        <v>0</v>
      </c>
      <c r="I186" s="67">
        <f t="shared" si="36"/>
        <v>0</v>
      </c>
      <c r="J186" s="67">
        <f t="shared" si="37"/>
        <v>0</v>
      </c>
      <c r="K186" s="67">
        <f t="shared" ca="1" si="38"/>
        <v>6.2839358801876849E-3</v>
      </c>
      <c r="L186" s="67">
        <f t="shared" ca="1" si="39"/>
        <v>3.9487850146310178E-5</v>
      </c>
      <c r="M186" s="67">
        <f t="shared" ca="1" si="30"/>
        <v>3.8681158376077863E-4</v>
      </c>
      <c r="N186" s="67">
        <f t="shared" ca="1" si="31"/>
        <v>7.8167496617761155E-5</v>
      </c>
      <c r="O186" s="67">
        <f t="shared" ca="1" si="32"/>
        <v>6.2922062353142308E-2</v>
      </c>
      <c r="P186" s="27">
        <f t="shared" ca="1" si="40"/>
        <v>-6.2839358801876849E-3</v>
      </c>
    </row>
    <row r="187" spans="4:16" x14ac:dyDescent="0.2">
      <c r="D187" s="66">
        <f t="shared" si="29"/>
        <v>0</v>
      </c>
      <c r="E187" s="66">
        <f t="shared" si="29"/>
        <v>0</v>
      </c>
      <c r="F187" s="67">
        <f t="shared" si="33"/>
        <v>0</v>
      </c>
      <c r="G187" s="67">
        <f t="shared" si="34"/>
        <v>0</v>
      </c>
      <c r="H187" s="67">
        <f t="shared" si="35"/>
        <v>0</v>
      </c>
      <c r="I187" s="67">
        <f t="shared" si="36"/>
        <v>0</v>
      </c>
      <c r="J187" s="67">
        <f t="shared" si="37"/>
        <v>0</v>
      </c>
      <c r="K187" s="67">
        <f t="shared" ca="1" si="38"/>
        <v>6.2839358801876849E-3</v>
      </c>
      <c r="L187" s="67">
        <f t="shared" ca="1" si="39"/>
        <v>3.9487850146310178E-5</v>
      </c>
      <c r="M187" s="67">
        <f t="shared" ca="1" si="30"/>
        <v>3.8681158376077863E-4</v>
      </c>
      <c r="N187" s="67">
        <f t="shared" ca="1" si="31"/>
        <v>7.8167496617761155E-5</v>
      </c>
      <c r="O187" s="67">
        <f t="shared" ca="1" si="32"/>
        <v>6.2922062353142308E-2</v>
      </c>
      <c r="P187" s="27">
        <f t="shared" ca="1" si="40"/>
        <v>-6.2839358801876849E-3</v>
      </c>
    </row>
    <row r="188" spans="4:16" x14ac:dyDescent="0.2">
      <c r="D188" s="66">
        <f t="shared" si="29"/>
        <v>0</v>
      </c>
      <c r="E188" s="66">
        <f t="shared" si="29"/>
        <v>0</v>
      </c>
      <c r="F188" s="67">
        <f t="shared" si="33"/>
        <v>0</v>
      </c>
      <c r="G188" s="67">
        <f t="shared" si="34"/>
        <v>0</v>
      </c>
      <c r="H188" s="67">
        <f t="shared" si="35"/>
        <v>0</v>
      </c>
      <c r="I188" s="67">
        <f t="shared" si="36"/>
        <v>0</v>
      </c>
      <c r="J188" s="67">
        <f t="shared" si="37"/>
        <v>0</v>
      </c>
      <c r="K188" s="67">
        <f t="shared" ca="1" si="38"/>
        <v>6.2839358801876849E-3</v>
      </c>
      <c r="L188" s="67">
        <f t="shared" ca="1" si="39"/>
        <v>3.9487850146310178E-5</v>
      </c>
      <c r="M188" s="67">
        <f t="shared" ca="1" si="30"/>
        <v>3.8681158376077863E-4</v>
      </c>
      <c r="N188" s="67">
        <f t="shared" ca="1" si="31"/>
        <v>7.8167496617761155E-5</v>
      </c>
      <c r="O188" s="67">
        <f t="shared" ca="1" si="32"/>
        <v>6.2922062353142308E-2</v>
      </c>
      <c r="P188" s="27">
        <f t="shared" ca="1" si="40"/>
        <v>-6.2839358801876849E-3</v>
      </c>
    </row>
    <row r="189" spans="4:16" x14ac:dyDescent="0.2">
      <c r="D189" s="66">
        <f t="shared" si="29"/>
        <v>0</v>
      </c>
      <c r="E189" s="66">
        <f t="shared" si="29"/>
        <v>0</v>
      </c>
      <c r="F189" s="67">
        <f t="shared" si="33"/>
        <v>0</v>
      </c>
      <c r="G189" s="67">
        <f t="shared" si="34"/>
        <v>0</v>
      </c>
      <c r="H189" s="67">
        <f t="shared" si="35"/>
        <v>0</v>
      </c>
      <c r="I189" s="67">
        <f t="shared" si="36"/>
        <v>0</v>
      </c>
      <c r="J189" s="67">
        <f t="shared" si="37"/>
        <v>0</v>
      </c>
      <c r="K189" s="67">
        <f t="shared" ca="1" si="38"/>
        <v>6.2839358801876849E-3</v>
      </c>
      <c r="L189" s="67">
        <f t="shared" ca="1" si="39"/>
        <v>3.9487850146310178E-5</v>
      </c>
      <c r="M189" s="67">
        <f t="shared" ca="1" si="30"/>
        <v>3.8681158376077863E-4</v>
      </c>
      <c r="N189" s="67">
        <f t="shared" ca="1" si="31"/>
        <v>7.8167496617761155E-5</v>
      </c>
      <c r="O189" s="67">
        <f t="shared" ca="1" si="32"/>
        <v>6.2922062353142308E-2</v>
      </c>
      <c r="P189" s="27">
        <f t="shared" ca="1" si="40"/>
        <v>-6.2839358801876849E-3</v>
      </c>
    </row>
    <row r="190" spans="4:16" x14ac:dyDescent="0.2">
      <c r="D190" s="66">
        <f t="shared" si="29"/>
        <v>0</v>
      </c>
      <c r="E190" s="66">
        <f t="shared" si="29"/>
        <v>0</v>
      </c>
      <c r="F190" s="67">
        <f t="shared" si="33"/>
        <v>0</v>
      </c>
      <c r="G190" s="67">
        <f t="shared" si="34"/>
        <v>0</v>
      </c>
      <c r="H190" s="67">
        <f t="shared" si="35"/>
        <v>0</v>
      </c>
      <c r="I190" s="67">
        <f t="shared" si="36"/>
        <v>0</v>
      </c>
      <c r="J190" s="67">
        <f t="shared" si="37"/>
        <v>0</v>
      </c>
      <c r="K190" s="67">
        <f t="shared" ca="1" si="38"/>
        <v>6.2839358801876849E-3</v>
      </c>
      <c r="L190" s="67">
        <f t="shared" ca="1" si="39"/>
        <v>3.9487850146310178E-5</v>
      </c>
      <c r="M190" s="67">
        <f t="shared" ca="1" si="30"/>
        <v>3.8681158376077863E-4</v>
      </c>
      <c r="N190" s="67">
        <f t="shared" ca="1" si="31"/>
        <v>7.8167496617761155E-5</v>
      </c>
      <c r="O190" s="67">
        <f t="shared" ca="1" si="32"/>
        <v>6.2922062353142308E-2</v>
      </c>
      <c r="P190" s="27">
        <f t="shared" ca="1" si="40"/>
        <v>-6.2839358801876849E-3</v>
      </c>
    </row>
    <row r="191" spans="4:16" x14ac:dyDescent="0.2">
      <c r="D191" s="66">
        <f t="shared" si="29"/>
        <v>0</v>
      </c>
      <c r="E191" s="66">
        <f t="shared" si="29"/>
        <v>0</v>
      </c>
      <c r="F191" s="67">
        <f t="shared" si="33"/>
        <v>0</v>
      </c>
      <c r="G191" s="67">
        <f t="shared" si="34"/>
        <v>0</v>
      </c>
      <c r="H191" s="67">
        <f t="shared" si="35"/>
        <v>0</v>
      </c>
      <c r="I191" s="67">
        <f t="shared" si="36"/>
        <v>0</v>
      </c>
      <c r="J191" s="67">
        <f t="shared" si="37"/>
        <v>0</v>
      </c>
      <c r="K191" s="67">
        <f t="shared" ca="1" si="38"/>
        <v>6.2839358801876849E-3</v>
      </c>
      <c r="L191" s="67">
        <f t="shared" ca="1" si="39"/>
        <v>3.9487850146310178E-5</v>
      </c>
      <c r="M191" s="67">
        <f t="shared" ca="1" si="30"/>
        <v>3.8681158376077863E-4</v>
      </c>
      <c r="N191" s="67">
        <f t="shared" ca="1" si="31"/>
        <v>7.8167496617761155E-5</v>
      </c>
      <c r="O191" s="67">
        <f t="shared" ca="1" si="32"/>
        <v>6.2922062353142308E-2</v>
      </c>
      <c r="P191" s="27">
        <f t="shared" ca="1" si="40"/>
        <v>-6.2839358801876849E-3</v>
      </c>
    </row>
    <row r="192" spans="4:16" x14ac:dyDescent="0.2">
      <c r="D192" s="66">
        <f t="shared" si="29"/>
        <v>0</v>
      </c>
      <c r="E192" s="66">
        <f t="shared" si="29"/>
        <v>0</v>
      </c>
      <c r="F192" s="67">
        <f t="shared" si="33"/>
        <v>0</v>
      </c>
      <c r="G192" s="67">
        <f t="shared" si="34"/>
        <v>0</v>
      </c>
      <c r="H192" s="67">
        <f t="shared" si="35"/>
        <v>0</v>
      </c>
      <c r="I192" s="67">
        <f t="shared" si="36"/>
        <v>0</v>
      </c>
      <c r="J192" s="67">
        <f t="shared" si="37"/>
        <v>0</v>
      </c>
      <c r="K192" s="67">
        <f t="shared" ca="1" si="38"/>
        <v>6.2839358801876849E-3</v>
      </c>
      <c r="L192" s="67">
        <f t="shared" ca="1" si="39"/>
        <v>3.9487850146310178E-5</v>
      </c>
      <c r="M192" s="67">
        <f t="shared" ca="1" si="30"/>
        <v>3.8681158376077863E-4</v>
      </c>
      <c r="N192" s="67">
        <f t="shared" ca="1" si="31"/>
        <v>7.8167496617761155E-5</v>
      </c>
      <c r="O192" s="67">
        <f t="shared" ca="1" si="32"/>
        <v>6.2922062353142308E-2</v>
      </c>
      <c r="P192" s="27">
        <f t="shared" ca="1" si="40"/>
        <v>-6.2839358801876849E-3</v>
      </c>
    </row>
    <row r="193" spans="4:16" x14ac:dyDescent="0.2">
      <c r="D193" s="66">
        <f t="shared" si="29"/>
        <v>0</v>
      </c>
      <c r="E193" s="66">
        <f t="shared" si="29"/>
        <v>0</v>
      </c>
      <c r="F193" s="67">
        <f t="shared" si="33"/>
        <v>0</v>
      </c>
      <c r="G193" s="67">
        <f t="shared" si="34"/>
        <v>0</v>
      </c>
      <c r="H193" s="67">
        <f t="shared" si="35"/>
        <v>0</v>
      </c>
      <c r="I193" s="67">
        <f t="shared" si="36"/>
        <v>0</v>
      </c>
      <c r="J193" s="67">
        <f t="shared" si="37"/>
        <v>0</v>
      </c>
      <c r="K193" s="67">
        <f t="shared" ca="1" si="38"/>
        <v>6.2839358801876849E-3</v>
      </c>
      <c r="L193" s="67">
        <f t="shared" ca="1" si="39"/>
        <v>3.9487850146310178E-5</v>
      </c>
      <c r="M193" s="67">
        <f t="shared" ca="1" si="30"/>
        <v>3.8681158376077863E-4</v>
      </c>
      <c r="N193" s="67">
        <f t="shared" ca="1" si="31"/>
        <v>7.8167496617761155E-5</v>
      </c>
      <c r="O193" s="67">
        <f t="shared" ca="1" si="32"/>
        <v>6.2922062353142308E-2</v>
      </c>
      <c r="P193" s="27">
        <f t="shared" ca="1" si="40"/>
        <v>-6.2839358801876849E-3</v>
      </c>
    </row>
    <row r="194" spans="4:16" x14ac:dyDescent="0.2">
      <c r="D194" s="66">
        <f t="shared" si="29"/>
        <v>0</v>
      </c>
      <c r="E194" s="66">
        <f t="shared" si="29"/>
        <v>0</v>
      </c>
      <c r="F194" s="67">
        <f t="shared" si="33"/>
        <v>0</v>
      </c>
      <c r="G194" s="67">
        <f t="shared" si="34"/>
        <v>0</v>
      </c>
      <c r="H194" s="67">
        <f t="shared" si="35"/>
        <v>0</v>
      </c>
      <c r="I194" s="67">
        <f t="shared" si="36"/>
        <v>0</v>
      </c>
      <c r="J194" s="67">
        <f t="shared" si="37"/>
        <v>0</v>
      </c>
      <c r="K194" s="67">
        <f t="shared" ca="1" si="38"/>
        <v>6.2839358801876849E-3</v>
      </c>
      <c r="L194" s="67">
        <f t="shared" ca="1" si="39"/>
        <v>3.9487850146310178E-5</v>
      </c>
      <c r="M194" s="67">
        <f t="shared" ca="1" si="30"/>
        <v>3.8681158376077863E-4</v>
      </c>
      <c r="N194" s="67">
        <f t="shared" ca="1" si="31"/>
        <v>7.8167496617761155E-5</v>
      </c>
      <c r="O194" s="67">
        <f t="shared" ca="1" si="32"/>
        <v>6.2922062353142308E-2</v>
      </c>
      <c r="P194" s="27">
        <f t="shared" ca="1" si="40"/>
        <v>-6.2839358801876849E-3</v>
      </c>
    </row>
    <row r="195" spans="4:16" x14ac:dyDescent="0.2">
      <c r="D195" s="66">
        <f t="shared" si="29"/>
        <v>0</v>
      </c>
      <c r="E195" s="66">
        <f t="shared" si="29"/>
        <v>0</v>
      </c>
      <c r="F195" s="67">
        <f t="shared" si="33"/>
        <v>0</v>
      </c>
      <c r="G195" s="67">
        <f t="shared" si="34"/>
        <v>0</v>
      </c>
      <c r="H195" s="67">
        <f t="shared" si="35"/>
        <v>0</v>
      </c>
      <c r="I195" s="67">
        <f t="shared" si="36"/>
        <v>0</v>
      </c>
      <c r="J195" s="67">
        <f t="shared" si="37"/>
        <v>0</v>
      </c>
      <c r="K195" s="67">
        <f t="shared" ca="1" si="38"/>
        <v>6.2839358801876849E-3</v>
      </c>
      <c r="L195" s="67">
        <f t="shared" ca="1" si="39"/>
        <v>3.9487850146310178E-5</v>
      </c>
      <c r="M195" s="67">
        <f t="shared" ca="1" si="30"/>
        <v>3.8681158376077863E-4</v>
      </c>
      <c r="N195" s="67">
        <f t="shared" ca="1" si="31"/>
        <v>7.8167496617761155E-5</v>
      </c>
      <c r="O195" s="67">
        <f t="shared" ca="1" si="32"/>
        <v>6.2922062353142308E-2</v>
      </c>
      <c r="P195" s="27">
        <f t="shared" ca="1" si="40"/>
        <v>-6.2839358801876849E-3</v>
      </c>
    </row>
    <row r="196" spans="4:16" x14ac:dyDescent="0.2">
      <c r="D196" s="66">
        <f t="shared" ref="D196:E211" si="41">A196/A$18</f>
        <v>0</v>
      </c>
      <c r="E196" s="66">
        <f t="shared" si="41"/>
        <v>0</v>
      </c>
      <c r="F196" s="67">
        <f t="shared" si="33"/>
        <v>0</v>
      </c>
      <c r="G196" s="67">
        <f t="shared" si="34"/>
        <v>0</v>
      </c>
      <c r="H196" s="67">
        <f t="shared" si="35"/>
        <v>0</v>
      </c>
      <c r="I196" s="67">
        <f t="shared" si="36"/>
        <v>0</v>
      </c>
      <c r="J196" s="67">
        <f t="shared" si="37"/>
        <v>0</v>
      </c>
      <c r="K196" s="67">
        <f t="shared" ca="1" si="38"/>
        <v>6.2839358801876849E-3</v>
      </c>
      <c r="L196" s="67">
        <f t="shared" ca="1" si="39"/>
        <v>3.9487850146310178E-5</v>
      </c>
      <c r="M196" s="67">
        <f t="shared" ca="1" si="30"/>
        <v>3.8681158376077863E-4</v>
      </c>
      <c r="N196" s="67">
        <f t="shared" ca="1" si="31"/>
        <v>7.8167496617761155E-5</v>
      </c>
      <c r="O196" s="67">
        <f t="shared" ca="1" si="32"/>
        <v>6.2922062353142308E-2</v>
      </c>
      <c r="P196" s="27">
        <f t="shared" ca="1" si="40"/>
        <v>-6.2839358801876849E-3</v>
      </c>
    </row>
    <row r="197" spans="4:16" x14ac:dyDescent="0.2">
      <c r="D197" s="66">
        <f t="shared" si="41"/>
        <v>0</v>
      </c>
      <c r="E197" s="66">
        <f t="shared" si="41"/>
        <v>0</v>
      </c>
      <c r="F197" s="67">
        <f t="shared" si="33"/>
        <v>0</v>
      </c>
      <c r="G197" s="67">
        <f t="shared" si="34"/>
        <v>0</v>
      </c>
      <c r="H197" s="67">
        <f t="shared" si="35"/>
        <v>0</v>
      </c>
      <c r="I197" s="67">
        <f t="shared" si="36"/>
        <v>0</v>
      </c>
      <c r="J197" s="67">
        <f t="shared" si="37"/>
        <v>0</v>
      </c>
      <c r="K197" s="67">
        <f t="shared" ca="1" si="38"/>
        <v>6.2839358801876849E-3</v>
      </c>
      <c r="L197" s="67">
        <f t="shared" ca="1" si="39"/>
        <v>3.9487850146310178E-5</v>
      </c>
      <c r="M197" s="67">
        <f t="shared" ca="1" si="30"/>
        <v>3.8681158376077863E-4</v>
      </c>
      <c r="N197" s="67">
        <f t="shared" ca="1" si="31"/>
        <v>7.8167496617761155E-5</v>
      </c>
      <c r="O197" s="67">
        <f t="shared" ca="1" si="32"/>
        <v>6.2922062353142308E-2</v>
      </c>
      <c r="P197" s="27">
        <f t="shared" ca="1" si="40"/>
        <v>-6.2839358801876849E-3</v>
      </c>
    </row>
    <row r="198" spans="4:16" x14ac:dyDescent="0.2">
      <c r="D198" s="66">
        <f t="shared" si="41"/>
        <v>0</v>
      </c>
      <c r="E198" s="66">
        <f t="shared" si="41"/>
        <v>0</v>
      </c>
      <c r="F198" s="67">
        <f t="shared" si="33"/>
        <v>0</v>
      </c>
      <c r="G198" s="67">
        <f t="shared" si="34"/>
        <v>0</v>
      </c>
      <c r="H198" s="67">
        <f t="shared" si="35"/>
        <v>0</v>
      </c>
      <c r="I198" s="67">
        <f t="shared" si="36"/>
        <v>0</v>
      </c>
      <c r="J198" s="67">
        <f t="shared" si="37"/>
        <v>0</v>
      </c>
      <c r="K198" s="67">
        <f t="shared" ca="1" si="38"/>
        <v>6.2839358801876849E-3</v>
      </c>
      <c r="L198" s="67">
        <f t="shared" ca="1" si="39"/>
        <v>3.9487850146310178E-5</v>
      </c>
      <c r="M198" s="67">
        <f t="shared" ca="1" si="30"/>
        <v>3.8681158376077863E-4</v>
      </c>
      <c r="N198" s="67">
        <f t="shared" ca="1" si="31"/>
        <v>7.8167496617761155E-5</v>
      </c>
      <c r="O198" s="67">
        <f t="shared" ca="1" si="32"/>
        <v>6.2922062353142308E-2</v>
      </c>
      <c r="P198" s="27">
        <f t="shared" ca="1" si="40"/>
        <v>-6.2839358801876849E-3</v>
      </c>
    </row>
    <row r="199" spans="4:16" x14ac:dyDescent="0.2">
      <c r="D199" s="66">
        <f t="shared" si="41"/>
        <v>0</v>
      </c>
      <c r="E199" s="66">
        <f t="shared" si="41"/>
        <v>0</v>
      </c>
      <c r="F199" s="67">
        <f t="shared" si="33"/>
        <v>0</v>
      </c>
      <c r="G199" s="67">
        <f t="shared" si="34"/>
        <v>0</v>
      </c>
      <c r="H199" s="67">
        <f t="shared" si="35"/>
        <v>0</v>
      </c>
      <c r="I199" s="67">
        <f t="shared" si="36"/>
        <v>0</v>
      </c>
      <c r="J199" s="67">
        <f t="shared" si="37"/>
        <v>0</v>
      </c>
      <c r="K199" s="67">
        <f t="shared" ca="1" si="38"/>
        <v>6.2839358801876849E-3</v>
      </c>
      <c r="L199" s="67">
        <f t="shared" ca="1" si="39"/>
        <v>3.9487850146310178E-5</v>
      </c>
      <c r="M199" s="67">
        <f t="shared" ca="1" si="30"/>
        <v>3.8681158376077863E-4</v>
      </c>
      <c r="N199" s="67">
        <f t="shared" ca="1" si="31"/>
        <v>7.8167496617761155E-5</v>
      </c>
      <c r="O199" s="67">
        <f t="shared" ca="1" si="32"/>
        <v>6.2922062353142308E-2</v>
      </c>
      <c r="P199" s="27">
        <f t="shared" ca="1" si="40"/>
        <v>-6.2839358801876849E-3</v>
      </c>
    </row>
    <row r="200" spans="4:16" x14ac:dyDescent="0.2">
      <c r="D200" s="66">
        <f t="shared" si="41"/>
        <v>0</v>
      </c>
      <c r="E200" s="66">
        <f t="shared" si="41"/>
        <v>0</v>
      </c>
      <c r="F200" s="67">
        <f t="shared" si="33"/>
        <v>0</v>
      </c>
      <c r="G200" s="67">
        <f t="shared" si="34"/>
        <v>0</v>
      </c>
      <c r="H200" s="67">
        <f t="shared" si="35"/>
        <v>0</v>
      </c>
      <c r="I200" s="67">
        <f t="shared" si="36"/>
        <v>0</v>
      </c>
      <c r="J200" s="67">
        <f t="shared" si="37"/>
        <v>0</v>
      </c>
      <c r="K200" s="67">
        <f t="shared" ca="1" si="38"/>
        <v>6.2839358801876849E-3</v>
      </c>
      <c r="L200" s="67">
        <f t="shared" ca="1" si="39"/>
        <v>3.9487850146310178E-5</v>
      </c>
      <c r="M200" s="67">
        <f t="shared" ca="1" si="30"/>
        <v>3.8681158376077863E-4</v>
      </c>
      <c r="N200" s="67">
        <f t="shared" ca="1" si="31"/>
        <v>7.8167496617761155E-5</v>
      </c>
      <c r="O200" s="67">
        <f t="shared" ca="1" si="32"/>
        <v>6.2922062353142308E-2</v>
      </c>
      <c r="P200" s="27">
        <f t="shared" ca="1" si="40"/>
        <v>-6.2839358801876849E-3</v>
      </c>
    </row>
    <row r="201" spans="4:16" x14ac:dyDescent="0.2">
      <c r="D201" s="66">
        <f t="shared" si="41"/>
        <v>0</v>
      </c>
      <c r="E201" s="66">
        <f t="shared" si="41"/>
        <v>0</v>
      </c>
      <c r="F201" s="67">
        <f t="shared" si="33"/>
        <v>0</v>
      </c>
      <c r="G201" s="67">
        <f t="shared" si="34"/>
        <v>0</v>
      </c>
      <c r="H201" s="67">
        <f t="shared" si="35"/>
        <v>0</v>
      </c>
      <c r="I201" s="67">
        <f t="shared" si="36"/>
        <v>0</v>
      </c>
      <c r="J201" s="67">
        <f t="shared" si="37"/>
        <v>0</v>
      </c>
      <c r="K201" s="67">
        <f t="shared" ca="1" si="38"/>
        <v>6.2839358801876849E-3</v>
      </c>
      <c r="L201" s="67">
        <f t="shared" ca="1" si="39"/>
        <v>3.9487850146310178E-5</v>
      </c>
      <c r="M201" s="67">
        <f t="shared" ca="1" si="30"/>
        <v>3.8681158376077863E-4</v>
      </c>
      <c r="N201" s="67">
        <f t="shared" ca="1" si="31"/>
        <v>7.8167496617761155E-5</v>
      </c>
      <c r="O201" s="67">
        <f t="shared" ca="1" si="32"/>
        <v>6.2922062353142308E-2</v>
      </c>
      <c r="P201" s="27">
        <f t="shared" ca="1" si="40"/>
        <v>-6.2839358801876849E-3</v>
      </c>
    </row>
    <row r="202" spans="4:16" x14ac:dyDescent="0.2">
      <c r="D202" s="66">
        <f t="shared" si="41"/>
        <v>0</v>
      </c>
      <c r="E202" s="66">
        <f t="shared" si="41"/>
        <v>0</v>
      </c>
      <c r="F202" s="67">
        <f t="shared" si="33"/>
        <v>0</v>
      </c>
      <c r="G202" s="67">
        <f t="shared" si="34"/>
        <v>0</v>
      </c>
      <c r="H202" s="67">
        <f t="shared" si="35"/>
        <v>0</v>
      </c>
      <c r="I202" s="67">
        <f t="shared" si="36"/>
        <v>0</v>
      </c>
      <c r="J202" s="67">
        <f t="shared" si="37"/>
        <v>0</v>
      </c>
      <c r="K202" s="67">
        <f t="shared" ca="1" si="38"/>
        <v>6.2839358801876849E-3</v>
      </c>
      <c r="L202" s="67">
        <f t="shared" ca="1" si="39"/>
        <v>3.9487850146310178E-5</v>
      </c>
      <c r="M202" s="67">
        <f t="shared" ca="1" si="30"/>
        <v>3.8681158376077863E-4</v>
      </c>
      <c r="N202" s="67">
        <f t="shared" ca="1" si="31"/>
        <v>7.8167496617761155E-5</v>
      </c>
      <c r="O202" s="67">
        <f t="shared" ca="1" si="32"/>
        <v>6.2922062353142308E-2</v>
      </c>
      <c r="P202" s="27">
        <f t="shared" ca="1" si="40"/>
        <v>-6.2839358801876849E-3</v>
      </c>
    </row>
    <row r="203" spans="4:16" x14ac:dyDescent="0.2">
      <c r="D203" s="66">
        <f t="shared" si="41"/>
        <v>0</v>
      </c>
      <c r="E203" s="66">
        <f t="shared" si="41"/>
        <v>0</v>
      </c>
      <c r="F203" s="67">
        <f t="shared" si="33"/>
        <v>0</v>
      </c>
      <c r="G203" s="67">
        <f t="shared" si="34"/>
        <v>0</v>
      </c>
      <c r="H203" s="67">
        <f t="shared" si="35"/>
        <v>0</v>
      </c>
      <c r="I203" s="67">
        <f t="shared" si="36"/>
        <v>0</v>
      </c>
      <c r="J203" s="67">
        <f t="shared" si="37"/>
        <v>0</v>
      </c>
      <c r="K203" s="67">
        <f t="shared" ca="1" si="38"/>
        <v>6.2839358801876849E-3</v>
      </c>
      <c r="L203" s="67">
        <f t="shared" ca="1" si="39"/>
        <v>3.9487850146310178E-5</v>
      </c>
      <c r="M203" s="67">
        <f t="shared" ca="1" si="30"/>
        <v>3.8681158376077863E-4</v>
      </c>
      <c r="N203" s="67">
        <f t="shared" ca="1" si="31"/>
        <v>7.8167496617761155E-5</v>
      </c>
      <c r="O203" s="67">
        <f t="shared" ca="1" si="32"/>
        <v>6.2922062353142308E-2</v>
      </c>
      <c r="P203" s="27">
        <f t="shared" ca="1" si="40"/>
        <v>-6.2839358801876849E-3</v>
      </c>
    </row>
    <row r="204" spans="4:16" x14ac:dyDescent="0.2">
      <c r="D204" s="66">
        <f t="shared" si="41"/>
        <v>0</v>
      </c>
      <c r="E204" s="66">
        <f t="shared" si="41"/>
        <v>0</v>
      </c>
      <c r="F204" s="67">
        <f t="shared" si="33"/>
        <v>0</v>
      </c>
      <c r="G204" s="67">
        <f t="shared" si="34"/>
        <v>0</v>
      </c>
      <c r="H204" s="67">
        <f t="shared" si="35"/>
        <v>0</v>
      </c>
      <c r="I204" s="67">
        <f t="shared" si="36"/>
        <v>0</v>
      </c>
      <c r="J204" s="67">
        <f t="shared" si="37"/>
        <v>0</v>
      </c>
      <c r="K204" s="67">
        <f t="shared" ca="1" si="38"/>
        <v>6.2839358801876849E-3</v>
      </c>
      <c r="L204" s="67">
        <f t="shared" ca="1" si="39"/>
        <v>3.9487850146310178E-5</v>
      </c>
      <c r="M204" s="67">
        <f t="shared" ca="1" si="30"/>
        <v>3.8681158376077863E-4</v>
      </c>
      <c r="N204" s="67">
        <f t="shared" ca="1" si="31"/>
        <v>7.8167496617761155E-5</v>
      </c>
      <c r="O204" s="67">
        <f t="shared" ca="1" si="32"/>
        <v>6.2922062353142308E-2</v>
      </c>
      <c r="P204" s="27">
        <f t="shared" ca="1" si="40"/>
        <v>-6.2839358801876849E-3</v>
      </c>
    </row>
    <row r="205" spans="4:16" x14ac:dyDescent="0.2">
      <c r="D205" s="66">
        <f t="shared" si="41"/>
        <v>0</v>
      </c>
      <c r="E205" s="66">
        <f t="shared" si="41"/>
        <v>0</v>
      </c>
      <c r="F205" s="67">
        <f t="shared" si="33"/>
        <v>0</v>
      </c>
      <c r="G205" s="67">
        <f t="shared" si="34"/>
        <v>0</v>
      </c>
      <c r="H205" s="67">
        <f t="shared" si="35"/>
        <v>0</v>
      </c>
      <c r="I205" s="67">
        <f t="shared" si="36"/>
        <v>0</v>
      </c>
      <c r="J205" s="67">
        <f t="shared" si="37"/>
        <v>0</v>
      </c>
      <c r="K205" s="67">
        <f t="shared" ca="1" si="38"/>
        <v>6.2839358801876849E-3</v>
      </c>
      <c r="L205" s="67">
        <f t="shared" ca="1" si="39"/>
        <v>3.9487850146310178E-5</v>
      </c>
      <c r="M205" s="67">
        <f t="shared" ca="1" si="30"/>
        <v>3.8681158376077863E-4</v>
      </c>
      <c r="N205" s="67">
        <f t="shared" ca="1" si="31"/>
        <v>7.8167496617761155E-5</v>
      </c>
      <c r="O205" s="67">
        <f t="shared" ca="1" si="32"/>
        <v>6.2922062353142308E-2</v>
      </c>
      <c r="P205" s="27">
        <f t="shared" ca="1" si="40"/>
        <v>-6.2839358801876849E-3</v>
      </c>
    </row>
    <row r="206" spans="4:16" x14ac:dyDescent="0.2">
      <c r="D206" s="66">
        <f t="shared" si="41"/>
        <v>0</v>
      </c>
      <c r="E206" s="66">
        <f t="shared" si="41"/>
        <v>0</v>
      </c>
      <c r="F206" s="67">
        <f t="shared" si="33"/>
        <v>0</v>
      </c>
      <c r="G206" s="67">
        <f t="shared" si="34"/>
        <v>0</v>
      </c>
      <c r="H206" s="67">
        <f t="shared" si="35"/>
        <v>0</v>
      </c>
      <c r="I206" s="67">
        <f t="shared" si="36"/>
        <v>0</v>
      </c>
      <c r="J206" s="67">
        <f t="shared" si="37"/>
        <v>0</v>
      </c>
      <c r="K206" s="67">
        <f t="shared" ca="1" si="38"/>
        <v>6.2839358801876849E-3</v>
      </c>
      <c r="L206" s="67">
        <f t="shared" ca="1" si="39"/>
        <v>3.9487850146310178E-5</v>
      </c>
      <c r="M206" s="67">
        <f t="shared" ca="1" si="30"/>
        <v>3.8681158376077863E-4</v>
      </c>
      <c r="N206" s="67">
        <f t="shared" ca="1" si="31"/>
        <v>7.8167496617761155E-5</v>
      </c>
      <c r="O206" s="67">
        <f t="shared" ca="1" si="32"/>
        <v>6.2922062353142308E-2</v>
      </c>
      <c r="P206" s="27">
        <f t="shared" ca="1" si="40"/>
        <v>-6.2839358801876849E-3</v>
      </c>
    </row>
    <row r="207" spans="4:16" x14ac:dyDescent="0.2">
      <c r="D207" s="66">
        <f t="shared" si="41"/>
        <v>0</v>
      </c>
      <c r="E207" s="66">
        <f t="shared" si="41"/>
        <v>0</v>
      </c>
      <c r="F207" s="67">
        <f t="shared" si="33"/>
        <v>0</v>
      </c>
      <c r="G207" s="67">
        <f t="shared" si="34"/>
        <v>0</v>
      </c>
      <c r="H207" s="67">
        <f t="shared" si="35"/>
        <v>0</v>
      </c>
      <c r="I207" s="67">
        <f t="shared" si="36"/>
        <v>0</v>
      </c>
      <c r="J207" s="67">
        <f t="shared" si="37"/>
        <v>0</v>
      </c>
      <c r="K207" s="67">
        <f t="shared" ca="1" si="38"/>
        <v>6.2839358801876849E-3</v>
      </c>
      <c r="L207" s="67">
        <f t="shared" ca="1" si="39"/>
        <v>3.9487850146310178E-5</v>
      </c>
      <c r="M207" s="67">
        <f t="shared" ca="1" si="30"/>
        <v>3.8681158376077863E-4</v>
      </c>
      <c r="N207" s="67">
        <f t="shared" ca="1" si="31"/>
        <v>7.8167496617761155E-5</v>
      </c>
      <c r="O207" s="67">
        <f t="shared" ca="1" si="32"/>
        <v>6.2922062353142308E-2</v>
      </c>
      <c r="P207" s="27">
        <f t="shared" ca="1" si="40"/>
        <v>-6.2839358801876849E-3</v>
      </c>
    </row>
    <row r="208" spans="4:16" x14ac:dyDescent="0.2">
      <c r="D208" s="66">
        <f t="shared" si="41"/>
        <v>0</v>
      </c>
      <c r="E208" s="66">
        <f t="shared" si="41"/>
        <v>0</v>
      </c>
      <c r="F208" s="67">
        <f t="shared" si="33"/>
        <v>0</v>
      </c>
      <c r="G208" s="67">
        <f t="shared" si="34"/>
        <v>0</v>
      </c>
      <c r="H208" s="67">
        <f t="shared" si="35"/>
        <v>0</v>
      </c>
      <c r="I208" s="67">
        <f t="shared" si="36"/>
        <v>0</v>
      </c>
      <c r="J208" s="67">
        <f t="shared" si="37"/>
        <v>0</v>
      </c>
      <c r="K208" s="67">
        <f t="shared" ca="1" si="38"/>
        <v>6.2839358801876849E-3</v>
      </c>
      <c r="L208" s="67">
        <f t="shared" ca="1" si="39"/>
        <v>3.9487850146310178E-5</v>
      </c>
      <c r="M208" s="67">
        <f t="shared" ca="1" si="30"/>
        <v>3.8681158376077863E-4</v>
      </c>
      <c r="N208" s="67">
        <f t="shared" ca="1" si="31"/>
        <v>7.8167496617761155E-5</v>
      </c>
      <c r="O208" s="67">
        <f t="shared" ca="1" si="32"/>
        <v>6.2922062353142308E-2</v>
      </c>
      <c r="P208" s="27">
        <f t="shared" ca="1" si="40"/>
        <v>-6.2839358801876849E-3</v>
      </c>
    </row>
    <row r="209" spans="4:16" x14ac:dyDescent="0.2">
      <c r="D209" s="66">
        <f t="shared" si="41"/>
        <v>0</v>
      </c>
      <c r="E209" s="66">
        <f t="shared" si="41"/>
        <v>0</v>
      </c>
      <c r="F209" s="67">
        <f t="shared" si="33"/>
        <v>0</v>
      </c>
      <c r="G209" s="67">
        <f t="shared" si="34"/>
        <v>0</v>
      </c>
      <c r="H209" s="67">
        <f t="shared" si="35"/>
        <v>0</v>
      </c>
      <c r="I209" s="67">
        <f t="shared" si="36"/>
        <v>0</v>
      </c>
      <c r="J209" s="67">
        <f t="shared" si="37"/>
        <v>0</v>
      </c>
      <c r="K209" s="67">
        <f t="shared" ca="1" si="38"/>
        <v>6.2839358801876849E-3</v>
      </c>
      <c r="L209" s="67">
        <f t="shared" ca="1" si="39"/>
        <v>3.9487850146310178E-5</v>
      </c>
      <c r="M209" s="67">
        <f t="shared" ca="1" si="30"/>
        <v>3.8681158376077863E-4</v>
      </c>
      <c r="N209" s="67">
        <f t="shared" ca="1" si="31"/>
        <v>7.8167496617761155E-5</v>
      </c>
      <c r="O209" s="67">
        <f t="shared" ca="1" si="32"/>
        <v>6.2922062353142308E-2</v>
      </c>
      <c r="P209" s="27">
        <f t="shared" ca="1" si="40"/>
        <v>-6.2839358801876849E-3</v>
      </c>
    </row>
    <row r="210" spans="4:16" x14ac:dyDescent="0.2">
      <c r="D210" s="66">
        <f t="shared" si="41"/>
        <v>0</v>
      </c>
      <c r="E210" s="66">
        <f t="shared" si="41"/>
        <v>0</v>
      </c>
      <c r="F210" s="67">
        <f t="shared" si="33"/>
        <v>0</v>
      </c>
      <c r="G210" s="67">
        <f t="shared" si="34"/>
        <v>0</v>
      </c>
      <c r="H210" s="67">
        <f t="shared" si="35"/>
        <v>0</v>
      </c>
      <c r="I210" s="67">
        <f t="shared" si="36"/>
        <v>0</v>
      </c>
      <c r="J210" s="67">
        <f t="shared" si="37"/>
        <v>0</v>
      </c>
      <c r="K210" s="67">
        <f t="shared" ca="1" si="38"/>
        <v>6.2839358801876849E-3</v>
      </c>
      <c r="L210" s="67">
        <f t="shared" ca="1" si="39"/>
        <v>3.9487850146310178E-5</v>
      </c>
      <c r="M210" s="67">
        <f t="shared" ca="1" si="30"/>
        <v>3.8681158376077863E-4</v>
      </c>
      <c r="N210" s="67">
        <f t="shared" ca="1" si="31"/>
        <v>7.8167496617761155E-5</v>
      </c>
      <c r="O210" s="67">
        <f t="shared" ca="1" si="32"/>
        <v>6.2922062353142308E-2</v>
      </c>
      <c r="P210" s="27">
        <f t="shared" ca="1" si="40"/>
        <v>-6.2839358801876849E-3</v>
      </c>
    </row>
    <row r="211" spans="4:16" x14ac:dyDescent="0.2">
      <c r="D211" s="66">
        <f t="shared" si="41"/>
        <v>0</v>
      </c>
      <c r="E211" s="66">
        <f t="shared" si="41"/>
        <v>0</v>
      </c>
      <c r="F211" s="67">
        <f t="shared" si="33"/>
        <v>0</v>
      </c>
      <c r="G211" s="67">
        <f t="shared" si="34"/>
        <v>0</v>
      </c>
      <c r="H211" s="67">
        <f t="shared" si="35"/>
        <v>0</v>
      </c>
      <c r="I211" s="67">
        <f t="shared" si="36"/>
        <v>0</v>
      </c>
      <c r="J211" s="67">
        <f t="shared" si="37"/>
        <v>0</v>
      </c>
      <c r="K211" s="67">
        <f t="shared" ca="1" si="38"/>
        <v>6.2839358801876849E-3</v>
      </c>
      <c r="L211" s="67">
        <f t="shared" ca="1" si="39"/>
        <v>3.9487850146310178E-5</v>
      </c>
      <c r="M211" s="67">
        <f t="shared" ca="1" si="30"/>
        <v>3.8681158376077863E-4</v>
      </c>
      <c r="N211" s="67">
        <f t="shared" ca="1" si="31"/>
        <v>7.8167496617761155E-5</v>
      </c>
      <c r="O211" s="67">
        <f t="shared" ca="1" si="32"/>
        <v>6.2922062353142308E-2</v>
      </c>
      <c r="P211" s="27">
        <f t="shared" ca="1" si="40"/>
        <v>-6.2839358801876849E-3</v>
      </c>
    </row>
    <row r="212" spans="4:16" x14ac:dyDescent="0.2">
      <c r="D212" s="66">
        <f t="shared" ref="D212:E275" si="42">A212/A$18</f>
        <v>0</v>
      </c>
      <c r="E212" s="66">
        <f t="shared" si="42"/>
        <v>0</v>
      </c>
      <c r="F212" s="67">
        <f t="shared" si="33"/>
        <v>0</v>
      </c>
      <c r="G212" s="67">
        <f t="shared" si="34"/>
        <v>0</v>
      </c>
      <c r="H212" s="67">
        <f t="shared" si="35"/>
        <v>0</v>
      </c>
      <c r="I212" s="67">
        <f t="shared" si="36"/>
        <v>0</v>
      </c>
      <c r="J212" s="67">
        <f t="shared" si="37"/>
        <v>0</v>
      </c>
      <c r="K212" s="67">
        <f t="shared" ca="1" si="38"/>
        <v>6.2839358801876849E-3</v>
      </c>
      <c r="L212" s="67">
        <f t="shared" ca="1" si="39"/>
        <v>3.9487850146310178E-5</v>
      </c>
      <c r="M212" s="67">
        <f t="shared" ref="M212:M275" ca="1" si="43">(M$1-M$2*D212+M$3*F212)^2</f>
        <v>3.8681158376077863E-4</v>
      </c>
      <c r="N212" s="67">
        <f t="shared" ref="N212:N275" ca="1" si="44">(-M$2+M$4*D212-M$5*F212)^2</f>
        <v>7.8167496617761155E-5</v>
      </c>
      <c r="O212" s="67">
        <f t="shared" ref="O212:O275" ca="1" si="45">+(M$3-D212*M$5+F212*M$6)^2</f>
        <v>6.2922062353142308E-2</v>
      </c>
      <c r="P212" s="27">
        <f t="shared" ca="1" si="40"/>
        <v>-6.2839358801876849E-3</v>
      </c>
    </row>
    <row r="213" spans="4:16" x14ac:dyDescent="0.2">
      <c r="D213" s="66">
        <f t="shared" si="42"/>
        <v>0</v>
      </c>
      <c r="E213" s="66">
        <f t="shared" si="42"/>
        <v>0</v>
      </c>
      <c r="F213" s="67">
        <f t="shared" ref="F213:F276" si="46">D213*D213</f>
        <v>0</v>
      </c>
      <c r="G213" s="67">
        <f t="shared" ref="G213:G276" si="47">D213*F213</f>
        <v>0</v>
      </c>
      <c r="H213" s="67">
        <f t="shared" ref="H213:H276" si="48">F213*F213</f>
        <v>0</v>
      </c>
      <c r="I213" s="67">
        <f t="shared" ref="I213:I276" si="49">E213*D213</f>
        <v>0</v>
      </c>
      <c r="J213" s="67">
        <f t="shared" ref="J213:J276" si="50">I213*D213</f>
        <v>0</v>
      </c>
      <c r="K213" s="67">
        <f t="shared" ref="K213:K276" ca="1" si="51">+E$4+E$5*D213+E$6*D213^2</f>
        <v>6.2839358801876849E-3</v>
      </c>
      <c r="L213" s="67">
        <f t="shared" ref="L213:L276" ca="1" si="52">+(K213-E213)^2</f>
        <v>3.9487850146310178E-5</v>
      </c>
      <c r="M213" s="67">
        <f t="shared" ca="1" si="43"/>
        <v>3.8681158376077863E-4</v>
      </c>
      <c r="N213" s="67">
        <f t="shared" ca="1" si="44"/>
        <v>7.8167496617761155E-5</v>
      </c>
      <c r="O213" s="67">
        <f t="shared" ca="1" si="45"/>
        <v>6.2922062353142308E-2</v>
      </c>
      <c r="P213" s="27">
        <f t="shared" ref="P213:P276" ca="1" si="53">+E213-K213</f>
        <v>-6.2839358801876849E-3</v>
      </c>
    </row>
    <row r="214" spans="4:16" x14ac:dyDescent="0.2">
      <c r="D214" s="66">
        <f t="shared" si="42"/>
        <v>0</v>
      </c>
      <c r="E214" s="66">
        <f t="shared" si="42"/>
        <v>0</v>
      </c>
      <c r="F214" s="67">
        <f t="shared" si="46"/>
        <v>0</v>
      </c>
      <c r="G214" s="67">
        <f t="shared" si="47"/>
        <v>0</v>
      </c>
      <c r="H214" s="67">
        <f t="shared" si="48"/>
        <v>0</v>
      </c>
      <c r="I214" s="67">
        <f t="shared" si="49"/>
        <v>0</v>
      </c>
      <c r="J214" s="67">
        <f t="shared" si="50"/>
        <v>0</v>
      </c>
      <c r="K214" s="67">
        <f t="shared" ca="1" si="51"/>
        <v>6.2839358801876849E-3</v>
      </c>
      <c r="L214" s="67">
        <f t="shared" ca="1" si="52"/>
        <v>3.9487850146310178E-5</v>
      </c>
      <c r="M214" s="67">
        <f t="shared" ca="1" si="43"/>
        <v>3.8681158376077863E-4</v>
      </c>
      <c r="N214" s="67">
        <f t="shared" ca="1" si="44"/>
        <v>7.8167496617761155E-5</v>
      </c>
      <c r="O214" s="67">
        <f t="shared" ca="1" si="45"/>
        <v>6.2922062353142308E-2</v>
      </c>
      <c r="P214" s="27">
        <f t="shared" ca="1" si="53"/>
        <v>-6.2839358801876849E-3</v>
      </c>
    </row>
    <row r="215" spans="4:16" x14ac:dyDescent="0.2">
      <c r="D215" s="66">
        <f t="shared" si="42"/>
        <v>0</v>
      </c>
      <c r="E215" s="66">
        <f t="shared" si="42"/>
        <v>0</v>
      </c>
      <c r="F215" s="67">
        <f t="shared" si="46"/>
        <v>0</v>
      </c>
      <c r="G215" s="67">
        <f t="shared" si="47"/>
        <v>0</v>
      </c>
      <c r="H215" s="67">
        <f t="shared" si="48"/>
        <v>0</v>
      </c>
      <c r="I215" s="67">
        <f t="shared" si="49"/>
        <v>0</v>
      </c>
      <c r="J215" s="67">
        <f t="shared" si="50"/>
        <v>0</v>
      </c>
      <c r="K215" s="67">
        <f t="shared" ca="1" si="51"/>
        <v>6.2839358801876849E-3</v>
      </c>
      <c r="L215" s="67">
        <f t="shared" ca="1" si="52"/>
        <v>3.9487850146310178E-5</v>
      </c>
      <c r="M215" s="67">
        <f t="shared" ca="1" si="43"/>
        <v>3.8681158376077863E-4</v>
      </c>
      <c r="N215" s="67">
        <f t="shared" ca="1" si="44"/>
        <v>7.8167496617761155E-5</v>
      </c>
      <c r="O215" s="67">
        <f t="shared" ca="1" si="45"/>
        <v>6.2922062353142308E-2</v>
      </c>
      <c r="P215" s="27">
        <f t="shared" ca="1" si="53"/>
        <v>-6.2839358801876849E-3</v>
      </c>
    </row>
    <row r="216" spans="4:16" x14ac:dyDescent="0.2">
      <c r="D216" s="66">
        <f t="shared" si="42"/>
        <v>0</v>
      </c>
      <c r="E216" s="66">
        <f t="shared" si="42"/>
        <v>0</v>
      </c>
      <c r="F216" s="67">
        <f t="shared" si="46"/>
        <v>0</v>
      </c>
      <c r="G216" s="67">
        <f t="shared" si="47"/>
        <v>0</v>
      </c>
      <c r="H216" s="67">
        <f t="shared" si="48"/>
        <v>0</v>
      </c>
      <c r="I216" s="67">
        <f t="shared" si="49"/>
        <v>0</v>
      </c>
      <c r="J216" s="67">
        <f t="shared" si="50"/>
        <v>0</v>
      </c>
      <c r="K216" s="67">
        <f t="shared" ca="1" si="51"/>
        <v>6.2839358801876849E-3</v>
      </c>
      <c r="L216" s="67">
        <f t="shared" ca="1" si="52"/>
        <v>3.9487850146310178E-5</v>
      </c>
      <c r="M216" s="67">
        <f t="shared" ca="1" si="43"/>
        <v>3.8681158376077863E-4</v>
      </c>
      <c r="N216" s="67">
        <f t="shared" ca="1" si="44"/>
        <v>7.8167496617761155E-5</v>
      </c>
      <c r="O216" s="67">
        <f t="shared" ca="1" si="45"/>
        <v>6.2922062353142308E-2</v>
      </c>
      <c r="P216" s="27">
        <f t="shared" ca="1" si="53"/>
        <v>-6.2839358801876849E-3</v>
      </c>
    </row>
    <row r="217" spans="4:16" x14ac:dyDescent="0.2">
      <c r="D217" s="66">
        <f t="shared" si="42"/>
        <v>0</v>
      </c>
      <c r="E217" s="66">
        <f t="shared" si="42"/>
        <v>0</v>
      </c>
      <c r="F217" s="67">
        <f t="shared" si="46"/>
        <v>0</v>
      </c>
      <c r="G217" s="67">
        <f t="shared" si="47"/>
        <v>0</v>
      </c>
      <c r="H217" s="67">
        <f t="shared" si="48"/>
        <v>0</v>
      </c>
      <c r="I217" s="67">
        <f t="shared" si="49"/>
        <v>0</v>
      </c>
      <c r="J217" s="67">
        <f t="shared" si="50"/>
        <v>0</v>
      </c>
      <c r="K217" s="67">
        <f t="shared" ca="1" si="51"/>
        <v>6.2839358801876849E-3</v>
      </c>
      <c r="L217" s="67">
        <f t="shared" ca="1" si="52"/>
        <v>3.9487850146310178E-5</v>
      </c>
      <c r="M217" s="67">
        <f t="shared" ca="1" si="43"/>
        <v>3.8681158376077863E-4</v>
      </c>
      <c r="N217" s="67">
        <f t="shared" ca="1" si="44"/>
        <v>7.8167496617761155E-5</v>
      </c>
      <c r="O217" s="67">
        <f t="shared" ca="1" si="45"/>
        <v>6.2922062353142308E-2</v>
      </c>
      <c r="P217" s="27">
        <f t="shared" ca="1" si="53"/>
        <v>-6.2839358801876849E-3</v>
      </c>
    </row>
    <row r="218" spans="4:16" x14ac:dyDescent="0.2">
      <c r="D218" s="66">
        <f t="shared" si="42"/>
        <v>0</v>
      </c>
      <c r="E218" s="66">
        <f t="shared" si="42"/>
        <v>0</v>
      </c>
      <c r="F218" s="67">
        <f t="shared" si="46"/>
        <v>0</v>
      </c>
      <c r="G218" s="67">
        <f t="shared" si="47"/>
        <v>0</v>
      </c>
      <c r="H218" s="67">
        <f t="shared" si="48"/>
        <v>0</v>
      </c>
      <c r="I218" s="67">
        <f t="shared" si="49"/>
        <v>0</v>
      </c>
      <c r="J218" s="67">
        <f t="shared" si="50"/>
        <v>0</v>
      </c>
      <c r="K218" s="67">
        <f t="shared" ca="1" si="51"/>
        <v>6.2839358801876849E-3</v>
      </c>
      <c r="L218" s="67">
        <f t="shared" ca="1" si="52"/>
        <v>3.9487850146310178E-5</v>
      </c>
      <c r="M218" s="67">
        <f t="shared" ca="1" si="43"/>
        <v>3.8681158376077863E-4</v>
      </c>
      <c r="N218" s="67">
        <f t="shared" ca="1" si="44"/>
        <v>7.8167496617761155E-5</v>
      </c>
      <c r="O218" s="67">
        <f t="shared" ca="1" si="45"/>
        <v>6.2922062353142308E-2</v>
      </c>
      <c r="P218" s="27">
        <f t="shared" ca="1" si="53"/>
        <v>-6.2839358801876849E-3</v>
      </c>
    </row>
    <row r="219" spans="4:16" x14ac:dyDescent="0.2">
      <c r="D219" s="66">
        <f t="shared" si="42"/>
        <v>0</v>
      </c>
      <c r="E219" s="66">
        <f t="shared" si="42"/>
        <v>0</v>
      </c>
      <c r="F219" s="67">
        <f t="shared" si="46"/>
        <v>0</v>
      </c>
      <c r="G219" s="67">
        <f t="shared" si="47"/>
        <v>0</v>
      </c>
      <c r="H219" s="67">
        <f t="shared" si="48"/>
        <v>0</v>
      </c>
      <c r="I219" s="67">
        <f t="shared" si="49"/>
        <v>0</v>
      </c>
      <c r="J219" s="67">
        <f t="shared" si="50"/>
        <v>0</v>
      </c>
      <c r="K219" s="67">
        <f t="shared" ca="1" si="51"/>
        <v>6.2839358801876849E-3</v>
      </c>
      <c r="L219" s="67">
        <f t="shared" ca="1" si="52"/>
        <v>3.9487850146310178E-5</v>
      </c>
      <c r="M219" s="67">
        <f t="shared" ca="1" si="43"/>
        <v>3.8681158376077863E-4</v>
      </c>
      <c r="N219" s="67">
        <f t="shared" ca="1" si="44"/>
        <v>7.8167496617761155E-5</v>
      </c>
      <c r="O219" s="67">
        <f t="shared" ca="1" si="45"/>
        <v>6.2922062353142308E-2</v>
      </c>
      <c r="P219" s="27">
        <f t="shared" ca="1" si="53"/>
        <v>-6.2839358801876849E-3</v>
      </c>
    </row>
    <row r="220" spans="4:16" x14ac:dyDescent="0.2">
      <c r="D220" s="66">
        <f t="shared" si="42"/>
        <v>0</v>
      </c>
      <c r="E220" s="66">
        <f t="shared" si="42"/>
        <v>0</v>
      </c>
      <c r="F220" s="67">
        <f t="shared" si="46"/>
        <v>0</v>
      </c>
      <c r="G220" s="67">
        <f t="shared" si="47"/>
        <v>0</v>
      </c>
      <c r="H220" s="67">
        <f t="shared" si="48"/>
        <v>0</v>
      </c>
      <c r="I220" s="67">
        <f t="shared" si="49"/>
        <v>0</v>
      </c>
      <c r="J220" s="67">
        <f t="shared" si="50"/>
        <v>0</v>
      </c>
      <c r="K220" s="67">
        <f t="shared" ca="1" si="51"/>
        <v>6.2839358801876849E-3</v>
      </c>
      <c r="L220" s="67">
        <f t="shared" ca="1" si="52"/>
        <v>3.9487850146310178E-5</v>
      </c>
      <c r="M220" s="67">
        <f t="shared" ca="1" si="43"/>
        <v>3.8681158376077863E-4</v>
      </c>
      <c r="N220" s="67">
        <f t="shared" ca="1" si="44"/>
        <v>7.8167496617761155E-5</v>
      </c>
      <c r="O220" s="67">
        <f t="shared" ca="1" si="45"/>
        <v>6.2922062353142308E-2</v>
      </c>
      <c r="P220" s="27">
        <f t="shared" ca="1" si="53"/>
        <v>-6.2839358801876849E-3</v>
      </c>
    </row>
    <row r="221" spans="4:16" x14ac:dyDescent="0.2">
      <c r="D221" s="66">
        <f t="shared" si="42"/>
        <v>0</v>
      </c>
      <c r="E221" s="66">
        <f t="shared" si="42"/>
        <v>0</v>
      </c>
      <c r="F221" s="67">
        <f t="shared" si="46"/>
        <v>0</v>
      </c>
      <c r="G221" s="67">
        <f t="shared" si="47"/>
        <v>0</v>
      </c>
      <c r="H221" s="67">
        <f t="shared" si="48"/>
        <v>0</v>
      </c>
      <c r="I221" s="67">
        <f t="shared" si="49"/>
        <v>0</v>
      </c>
      <c r="J221" s="67">
        <f t="shared" si="50"/>
        <v>0</v>
      </c>
      <c r="K221" s="67">
        <f t="shared" ca="1" si="51"/>
        <v>6.2839358801876849E-3</v>
      </c>
      <c r="L221" s="67">
        <f t="shared" ca="1" si="52"/>
        <v>3.9487850146310178E-5</v>
      </c>
      <c r="M221" s="67">
        <f t="shared" ca="1" si="43"/>
        <v>3.8681158376077863E-4</v>
      </c>
      <c r="N221" s="67">
        <f t="shared" ca="1" si="44"/>
        <v>7.8167496617761155E-5</v>
      </c>
      <c r="O221" s="67">
        <f t="shared" ca="1" si="45"/>
        <v>6.2922062353142308E-2</v>
      </c>
      <c r="P221" s="27">
        <f t="shared" ca="1" si="53"/>
        <v>-6.2839358801876849E-3</v>
      </c>
    </row>
    <row r="222" spans="4:16" x14ac:dyDescent="0.2">
      <c r="D222" s="66">
        <f t="shared" si="42"/>
        <v>0</v>
      </c>
      <c r="E222" s="66">
        <f t="shared" si="42"/>
        <v>0</v>
      </c>
      <c r="F222" s="67">
        <f t="shared" si="46"/>
        <v>0</v>
      </c>
      <c r="G222" s="67">
        <f t="shared" si="47"/>
        <v>0</v>
      </c>
      <c r="H222" s="67">
        <f t="shared" si="48"/>
        <v>0</v>
      </c>
      <c r="I222" s="67">
        <f t="shared" si="49"/>
        <v>0</v>
      </c>
      <c r="J222" s="67">
        <f t="shared" si="50"/>
        <v>0</v>
      </c>
      <c r="K222" s="67">
        <f t="shared" ca="1" si="51"/>
        <v>6.2839358801876849E-3</v>
      </c>
      <c r="L222" s="67">
        <f t="shared" ca="1" si="52"/>
        <v>3.9487850146310178E-5</v>
      </c>
      <c r="M222" s="67">
        <f t="shared" ca="1" si="43"/>
        <v>3.8681158376077863E-4</v>
      </c>
      <c r="N222" s="67">
        <f t="shared" ca="1" si="44"/>
        <v>7.8167496617761155E-5</v>
      </c>
      <c r="O222" s="67">
        <f t="shared" ca="1" si="45"/>
        <v>6.2922062353142308E-2</v>
      </c>
      <c r="P222" s="27">
        <f t="shared" ca="1" si="53"/>
        <v>-6.2839358801876849E-3</v>
      </c>
    </row>
    <row r="223" spans="4:16" x14ac:dyDescent="0.2">
      <c r="D223" s="66">
        <f t="shared" si="42"/>
        <v>0</v>
      </c>
      <c r="E223" s="66">
        <f t="shared" si="42"/>
        <v>0</v>
      </c>
      <c r="F223" s="67">
        <f t="shared" si="46"/>
        <v>0</v>
      </c>
      <c r="G223" s="67">
        <f t="shared" si="47"/>
        <v>0</v>
      </c>
      <c r="H223" s="67">
        <f t="shared" si="48"/>
        <v>0</v>
      </c>
      <c r="I223" s="67">
        <f t="shared" si="49"/>
        <v>0</v>
      </c>
      <c r="J223" s="67">
        <f t="shared" si="50"/>
        <v>0</v>
      </c>
      <c r="K223" s="67">
        <f t="shared" ca="1" si="51"/>
        <v>6.2839358801876849E-3</v>
      </c>
      <c r="L223" s="67">
        <f t="shared" ca="1" si="52"/>
        <v>3.9487850146310178E-5</v>
      </c>
      <c r="M223" s="67">
        <f t="shared" ca="1" si="43"/>
        <v>3.8681158376077863E-4</v>
      </c>
      <c r="N223" s="67">
        <f t="shared" ca="1" si="44"/>
        <v>7.8167496617761155E-5</v>
      </c>
      <c r="O223" s="67">
        <f t="shared" ca="1" si="45"/>
        <v>6.2922062353142308E-2</v>
      </c>
      <c r="P223" s="27">
        <f t="shared" ca="1" si="53"/>
        <v>-6.2839358801876849E-3</v>
      </c>
    </row>
    <row r="224" spans="4:16" x14ac:dyDescent="0.2">
      <c r="D224" s="66">
        <f t="shared" si="42"/>
        <v>0</v>
      </c>
      <c r="E224" s="66">
        <f t="shared" si="42"/>
        <v>0</v>
      </c>
      <c r="F224" s="67">
        <f t="shared" si="46"/>
        <v>0</v>
      </c>
      <c r="G224" s="67">
        <f t="shared" si="47"/>
        <v>0</v>
      </c>
      <c r="H224" s="67">
        <f t="shared" si="48"/>
        <v>0</v>
      </c>
      <c r="I224" s="67">
        <f t="shared" si="49"/>
        <v>0</v>
      </c>
      <c r="J224" s="67">
        <f t="shared" si="50"/>
        <v>0</v>
      </c>
      <c r="K224" s="67">
        <f t="shared" ca="1" si="51"/>
        <v>6.2839358801876849E-3</v>
      </c>
      <c r="L224" s="67">
        <f t="shared" ca="1" si="52"/>
        <v>3.9487850146310178E-5</v>
      </c>
      <c r="M224" s="67">
        <f t="shared" ca="1" si="43"/>
        <v>3.8681158376077863E-4</v>
      </c>
      <c r="N224" s="67">
        <f t="shared" ca="1" si="44"/>
        <v>7.8167496617761155E-5</v>
      </c>
      <c r="O224" s="67">
        <f t="shared" ca="1" si="45"/>
        <v>6.2922062353142308E-2</v>
      </c>
      <c r="P224" s="27">
        <f t="shared" ca="1" si="53"/>
        <v>-6.2839358801876849E-3</v>
      </c>
    </row>
    <row r="225" spans="4:16" x14ac:dyDescent="0.2">
      <c r="D225" s="66">
        <f t="shared" si="42"/>
        <v>0</v>
      </c>
      <c r="E225" s="66">
        <f t="shared" si="42"/>
        <v>0</v>
      </c>
      <c r="F225" s="67">
        <f t="shared" si="46"/>
        <v>0</v>
      </c>
      <c r="G225" s="67">
        <f t="shared" si="47"/>
        <v>0</v>
      </c>
      <c r="H225" s="67">
        <f t="shared" si="48"/>
        <v>0</v>
      </c>
      <c r="I225" s="67">
        <f t="shared" si="49"/>
        <v>0</v>
      </c>
      <c r="J225" s="67">
        <f t="shared" si="50"/>
        <v>0</v>
      </c>
      <c r="K225" s="67">
        <f t="shared" ca="1" si="51"/>
        <v>6.2839358801876849E-3</v>
      </c>
      <c r="L225" s="67">
        <f t="shared" ca="1" si="52"/>
        <v>3.9487850146310178E-5</v>
      </c>
      <c r="M225" s="67">
        <f t="shared" ca="1" si="43"/>
        <v>3.8681158376077863E-4</v>
      </c>
      <c r="N225" s="67">
        <f t="shared" ca="1" si="44"/>
        <v>7.8167496617761155E-5</v>
      </c>
      <c r="O225" s="67">
        <f t="shared" ca="1" si="45"/>
        <v>6.2922062353142308E-2</v>
      </c>
      <c r="P225" s="27">
        <f t="shared" ca="1" si="53"/>
        <v>-6.2839358801876849E-3</v>
      </c>
    </row>
    <row r="226" spans="4:16" x14ac:dyDescent="0.2">
      <c r="D226" s="66">
        <f t="shared" si="42"/>
        <v>0</v>
      </c>
      <c r="E226" s="66">
        <f t="shared" si="42"/>
        <v>0</v>
      </c>
      <c r="F226" s="67">
        <f t="shared" si="46"/>
        <v>0</v>
      </c>
      <c r="G226" s="67">
        <f t="shared" si="47"/>
        <v>0</v>
      </c>
      <c r="H226" s="67">
        <f t="shared" si="48"/>
        <v>0</v>
      </c>
      <c r="I226" s="67">
        <f t="shared" si="49"/>
        <v>0</v>
      </c>
      <c r="J226" s="67">
        <f t="shared" si="50"/>
        <v>0</v>
      </c>
      <c r="K226" s="67">
        <f t="shared" ca="1" si="51"/>
        <v>6.2839358801876849E-3</v>
      </c>
      <c r="L226" s="67">
        <f t="shared" ca="1" si="52"/>
        <v>3.9487850146310178E-5</v>
      </c>
      <c r="M226" s="67">
        <f t="shared" ca="1" si="43"/>
        <v>3.8681158376077863E-4</v>
      </c>
      <c r="N226" s="67">
        <f t="shared" ca="1" si="44"/>
        <v>7.8167496617761155E-5</v>
      </c>
      <c r="O226" s="67">
        <f t="shared" ca="1" si="45"/>
        <v>6.2922062353142308E-2</v>
      </c>
      <c r="P226" s="27">
        <f t="shared" ca="1" si="53"/>
        <v>-6.2839358801876849E-3</v>
      </c>
    </row>
    <row r="227" spans="4:16" x14ac:dyDescent="0.2">
      <c r="D227" s="66">
        <f t="shared" si="42"/>
        <v>0</v>
      </c>
      <c r="E227" s="66">
        <f t="shared" si="42"/>
        <v>0</v>
      </c>
      <c r="F227" s="67">
        <f t="shared" si="46"/>
        <v>0</v>
      </c>
      <c r="G227" s="67">
        <f t="shared" si="47"/>
        <v>0</v>
      </c>
      <c r="H227" s="67">
        <f t="shared" si="48"/>
        <v>0</v>
      </c>
      <c r="I227" s="67">
        <f t="shared" si="49"/>
        <v>0</v>
      </c>
      <c r="J227" s="67">
        <f t="shared" si="50"/>
        <v>0</v>
      </c>
      <c r="K227" s="67">
        <f t="shared" ca="1" si="51"/>
        <v>6.2839358801876849E-3</v>
      </c>
      <c r="L227" s="67">
        <f t="shared" ca="1" si="52"/>
        <v>3.9487850146310178E-5</v>
      </c>
      <c r="M227" s="67">
        <f t="shared" ca="1" si="43"/>
        <v>3.8681158376077863E-4</v>
      </c>
      <c r="N227" s="67">
        <f t="shared" ca="1" si="44"/>
        <v>7.8167496617761155E-5</v>
      </c>
      <c r="O227" s="67">
        <f t="shared" ca="1" si="45"/>
        <v>6.2922062353142308E-2</v>
      </c>
      <c r="P227" s="27">
        <f t="shared" ca="1" si="53"/>
        <v>-6.2839358801876849E-3</v>
      </c>
    </row>
    <row r="228" spans="4:16" x14ac:dyDescent="0.2">
      <c r="D228" s="66">
        <f t="shared" si="42"/>
        <v>0</v>
      </c>
      <c r="E228" s="66">
        <f t="shared" si="42"/>
        <v>0</v>
      </c>
      <c r="F228" s="67">
        <f t="shared" si="46"/>
        <v>0</v>
      </c>
      <c r="G228" s="67">
        <f t="shared" si="47"/>
        <v>0</v>
      </c>
      <c r="H228" s="67">
        <f t="shared" si="48"/>
        <v>0</v>
      </c>
      <c r="I228" s="67">
        <f t="shared" si="49"/>
        <v>0</v>
      </c>
      <c r="J228" s="67">
        <f t="shared" si="50"/>
        <v>0</v>
      </c>
      <c r="K228" s="67">
        <f t="shared" ca="1" si="51"/>
        <v>6.2839358801876849E-3</v>
      </c>
      <c r="L228" s="67">
        <f t="shared" ca="1" si="52"/>
        <v>3.9487850146310178E-5</v>
      </c>
      <c r="M228" s="67">
        <f t="shared" ca="1" si="43"/>
        <v>3.8681158376077863E-4</v>
      </c>
      <c r="N228" s="67">
        <f t="shared" ca="1" si="44"/>
        <v>7.8167496617761155E-5</v>
      </c>
      <c r="O228" s="67">
        <f t="shared" ca="1" si="45"/>
        <v>6.2922062353142308E-2</v>
      </c>
      <c r="P228" s="27">
        <f t="shared" ca="1" si="53"/>
        <v>-6.2839358801876849E-3</v>
      </c>
    </row>
    <row r="229" spans="4:16" x14ac:dyDescent="0.2">
      <c r="D229" s="66">
        <f t="shared" si="42"/>
        <v>0</v>
      </c>
      <c r="E229" s="66">
        <f t="shared" si="42"/>
        <v>0</v>
      </c>
      <c r="F229" s="67">
        <f t="shared" si="46"/>
        <v>0</v>
      </c>
      <c r="G229" s="67">
        <f t="shared" si="47"/>
        <v>0</v>
      </c>
      <c r="H229" s="67">
        <f t="shared" si="48"/>
        <v>0</v>
      </c>
      <c r="I229" s="67">
        <f t="shared" si="49"/>
        <v>0</v>
      </c>
      <c r="J229" s="67">
        <f t="shared" si="50"/>
        <v>0</v>
      </c>
      <c r="K229" s="67">
        <f t="shared" ca="1" si="51"/>
        <v>6.2839358801876849E-3</v>
      </c>
      <c r="L229" s="67">
        <f t="shared" ca="1" si="52"/>
        <v>3.9487850146310178E-5</v>
      </c>
      <c r="M229" s="67">
        <f t="shared" ca="1" si="43"/>
        <v>3.8681158376077863E-4</v>
      </c>
      <c r="N229" s="67">
        <f t="shared" ca="1" si="44"/>
        <v>7.8167496617761155E-5</v>
      </c>
      <c r="O229" s="67">
        <f t="shared" ca="1" si="45"/>
        <v>6.2922062353142308E-2</v>
      </c>
      <c r="P229" s="27">
        <f t="shared" ca="1" si="53"/>
        <v>-6.2839358801876849E-3</v>
      </c>
    </row>
    <row r="230" spans="4:16" x14ac:dyDescent="0.2">
      <c r="D230" s="66">
        <f t="shared" si="42"/>
        <v>0</v>
      </c>
      <c r="E230" s="66">
        <f t="shared" si="42"/>
        <v>0</v>
      </c>
      <c r="F230" s="67">
        <f t="shared" si="46"/>
        <v>0</v>
      </c>
      <c r="G230" s="67">
        <f t="shared" si="47"/>
        <v>0</v>
      </c>
      <c r="H230" s="67">
        <f t="shared" si="48"/>
        <v>0</v>
      </c>
      <c r="I230" s="67">
        <f t="shared" si="49"/>
        <v>0</v>
      </c>
      <c r="J230" s="67">
        <f t="shared" si="50"/>
        <v>0</v>
      </c>
      <c r="K230" s="67">
        <f t="shared" ca="1" si="51"/>
        <v>6.2839358801876849E-3</v>
      </c>
      <c r="L230" s="67">
        <f t="shared" ca="1" si="52"/>
        <v>3.9487850146310178E-5</v>
      </c>
      <c r="M230" s="67">
        <f t="shared" ca="1" si="43"/>
        <v>3.8681158376077863E-4</v>
      </c>
      <c r="N230" s="67">
        <f t="shared" ca="1" si="44"/>
        <v>7.8167496617761155E-5</v>
      </c>
      <c r="O230" s="67">
        <f t="shared" ca="1" si="45"/>
        <v>6.2922062353142308E-2</v>
      </c>
      <c r="P230" s="27">
        <f t="shared" ca="1" si="53"/>
        <v>-6.2839358801876849E-3</v>
      </c>
    </row>
    <row r="231" spans="4:16" x14ac:dyDescent="0.2">
      <c r="D231" s="66">
        <f t="shared" si="42"/>
        <v>0</v>
      </c>
      <c r="E231" s="66">
        <f t="shared" si="42"/>
        <v>0</v>
      </c>
      <c r="F231" s="67">
        <f t="shared" si="46"/>
        <v>0</v>
      </c>
      <c r="G231" s="67">
        <f t="shared" si="47"/>
        <v>0</v>
      </c>
      <c r="H231" s="67">
        <f t="shared" si="48"/>
        <v>0</v>
      </c>
      <c r="I231" s="67">
        <f t="shared" si="49"/>
        <v>0</v>
      </c>
      <c r="J231" s="67">
        <f t="shared" si="50"/>
        <v>0</v>
      </c>
      <c r="K231" s="67">
        <f t="shared" ca="1" si="51"/>
        <v>6.2839358801876849E-3</v>
      </c>
      <c r="L231" s="67">
        <f t="shared" ca="1" si="52"/>
        <v>3.9487850146310178E-5</v>
      </c>
      <c r="M231" s="67">
        <f t="shared" ca="1" si="43"/>
        <v>3.8681158376077863E-4</v>
      </c>
      <c r="N231" s="67">
        <f t="shared" ca="1" si="44"/>
        <v>7.8167496617761155E-5</v>
      </c>
      <c r="O231" s="67">
        <f t="shared" ca="1" si="45"/>
        <v>6.2922062353142308E-2</v>
      </c>
      <c r="P231" s="27">
        <f t="shared" ca="1" si="53"/>
        <v>-6.2839358801876849E-3</v>
      </c>
    </row>
    <row r="232" spans="4:16" x14ac:dyDescent="0.2">
      <c r="D232" s="66">
        <f t="shared" si="42"/>
        <v>0</v>
      </c>
      <c r="E232" s="66">
        <f t="shared" si="42"/>
        <v>0</v>
      </c>
      <c r="F232" s="67">
        <f t="shared" si="46"/>
        <v>0</v>
      </c>
      <c r="G232" s="67">
        <f t="shared" si="47"/>
        <v>0</v>
      </c>
      <c r="H232" s="67">
        <f t="shared" si="48"/>
        <v>0</v>
      </c>
      <c r="I232" s="67">
        <f t="shared" si="49"/>
        <v>0</v>
      </c>
      <c r="J232" s="67">
        <f t="shared" si="50"/>
        <v>0</v>
      </c>
      <c r="K232" s="67">
        <f t="shared" ca="1" si="51"/>
        <v>6.2839358801876849E-3</v>
      </c>
      <c r="L232" s="67">
        <f t="shared" ca="1" si="52"/>
        <v>3.9487850146310178E-5</v>
      </c>
      <c r="M232" s="67">
        <f t="shared" ca="1" si="43"/>
        <v>3.8681158376077863E-4</v>
      </c>
      <c r="N232" s="67">
        <f t="shared" ca="1" si="44"/>
        <v>7.8167496617761155E-5</v>
      </c>
      <c r="O232" s="67">
        <f t="shared" ca="1" si="45"/>
        <v>6.2922062353142308E-2</v>
      </c>
      <c r="P232" s="27">
        <f t="shared" ca="1" si="53"/>
        <v>-6.2839358801876849E-3</v>
      </c>
    </row>
    <row r="233" spans="4:16" x14ac:dyDescent="0.2">
      <c r="D233" s="66">
        <f t="shared" si="42"/>
        <v>0</v>
      </c>
      <c r="E233" s="66">
        <f t="shared" si="42"/>
        <v>0</v>
      </c>
      <c r="F233" s="67">
        <f t="shared" si="46"/>
        <v>0</v>
      </c>
      <c r="G233" s="67">
        <f t="shared" si="47"/>
        <v>0</v>
      </c>
      <c r="H233" s="67">
        <f t="shared" si="48"/>
        <v>0</v>
      </c>
      <c r="I233" s="67">
        <f t="shared" si="49"/>
        <v>0</v>
      </c>
      <c r="J233" s="67">
        <f t="shared" si="50"/>
        <v>0</v>
      </c>
      <c r="K233" s="67">
        <f t="shared" ca="1" si="51"/>
        <v>6.2839358801876849E-3</v>
      </c>
      <c r="L233" s="67">
        <f t="shared" ca="1" si="52"/>
        <v>3.9487850146310178E-5</v>
      </c>
      <c r="M233" s="67">
        <f t="shared" ca="1" si="43"/>
        <v>3.8681158376077863E-4</v>
      </c>
      <c r="N233" s="67">
        <f t="shared" ca="1" si="44"/>
        <v>7.8167496617761155E-5</v>
      </c>
      <c r="O233" s="67">
        <f t="shared" ca="1" si="45"/>
        <v>6.2922062353142308E-2</v>
      </c>
      <c r="P233" s="27">
        <f t="shared" ca="1" si="53"/>
        <v>-6.2839358801876849E-3</v>
      </c>
    </row>
    <row r="234" spans="4:16" x14ac:dyDescent="0.2">
      <c r="D234" s="66">
        <f t="shared" si="42"/>
        <v>0</v>
      </c>
      <c r="E234" s="66">
        <f t="shared" si="42"/>
        <v>0</v>
      </c>
      <c r="F234" s="67">
        <f t="shared" si="46"/>
        <v>0</v>
      </c>
      <c r="G234" s="67">
        <f t="shared" si="47"/>
        <v>0</v>
      </c>
      <c r="H234" s="67">
        <f t="shared" si="48"/>
        <v>0</v>
      </c>
      <c r="I234" s="67">
        <f t="shared" si="49"/>
        <v>0</v>
      </c>
      <c r="J234" s="67">
        <f t="shared" si="50"/>
        <v>0</v>
      </c>
      <c r="K234" s="67">
        <f t="shared" ca="1" si="51"/>
        <v>6.2839358801876849E-3</v>
      </c>
      <c r="L234" s="67">
        <f t="shared" ca="1" si="52"/>
        <v>3.9487850146310178E-5</v>
      </c>
      <c r="M234" s="67">
        <f t="shared" ca="1" si="43"/>
        <v>3.8681158376077863E-4</v>
      </c>
      <c r="N234" s="67">
        <f t="shared" ca="1" si="44"/>
        <v>7.8167496617761155E-5</v>
      </c>
      <c r="O234" s="67">
        <f t="shared" ca="1" si="45"/>
        <v>6.2922062353142308E-2</v>
      </c>
      <c r="P234" s="27">
        <f t="shared" ca="1" si="53"/>
        <v>-6.2839358801876849E-3</v>
      </c>
    </row>
    <row r="235" spans="4:16" x14ac:dyDescent="0.2">
      <c r="D235" s="66">
        <f t="shared" si="42"/>
        <v>0</v>
      </c>
      <c r="E235" s="66">
        <f t="shared" si="42"/>
        <v>0</v>
      </c>
      <c r="F235" s="67">
        <f t="shared" si="46"/>
        <v>0</v>
      </c>
      <c r="G235" s="67">
        <f t="shared" si="47"/>
        <v>0</v>
      </c>
      <c r="H235" s="67">
        <f t="shared" si="48"/>
        <v>0</v>
      </c>
      <c r="I235" s="67">
        <f t="shared" si="49"/>
        <v>0</v>
      </c>
      <c r="J235" s="67">
        <f t="shared" si="50"/>
        <v>0</v>
      </c>
      <c r="K235" s="67">
        <f t="shared" ca="1" si="51"/>
        <v>6.2839358801876849E-3</v>
      </c>
      <c r="L235" s="67">
        <f t="shared" ca="1" si="52"/>
        <v>3.9487850146310178E-5</v>
      </c>
      <c r="M235" s="67">
        <f t="shared" ca="1" si="43"/>
        <v>3.8681158376077863E-4</v>
      </c>
      <c r="N235" s="67">
        <f t="shared" ca="1" si="44"/>
        <v>7.8167496617761155E-5</v>
      </c>
      <c r="O235" s="67">
        <f t="shared" ca="1" si="45"/>
        <v>6.2922062353142308E-2</v>
      </c>
      <c r="P235" s="27">
        <f t="shared" ca="1" si="53"/>
        <v>-6.2839358801876849E-3</v>
      </c>
    </row>
    <row r="236" spans="4:16" x14ac:dyDescent="0.2">
      <c r="D236" s="66">
        <f t="shared" si="42"/>
        <v>0</v>
      </c>
      <c r="E236" s="66">
        <f t="shared" si="42"/>
        <v>0</v>
      </c>
      <c r="F236" s="67">
        <f t="shared" si="46"/>
        <v>0</v>
      </c>
      <c r="G236" s="67">
        <f t="shared" si="47"/>
        <v>0</v>
      </c>
      <c r="H236" s="67">
        <f t="shared" si="48"/>
        <v>0</v>
      </c>
      <c r="I236" s="67">
        <f t="shared" si="49"/>
        <v>0</v>
      </c>
      <c r="J236" s="67">
        <f t="shared" si="50"/>
        <v>0</v>
      </c>
      <c r="K236" s="67">
        <f t="shared" ca="1" si="51"/>
        <v>6.2839358801876849E-3</v>
      </c>
      <c r="L236" s="67">
        <f t="shared" ca="1" si="52"/>
        <v>3.9487850146310178E-5</v>
      </c>
      <c r="M236" s="67">
        <f t="shared" ca="1" si="43"/>
        <v>3.8681158376077863E-4</v>
      </c>
      <c r="N236" s="67">
        <f t="shared" ca="1" si="44"/>
        <v>7.8167496617761155E-5</v>
      </c>
      <c r="O236" s="67">
        <f t="shared" ca="1" si="45"/>
        <v>6.2922062353142308E-2</v>
      </c>
      <c r="P236" s="27">
        <f t="shared" ca="1" si="53"/>
        <v>-6.2839358801876849E-3</v>
      </c>
    </row>
    <row r="237" spans="4:16" x14ac:dyDescent="0.2">
      <c r="D237" s="66">
        <f t="shared" si="42"/>
        <v>0</v>
      </c>
      <c r="E237" s="66">
        <f t="shared" si="42"/>
        <v>0</v>
      </c>
      <c r="F237" s="67">
        <f t="shared" si="46"/>
        <v>0</v>
      </c>
      <c r="G237" s="67">
        <f t="shared" si="47"/>
        <v>0</v>
      </c>
      <c r="H237" s="67">
        <f t="shared" si="48"/>
        <v>0</v>
      </c>
      <c r="I237" s="67">
        <f t="shared" si="49"/>
        <v>0</v>
      </c>
      <c r="J237" s="67">
        <f t="shared" si="50"/>
        <v>0</v>
      </c>
      <c r="K237" s="67">
        <f t="shared" ca="1" si="51"/>
        <v>6.2839358801876849E-3</v>
      </c>
      <c r="L237" s="67">
        <f t="shared" ca="1" si="52"/>
        <v>3.9487850146310178E-5</v>
      </c>
      <c r="M237" s="67">
        <f t="shared" ca="1" si="43"/>
        <v>3.8681158376077863E-4</v>
      </c>
      <c r="N237" s="67">
        <f t="shared" ca="1" si="44"/>
        <v>7.8167496617761155E-5</v>
      </c>
      <c r="O237" s="67">
        <f t="shared" ca="1" si="45"/>
        <v>6.2922062353142308E-2</v>
      </c>
      <c r="P237" s="27">
        <f t="shared" ca="1" si="53"/>
        <v>-6.2839358801876849E-3</v>
      </c>
    </row>
    <row r="238" spans="4:16" x14ac:dyDescent="0.2">
      <c r="D238" s="66">
        <f t="shared" si="42"/>
        <v>0</v>
      </c>
      <c r="E238" s="66">
        <f t="shared" si="42"/>
        <v>0</v>
      </c>
      <c r="F238" s="67">
        <f t="shared" si="46"/>
        <v>0</v>
      </c>
      <c r="G238" s="67">
        <f t="shared" si="47"/>
        <v>0</v>
      </c>
      <c r="H238" s="67">
        <f t="shared" si="48"/>
        <v>0</v>
      </c>
      <c r="I238" s="67">
        <f t="shared" si="49"/>
        <v>0</v>
      </c>
      <c r="J238" s="67">
        <f t="shared" si="50"/>
        <v>0</v>
      </c>
      <c r="K238" s="67">
        <f t="shared" ca="1" si="51"/>
        <v>6.2839358801876849E-3</v>
      </c>
      <c r="L238" s="67">
        <f t="shared" ca="1" si="52"/>
        <v>3.9487850146310178E-5</v>
      </c>
      <c r="M238" s="67">
        <f t="shared" ca="1" si="43"/>
        <v>3.8681158376077863E-4</v>
      </c>
      <c r="N238" s="67">
        <f t="shared" ca="1" si="44"/>
        <v>7.8167496617761155E-5</v>
      </c>
      <c r="O238" s="67">
        <f t="shared" ca="1" si="45"/>
        <v>6.2922062353142308E-2</v>
      </c>
      <c r="P238" s="27">
        <f t="shared" ca="1" si="53"/>
        <v>-6.2839358801876849E-3</v>
      </c>
    </row>
    <row r="239" spans="4:16" x14ac:dyDescent="0.2">
      <c r="D239" s="66">
        <f t="shared" si="42"/>
        <v>0</v>
      </c>
      <c r="E239" s="66">
        <f t="shared" si="42"/>
        <v>0</v>
      </c>
      <c r="F239" s="67">
        <f t="shared" si="46"/>
        <v>0</v>
      </c>
      <c r="G239" s="67">
        <f t="shared" si="47"/>
        <v>0</v>
      </c>
      <c r="H239" s="67">
        <f t="shared" si="48"/>
        <v>0</v>
      </c>
      <c r="I239" s="67">
        <f t="shared" si="49"/>
        <v>0</v>
      </c>
      <c r="J239" s="67">
        <f t="shared" si="50"/>
        <v>0</v>
      </c>
      <c r="K239" s="67">
        <f t="shared" ca="1" si="51"/>
        <v>6.2839358801876849E-3</v>
      </c>
      <c r="L239" s="67">
        <f t="shared" ca="1" si="52"/>
        <v>3.9487850146310178E-5</v>
      </c>
      <c r="M239" s="67">
        <f t="shared" ca="1" si="43"/>
        <v>3.8681158376077863E-4</v>
      </c>
      <c r="N239" s="67">
        <f t="shared" ca="1" si="44"/>
        <v>7.8167496617761155E-5</v>
      </c>
      <c r="O239" s="67">
        <f t="shared" ca="1" si="45"/>
        <v>6.2922062353142308E-2</v>
      </c>
      <c r="P239" s="27">
        <f t="shared" ca="1" si="53"/>
        <v>-6.2839358801876849E-3</v>
      </c>
    </row>
    <row r="240" spans="4:16" x14ac:dyDescent="0.2">
      <c r="D240" s="66">
        <f t="shared" si="42"/>
        <v>0</v>
      </c>
      <c r="E240" s="66">
        <f t="shared" si="42"/>
        <v>0</v>
      </c>
      <c r="F240" s="67">
        <f t="shared" si="46"/>
        <v>0</v>
      </c>
      <c r="G240" s="67">
        <f t="shared" si="47"/>
        <v>0</v>
      </c>
      <c r="H240" s="67">
        <f t="shared" si="48"/>
        <v>0</v>
      </c>
      <c r="I240" s="67">
        <f t="shared" si="49"/>
        <v>0</v>
      </c>
      <c r="J240" s="67">
        <f t="shared" si="50"/>
        <v>0</v>
      </c>
      <c r="K240" s="67">
        <f t="shared" ca="1" si="51"/>
        <v>6.2839358801876849E-3</v>
      </c>
      <c r="L240" s="67">
        <f t="shared" ca="1" si="52"/>
        <v>3.9487850146310178E-5</v>
      </c>
      <c r="M240" s="67">
        <f t="shared" ca="1" si="43"/>
        <v>3.8681158376077863E-4</v>
      </c>
      <c r="N240" s="67">
        <f t="shared" ca="1" si="44"/>
        <v>7.8167496617761155E-5</v>
      </c>
      <c r="O240" s="67">
        <f t="shared" ca="1" si="45"/>
        <v>6.2922062353142308E-2</v>
      </c>
      <c r="P240" s="27">
        <f t="shared" ca="1" si="53"/>
        <v>-6.2839358801876849E-3</v>
      </c>
    </row>
    <row r="241" spans="4:16" x14ac:dyDescent="0.2">
      <c r="D241" s="66">
        <f t="shared" si="42"/>
        <v>0</v>
      </c>
      <c r="E241" s="66">
        <f t="shared" si="42"/>
        <v>0</v>
      </c>
      <c r="F241" s="67">
        <f t="shared" si="46"/>
        <v>0</v>
      </c>
      <c r="G241" s="67">
        <f t="shared" si="47"/>
        <v>0</v>
      </c>
      <c r="H241" s="67">
        <f t="shared" si="48"/>
        <v>0</v>
      </c>
      <c r="I241" s="67">
        <f t="shared" si="49"/>
        <v>0</v>
      </c>
      <c r="J241" s="67">
        <f t="shared" si="50"/>
        <v>0</v>
      </c>
      <c r="K241" s="67">
        <f t="shared" ca="1" si="51"/>
        <v>6.2839358801876849E-3</v>
      </c>
      <c r="L241" s="67">
        <f t="shared" ca="1" si="52"/>
        <v>3.9487850146310178E-5</v>
      </c>
      <c r="M241" s="67">
        <f t="shared" ca="1" si="43"/>
        <v>3.8681158376077863E-4</v>
      </c>
      <c r="N241" s="67">
        <f t="shared" ca="1" si="44"/>
        <v>7.8167496617761155E-5</v>
      </c>
      <c r="O241" s="67">
        <f t="shared" ca="1" si="45"/>
        <v>6.2922062353142308E-2</v>
      </c>
      <c r="P241" s="27">
        <f t="shared" ca="1" si="53"/>
        <v>-6.2839358801876849E-3</v>
      </c>
    </row>
    <row r="242" spans="4:16" x14ac:dyDescent="0.2">
      <c r="D242" s="66">
        <f t="shared" si="42"/>
        <v>0</v>
      </c>
      <c r="E242" s="66">
        <f t="shared" si="42"/>
        <v>0</v>
      </c>
      <c r="F242" s="67">
        <f t="shared" si="46"/>
        <v>0</v>
      </c>
      <c r="G242" s="67">
        <f t="shared" si="47"/>
        <v>0</v>
      </c>
      <c r="H242" s="67">
        <f t="shared" si="48"/>
        <v>0</v>
      </c>
      <c r="I242" s="67">
        <f t="shared" si="49"/>
        <v>0</v>
      </c>
      <c r="J242" s="67">
        <f t="shared" si="50"/>
        <v>0</v>
      </c>
      <c r="K242" s="67">
        <f t="shared" ca="1" si="51"/>
        <v>6.2839358801876849E-3</v>
      </c>
      <c r="L242" s="67">
        <f t="shared" ca="1" si="52"/>
        <v>3.9487850146310178E-5</v>
      </c>
      <c r="M242" s="67">
        <f t="shared" ca="1" si="43"/>
        <v>3.8681158376077863E-4</v>
      </c>
      <c r="N242" s="67">
        <f t="shared" ca="1" si="44"/>
        <v>7.8167496617761155E-5</v>
      </c>
      <c r="O242" s="67">
        <f t="shared" ca="1" si="45"/>
        <v>6.2922062353142308E-2</v>
      </c>
      <c r="P242" s="27">
        <f t="shared" ca="1" si="53"/>
        <v>-6.2839358801876849E-3</v>
      </c>
    </row>
    <row r="243" spans="4:16" x14ac:dyDescent="0.2">
      <c r="D243" s="66">
        <f t="shared" si="42"/>
        <v>0</v>
      </c>
      <c r="E243" s="66">
        <f t="shared" si="42"/>
        <v>0</v>
      </c>
      <c r="F243" s="67">
        <f t="shared" si="46"/>
        <v>0</v>
      </c>
      <c r="G243" s="67">
        <f t="shared" si="47"/>
        <v>0</v>
      </c>
      <c r="H243" s="67">
        <f t="shared" si="48"/>
        <v>0</v>
      </c>
      <c r="I243" s="67">
        <f t="shared" si="49"/>
        <v>0</v>
      </c>
      <c r="J243" s="67">
        <f t="shared" si="50"/>
        <v>0</v>
      </c>
      <c r="K243" s="67">
        <f t="shared" ca="1" si="51"/>
        <v>6.2839358801876849E-3</v>
      </c>
      <c r="L243" s="67">
        <f t="shared" ca="1" si="52"/>
        <v>3.9487850146310178E-5</v>
      </c>
      <c r="M243" s="67">
        <f t="shared" ca="1" si="43"/>
        <v>3.8681158376077863E-4</v>
      </c>
      <c r="N243" s="67">
        <f t="shared" ca="1" si="44"/>
        <v>7.8167496617761155E-5</v>
      </c>
      <c r="O243" s="67">
        <f t="shared" ca="1" si="45"/>
        <v>6.2922062353142308E-2</v>
      </c>
      <c r="P243" s="27">
        <f t="shared" ca="1" si="53"/>
        <v>-6.2839358801876849E-3</v>
      </c>
    </row>
    <row r="244" spans="4:16" x14ac:dyDescent="0.2">
      <c r="D244" s="66">
        <f t="shared" si="42"/>
        <v>0</v>
      </c>
      <c r="E244" s="66">
        <f t="shared" si="42"/>
        <v>0</v>
      </c>
      <c r="F244" s="67">
        <f t="shared" si="46"/>
        <v>0</v>
      </c>
      <c r="G244" s="67">
        <f t="shared" si="47"/>
        <v>0</v>
      </c>
      <c r="H244" s="67">
        <f t="shared" si="48"/>
        <v>0</v>
      </c>
      <c r="I244" s="67">
        <f t="shared" si="49"/>
        <v>0</v>
      </c>
      <c r="J244" s="67">
        <f t="shared" si="50"/>
        <v>0</v>
      </c>
      <c r="K244" s="67">
        <f t="shared" ca="1" si="51"/>
        <v>6.2839358801876849E-3</v>
      </c>
      <c r="L244" s="67">
        <f t="shared" ca="1" si="52"/>
        <v>3.9487850146310178E-5</v>
      </c>
      <c r="M244" s="67">
        <f t="shared" ca="1" si="43"/>
        <v>3.8681158376077863E-4</v>
      </c>
      <c r="N244" s="67">
        <f t="shared" ca="1" si="44"/>
        <v>7.8167496617761155E-5</v>
      </c>
      <c r="O244" s="67">
        <f t="shared" ca="1" si="45"/>
        <v>6.2922062353142308E-2</v>
      </c>
      <c r="P244" s="27">
        <f t="shared" ca="1" si="53"/>
        <v>-6.2839358801876849E-3</v>
      </c>
    </row>
    <row r="245" spans="4:16" x14ac:dyDescent="0.2">
      <c r="D245" s="66">
        <f t="shared" si="42"/>
        <v>0</v>
      </c>
      <c r="E245" s="66">
        <f t="shared" si="42"/>
        <v>0</v>
      </c>
      <c r="F245" s="67">
        <f t="shared" si="46"/>
        <v>0</v>
      </c>
      <c r="G245" s="67">
        <f t="shared" si="47"/>
        <v>0</v>
      </c>
      <c r="H245" s="67">
        <f t="shared" si="48"/>
        <v>0</v>
      </c>
      <c r="I245" s="67">
        <f t="shared" si="49"/>
        <v>0</v>
      </c>
      <c r="J245" s="67">
        <f t="shared" si="50"/>
        <v>0</v>
      </c>
      <c r="K245" s="67">
        <f t="shared" ca="1" si="51"/>
        <v>6.2839358801876849E-3</v>
      </c>
      <c r="L245" s="67">
        <f t="shared" ca="1" si="52"/>
        <v>3.9487850146310178E-5</v>
      </c>
      <c r="M245" s="67">
        <f t="shared" ca="1" si="43"/>
        <v>3.8681158376077863E-4</v>
      </c>
      <c r="N245" s="67">
        <f t="shared" ca="1" si="44"/>
        <v>7.8167496617761155E-5</v>
      </c>
      <c r="O245" s="67">
        <f t="shared" ca="1" si="45"/>
        <v>6.2922062353142308E-2</v>
      </c>
      <c r="P245" s="27">
        <f t="shared" ca="1" si="53"/>
        <v>-6.2839358801876849E-3</v>
      </c>
    </row>
    <row r="246" spans="4:16" x14ac:dyDescent="0.2">
      <c r="D246" s="66">
        <f t="shared" si="42"/>
        <v>0</v>
      </c>
      <c r="E246" s="66">
        <f t="shared" si="42"/>
        <v>0</v>
      </c>
      <c r="F246" s="67">
        <f t="shared" si="46"/>
        <v>0</v>
      </c>
      <c r="G246" s="67">
        <f t="shared" si="47"/>
        <v>0</v>
      </c>
      <c r="H246" s="67">
        <f t="shared" si="48"/>
        <v>0</v>
      </c>
      <c r="I246" s="67">
        <f t="shared" si="49"/>
        <v>0</v>
      </c>
      <c r="J246" s="67">
        <f t="shared" si="50"/>
        <v>0</v>
      </c>
      <c r="K246" s="67">
        <f t="shared" ca="1" si="51"/>
        <v>6.2839358801876849E-3</v>
      </c>
      <c r="L246" s="67">
        <f t="shared" ca="1" si="52"/>
        <v>3.9487850146310178E-5</v>
      </c>
      <c r="M246" s="67">
        <f t="shared" ca="1" si="43"/>
        <v>3.8681158376077863E-4</v>
      </c>
      <c r="N246" s="67">
        <f t="shared" ca="1" si="44"/>
        <v>7.8167496617761155E-5</v>
      </c>
      <c r="O246" s="67">
        <f t="shared" ca="1" si="45"/>
        <v>6.2922062353142308E-2</v>
      </c>
      <c r="P246" s="27">
        <f t="shared" ca="1" si="53"/>
        <v>-6.2839358801876849E-3</v>
      </c>
    </row>
    <row r="247" spans="4:16" x14ac:dyDescent="0.2">
      <c r="D247" s="66">
        <f t="shared" si="42"/>
        <v>0</v>
      </c>
      <c r="E247" s="66">
        <f t="shared" si="42"/>
        <v>0</v>
      </c>
      <c r="F247" s="67">
        <f t="shared" si="46"/>
        <v>0</v>
      </c>
      <c r="G247" s="67">
        <f t="shared" si="47"/>
        <v>0</v>
      </c>
      <c r="H247" s="67">
        <f t="shared" si="48"/>
        <v>0</v>
      </c>
      <c r="I247" s="67">
        <f t="shared" si="49"/>
        <v>0</v>
      </c>
      <c r="J247" s="67">
        <f t="shared" si="50"/>
        <v>0</v>
      </c>
      <c r="K247" s="67">
        <f t="shared" ca="1" si="51"/>
        <v>6.2839358801876849E-3</v>
      </c>
      <c r="L247" s="67">
        <f t="shared" ca="1" si="52"/>
        <v>3.9487850146310178E-5</v>
      </c>
      <c r="M247" s="67">
        <f t="shared" ca="1" si="43"/>
        <v>3.8681158376077863E-4</v>
      </c>
      <c r="N247" s="67">
        <f t="shared" ca="1" si="44"/>
        <v>7.8167496617761155E-5</v>
      </c>
      <c r="O247" s="67">
        <f t="shared" ca="1" si="45"/>
        <v>6.2922062353142308E-2</v>
      </c>
      <c r="P247" s="27">
        <f t="shared" ca="1" si="53"/>
        <v>-6.2839358801876849E-3</v>
      </c>
    </row>
    <row r="248" spans="4:16" x14ac:dyDescent="0.2">
      <c r="D248" s="66">
        <f t="shared" si="42"/>
        <v>0</v>
      </c>
      <c r="E248" s="66">
        <f t="shared" si="42"/>
        <v>0</v>
      </c>
      <c r="F248" s="67">
        <f t="shared" si="46"/>
        <v>0</v>
      </c>
      <c r="G248" s="67">
        <f t="shared" si="47"/>
        <v>0</v>
      </c>
      <c r="H248" s="67">
        <f t="shared" si="48"/>
        <v>0</v>
      </c>
      <c r="I248" s="67">
        <f t="shared" si="49"/>
        <v>0</v>
      </c>
      <c r="J248" s="67">
        <f t="shared" si="50"/>
        <v>0</v>
      </c>
      <c r="K248" s="67">
        <f t="shared" ca="1" si="51"/>
        <v>6.2839358801876849E-3</v>
      </c>
      <c r="L248" s="67">
        <f t="shared" ca="1" si="52"/>
        <v>3.9487850146310178E-5</v>
      </c>
      <c r="M248" s="67">
        <f t="shared" ca="1" si="43"/>
        <v>3.8681158376077863E-4</v>
      </c>
      <c r="N248" s="67">
        <f t="shared" ca="1" si="44"/>
        <v>7.8167496617761155E-5</v>
      </c>
      <c r="O248" s="67">
        <f t="shared" ca="1" si="45"/>
        <v>6.2922062353142308E-2</v>
      </c>
      <c r="P248" s="27">
        <f t="shared" ca="1" si="53"/>
        <v>-6.2839358801876849E-3</v>
      </c>
    </row>
    <row r="249" spans="4:16" x14ac:dyDescent="0.2">
      <c r="D249" s="66">
        <f t="shared" si="42"/>
        <v>0</v>
      </c>
      <c r="E249" s="66">
        <f t="shared" si="42"/>
        <v>0</v>
      </c>
      <c r="F249" s="67">
        <f t="shared" si="46"/>
        <v>0</v>
      </c>
      <c r="G249" s="67">
        <f t="shared" si="47"/>
        <v>0</v>
      </c>
      <c r="H249" s="67">
        <f t="shared" si="48"/>
        <v>0</v>
      </c>
      <c r="I249" s="67">
        <f t="shared" si="49"/>
        <v>0</v>
      </c>
      <c r="J249" s="67">
        <f t="shared" si="50"/>
        <v>0</v>
      </c>
      <c r="K249" s="67">
        <f t="shared" ca="1" si="51"/>
        <v>6.2839358801876849E-3</v>
      </c>
      <c r="L249" s="67">
        <f t="shared" ca="1" si="52"/>
        <v>3.9487850146310178E-5</v>
      </c>
      <c r="M249" s="67">
        <f t="shared" ca="1" si="43"/>
        <v>3.8681158376077863E-4</v>
      </c>
      <c r="N249" s="67">
        <f t="shared" ca="1" si="44"/>
        <v>7.8167496617761155E-5</v>
      </c>
      <c r="O249" s="67">
        <f t="shared" ca="1" si="45"/>
        <v>6.2922062353142308E-2</v>
      </c>
      <c r="P249" s="27">
        <f t="shared" ca="1" si="53"/>
        <v>-6.2839358801876849E-3</v>
      </c>
    </row>
    <row r="250" spans="4:16" x14ac:dyDescent="0.2">
      <c r="D250" s="66">
        <f t="shared" si="42"/>
        <v>0</v>
      </c>
      <c r="E250" s="66">
        <f t="shared" si="42"/>
        <v>0</v>
      </c>
      <c r="F250" s="67">
        <f t="shared" si="46"/>
        <v>0</v>
      </c>
      <c r="G250" s="67">
        <f t="shared" si="47"/>
        <v>0</v>
      </c>
      <c r="H250" s="67">
        <f t="shared" si="48"/>
        <v>0</v>
      </c>
      <c r="I250" s="67">
        <f t="shared" si="49"/>
        <v>0</v>
      </c>
      <c r="J250" s="67">
        <f t="shared" si="50"/>
        <v>0</v>
      </c>
      <c r="K250" s="67">
        <f t="shared" ca="1" si="51"/>
        <v>6.2839358801876849E-3</v>
      </c>
      <c r="L250" s="67">
        <f t="shared" ca="1" si="52"/>
        <v>3.9487850146310178E-5</v>
      </c>
      <c r="M250" s="67">
        <f t="shared" ca="1" si="43"/>
        <v>3.8681158376077863E-4</v>
      </c>
      <c r="N250" s="67">
        <f t="shared" ca="1" si="44"/>
        <v>7.8167496617761155E-5</v>
      </c>
      <c r="O250" s="67">
        <f t="shared" ca="1" si="45"/>
        <v>6.2922062353142308E-2</v>
      </c>
      <c r="P250" s="27">
        <f t="shared" ca="1" si="53"/>
        <v>-6.2839358801876849E-3</v>
      </c>
    </row>
    <row r="251" spans="4:16" x14ac:dyDescent="0.2">
      <c r="D251" s="66">
        <f t="shared" si="42"/>
        <v>0</v>
      </c>
      <c r="E251" s="66">
        <f t="shared" si="42"/>
        <v>0</v>
      </c>
      <c r="F251" s="67">
        <f t="shared" si="46"/>
        <v>0</v>
      </c>
      <c r="G251" s="67">
        <f t="shared" si="47"/>
        <v>0</v>
      </c>
      <c r="H251" s="67">
        <f t="shared" si="48"/>
        <v>0</v>
      </c>
      <c r="I251" s="67">
        <f t="shared" si="49"/>
        <v>0</v>
      </c>
      <c r="J251" s="67">
        <f t="shared" si="50"/>
        <v>0</v>
      </c>
      <c r="K251" s="67">
        <f t="shared" ca="1" si="51"/>
        <v>6.2839358801876849E-3</v>
      </c>
      <c r="L251" s="67">
        <f t="shared" ca="1" si="52"/>
        <v>3.9487850146310178E-5</v>
      </c>
      <c r="M251" s="67">
        <f t="shared" ca="1" si="43"/>
        <v>3.8681158376077863E-4</v>
      </c>
      <c r="N251" s="67">
        <f t="shared" ca="1" si="44"/>
        <v>7.8167496617761155E-5</v>
      </c>
      <c r="O251" s="67">
        <f t="shared" ca="1" si="45"/>
        <v>6.2922062353142308E-2</v>
      </c>
      <c r="P251" s="27">
        <f t="shared" ca="1" si="53"/>
        <v>-6.2839358801876849E-3</v>
      </c>
    </row>
    <row r="252" spans="4:16" x14ac:dyDescent="0.2">
      <c r="D252" s="66">
        <f t="shared" si="42"/>
        <v>0</v>
      </c>
      <c r="E252" s="66">
        <f t="shared" si="42"/>
        <v>0</v>
      </c>
      <c r="F252" s="67">
        <f t="shared" si="46"/>
        <v>0</v>
      </c>
      <c r="G252" s="67">
        <f t="shared" si="47"/>
        <v>0</v>
      </c>
      <c r="H252" s="67">
        <f t="shared" si="48"/>
        <v>0</v>
      </c>
      <c r="I252" s="67">
        <f t="shared" si="49"/>
        <v>0</v>
      </c>
      <c r="J252" s="67">
        <f t="shared" si="50"/>
        <v>0</v>
      </c>
      <c r="K252" s="67">
        <f t="shared" ca="1" si="51"/>
        <v>6.2839358801876849E-3</v>
      </c>
      <c r="L252" s="67">
        <f t="shared" ca="1" si="52"/>
        <v>3.9487850146310178E-5</v>
      </c>
      <c r="M252" s="67">
        <f t="shared" ca="1" si="43"/>
        <v>3.8681158376077863E-4</v>
      </c>
      <c r="N252" s="67">
        <f t="shared" ca="1" si="44"/>
        <v>7.8167496617761155E-5</v>
      </c>
      <c r="O252" s="67">
        <f t="shared" ca="1" si="45"/>
        <v>6.2922062353142308E-2</v>
      </c>
      <c r="P252" s="27">
        <f t="shared" ca="1" si="53"/>
        <v>-6.2839358801876849E-3</v>
      </c>
    </row>
    <row r="253" spans="4:16" x14ac:dyDescent="0.2">
      <c r="D253" s="66">
        <f t="shared" si="42"/>
        <v>0</v>
      </c>
      <c r="E253" s="66">
        <f t="shared" si="42"/>
        <v>0</v>
      </c>
      <c r="F253" s="67">
        <f t="shared" si="46"/>
        <v>0</v>
      </c>
      <c r="G253" s="67">
        <f t="shared" si="47"/>
        <v>0</v>
      </c>
      <c r="H253" s="67">
        <f t="shared" si="48"/>
        <v>0</v>
      </c>
      <c r="I253" s="67">
        <f t="shared" si="49"/>
        <v>0</v>
      </c>
      <c r="J253" s="67">
        <f t="shared" si="50"/>
        <v>0</v>
      </c>
      <c r="K253" s="67">
        <f t="shared" ca="1" si="51"/>
        <v>6.2839358801876849E-3</v>
      </c>
      <c r="L253" s="67">
        <f t="shared" ca="1" si="52"/>
        <v>3.9487850146310178E-5</v>
      </c>
      <c r="M253" s="67">
        <f t="shared" ca="1" si="43"/>
        <v>3.8681158376077863E-4</v>
      </c>
      <c r="N253" s="67">
        <f t="shared" ca="1" si="44"/>
        <v>7.8167496617761155E-5</v>
      </c>
      <c r="O253" s="67">
        <f t="shared" ca="1" si="45"/>
        <v>6.2922062353142308E-2</v>
      </c>
      <c r="P253" s="27">
        <f t="shared" ca="1" si="53"/>
        <v>-6.2839358801876849E-3</v>
      </c>
    </row>
    <row r="254" spans="4:16" x14ac:dyDescent="0.2">
      <c r="D254" s="66">
        <f t="shared" si="42"/>
        <v>0</v>
      </c>
      <c r="E254" s="66">
        <f t="shared" si="42"/>
        <v>0</v>
      </c>
      <c r="F254" s="67">
        <f t="shared" si="46"/>
        <v>0</v>
      </c>
      <c r="G254" s="67">
        <f t="shared" si="47"/>
        <v>0</v>
      </c>
      <c r="H254" s="67">
        <f t="shared" si="48"/>
        <v>0</v>
      </c>
      <c r="I254" s="67">
        <f t="shared" si="49"/>
        <v>0</v>
      </c>
      <c r="J254" s="67">
        <f t="shared" si="50"/>
        <v>0</v>
      </c>
      <c r="K254" s="67">
        <f t="shared" ca="1" si="51"/>
        <v>6.2839358801876849E-3</v>
      </c>
      <c r="L254" s="67">
        <f t="shared" ca="1" si="52"/>
        <v>3.9487850146310178E-5</v>
      </c>
      <c r="M254" s="67">
        <f t="shared" ca="1" si="43"/>
        <v>3.8681158376077863E-4</v>
      </c>
      <c r="N254" s="67">
        <f t="shared" ca="1" si="44"/>
        <v>7.8167496617761155E-5</v>
      </c>
      <c r="O254" s="67">
        <f t="shared" ca="1" si="45"/>
        <v>6.2922062353142308E-2</v>
      </c>
      <c r="P254" s="27">
        <f t="shared" ca="1" si="53"/>
        <v>-6.2839358801876849E-3</v>
      </c>
    </row>
    <row r="255" spans="4:16" x14ac:dyDescent="0.2">
      <c r="D255" s="66">
        <f t="shared" si="42"/>
        <v>0</v>
      </c>
      <c r="E255" s="66">
        <f t="shared" si="42"/>
        <v>0</v>
      </c>
      <c r="F255" s="67">
        <f t="shared" si="46"/>
        <v>0</v>
      </c>
      <c r="G255" s="67">
        <f t="shared" si="47"/>
        <v>0</v>
      </c>
      <c r="H255" s="67">
        <f t="shared" si="48"/>
        <v>0</v>
      </c>
      <c r="I255" s="67">
        <f t="shared" si="49"/>
        <v>0</v>
      </c>
      <c r="J255" s="67">
        <f t="shared" si="50"/>
        <v>0</v>
      </c>
      <c r="K255" s="67">
        <f t="shared" ca="1" si="51"/>
        <v>6.2839358801876849E-3</v>
      </c>
      <c r="L255" s="67">
        <f t="shared" ca="1" si="52"/>
        <v>3.9487850146310178E-5</v>
      </c>
      <c r="M255" s="67">
        <f t="shared" ca="1" si="43"/>
        <v>3.8681158376077863E-4</v>
      </c>
      <c r="N255" s="67">
        <f t="shared" ca="1" si="44"/>
        <v>7.8167496617761155E-5</v>
      </c>
      <c r="O255" s="67">
        <f t="shared" ca="1" si="45"/>
        <v>6.2922062353142308E-2</v>
      </c>
      <c r="P255" s="27">
        <f t="shared" ca="1" si="53"/>
        <v>-6.2839358801876849E-3</v>
      </c>
    </row>
    <row r="256" spans="4:16" x14ac:dyDescent="0.2">
      <c r="D256" s="66">
        <f t="shared" si="42"/>
        <v>0</v>
      </c>
      <c r="E256" s="66">
        <f t="shared" si="42"/>
        <v>0</v>
      </c>
      <c r="F256" s="67">
        <f t="shared" si="46"/>
        <v>0</v>
      </c>
      <c r="G256" s="67">
        <f t="shared" si="47"/>
        <v>0</v>
      </c>
      <c r="H256" s="67">
        <f t="shared" si="48"/>
        <v>0</v>
      </c>
      <c r="I256" s="67">
        <f t="shared" si="49"/>
        <v>0</v>
      </c>
      <c r="J256" s="67">
        <f t="shared" si="50"/>
        <v>0</v>
      </c>
      <c r="K256" s="67">
        <f t="shared" ca="1" si="51"/>
        <v>6.2839358801876849E-3</v>
      </c>
      <c r="L256" s="67">
        <f t="shared" ca="1" si="52"/>
        <v>3.9487850146310178E-5</v>
      </c>
      <c r="M256" s="67">
        <f t="shared" ca="1" si="43"/>
        <v>3.8681158376077863E-4</v>
      </c>
      <c r="N256" s="67">
        <f t="shared" ca="1" si="44"/>
        <v>7.8167496617761155E-5</v>
      </c>
      <c r="O256" s="67">
        <f t="shared" ca="1" si="45"/>
        <v>6.2922062353142308E-2</v>
      </c>
      <c r="P256" s="27">
        <f t="shared" ca="1" si="53"/>
        <v>-6.2839358801876849E-3</v>
      </c>
    </row>
    <row r="257" spans="4:16" x14ac:dyDescent="0.2">
      <c r="D257" s="66">
        <f t="shared" si="42"/>
        <v>0</v>
      </c>
      <c r="E257" s="66">
        <f t="shared" si="42"/>
        <v>0</v>
      </c>
      <c r="F257" s="67">
        <f t="shared" si="46"/>
        <v>0</v>
      </c>
      <c r="G257" s="67">
        <f t="shared" si="47"/>
        <v>0</v>
      </c>
      <c r="H257" s="67">
        <f t="shared" si="48"/>
        <v>0</v>
      </c>
      <c r="I257" s="67">
        <f t="shared" si="49"/>
        <v>0</v>
      </c>
      <c r="J257" s="67">
        <f t="shared" si="50"/>
        <v>0</v>
      </c>
      <c r="K257" s="67">
        <f t="shared" ca="1" si="51"/>
        <v>6.2839358801876849E-3</v>
      </c>
      <c r="L257" s="67">
        <f t="shared" ca="1" si="52"/>
        <v>3.9487850146310178E-5</v>
      </c>
      <c r="M257" s="67">
        <f t="shared" ca="1" si="43"/>
        <v>3.8681158376077863E-4</v>
      </c>
      <c r="N257" s="67">
        <f t="shared" ca="1" si="44"/>
        <v>7.8167496617761155E-5</v>
      </c>
      <c r="O257" s="67">
        <f t="shared" ca="1" si="45"/>
        <v>6.2922062353142308E-2</v>
      </c>
      <c r="P257" s="27">
        <f t="shared" ca="1" si="53"/>
        <v>-6.2839358801876849E-3</v>
      </c>
    </row>
    <row r="258" spans="4:16" x14ac:dyDescent="0.2">
      <c r="D258" s="66">
        <f t="shared" si="42"/>
        <v>0</v>
      </c>
      <c r="E258" s="66">
        <f t="shared" si="42"/>
        <v>0</v>
      </c>
      <c r="F258" s="67">
        <f t="shared" si="46"/>
        <v>0</v>
      </c>
      <c r="G258" s="67">
        <f t="shared" si="47"/>
        <v>0</v>
      </c>
      <c r="H258" s="67">
        <f t="shared" si="48"/>
        <v>0</v>
      </c>
      <c r="I258" s="67">
        <f t="shared" si="49"/>
        <v>0</v>
      </c>
      <c r="J258" s="67">
        <f t="shared" si="50"/>
        <v>0</v>
      </c>
      <c r="K258" s="67">
        <f t="shared" ca="1" si="51"/>
        <v>6.2839358801876849E-3</v>
      </c>
      <c r="L258" s="67">
        <f t="shared" ca="1" si="52"/>
        <v>3.9487850146310178E-5</v>
      </c>
      <c r="M258" s="67">
        <f t="shared" ca="1" si="43"/>
        <v>3.8681158376077863E-4</v>
      </c>
      <c r="N258" s="67">
        <f t="shared" ca="1" si="44"/>
        <v>7.8167496617761155E-5</v>
      </c>
      <c r="O258" s="67">
        <f t="shared" ca="1" si="45"/>
        <v>6.2922062353142308E-2</v>
      </c>
      <c r="P258" s="27">
        <f t="shared" ca="1" si="53"/>
        <v>-6.2839358801876849E-3</v>
      </c>
    </row>
    <row r="259" spans="4:16" x14ac:dyDescent="0.2">
      <c r="D259" s="66">
        <f t="shared" si="42"/>
        <v>0</v>
      </c>
      <c r="E259" s="66">
        <f t="shared" si="42"/>
        <v>0</v>
      </c>
      <c r="F259" s="67">
        <f t="shared" si="46"/>
        <v>0</v>
      </c>
      <c r="G259" s="67">
        <f t="shared" si="47"/>
        <v>0</v>
      </c>
      <c r="H259" s="67">
        <f t="shared" si="48"/>
        <v>0</v>
      </c>
      <c r="I259" s="67">
        <f t="shared" si="49"/>
        <v>0</v>
      </c>
      <c r="J259" s="67">
        <f t="shared" si="50"/>
        <v>0</v>
      </c>
      <c r="K259" s="67">
        <f t="shared" ca="1" si="51"/>
        <v>6.2839358801876849E-3</v>
      </c>
      <c r="L259" s="67">
        <f t="shared" ca="1" si="52"/>
        <v>3.9487850146310178E-5</v>
      </c>
      <c r="M259" s="67">
        <f t="shared" ca="1" si="43"/>
        <v>3.8681158376077863E-4</v>
      </c>
      <c r="N259" s="67">
        <f t="shared" ca="1" si="44"/>
        <v>7.8167496617761155E-5</v>
      </c>
      <c r="O259" s="67">
        <f t="shared" ca="1" si="45"/>
        <v>6.2922062353142308E-2</v>
      </c>
      <c r="P259" s="27">
        <f t="shared" ca="1" si="53"/>
        <v>-6.2839358801876849E-3</v>
      </c>
    </row>
    <row r="260" spans="4:16" x14ac:dyDescent="0.2">
      <c r="D260" s="66">
        <f t="shared" si="42"/>
        <v>0</v>
      </c>
      <c r="E260" s="66">
        <f t="shared" si="42"/>
        <v>0</v>
      </c>
      <c r="F260" s="67">
        <f t="shared" si="46"/>
        <v>0</v>
      </c>
      <c r="G260" s="67">
        <f t="shared" si="47"/>
        <v>0</v>
      </c>
      <c r="H260" s="67">
        <f t="shared" si="48"/>
        <v>0</v>
      </c>
      <c r="I260" s="67">
        <f t="shared" si="49"/>
        <v>0</v>
      </c>
      <c r="J260" s="67">
        <f t="shared" si="50"/>
        <v>0</v>
      </c>
      <c r="K260" s="67">
        <f t="shared" ca="1" si="51"/>
        <v>6.2839358801876849E-3</v>
      </c>
      <c r="L260" s="67">
        <f t="shared" ca="1" si="52"/>
        <v>3.9487850146310178E-5</v>
      </c>
      <c r="M260" s="67">
        <f t="shared" ca="1" si="43"/>
        <v>3.8681158376077863E-4</v>
      </c>
      <c r="N260" s="67">
        <f t="shared" ca="1" si="44"/>
        <v>7.8167496617761155E-5</v>
      </c>
      <c r="O260" s="67">
        <f t="shared" ca="1" si="45"/>
        <v>6.2922062353142308E-2</v>
      </c>
      <c r="P260" s="27">
        <f t="shared" ca="1" si="53"/>
        <v>-6.2839358801876849E-3</v>
      </c>
    </row>
    <row r="261" spans="4:16" x14ac:dyDescent="0.2">
      <c r="D261" s="66">
        <f t="shared" si="42"/>
        <v>0</v>
      </c>
      <c r="E261" s="66">
        <f t="shared" si="42"/>
        <v>0</v>
      </c>
      <c r="F261" s="67">
        <f t="shared" si="46"/>
        <v>0</v>
      </c>
      <c r="G261" s="67">
        <f t="shared" si="47"/>
        <v>0</v>
      </c>
      <c r="H261" s="67">
        <f t="shared" si="48"/>
        <v>0</v>
      </c>
      <c r="I261" s="67">
        <f t="shared" si="49"/>
        <v>0</v>
      </c>
      <c r="J261" s="67">
        <f t="shared" si="50"/>
        <v>0</v>
      </c>
      <c r="K261" s="67">
        <f t="shared" ca="1" si="51"/>
        <v>6.2839358801876849E-3</v>
      </c>
      <c r="L261" s="67">
        <f t="shared" ca="1" si="52"/>
        <v>3.9487850146310178E-5</v>
      </c>
      <c r="M261" s="67">
        <f t="shared" ca="1" si="43"/>
        <v>3.8681158376077863E-4</v>
      </c>
      <c r="N261" s="67">
        <f t="shared" ca="1" si="44"/>
        <v>7.8167496617761155E-5</v>
      </c>
      <c r="O261" s="67">
        <f t="shared" ca="1" si="45"/>
        <v>6.2922062353142308E-2</v>
      </c>
      <c r="P261" s="27">
        <f t="shared" ca="1" si="53"/>
        <v>-6.2839358801876849E-3</v>
      </c>
    </row>
    <row r="262" spans="4:16" x14ac:dyDescent="0.2">
      <c r="D262" s="66">
        <f t="shared" si="42"/>
        <v>0</v>
      </c>
      <c r="E262" s="66">
        <f t="shared" si="42"/>
        <v>0</v>
      </c>
      <c r="F262" s="67">
        <f t="shared" si="46"/>
        <v>0</v>
      </c>
      <c r="G262" s="67">
        <f t="shared" si="47"/>
        <v>0</v>
      </c>
      <c r="H262" s="67">
        <f t="shared" si="48"/>
        <v>0</v>
      </c>
      <c r="I262" s="67">
        <f t="shared" si="49"/>
        <v>0</v>
      </c>
      <c r="J262" s="67">
        <f t="shared" si="50"/>
        <v>0</v>
      </c>
      <c r="K262" s="67">
        <f t="shared" ca="1" si="51"/>
        <v>6.2839358801876849E-3</v>
      </c>
      <c r="L262" s="67">
        <f t="shared" ca="1" si="52"/>
        <v>3.9487850146310178E-5</v>
      </c>
      <c r="M262" s="67">
        <f t="shared" ca="1" si="43"/>
        <v>3.8681158376077863E-4</v>
      </c>
      <c r="N262" s="67">
        <f t="shared" ca="1" si="44"/>
        <v>7.8167496617761155E-5</v>
      </c>
      <c r="O262" s="67">
        <f t="shared" ca="1" si="45"/>
        <v>6.2922062353142308E-2</v>
      </c>
      <c r="P262" s="27">
        <f t="shared" ca="1" si="53"/>
        <v>-6.2839358801876849E-3</v>
      </c>
    </row>
    <row r="263" spans="4:16" x14ac:dyDescent="0.2">
      <c r="D263" s="66">
        <f t="shared" si="42"/>
        <v>0</v>
      </c>
      <c r="E263" s="66">
        <f t="shared" si="42"/>
        <v>0</v>
      </c>
      <c r="F263" s="67">
        <f t="shared" si="46"/>
        <v>0</v>
      </c>
      <c r="G263" s="67">
        <f t="shared" si="47"/>
        <v>0</v>
      </c>
      <c r="H263" s="67">
        <f t="shared" si="48"/>
        <v>0</v>
      </c>
      <c r="I263" s="67">
        <f t="shared" si="49"/>
        <v>0</v>
      </c>
      <c r="J263" s="67">
        <f t="shared" si="50"/>
        <v>0</v>
      </c>
      <c r="K263" s="67">
        <f t="shared" ca="1" si="51"/>
        <v>6.2839358801876849E-3</v>
      </c>
      <c r="L263" s="67">
        <f t="shared" ca="1" si="52"/>
        <v>3.9487850146310178E-5</v>
      </c>
      <c r="M263" s="67">
        <f t="shared" ca="1" si="43"/>
        <v>3.8681158376077863E-4</v>
      </c>
      <c r="N263" s="67">
        <f t="shared" ca="1" si="44"/>
        <v>7.8167496617761155E-5</v>
      </c>
      <c r="O263" s="67">
        <f t="shared" ca="1" si="45"/>
        <v>6.2922062353142308E-2</v>
      </c>
      <c r="P263" s="27">
        <f t="shared" ca="1" si="53"/>
        <v>-6.2839358801876849E-3</v>
      </c>
    </row>
    <row r="264" spans="4:16" x14ac:dyDescent="0.2">
      <c r="D264" s="66">
        <f t="shared" si="42"/>
        <v>0</v>
      </c>
      <c r="E264" s="66">
        <f t="shared" si="42"/>
        <v>0</v>
      </c>
      <c r="F264" s="67">
        <f t="shared" si="46"/>
        <v>0</v>
      </c>
      <c r="G264" s="67">
        <f t="shared" si="47"/>
        <v>0</v>
      </c>
      <c r="H264" s="67">
        <f t="shared" si="48"/>
        <v>0</v>
      </c>
      <c r="I264" s="67">
        <f t="shared" si="49"/>
        <v>0</v>
      </c>
      <c r="J264" s="67">
        <f t="shared" si="50"/>
        <v>0</v>
      </c>
      <c r="K264" s="67">
        <f t="shared" ca="1" si="51"/>
        <v>6.2839358801876849E-3</v>
      </c>
      <c r="L264" s="67">
        <f t="shared" ca="1" si="52"/>
        <v>3.9487850146310178E-5</v>
      </c>
      <c r="M264" s="67">
        <f t="shared" ca="1" si="43"/>
        <v>3.8681158376077863E-4</v>
      </c>
      <c r="N264" s="67">
        <f t="shared" ca="1" si="44"/>
        <v>7.8167496617761155E-5</v>
      </c>
      <c r="O264" s="67">
        <f t="shared" ca="1" si="45"/>
        <v>6.2922062353142308E-2</v>
      </c>
      <c r="P264" s="27">
        <f t="shared" ca="1" si="53"/>
        <v>-6.2839358801876849E-3</v>
      </c>
    </row>
    <row r="265" spans="4:16" x14ac:dyDescent="0.2">
      <c r="D265" s="66">
        <f t="shared" si="42"/>
        <v>0</v>
      </c>
      <c r="E265" s="66">
        <f t="shared" si="42"/>
        <v>0</v>
      </c>
      <c r="F265" s="67">
        <f t="shared" si="46"/>
        <v>0</v>
      </c>
      <c r="G265" s="67">
        <f t="shared" si="47"/>
        <v>0</v>
      </c>
      <c r="H265" s="67">
        <f t="shared" si="48"/>
        <v>0</v>
      </c>
      <c r="I265" s="67">
        <f t="shared" si="49"/>
        <v>0</v>
      </c>
      <c r="J265" s="67">
        <f t="shared" si="50"/>
        <v>0</v>
      </c>
      <c r="K265" s="67">
        <f t="shared" ca="1" si="51"/>
        <v>6.2839358801876849E-3</v>
      </c>
      <c r="L265" s="67">
        <f t="shared" ca="1" si="52"/>
        <v>3.9487850146310178E-5</v>
      </c>
      <c r="M265" s="67">
        <f t="shared" ca="1" si="43"/>
        <v>3.8681158376077863E-4</v>
      </c>
      <c r="N265" s="67">
        <f t="shared" ca="1" si="44"/>
        <v>7.8167496617761155E-5</v>
      </c>
      <c r="O265" s="67">
        <f t="shared" ca="1" si="45"/>
        <v>6.2922062353142308E-2</v>
      </c>
      <c r="P265" s="27">
        <f t="shared" ca="1" si="53"/>
        <v>-6.2839358801876849E-3</v>
      </c>
    </row>
    <row r="266" spans="4:16" x14ac:dyDescent="0.2">
      <c r="D266" s="66">
        <f t="shared" si="42"/>
        <v>0</v>
      </c>
      <c r="E266" s="66">
        <f t="shared" si="42"/>
        <v>0</v>
      </c>
      <c r="F266" s="67">
        <f t="shared" si="46"/>
        <v>0</v>
      </c>
      <c r="G266" s="67">
        <f t="shared" si="47"/>
        <v>0</v>
      </c>
      <c r="H266" s="67">
        <f t="shared" si="48"/>
        <v>0</v>
      </c>
      <c r="I266" s="67">
        <f t="shared" si="49"/>
        <v>0</v>
      </c>
      <c r="J266" s="67">
        <f t="shared" si="50"/>
        <v>0</v>
      </c>
      <c r="K266" s="67">
        <f t="shared" ca="1" si="51"/>
        <v>6.2839358801876849E-3</v>
      </c>
      <c r="L266" s="67">
        <f t="shared" ca="1" si="52"/>
        <v>3.9487850146310178E-5</v>
      </c>
      <c r="M266" s="67">
        <f t="shared" ca="1" si="43"/>
        <v>3.8681158376077863E-4</v>
      </c>
      <c r="N266" s="67">
        <f t="shared" ca="1" si="44"/>
        <v>7.8167496617761155E-5</v>
      </c>
      <c r="O266" s="67">
        <f t="shared" ca="1" si="45"/>
        <v>6.2922062353142308E-2</v>
      </c>
      <c r="P266" s="27">
        <f t="shared" ca="1" si="53"/>
        <v>-6.2839358801876849E-3</v>
      </c>
    </row>
    <row r="267" spans="4:16" x14ac:dyDescent="0.2">
      <c r="D267" s="66">
        <f t="shared" si="42"/>
        <v>0</v>
      </c>
      <c r="E267" s="66">
        <f t="shared" si="42"/>
        <v>0</v>
      </c>
      <c r="F267" s="67">
        <f t="shared" si="46"/>
        <v>0</v>
      </c>
      <c r="G267" s="67">
        <f t="shared" si="47"/>
        <v>0</v>
      </c>
      <c r="H267" s="67">
        <f t="shared" si="48"/>
        <v>0</v>
      </c>
      <c r="I267" s="67">
        <f t="shared" si="49"/>
        <v>0</v>
      </c>
      <c r="J267" s="67">
        <f t="shared" si="50"/>
        <v>0</v>
      </c>
      <c r="K267" s="67">
        <f t="shared" ca="1" si="51"/>
        <v>6.2839358801876849E-3</v>
      </c>
      <c r="L267" s="67">
        <f t="shared" ca="1" si="52"/>
        <v>3.9487850146310178E-5</v>
      </c>
      <c r="M267" s="67">
        <f t="shared" ca="1" si="43"/>
        <v>3.8681158376077863E-4</v>
      </c>
      <c r="N267" s="67">
        <f t="shared" ca="1" si="44"/>
        <v>7.8167496617761155E-5</v>
      </c>
      <c r="O267" s="67">
        <f t="shared" ca="1" si="45"/>
        <v>6.2922062353142308E-2</v>
      </c>
      <c r="P267" s="27">
        <f t="shared" ca="1" si="53"/>
        <v>-6.2839358801876849E-3</v>
      </c>
    </row>
    <row r="268" spans="4:16" x14ac:dyDescent="0.2">
      <c r="D268" s="66">
        <f t="shared" si="42"/>
        <v>0</v>
      </c>
      <c r="E268" s="66">
        <f t="shared" si="42"/>
        <v>0</v>
      </c>
      <c r="F268" s="67">
        <f t="shared" si="46"/>
        <v>0</v>
      </c>
      <c r="G268" s="67">
        <f t="shared" si="47"/>
        <v>0</v>
      </c>
      <c r="H268" s="67">
        <f t="shared" si="48"/>
        <v>0</v>
      </c>
      <c r="I268" s="67">
        <f t="shared" si="49"/>
        <v>0</v>
      </c>
      <c r="J268" s="67">
        <f t="shared" si="50"/>
        <v>0</v>
      </c>
      <c r="K268" s="67">
        <f t="shared" ca="1" si="51"/>
        <v>6.2839358801876849E-3</v>
      </c>
      <c r="L268" s="67">
        <f t="shared" ca="1" si="52"/>
        <v>3.9487850146310178E-5</v>
      </c>
      <c r="M268" s="67">
        <f t="shared" ca="1" si="43"/>
        <v>3.8681158376077863E-4</v>
      </c>
      <c r="N268" s="67">
        <f t="shared" ca="1" si="44"/>
        <v>7.8167496617761155E-5</v>
      </c>
      <c r="O268" s="67">
        <f t="shared" ca="1" si="45"/>
        <v>6.2922062353142308E-2</v>
      </c>
      <c r="P268" s="27">
        <f t="shared" ca="1" si="53"/>
        <v>-6.2839358801876849E-3</v>
      </c>
    </row>
    <row r="269" spans="4:16" x14ac:dyDescent="0.2">
      <c r="D269" s="66">
        <f t="shared" si="42"/>
        <v>0</v>
      </c>
      <c r="E269" s="66">
        <f t="shared" si="42"/>
        <v>0</v>
      </c>
      <c r="F269" s="67">
        <f t="shared" si="46"/>
        <v>0</v>
      </c>
      <c r="G269" s="67">
        <f t="shared" si="47"/>
        <v>0</v>
      </c>
      <c r="H269" s="67">
        <f t="shared" si="48"/>
        <v>0</v>
      </c>
      <c r="I269" s="67">
        <f t="shared" si="49"/>
        <v>0</v>
      </c>
      <c r="J269" s="67">
        <f t="shared" si="50"/>
        <v>0</v>
      </c>
      <c r="K269" s="67">
        <f t="shared" ca="1" si="51"/>
        <v>6.2839358801876849E-3</v>
      </c>
      <c r="L269" s="67">
        <f t="shared" ca="1" si="52"/>
        <v>3.9487850146310178E-5</v>
      </c>
      <c r="M269" s="67">
        <f t="shared" ca="1" si="43"/>
        <v>3.8681158376077863E-4</v>
      </c>
      <c r="N269" s="67">
        <f t="shared" ca="1" si="44"/>
        <v>7.8167496617761155E-5</v>
      </c>
      <c r="O269" s="67">
        <f t="shared" ca="1" si="45"/>
        <v>6.2922062353142308E-2</v>
      </c>
      <c r="P269" s="27">
        <f t="shared" ca="1" si="53"/>
        <v>-6.2839358801876849E-3</v>
      </c>
    </row>
    <row r="270" spans="4:16" x14ac:dyDescent="0.2">
      <c r="D270" s="66">
        <f t="shared" si="42"/>
        <v>0</v>
      </c>
      <c r="E270" s="66">
        <f t="shared" si="42"/>
        <v>0</v>
      </c>
      <c r="F270" s="67">
        <f t="shared" si="46"/>
        <v>0</v>
      </c>
      <c r="G270" s="67">
        <f t="shared" si="47"/>
        <v>0</v>
      </c>
      <c r="H270" s="67">
        <f t="shared" si="48"/>
        <v>0</v>
      </c>
      <c r="I270" s="67">
        <f t="shared" si="49"/>
        <v>0</v>
      </c>
      <c r="J270" s="67">
        <f t="shared" si="50"/>
        <v>0</v>
      </c>
      <c r="K270" s="67">
        <f t="shared" ca="1" si="51"/>
        <v>6.2839358801876849E-3</v>
      </c>
      <c r="L270" s="67">
        <f t="shared" ca="1" si="52"/>
        <v>3.9487850146310178E-5</v>
      </c>
      <c r="M270" s="67">
        <f t="shared" ca="1" si="43"/>
        <v>3.8681158376077863E-4</v>
      </c>
      <c r="N270" s="67">
        <f t="shared" ca="1" si="44"/>
        <v>7.8167496617761155E-5</v>
      </c>
      <c r="O270" s="67">
        <f t="shared" ca="1" si="45"/>
        <v>6.2922062353142308E-2</v>
      </c>
      <c r="P270" s="27">
        <f t="shared" ca="1" si="53"/>
        <v>-6.2839358801876849E-3</v>
      </c>
    </row>
    <row r="271" spans="4:16" x14ac:dyDescent="0.2">
      <c r="D271" s="66">
        <f t="shared" si="42"/>
        <v>0</v>
      </c>
      <c r="E271" s="66">
        <f t="shared" si="42"/>
        <v>0</v>
      </c>
      <c r="F271" s="67">
        <f t="shared" si="46"/>
        <v>0</v>
      </c>
      <c r="G271" s="67">
        <f t="shared" si="47"/>
        <v>0</v>
      </c>
      <c r="H271" s="67">
        <f t="shared" si="48"/>
        <v>0</v>
      </c>
      <c r="I271" s="67">
        <f t="shared" si="49"/>
        <v>0</v>
      </c>
      <c r="J271" s="67">
        <f t="shared" si="50"/>
        <v>0</v>
      </c>
      <c r="K271" s="67">
        <f t="shared" ca="1" si="51"/>
        <v>6.2839358801876849E-3</v>
      </c>
      <c r="L271" s="67">
        <f t="shared" ca="1" si="52"/>
        <v>3.9487850146310178E-5</v>
      </c>
      <c r="M271" s="67">
        <f t="shared" ca="1" si="43"/>
        <v>3.8681158376077863E-4</v>
      </c>
      <c r="N271" s="67">
        <f t="shared" ca="1" si="44"/>
        <v>7.8167496617761155E-5</v>
      </c>
      <c r="O271" s="67">
        <f t="shared" ca="1" si="45"/>
        <v>6.2922062353142308E-2</v>
      </c>
      <c r="P271" s="27">
        <f t="shared" ca="1" si="53"/>
        <v>-6.2839358801876849E-3</v>
      </c>
    </row>
    <row r="272" spans="4:16" x14ac:dyDescent="0.2">
      <c r="D272" s="66">
        <f t="shared" si="42"/>
        <v>0</v>
      </c>
      <c r="E272" s="66">
        <f t="shared" si="42"/>
        <v>0</v>
      </c>
      <c r="F272" s="67">
        <f t="shared" si="46"/>
        <v>0</v>
      </c>
      <c r="G272" s="67">
        <f t="shared" si="47"/>
        <v>0</v>
      </c>
      <c r="H272" s="67">
        <f t="shared" si="48"/>
        <v>0</v>
      </c>
      <c r="I272" s="67">
        <f t="shared" si="49"/>
        <v>0</v>
      </c>
      <c r="J272" s="67">
        <f t="shared" si="50"/>
        <v>0</v>
      </c>
      <c r="K272" s="67">
        <f t="shared" ca="1" si="51"/>
        <v>6.2839358801876849E-3</v>
      </c>
      <c r="L272" s="67">
        <f t="shared" ca="1" si="52"/>
        <v>3.9487850146310178E-5</v>
      </c>
      <c r="M272" s="67">
        <f t="shared" ca="1" si="43"/>
        <v>3.8681158376077863E-4</v>
      </c>
      <c r="N272" s="67">
        <f t="shared" ca="1" si="44"/>
        <v>7.8167496617761155E-5</v>
      </c>
      <c r="O272" s="67">
        <f t="shared" ca="1" si="45"/>
        <v>6.2922062353142308E-2</v>
      </c>
      <c r="P272" s="27">
        <f t="shared" ca="1" si="53"/>
        <v>-6.2839358801876849E-3</v>
      </c>
    </row>
    <row r="273" spans="4:16" x14ac:dyDescent="0.2">
      <c r="D273" s="66">
        <f t="shared" si="42"/>
        <v>0</v>
      </c>
      <c r="E273" s="66">
        <f t="shared" si="42"/>
        <v>0</v>
      </c>
      <c r="F273" s="67">
        <f t="shared" si="46"/>
        <v>0</v>
      </c>
      <c r="G273" s="67">
        <f t="shared" si="47"/>
        <v>0</v>
      </c>
      <c r="H273" s="67">
        <f t="shared" si="48"/>
        <v>0</v>
      </c>
      <c r="I273" s="67">
        <f t="shared" si="49"/>
        <v>0</v>
      </c>
      <c r="J273" s="67">
        <f t="shared" si="50"/>
        <v>0</v>
      </c>
      <c r="K273" s="67">
        <f t="shared" ca="1" si="51"/>
        <v>6.2839358801876849E-3</v>
      </c>
      <c r="L273" s="67">
        <f t="shared" ca="1" si="52"/>
        <v>3.9487850146310178E-5</v>
      </c>
      <c r="M273" s="67">
        <f t="shared" ca="1" si="43"/>
        <v>3.8681158376077863E-4</v>
      </c>
      <c r="N273" s="67">
        <f t="shared" ca="1" si="44"/>
        <v>7.8167496617761155E-5</v>
      </c>
      <c r="O273" s="67">
        <f t="shared" ca="1" si="45"/>
        <v>6.2922062353142308E-2</v>
      </c>
      <c r="P273" s="27">
        <f t="shared" ca="1" si="53"/>
        <v>-6.2839358801876849E-3</v>
      </c>
    </row>
    <row r="274" spans="4:16" x14ac:dyDescent="0.2">
      <c r="D274" s="66">
        <f t="shared" si="42"/>
        <v>0</v>
      </c>
      <c r="E274" s="66">
        <f t="shared" si="42"/>
        <v>0</v>
      </c>
      <c r="F274" s="67">
        <f t="shared" si="46"/>
        <v>0</v>
      </c>
      <c r="G274" s="67">
        <f t="shared" si="47"/>
        <v>0</v>
      </c>
      <c r="H274" s="67">
        <f t="shared" si="48"/>
        <v>0</v>
      </c>
      <c r="I274" s="67">
        <f t="shared" si="49"/>
        <v>0</v>
      </c>
      <c r="J274" s="67">
        <f t="shared" si="50"/>
        <v>0</v>
      </c>
      <c r="K274" s="67">
        <f t="shared" ca="1" si="51"/>
        <v>6.2839358801876849E-3</v>
      </c>
      <c r="L274" s="67">
        <f t="shared" ca="1" si="52"/>
        <v>3.9487850146310178E-5</v>
      </c>
      <c r="M274" s="67">
        <f t="shared" ca="1" si="43"/>
        <v>3.8681158376077863E-4</v>
      </c>
      <c r="N274" s="67">
        <f t="shared" ca="1" si="44"/>
        <v>7.8167496617761155E-5</v>
      </c>
      <c r="O274" s="67">
        <f t="shared" ca="1" si="45"/>
        <v>6.2922062353142308E-2</v>
      </c>
      <c r="P274" s="27">
        <f t="shared" ca="1" si="53"/>
        <v>-6.2839358801876849E-3</v>
      </c>
    </row>
    <row r="275" spans="4:16" x14ac:dyDescent="0.2">
      <c r="D275" s="66">
        <f t="shared" si="42"/>
        <v>0</v>
      </c>
      <c r="E275" s="66">
        <f t="shared" si="42"/>
        <v>0</v>
      </c>
      <c r="F275" s="67">
        <f t="shared" si="46"/>
        <v>0</v>
      </c>
      <c r="G275" s="67">
        <f t="shared" si="47"/>
        <v>0</v>
      </c>
      <c r="H275" s="67">
        <f t="shared" si="48"/>
        <v>0</v>
      </c>
      <c r="I275" s="67">
        <f t="shared" si="49"/>
        <v>0</v>
      </c>
      <c r="J275" s="67">
        <f t="shared" si="50"/>
        <v>0</v>
      </c>
      <c r="K275" s="67">
        <f t="shared" ca="1" si="51"/>
        <v>6.2839358801876849E-3</v>
      </c>
      <c r="L275" s="67">
        <f t="shared" ca="1" si="52"/>
        <v>3.9487850146310178E-5</v>
      </c>
      <c r="M275" s="67">
        <f t="shared" ca="1" si="43"/>
        <v>3.8681158376077863E-4</v>
      </c>
      <c r="N275" s="67">
        <f t="shared" ca="1" si="44"/>
        <v>7.8167496617761155E-5</v>
      </c>
      <c r="O275" s="67">
        <f t="shared" ca="1" si="45"/>
        <v>6.2922062353142308E-2</v>
      </c>
      <c r="P275" s="27">
        <f t="shared" ca="1" si="53"/>
        <v>-6.2839358801876849E-3</v>
      </c>
    </row>
    <row r="276" spans="4:16" x14ac:dyDescent="0.2">
      <c r="D276" s="66">
        <f t="shared" ref="D276:E339" si="54">A276/A$18</f>
        <v>0</v>
      </c>
      <c r="E276" s="66">
        <f t="shared" si="54"/>
        <v>0</v>
      </c>
      <c r="F276" s="67">
        <f t="shared" si="46"/>
        <v>0</v>
      </c>
      <c r="G276" s="67">
        <f t="shared" si="47"/>
        <v>0</v>
      </c>
      <c r="H276" s="67">
        <f t="shared" si="48"/>
        <v>0</v>
      </c>
      <c r="I276" s="67">
        <f t="shared" si="49"/>
        <v>0</v>
      </c>
      <c r="J276" s="67">
        <f t="shared" si="50"/>
        <v>0</v>
      </c>
      <c r="K276" s="67">
        <f t="shared" ca="1" si="51"/>
        <v>6.2839358801876849E-3</v>
      </c>
      <c r="L276" s="67">
        <f t="shared" ca="1" si="52"/>
        <v>3.9487850146310178E-5</v>
      </c>
      <c r="M276" s="67">
        <f t="shared" ref="M276:M339" ca="1" si="55">(M$1-M$2*D276+M$3*F276)^2</f>
        <v>3.8681158376077863E-4</v>
      </c>
      <c r="N276" s="67">
        <f t="shared" ref="N276:N339" ca="1" si="56">(-M$2+M$4*D276-M$5*F276)^2</f>
        <v>7.8167496617761155E-5</v>
      </c>
      <c r="O276" s="67">
        <f t="shared" ref="O276:O339" ca="1" si="57">+(M$3-D276*M$5+F276*M$6)^2</f>
        <v>6.2922062353142308E-2</v>
      </c>
      <c r="P276" s="27">
        <f t="shared" ca="1" si="53"/>
        <v>-6.2839358801876849E-3</v>
      </c>
    </row>
    <row r="277" spans="4:16" x14ac:dyDescent="0.2">
      <c r="D277" s="66">
        <f t="shared" si="54"/>
        <v>0</v>
      </c>
      <c r="E277" s="66">
        <f t="shared" si="54"/>
        <v>0</v>
      </c>
      <c r="F277" s="67">
        <f t="shared" ref="F277:F340" si="58">D277*D277</f>
        <v>0</v>
      </c>
      <c r="G277" s="67">
        <f t="shared" ref="G277:G340" si="59">D277*F277</f>
        <v>0</v>
      </c>
      <c r="H277" s="67">
        <f t="shared" ref="H277:H340" si="60">F277*F277</f>
        <v>0</v>
      </c>
      <c r="I277" s="67">
        <f t="shared" ref="I277:I340" si="61">E277*D277</f>
        <v>0</v>
      </c>
      <c r="J277" s="67">
        <f t="shared" ref="J277:J340" si="62">I277*D277</f>
        <v>0</v>
      </c>
      <c r="K277" s="67">
        <f t="shared" ref="K277:K341" ca="1" si="63">+E$4+E$5*D277+E$6*D277^2</f>
        <v>6.2839358801876849E-3</v>
      </c>
      <c r="L277" s="67">
        <f t="shared" ref="L277:L340" ca="1" si="64">+(K277-E277)^2</f>
        <v>3.9487850146310178E-5</v>
      </c>
      <c r="M277" s="67">
        <f t="shared" ca="1" si="55"/>
        <v>3.8681158376077863E-4</v>
      </c>
      <c r="N277" s="67">
        <f t="shared" ca="1" si="56"/>
        <v>7.8167496617761155E-5</v>
      </c>
      <c r="O277" s="67">
        <f t="shared" ca="1" si="57"/>
        <v>6.2922062353142308E-2</v>
      </c>
      <c r="P277" s="27">
        <f t="shared" ref="P277:P340" ca="1" si="65">+E277-K277</f>
        <v>-6.2839358801876849E-3</v>
      </c>
    </row>
    <row r="278" spans="4:16" x14ac:dyDescent="0.2">
      <c r="D278" s="66">
        <f t="shared" si="54"/>
        <v>0</v>
      </c>
      <c r="E278" s="66">
        <f t="shared" si="54"/>
        <v>0</v>
      </c>
      <c r="F278" s="67">
        <f t="shared" si="58"/>
        <v>0</v>
      </c>
      <c r="G278" s="67">
        <f t="shared" si="59"/>
        <v>0</v>
      </c>
      <c r="H278" s="67">
        <f t="shared" si="60"/>
        <v>0</v>
      </c>
      <c r="I278" s="67">
        <f t="shared" si="61"/>
        <v>0</v>
      </c>
      <c r="J278" s="67">
        <f t="shared" si="62"/>
        <v>0</v>
      </c>
      <c r="K278" s="67">
        <f t="shared" ca="1" si="63"/>
        <v>6.2839358801876849E-3</v>
      </c>
      <c r="L278" s="67">
        <f t="shared" ca="1" si="64"/>
        <v>3.9487850146310178E-5</v>
      </c>
      <c r="M278" s="67">
        <f t="shared" ca="1" si="55"/>
        <v>3.8681158376077863E-4</v>
      </c>
      <c r="N278" s="67">
        <f t="shared" ca="1" si="56"/>
        <v>7.8167496617761155E-5</v>
      </c>
      <c r="O278" s="67">
        <f t="shared" ca="1" si="57"/>
        <v>6.2922062353142308E-2</v>
      </c>
      <c r="P278" s="27">
        <f t="shared" ca="1" si="65"/>
        <v>-6.2839358801876849E-3</v>
      </c>
    </row>
    <row r="279" spans="4:16" x14ac:dyDescent="0.2">
      <c r="D279" s="66">
        <f t="shared" si="54"/>
        <v>0</v>
      </c>
      <c r="E279" s="66">
        <f t="shared" si="54"/>
        <v>0</v>
      </c>
      <c r="F279" s="67">
        <f t="shared" si="58"/>
        <v>0</v>
      </c>
      <c r="G279" s="67">
        <f t="shared" si="59"/>
        <v>0</v>
      </c>
      <c r="H279" s="67">
        <f t="shared" si="60"/>
        <v>0</v>
      </c>
      <c r="I279" s="67">
        <f t="shared" si="61"/>
        <v>0</v>
      </c>
      <c r="J279" s="67">
        <f t="shared" si="62"/>
        <v>0</v>
      </c>
      <c r="K279" s="67">
        <f t="shared" ca="1" si="63"/>
        <v>6.2839358801876849E-3</v>
      </c>
      <c r="L279" s="67">
        <f t="shared" ca="1" si="64"/>
        <v>3.9487850146310178E-5</v>
      </c>
      <c r="M279" s="67">
        <f t="shared" ca="1" si="55"/>
        <v>3.8681158376077863E-4</v>
      </c>
      <c r="N279" s="67">
        <f t="shared" ca="1" si="56"/>
        <v>7.8167496617761155E-5</v>
      </c>
      <c r="O279" s="67">
        <f t="shared" ca="1" si="57"/>
        <v>6.2922062353142308E-2</v>
      </c>
      <c r="P279" s="27">
        <f t="shared" ca="1" si="65"/>
        <v>-6.2839358801876849E-3</v>
      </c>
    </row>
    <row r="280" spans="4:16" x14ac:dyDescent="0.2">
      <c r="D280" s="66">
        <f t="shared" si="54"/>
        <v>0</v>
      </c>
      <c r="E280" s="66">
        <f t="shared" si="54"/>
        <v>0</v>
      </c>
      <c r="F280" s="67">
        <f t="shared" si="58"/>
        <v>0</v>
      </c>
      <c r="G280" s="67">
        <f t="shared" si="59"/>
        <v>0</v>
      </c>
      <c r="H280" s="67">
        <f t="shared" si="60"/>
        <v>0</v>
      </c>
      <c r="I280" s="67">
        <f t="shared" si="61"/>
        <v>0</v>
      </c>
      <c r="J280" s="67">
        <f t="shared" si="62"/>
        <v>0</v>
      </c>
      <c r="K280" s="67">
        <f t="shared" ca="1" si="63"/>
        <v>6.2839358801876849E-3</v>
      </c>
      <c r="L280" s="67">
        <f t="shared" ca="1" si="64"/>
        <v>3.9487850146310178E-5</v>
      </c>
      <c r="M280" s="67">
        <f t="shared" ca="1" si="55"/>
        <v>3.8681158376077863E-4</v>
      </c>
      <c r="N280" s="67">
        <f t="shared" ca="1" si="56"/>
        <v>7.8167496617761155E-5</v>
      </c>
      <c r="O280" s="67">
        <f t="shared" ca="1" si="57"/>
        <v>6.2922062353142308E-2</v>
      </c>
      <c r="P280" s="27">
        <f t="shared" ca="1" si="65"/>
        <v>-6.2839358801876849E-3</v>
      </c>
    </row>
    <row r="281" spans="4:16" x14ac:dyDescent="0.2">
      <c r="D281" s="66">
        <f t="shared" si="54"/>
        <v>0</v>
      </c>
      <c r="E281" s="66">
        <f t="shared" si="54"/>
        <v>0</v>
      </c>
      <c r="F281" s="67">
        <f t="shared" si="58"/>
        <v>0</v>
      </c>
      <c r="G281" s="67">
        <f t="shared" si="59"/>
        <v>0</v>
      </c>
      <c r="H281" s="67">
        <f t="shared" si="60"/>
        <v>0</v>
      </c>
      <c r="I281" s="67">
        <f t="shared" si="61"/>
        <v>0</v>
      </c>
      <c r="J281" s="67">
        <f t="shared" si="62"/>
        <v>0</v>
      </c>
      <c r="K281" s="67">
        <f t="shared" ca="1" si="63"/>
        <v>6.2839358801876849E-3</v>
      </c>
      <c r="L281" s="67">
        <f t="shared" ca="1" si="64"/>
        <v>3.9487850146310178E-5</v>
      </c>
      <c r="M281" s="67">
        <f t="shared" ca="1" si="55"/>
        <v>3.8681158376077863E-4</v>
      </c>
      <c r="N281" s="67">
        <f t="shared" ca="1" si="56"/>
        <v>7.8167496617761155E-5</v>
      </c>
      <c r="O281" s="67">
        <f t="shared" ca="1" si="57"/>
        <v>6.2922062353142308E-2</v>
      </c>
      <c r="P281" s="27">
        <f t="shared" ca="1" si="65"/>
        <v>-6.2839358801876849E-3</v>
      </c>
    </row>
    <row r="282" spans="4:16" x14ac:dyDescent="0.2">
      <c r="D282" s="66">
        <f t="shared" si="54"/>
        <v>0</v>
      </c>
      <c r="E282" s="66">
        <f t="shared" si="54"/>
        <v>0</v>
      </c>
      <c r="F282" s="67">
        <f t="shared" si="58"/>
        <v>0</v>
      </c>
      <c r="G282" s="67">
        <f t="shared" si="59"/>
        <v>0</v>
      </c>
      <c r="H282" s="67">
        <f t="shared" si="60"/>
        <v>0</v>
      </c>
      <c r="I282" s="67">
        <f t="shared" si="61"/>
        <v>0</v>
      </c>
      <c r="J282" s="67">
        <f t="shared" si="62"/>
        <v>0</v>
      </c>
      <c r="K282" s="67">
        <f t="shared" ca="1" si="63"/>
        <v>6.2839358801876849E-3</v>
      </c>
      <c r="L282" s="67">
        <f t="shared" ca="1" si="64"/>
        <v>3.9487850146310178E-5</v>
      </c>
      <c r="M282" s="67">
        <f t="shared" ca="1" si="55"/>
        <v>3.8681158376077863E-4</v>
      </c>
      <c r="N282" s="67">
        <f t="shared" ca="1" si="56"/>
        <v>7.8167496617761155E-5</v>
      </c>
      <c r="O282" s="67">
        <f t="shared" ca="1" si="57"/>
        <v>6.2922062353142308E-2</v>
      </c>
      <c r="P282" s="27">
        <f t="shared" ca="1" si="65"/>
        <v>-6.2839358801876849E-3</v>
      </c>
    </row>
    <row r="283" spans="4:16" x14ac:dyDescent="0.2">
      <c r="D283" s="66">
        <f t="shared" si="54"/>
        <v>0</v>
      </c>
      <c r="E283" s="66">
        <f t="shared" si="54"/>
        <v>0</v>
      </c>
      <c r="F283" s="67">
        <f t="shared" si="58"/>
        <v>0</v>
      </c>
      <c r="G283" s="67">
        <f t="shared" si="59"/>
        <v>0</v>
      </c>
      <c r="H283" s="67">
        <f t="shared" si="60"/>
        <v>0</v>
      </c>
      <c r="I283" s="67">
        <f t="shared" si="61"/>
        <v>0</v>
      </c>
      <c r="J283" s="67">
        <f t="shared" si="62"/>
        <v>0</v>
      </c>
      <c r="K283" s="67">
        <f t="shared" ca="1" si="63"/>
        <v>6.2839358801876849E-3</v>
      </c>
      <c r="L283" s="67">
        <f t="shared" ca="1" si="64"/>
        <v>3.9487850146310178E-5</v>
      </c>
      <c r="M283" s="67">
        <f t="shared" ca="1" si="55"/>
        <v>3.8681158376077863E-4</v>
      </c>
      <c r="N283" s="67">
        <f t="shared" ca="1" si="56"/>
        <v>7.8167496617761155E-5</v>
      </c>
      <c r="O283" s="67">
        <f t="shared" ca="1" si="57"/>
        <v>6.2922062353142308E-2</v>
      </c>
      <c r="P283" s="27">
        <f t="shared" ca="1" si="65"/>
        <v>-6.2839358801876849E-3</v>
      </c>
    </row>
    <row r="284" spans="4:16" x14ac:dyDescent="0.2">
      <c r="D284" s="66">
        <f t="shared" si="54"/>
        <v>0</v>
      </c>
      <c r="E284" s="66">
        <f t="shared" si="54"/>
        <v>0</v>
      </c>
      <c r="F284" s="67">
        <f t="shared" si="58"/>
        <v>0</v>
      </c>
      <c r="G284" s="67">
        <f t="shared" si="59"/>
        <v>0</v>
      </c>
      <c r="H284" s="67">
        <f t="shared" si="60"/>
        <v>0</v>
      </c>
      <c r="I284" s="67">
        <f t="shared" si="61"/>
        <v>0</v>
      </c>
      <c r="J284" s="67">
        <f t="shared" si="62"/>
        <v>0</v>
      </c>
      <c r="K284" s="67">
        <f t="shared" ca="1" si="63"/>
        <v>6.2839358801876849E-3</v>
      </c>
      <c r="L284" s="67">
        <f t="shared" ca="1" si="64"/>
        <v>3.9487850146310178E-5</v>
      </c>
      <c r="M284" s="67">
        <f t="shared" ca="1" si="55"/>
        <v>3.8681158376077863E-4</v>
      </c>
      <c r="N284" s="67">
        <f t="shared" ca="1" si="56"/>
        <v>7.8167496617761155E-5</v>
      </c>
      <c r="O284" s="67">
        <f t="shared" ca="1" si="57"/>
        <v>6.2922062353142308E-2</v>
      </c>
      <c r="P284" s="27">
        <f t="shared" ca="1" si="65"/>
        <v>-6.2839358801876849E-3</v>
      </c>
    </row>
    <row r="285" spans="4:16" x14ac:dyDescent="0.2">
      <c r="D285" s="66">
        <f t="shared" si="54"/>
        <v>0</v>
      </c>
      <c r="E285" s="66">
        <f t="shared" si="54"/>
        <v>0</v>
      </c>
      <c r="F285" s="67">
        <f t="shared" si="58"/>
        <v>0</v>
      </c>
      <c r="G285" s="67">
        <f t="shared" si="59"/>
        <v>0</v>
      </c>
      <c r="H285" s="67">
        <f t="shared" si="60"/>
        <v>0</v>
      </c>
      <c r="I285" s="67">
        <f t="shared" si="61"/>
        <v>0</v>
      </c>
      <c r="J285" s="67">
        <f t="shared" si="62"/>
        <v>0</v>
      </c>
      <c r="K285" s="67">
        <f t="shared" ca="1" si="63"/>
        <v>6.2839358801876849E-3</v>
      </c>
      <c r="L285" s="67">
        <f t="shared" ca="1" si="64"/>
        <v>3.9487850146310178E-5</v>
      </c>
      <c r="M285" s="67">
        <f t="shared" ca="1" si="55"/>
        <v>3.8681158376077863E-4</v>
      </c>
      <c r="N285" s="67">
        <f t="shared" ca="1" si="56"/>
        <v>7.8167496617761155E-5</v>
      </c>
      <c r="O285" s="67">
        <f t="shared" ca="1" si="57"/>
        <v>6.2922062353142308E-2</v>
      </c>
      <c r="P285" s="27">
        <f t="shared" ca="1" si="65"/>
        <v>-6.2839358801876849E-3</v>
      </c>
    </row>
    <row r="286" spans="4:16" x14ac:dyDescent="0.2">
      <c r="D286" s="66">
        <f t="shared" si="54"/>
        <v>0</v>
      </c>
      <c r="E286" s="66">
        <f t="shared" si="54"/>
        <v>0</v>
      </c>
      <c r="F286" s="67">
        <f t="shared" si="58"/>
        <v>0</v>
      </c>
      <c r="G286" s="67">
        <f t="shared" si="59"/>
        <v>0</v>
      </c>
      <c r="H286" s="67">
        <f t="shared" si="60"/>
        <v>0</v>
      </c>
      <c r="I286" s="67">
        <f t="shared" si="61"/>
        <v>0</v>
      </c>
      <c r="J286" s="67">
        <f t="shared" si="62"/>
        <v>0</v>
      </c>
      <c r="K286" s="67">
        <f t="shared" ca="1" si="63"/>
        <v>6.2839358801876849E-3</v>
      </c>
      <c r="L286" s="67">
        <f t="shared" ca="1" si="64"/>
        <v>3.9487850146310178E-5</v>
      </c>
      <c r="M286" s="67">
        <f t="shared" ca="1" si="55"/>
        <v>3.8681158376077863E-4</v>
      </c>
      <c r="N286" s="67">
        <f t="shared" ca="1" si="56"/>
        <v>7.8167496617761155E-5</v>
      </c>
      <c r="O286" s="67">
        <f t="shared" ca="1" si="57"/>
        <v>6.2922062353142308E-2</v>
      </c>
      <c r="P286" s="27">
        <f t="shared" ca="1" si="65"/>
        <v>-6.2839358801876849E-3</v>
      </c>
    </row>
    <row r="287" spans="4:16" x14ac:dyDescent="0.2">
      <c r="D287" s="66">
        <f t="shared" si="54"/>
        <v>0</v>
      </c>
      <c r="E287" s="66">
        <f t="shared" si="54"/>
        <v>0</v>
      </c>
      <c r="F287" s="67">
        <f t="shared" si="58"/>
        <v>0</v>
      </c>
      <c r="G287" s="67">
        <f t="shared" si="59"/>
        <v>0</v>
      </c>
      <c r="H287" s="67">
        <f t="shared" si="60"/>
        <v>0</v>
      </c>
      <c r="I287" s="67">
        <f t="shared" si="61"/>
        <v>0</v>
      </c>
      <c r="J287" s="67">
        <f t="shared" si="62"/>
        <v>0</v>
      </c>
      <c r="K287" s="67">
        <f t="shared" ca="1" si="63"/>
        <v>6.2839358801876849E-3</v>
      </c>
      <c r="L287" s="67">
        <f t="shared" ca="1" si="64"/>
        <v>3.9487850146310178E-5</v>
      </c>
      <c r="M287" s="67">
        <f t="shared" ca="1" si="55"/>
        <v>3.8681158376077863E-4</v>
      </c>
      <c r="N287" s="67">
        <f t="shared" ca="1" si="56"/>
        <v>7.8167496617761155E-5</v>
      </c>
      <c r="O287" s="67">
        <f t="shared" ca="1" si="57"/>
        <v>6.2922062353142308E-2</v>
      </c>
      <c r="P287" s="27">
        <f t="shared" ca="1" si="65"/>
        <v>-6.2839358801876849E-3</v>
      </c>
    </row>
    <row r="288" spans="4:16" x14ac:dyDescent="0.2">
      <c r="D288" s="66">
        <f t="shared" si="54"/>
        <v>0</v>
      </c>
      <c r="E288" s="66">
        <f t="shared" si="54"/>
        <v>0</v>
      </c>
      <c r="F288" s="67">
        <f t="shared" si="58"/>
        <v>0</v>
      </c>
      <c r="G288" s="67">
        <f t="shared" si="59"/>
        <v>0</v>
      </c>
      <c r="H288" s="67">
        <f t="shared" si="60"/>
        <v>0</v>
      </c>
      <c r="I288" s="67">
        <f t="shared" si="61"/>
        <v>0</v>
      </c>
      <c r="J288" s="67">
        <f t="shared" si="62"/>
        <v>0</v>
      </c>
      <c r="K288" s="67">
        <f t="shared" ca="1" si="63"/>
        <v>6.2839358801876849E-3</v>
      </c>
      <c r="L288" s="67">
        <f t="shared" ca="1" si="64"/>
        <v>3.9487850146310178E-5</v>
      </c>
      <c r="M288" s="67">
        <f t="shared" ca="1" si="55"/>
        <v>3.8681158376077863E-4</v>
      </c>
      <c r="N288" s="67">
        <f t="shared" ca="1" si="56"/>
        <v>7.8167496617761155E-5</v>
      </c>
      <c r="O288" s="67">
        <f t="shared" ca="1" si="57"/>
        <v>6.2922062353142308E-2</v>
      </c>
      <c r="P288" s="27">
        <f t="shared" ca="1" si="65"/>
        <v>-6.2839358801876849E-3</v>
      </c>
    </row>
    <row r="289" spans="4:16" x14ac:dyDescent="0.2">
      <c r="D289" s="66">
        <f t="shared" si="54"/>
        <v>0</v>
      </c>
      <c r="E289" s="66">
        <f t="shared" si="54"/>
        <v>0</v>
      </c>
      <c r="F289" s="67">
        <f t="shared" si="58"/>
        <v>0</v>
      </c>
      <c r="G289" s="67">
        <f t="shared" si="59"/>
        <v>0</v>
      </c>
      <c r="H289" s="67">
        <f t="shared" si="60"/>
        <v>0</v>
      </c>
      <c r="I289" s="67">
        <f t="shared" si="61"/>
        <v>0</v>
      </c>
      <c r="J289" s="67">
        <f t="shared" si="62"/>
        <v>0</v>
      </c>
      <c r="K289" s="67">
        <f t="shared" ca="1" si="63"/>
        <v>6.2839358801876849E-3</v>
      </c>
      <c r="L289" s="67">
        <f t="shared" ca="1" si="64"/>
        <v>3.9487850146310178E-5</v>
      </c>
      <c r="M289" s="67">
        <f t="shared" ca="1" si="55"/>
        <v>3.8681158376077863E-4</v>
      </c>
      <c r="N289" s="67">
        <f t="shared" ca="1" si="56"/>
        <v>7.8167496617761155E-5</v>
      </c>
      <c r="O289" s="67">
        <f t="shared" ca="1" si="57"/>
        <v>6.2922062353142308E-2</v>
      </c>
      <c r="P289" s="27">
        <f t="shared" ca="1" si="65"/>
        <v>-6.2839358801876849E-3</v>
      </c>
    </row>
    <row r="290" spans="4:16" x14ac:dyDescent="0.2">
      <c r="D290" s="66">
        <f t="shared" si="54"/>
        <v>0</v>
      </c>
      <c r="E290" s="66">
        <f t="shared" si="54"/>
        <v>0</v>
      </c>
      <c r="F290" s="67">
        <f t="shared" si="58"/>
        <v>0</v>
      </c>
      <c r="G290" s="67">
        <f t="shared" si="59"/>
        <v>0</v>
      </c>
      <c r="H290" s="67">
        <f t="shared" si="60"/>
        <v>0</v>
      </c>
      <c r="I290" s="67">
        <f t="shared" si="61"/>
        <v>0</v>
      </c>
      <c r="J290" s="67">
        <f t="shared" si="62"/>
        <v>0</v>
      </c>
      <c r="K290" s="67">
        <f t="shared" ca="1" si="63"/>
        <v>6.2839358801876849E-3</v>
      </c>
      <c r="L290" s="67">
        <f t="shared" ca="1" si="64"/>
        <v>3.9487850146310178E-5</v>
      </c>
      <c r="M290" s="67">
        <f t="shared" ca="1" si="55"/>
        <v>3.8681158376077863E-4</v>
      </c>
      <c r="N290" s="67">
        <f t="shared" ca="1" si="56"/>
        <v>7.8167496617761155E-5</v>
      </c>
      <c r="O290" s="67">
        <f t="shared" ca="1" si="57"/>
        <v>6.2922062353142308E-2</v>
      </c>
      <c r="P290" s="27">
        <f t="shared" ca="1" si="65"/>
        <v>-6.2839358801876849E-3</v>
      </c>
    </row>
    <row r="291" spans="4:16" x14ac:dyDescent="0.2">
      <c r="D291" s="66">
        <f t="shared" si="54"/>
        <v>0</v>
      </c>
      <c r="E291" s="66">
        <f t="shared" si="54"/>
        <v>0</v>
      </c>
      <c r="F291" s="67">
        <f t="shared" si="58"/>
        <v>0</v>
      </c>
      <c r="G291" s="67">
        <f t="shared" si="59"/>
        <v>0</v>
      </c>
      <c r="H291" s="67">
        <f t="shared" si="60"/>
        <v>0</v>
      </c>
      <c r="I291" s="67">
        <f t="shared" si="61"/>
        <v>0</v>
      </c>
      <c r="J291" s="67">
        <f t="shared" si="62"/>
        <v>0</v>
      </c>
      <c r="K291" s="67">
        <f t="shared" ca="1" si="63"/>
        <v>6.2839358801876849E-3</v>
      </c>
      <c r="L291" s="67">
        <f t="shared" ca="1" si="64"/>
        <v>3.9487850146310178E-5</v>
      </c>
      <c r="M291" s="67">
        <f t="shared" ca="1" si="55"/>
        <v>3.8681158376077863E-4</v>
      </c>
      <c r="N291" s="67">
        <f t="shared" ca="1" si="56"/>
        <v>7.8167496617761155E-5</v>
      </c>
      <c r="O291" s="67">
        <f t="shared" ca="1" si="57"/>
        <v>6.2922062353142308E-2</v>
      </c>
      <c r="P291" s="27">
        <f t="shared" ca="1" si="65"/>
        <v>-6.2839358801876849E-3</v>
      </c>
    </row>
    <row r="292" spans="4:16" x14ac:dyDescent="0.2">
      <c r="D292" s="66">
        <f t="shared" si="54"/>
        <v>0</v>
      </c>
      <c r="E292" s="66">
        <f t="shared" si="54"/>
        <v>0</v>
      </c>
      <c r="F292" s="67">
        <f t="shared" si="58"/>
        <v>0</v>
      </c>
      <c r="G292" s="67">
        <f t="shared" si="59"/>
        <v>0</v>
      </c>
      <c r="H292" s="67">
        <f t="shared" si="60"/>
        <v>0</v>
      </c>
      <c r="I292" s="67">
        <f t="shared" si="61"/>
        <v>0</v>
      </c>
      <c r="J292" s="67">
        <f t="shared" si="62"/>
        <v>0</v>
      </c>
      <c r="K292" s="67">
        <f t="shared" ca="1" si="63"/>
        <v>6.2839358801876849E-3</v>
      </c>
      <c r="L292" s="67">
        <f t="shared" ca="1" si="64"/>
        <v>3.9487850146310178E-5</v>
      </c>
      <c r="M292" s="67">
        <f t="shared" ca="1" si="55"/>
        <v>3.8681158376077863E-4</v>
      </c>
      <c r="N292" s="67">
        <f t="shared" ca="1" si="56"/>
        <v>7.8167496617761155E-5</v>
      </c>
      <c r="O292" s="67">
        <f t="shared" ca="1" si="57"/>
        <v>6.2922062353142308E-2</v>
      </c>
      <c r="P292" s="27">
        <f t="shared" ca="1" si="65"/>
        <v>-6.2839358801876849E-3</v>
      </c>
    </row>
    <row r="293" spans="4:16" x14ac:dyDescent="0.2">
      <c r="D293" s="66">
        <f t="shared" si="54"/>
        <v>0</v>
      </c>
      <c r="E293" s="66">
        <f t="shared" si="54"/>
        <v>0</v>
      </c>
      <c r="F293" s="67">
        <f t="shared" si="58"/>
        <v>0</v>
      </c>
      <c r="G293" s="67">
        <f t="shared" si="59"/>
        <v>0</v>
      </c>
      <c r="H293" s="67">
        <f t="shared" si="60"/>
        <v>0</v>
      </c>
      <c r="I293" s="67">
        <f t="shared" si="61"/>
        <v>0</v>
      </c>
      <c r="J293" s="67">
        <f t="shared" si="62"/>
        <v>0</v>
      </c>
      <c r="K293" s="67">
        <f t="shared" ca="1" si="63"/>
        <v>6.2839358801876849E-3</v>
      </c>
      <c r="L293" s="67">
        <f t="shared" ca="1" si="64"/>
        <v>3.9487850146310178E-5</v>
      </c>
      <c r="M293" s="67">
        <f t="shared" ca="1" si="55"/>
        <v>3.8681158376077863E-4</v>
      </c>
      <c r="N293" s="67">
        <f t="shared" ca="1" si="56"/>
        <v>7.8167496617761155E-5</v>
      </c>
      <c r="O293" s="67">
        <f t="shared" ca="1" si="57"/>
        <v>6.2922062353142308E-2</v>
      </c>
      <c r="P293" s="27">
        <f t="shared" ca="1" si="65"/>
        <v>-6.2839358801876849E-3</v>
      </c>
    </row>
    <row r="294" spans="4:16" x14ac:dyDescent="0.2">
      <c r="D294" s="66">
        <f t="shared" si="54"/>
        <v>0</v>
      </c>
      <c r="E294" s="66">
        <f t="shared" si="54"/>
        <v>0</v>
      </c>
      <c r="F294" s="67">
        <f t="shared" si="58"/>
        <v>0</v>
      </c>
      <c r="G294" s="67">
        <f t="shared" si="59"/>
        <v>0</v>
      </c>
      <c r="H294" s="67">
        <f t="shared" si="60"/>
        <v>0</v>
      </c>
      <c r="I294" s="67">
        <f t="shared" si="61"/>
        <v>0</v>
      </c>
      <c r="J294" s="67">
        <f t="shared" si="62"/>
        <v>0</v>
      </c>
      <c r="K294" s="67">
        <f t="shared" ca="1" si="63"/>
        <v>6.2839358801876849E-3</v>
      </c>
      <c r="L294" s="67">
        <f t="shared" ca="1" si="64"/>
        <v>3.9487850146310178E-5</v>
      </c>
      <c r="M294" s="67">
        <f t="shared" ca="1" si="55"/>
        <v>3.8681158376077863E-4</v>
      </c>
      <c r="N294" s="67">
        <f t="shared" ca="1" si="56"/>
        <v>7.8167496617761155E-5</v>
      </c>
      <c r="O294" s="67">
        <f t="shared" ca="1" si="57"/>
        <v>6.2922062353142308E-2</v>
      </c>
      <c r="P294" s="27">
        <f t="shared" ca="1" si="65"/>
        <v>-6.2839358801876849E-3</v>
      </c>
    </row>
    <row r="295" spans="4:16" x14ac:dyDescent="0.2">
      <c r="D295" s="66">
        <f t="shared" si="54"/>
        <v>0</v>
      </c>
      <c r="E295" s="66">
        <f t="shared" si="54"/>
        <v>0</v>
      </c>
      <c r="F295" s="67">
        <f t="shared" si="58"/>
        <v>0</v>
      </c>
      <c r="G295" s="67">
        <f t="shared" si="59"/>
        <v>0</v>
      </c>
      <c r="H295" s="67">
        <f t="shared" si="60"/>
        <v>0</v>
      </c>
      <c r="I295" s="67">
        <f t="shared" si="61"/>
        <v>0</v>
      </c>
      <c r="J295" s="67">
        <f t="shared" si="62"/>
        <v>0</v>
      </c>
      <c r="K295" s="67">
        <f t="shared" ca="1" si="63"/>
        <v>6.2839358801876849E-3</v>
      </c>
      <c r="L295" s="67">
        <f t="shared" ca="1" si="64"/>
        <v>3.9487850146310178E-5</v>
      </c>
      <c r="M295" s="67">
        <f t="shared" ca="1" si="55"/>
        <v>3.8681158376077863E-4</v>
      </c>
      <c r="N295" s="67">
        <f t="shared" ca="1" si="56"/>
        <v>7.8167496617761155E-5</v>
      </c>
      <c r="O295" s="67">
        <f t="shared" ca="1" si="57"/>
        <v>6.2922062353142308E-2</v>
      </c>
      <c r="P295" s="27">
        <f t="shared" ca="1" si="65"/>
        <v>-6.2839358801876849E-3</v>
      </c>
    </row>
    <row r="296" spans="4:16" x14ac:dyDescent="0.2">
      <c r="D296" s="66">
        <f t="shared" si="54"/>
        <v>0</v>
      </c>
      <c r="E296" s="66">
        <f t="shared" si="54"/>
        <v>0</v>
      </c>
      <c r="F296" s="67">
        <f t="shared" si="58"/>
        <v>0</v>
      </c>
      <c r="G296" s="67">
        <f t="shared" si="59"/>
        <v>0</v>
      </c>
      <c r="H296" s="67">
        <f t="shared" si="60"/>
        <v>0</v>
      </c>
      <c r="I296" s="67">
        <f t="shared" si="61"/>
        <v>0</v>
      </c>
      <c r="J296" s="67">
        <f t="shared" si="62"/>
        <v>0</v>
      </c>
      <c r="K296" s="67">
        <f t="shared" ca="1" si="63"/>
        <v>6.2839358801876849E-3</v>
      </c>
      <c r="L296" s="67">
        <f t="shared" ca="1" si="64"/>
        <v>3.9487850146310178E-5</v>
      </c>
      <c r="M296" s="67">
        <f t="shared" ca="1" si="55"/>
        <v>3.8681158376077863E-4</v>
      </c>
      <c r="N296" s="67">
        <f t="shared" ca="1" si="56"/>
        <v>7.8167496617761155E-5</v>
      </c>
      <c r="O296" s="67">
        <f t="shared" ca="1" si="57"/>
        <v>6.2922062353142308E-2</v>
      </c>
      <c r="P296" s="27">
        <f t="shared" ca="1" si="65"/>
        <v>-6.2839358801876849E-3</v>
      </c>
    </row>
    <row r="297" spans="4:16" x14ac:dyDescent="0.2">
      <c r="D297" s="66">
        <f t="shared" si="54"/>
        <v>0</v>
      </c>
      <c r="E297" s="66">
        <f t="shared" si="54"/>
        <v>0</v>
      </c>
      <c r="F297" s="67">
        <f t="shared" si="58"/>
        <v>0</v>
      </c>
      <c r="G297" s="67">
        <f t="shared" si="59"/>
        <v>0</v>
      </c>
      <c r="H297" s="67">
        <f t="shared" si="60"/>
        <v>0</v>
      </c>
      <c r="I297" s="67">
        <f t="shared" si="61"/>
        <v>0</v>
      </c>
      <c r="J297" s="67">
        <f t="shared" si="62"/>
        <v>0</v>
      </c>
      <c r="K297" s="67">
        <f t="shared" ca="1" si="63"/>
        <v>6.2839358801876849E-3</v>
      </c>
      <c r="L297" s="67">
        <f t="shared" ca="1" si="64"/>
        <v>3.9487850146310178E-5</v>
      </c>
      <c r="M297" s="67">
        <f t="shared" ca="1" si="55"/>
        <v>3.8681158376077863E-4</v>
      </c>
      <c r="N297" s="67">
        <f t="shared" ca="1" si="56"/>
        <v>7.8167496617761155E-5</v>
      </c>
      <c r="O297" s="67">
        <f t="shared" ca="1" si="57"/>
        <v>6.2922062353142308E-2</v>
      </c>
      <c r="P297" s="27">
        <f t="shared" ca="1" si="65"/>
        <v>-6.2839358801876849E-3</v>
      </c>
    </row>
    <row r="298" spans="4:16" x14ac:dyDescent="0.2">
      <c r="D298" s="66">
        <f t="shared" si="54"/>
        <v>0</v>
      </c>
      <c r="E298" s="66">
        <f t="shared" si="54"/>
        <v>0</v>
      </c>
      <c r="F298" s="67">
        <f t="shared" si="58"/>
        <v>0</v>
      </c>
      <c r="G298" s="67">
        <f t="shared" si="59"/>
        <v>0</v>
      </c>
      <c r="H298" s="67">
        <f t="shared" si="60"/>
        <v>0</v>
      </c>
      <c r="I298" s="67">
        <f t="shared" si="61"/>
        <v>0</v>
      </c>
      <c r="J298" s="67">
        <f t="shared" si="62"/>
        <v>0</v>
      </c>
      <c r="K298" s="67">
        <f t="shared" ca="1" si="63"/>
        <v>6.2839358801876849E-3</v>
      </c>
      <c r="L298" s="67">
        <f t="shared" ca="1" si="64"/>
        <v>3.9487850146310178E-5</v>
      </c>
      <c r="M298" s="67">
        <f t="shared" ca="1" si="55"/>
        <v>3.8681158376077863E-4</v>
      </c>
      <c r="N298" s="67">
        <f t="shared" ca="1" si="56"/>
        <v>7.8167496617761155E-5</v>
      </c>
      <c r="O298" s="67">
        <f t="shared" ca="1" si="57"/>
        <v>6.2922062353142308E-2</v>
      </c>
      <c r="P298" s="27">
        <f t="shared" ca="1" si="65"/>
        <v>-6.2839358801876849E-3</v>
      </c>
    </row>
    <row r="299" spans="4:16" x14ac:dyDescent="0.2">
      <c r="D299" s="66">
        <f t="shared" si="54"/>
        <v>0</v>
      </c>
      <c r="E299" s="66">
        <f t="shared" si="54"/>
        <v>0</v>
      </c>
      <c r="F299" s="67">
        <f t="shared" si="58"/>
        <v>0</v>
      </c>
      <c r="G299" s="67">
        <f t="shared" si="59"/>
        <v>0</v>
      </c>
      <c r="H299" s="67">
        <f t="shared" si="60"/>
        <v>0</v>
      </c>
      <c r="I299" s="67">
        <f t="shared" si="61"/>
        <v>0</v>
      </c>
      <c r="J299" s="67">
        <f t="shared" si="62"/>
        <v>0</v>
      </c>
      <c r="K299" s="67">
        <f t="shared" ca="1" si="63"/>
        <v>6.2839358801876849E-3</v>
      </c>
      <c r="L299" s="67">
        <f t="shared" ca="1" si="64"/>
        <v>3.9487850146310178E-5</v>
      </c>
      <c r="M299" s="67">
        <f t="shared" ca="1" si="55"/>
        <v>3.8681158376077863E-4</v>
      </c>
      <c r="N299" s="67">
        <f t="shared" ca="1" si="56"/>
        <v>7.8167496617761155E-5</v>
      </c>
      <c r="O299" s="67">
        <f t="shared" ca="1" si="57"/>
        <v>6.2922062353142308E-2</v>
      </c>
      <c r="P299" s="27">
        <f t="shared" ca="1" si="65"/>
        <v>-6.2839358801876849E-3</v>
      </c>
    </row>
    <row r="300" spans="4:16" x14ac:dyDescent="0.2">
      <c r="D300" s="66">
        <f t="shared" si="54"/>
        <v>0</v>
      </c>
      <c r="E300" s="66">
        <f t="shared" si="54"/>
        <v>0</v>
      </c>
      <c r="F300" s="67">
        <f t="shared" si="58"/>
        <v>0</v>
      </c>
      <c r="G300" s="67">
        <f t="shared" si="59"/>
        <v>0</v>
      </c>
      <c r="H300" s="67">
        <f t="shared" si="60"/>
        <v>0</v>
      </c>
      <c r="I300" s="67">
        <f t="shared" si="61"/>
        <v>0</v>
      </c>
      <c r="J300" s="67">
        <f t="shared" si="62"/>
        <v>0</v>
      </c>
      <c r="K300" s="67">
        <f t="shared" ca="1" si="63"/>
        <v>6.2839358801876849E-3</v>
      </c>
      <c r="L300" s="67">
        <f t="shared" ca="1" si="64"/>
        <v>3.9487850146310178E-5</v>
      </c>
      <c r="M300" s="67">
        <f t="shared" ca="1" si="55"/>
        <v>3.8681158376077863E-4</v>
      </c>
      <c r="N300" s="67">
        <f t="shared" ca="1" si="56"/>
        <v>7.8167496617761155E-5</v>
      </c>
      <c r="O300" s="67">
        <f t="shared" ca="1" si="57"/>
        <v>6.2922062353142308E-2</v>
      </c>
      <c r="P300" s="27">
        <f t="shared" ca="1" si="65"/>
        <v>-6.2839358801876849E-3</v>
      </c>
    </row>
    <row r="301" spans="4:16" x14ac:dyDescent="0.2">
      <c r="D301" s="66">
        <f t="shared" si="54"/>
        <v>0</v>
      </c>
      <c r="E301" s="66">
        <f t="shared" si="54"/>
        <v>0</v>
      </c>
      <c r="F301" s="67">
        <f t="shared" si="58"/>
        <v>0</v>
      </c>
      <c r="G301" s="67">
        <f t="shared" si="59"/>
        <v>0</v>
      </c>
      <c r="H301" s="67">
        <f t="shared" si="60"/>
        <v>0</v>
      </c>
      <c r="I301" s="67">
        <f t="shared" si="61"/>
        <v>0</v>
      </c>
      <c r="J301" s="67">
        <f t="shared" si="62"/>
        <v>0</v>
      </c>
      <c r="K301" s="67">
        <f t="shared" ca="1" si="63"/>
        <v>6.2839358801876849E-3</v>
      </c>
      <c r="L301" s="67">
        <f t="shared" ca="1" si="64"/>
        <v>3.9487850146310178E-5</v>
      </c>
      <c r="M301" s="67">
        <f t="shared" ca="1" si="55"/>
        <v>3.8681158376077863E-4</v>
      </c>
      <c r="N301" s="67">
        <f t="shared" ca="1" si="56"/>
        <v>7.8167496617761155E-5</v>
      </c>
      <c r="O301" s="67">
        <f t="shared" ca="1" si="57"/>
        <v>6.2922062353142308E-2</v>
      </c>
      <c r="P301" s="27">
        <f t="shared" ca="1" si="65"/>
        <v>-6.2839358801876849E-3</v>
      </c>
    </row>
    <row r="302" spans="4:16" x14ac:dyDescent="0.2">
      <c r="D302" s="66">
        <f t="shared" si="54"/>
        <v>0</v>
      </c>
      <c r="E302" s="66">
        <f t="shared" si="54"/>
        <v>0</v>
      </c>
      <c r="F302" s="67">
        <f t="shared" si="58"/>
        <v>0</v>
      </c>
      <c r="G302" s="67">
        <f t="shared" si="59"/>
        <v>0</v>
      </c>
      <c r="H302" s="67">
        <f t="shared" si="60"/>
        <v>0</v>
      </c>
      <c r="I302" s="67">
        <f t="shared" si="61"/>
        <v>0</v>
      </c>
      <c r="J302" s="67">
        <f t="shared" si="62"/>
        <v>0</v>
      </c>
      <c r="K302" s="67">
        <f t="shared" ca="1" si="63"/>
        <v>6.2839358801876849E-3</v>
      </c>
      <c r="L302" s="67">
        <f t="shared" ca="1" si="64"/>
        <v>3.9487850146310178E-5</v>
      </c>
      <c r="M302" s="67">
        <f t="shared" ca="1" si="55"/>
        <v>3.8681158376077863E-4</v>
      </c>
      <c r="N302" s="67">
        <f t="shared" ca="1" si="56"/>
        <v>7.8167496617761155E-5</v>
      </c>
      <c r="O302" s="67">
        <f t="shared" ca="1" si="57"/>
        <v>6.2922062353142308E-2</v>
      </c>
      <c r="P302" s="27">
        <f t="shared" ca="1" si="65"/>
        <v>-6.2839358801876849E-3</v>
      </c>
    </row>
    <row r="303" spans="4:16" x14ac:dyDescent="0.2">
      <c r="D303" s="66">
        <f t="shared" si="54"/>
        <v>0</v>
      </c>
      <c r="E303" s="66">
        <f t="shared" si="54"/>
        <v>0</v>
      </c>
      <c r="F303" s="67">
        <f t="shared" si="58"/>
        <v>0</v>
      </c>
      <c r="G303" s="67">
        <f t="shared" si="59"/>
        <v>0</v>
      </c>
      <c r="H303" s="67">
        <f t="shared" si="60"/>
        <v>0</v>
      </c>
      <c r="I303" s="67">
        <f t="shared" si="61"/>
        <v>0</v>
      </c>
      <c r="J303" s="67">
        <f t="shared" si="62"/>
        <v>0</v>
      </c>
      <c r="K303" s="67">
        <f t="shared" ca="1" si="63"/>
        <v>6.2839358801876849E-3</v>
      </c>
      <c r="L303" s="67">
        <f t="shared" ca="1" si="64"/>
        <v>3.9487850146310178E-5</v>
      </c>
      <c r="M303" s="67">
        <f t="shared" ca="1" si="55"/>
        <v>3.8681158376077863E-4</v>
      </c>
      <c r="N303" s="67">
        <f t="shared" ca="1" si="56"/>
        <v>7.8167496617761155E-5</v>
      </c>
      <c r="O303" s="67">
        <f t="shared" ca="1" si="57"/>
        <v>6.2922062353142308E-2</v>
      </c>
      <c r="P303" s="27">
        <f t="shared" ca="1" si="65"/>
        <v>-6.2839358801876849E-3</v>
      </c>
    </row>
    <row r="304" spans="4:16" x14ac:dyDescent="0.2">
      <c r="D304" s="66">
        <f t="shared" si="54"/>
        <v>0</v>
      </c>
      <c r="E304" s="66">
        <f t="shared" si="54"/>
        <v>0</v>
      </c>
      <c r="F304" s="67">
        <f t="shared" si="58"/>
        <v>0</v>
      </c>
      <c r="G304" s="67">
        <f t="shared" si="59"/>
        <v>0</v>
      </c>
      <c r="H304" s="67">
        <f t="shared" si="60"/>
        <v>0</v>
      </c>
      <c r="I304" s="67">
        <f t="shared" si="61"/>
        <v>0</v>
      </c>
      <c r="J304" s="67">
        <f t="shared" si="62"/>
        <v>0</v>
      </c>
      <c r="K304" s="67">
        <f t="shared" ca="1" si="63"/>
        <v>6.2839358801876849E-3</v>
      </c>
      <c r="L304" s="67">
        <f t="shared" ca="1" si="64"/>
        <v>3.9487850146310178E-5</v>
      </c>
      <c r="M304" s="67">
        <f t="shared" ca="1" si="55"/>
        <v>3.8681158376077863E-4</v>
      </c>
      <c r="N304" s="67">
        <f t="shared" ca="1" si="56"/>
        <v>7.8167496617761155E-5</v>
      </c>
      <c r="O304" s="67">
        <f t="shared" ca="1" si="57"/>
        <v>6.2922062353142308E-2</v>
      </c>
      <c r="P304" s="27">
        <f t="shared" ca="1" si="65"/>
        <v>-6.2839358801876849E-3</v>
      </c>
    </row>
    <row r="305" spans="4:16" x14ac:dyDescent="0.2">
      <c r="D305" s="66">
        <f t="shared" si="54"/>
        <v>0</v>
      </c>
      <c r="E305" s="66">
        <f t="shared" si="54"/>
        <v>0</v>
      </c>
      <c r="F305" s="67">
        <f t="shared" si="58"/>
        <v>0</v>
      </c>
      <c r="G305" s="67">
        <f t="shared" si="59"/>
        <v>0</v>
      </c>
      <c r="H305" s="67">
        <f t="shared" si="60"/>
        <v>0</v>
      </c>
      <c r="I305" s="67">
        <f t="shared" si="61"/>
        <v>0</v>
      </c>
      <c r="J305" s="67">
        <f t="shared" si="62"/>
        <v>0</v>
      </c>
      <c r="K305" s="67">
        <f t="shared" ca="1" si="63"/>
        <v>6.2839358801876849E-3</v>
      </c>
      <c r="L305" s="67">
        <f t="shared" ca="1" si="64"/>
        <v>3.9487850146310178E-5</v>
      </c>
      <c r="M305" s="67">
        <f t="shared" ca="1" si="55"/>
        <v>3.8681158376077863E-4</v>
      </c>
      <c r="N305" s="67">
        <f t="shared" ca="1" si="56"/>
        <v>7.8167496617761155E-5</v>
      </c>
      <c r="O305" s="67">
        <f t="shared" ca="1" si="57"/>
        <v>6.2922062353142308E-2</v>
      </c>
      <c r="P305" s="27">
        <f t="shared" ca="1" si="65"/>
        <v>-6.2839358801876849E-3</v>
      </c>
    </row>
    <row r="306" spans="4:16" x14ac:dyDescent="0.2">
      <c r="D306" s="66">
        <f t="shared" si="54"/>
        <v>0</v>
      </c>
      <c r="E306" s="66">
        <f t="shared" si="54"/>
        <v>0</v>
      </c>
      <c r="F306" s="67">
        <f t="shared" si="58"/>
        <v>0</v>
      </c>
      <c r="G306" s="67">
        <f t="shared" si="59"/>
        <v>0</v>
      </c>
      <c r="H306" s="67">
        <f t="shared" si="60"/>
        <v>0</v>
      </c>
      <c r="I306" s="67">
        <f t="shared" si="61"/>
        <v>0</v>
      </c>
      <c r="J306" s="67">
        <f t="shared" si="62"/>
        <v>0</v>
      </c>
      <c r="K306" s="67">
        <f t="shared" ca="1" si="63"/>
        <v>6.2839358801876849E-3</v>
      </c>
      <c r="L306" s="67">
        <f t="shared" ca="1" si="64"/>
        <v>3.9487850146310178E-5</v>
      </c>
      <c r="M306" s="67">
        <f t="shared" ca="1" si="55"/>
        <v>3.8681158376077863E-4</v>
      </c>
      <c r="N306" s="67">
        <f t="shared" ca="1" si="56"/>
        <v>7.8167496617761155E-5</v>
      </c>
      <c r="O306" s="67">
        <f t="shared" ca="1" si="57"/>
        <v>6.2922062353142308E-2</v>
      </c>
      <c r="P306" s="27">
        <f t="shared" ca="1" si="65"/>
        <v>-6.2839358801876849E-3</v>
      </c>
    </row>
    <row r="307" spans="4:16" x14ac:dyDescent="0.2">
      <c r="D307" s="66">
        <f t="shared" si="54"/>
        <v>0</v>
      </c>
      <c r="E307" s="66">
        <f t="shared" si="54"/>
        <v>0</v>
      </c>
      <c r="F307" s="67">
        <f t="shared" si="58"/>
        <v>0</v>
      </c>
      <c r="G307" s="67">
        <f t="shared" si="59"/>
        <v>0</v>
      </c>
      <c r="H307" s="67">
        <f t="shared" si="60"/>
        <v>0</v>
      </c>
      <c r="I307" s="67">
        <f t="shared" si="61"/>
        <v>0</v>
      </c>
      <c r="J307" s="67">
        <f t="shared" si="62"/>
        <v>0</v>
      </c>
      <c r="K307" s="67">
        <f t="shared" ca="1" si="63"/>
        <v>6.2839358801876849E-3</v>
      </c>
      <c r="L307" s="67">
        <f t="shared" ca="1" si="64"/>
        <v>3.9487850146310178E-5</v>
      </c>
      <c r="M307" s="67">
        <f t="shared" ca="1" si="55"/>
        <v>3.8681158376077863E-4</v>
      </c>
      <c r="N307" s="67">
        <f t="shared" ca="1" si="56"/>
        <v>7.8167496617761155E-5</v>
      </c>
      <c r="O307" s="67">
        <f t="shared" ca="1" si="57"/>
        <v>6.2922062353142308E-2</v>
      </c>
      <c r="P307" s="27">
        <f t="shared" ca="1" si="65"/>
        <v>-6.2839358801876849E-3</v>
      </c>
    </row>
    <row r="308" spans="4:16" x14ac:dyDescent="0.2">
      <c r="D308" s="66">
        <f t="shared" si="54"/>
        <v>0</v>
      </c>
      <c r="E308" s="66">
        <f t="shared" si="54"/>
        <v>0</v>
      </c>
      <c r="F308" s="67">
        <f t="shared" si="58"/>
        <v>0</v>
      </c>
      <c r="G308" s="67">
        <f t="shared" si="59"/>
        <v>0</v>
      </c>
      <c r="H308" s="67">
        <f t="shared" si="60"/>
        <v>0</v>
      </c>
      <c r="I308" s="67">
        <f t="shared" si="61"/>
        <v>0</v>
      </c>
      <c r="J308" s="67">
        <f t="shared" si="62"/>
        <v>0</v>
      </c>
      <c r="K308" s="67">
        <f t="shared" ca="1" si="63"/>
        <v>6.2839358801876849E-3</v>
      </c>
      <c r="L308" s="67">
        <f t="shared" ca="1" si="64"/>
        <v>3.9487850146310178E-5</v>
      </c>
      <c r="M308" s="67">
        <f t="shared" ca="1" si="55"/>
        <v>3.8681158376077863E-4</v>
      </c>
      <c r="N308" s="67">
        <f t="shared" ca="1" si="56"/>
        <v>7.8167496617761155E-5</v>
      </c>
      <c r="O308" s="67">
        <f t="shared" ca="1" si="57"/>
        <v>6.2922062353142308E-2</v>
      </c>
      <c r="P308" s="27">
        <f t="shared" ca="1" si="65"/>
        <v>-6.2839358801876849E-3</v>
      </c>
    </row>
    <row r="309" spans="4:16" x14ac:dyDescent="0.2">
      <c r="D309" s="66">
        <f t="shared" si="54"/>
        <v>0</v>
      </c>
      <c r="E309" s="66">
        <f t="shared" si="54"/>
        <v>0</v>
      </c>
      <c r="F309" s="67">
        <f t="shared" si="58"/>
        <v>0</v>
      </c>
      <c r="G309" s="67">
        <f t="shared" si="59"/>
        <v>0</v>
      </c>
      <c r="H309" s="67">
        <f t="shared" si="60"/>
        <v>0</v>
      </c>
      <c r="I309" s="67">
        <f t="shared" si="61"/>
        <v>0</v>
      </c>
      <c r="J309" s="67">
        <f t="shared" si="62"/>
        <v>0</v>
      </c>
      <c r="K309" s="67">
        <f t="shared" ca="1" si="63"/>
        <v>6.2839358801876849E-3</v>
      </c>
      <c r="L309" s="67">
        <f t="shared" ca="1" si="64"/>
        <v>3.9487850146310178E-5</v>
      </c>
      <c r="M309" s="67">
        <f t="shared" ca="1" si="55"/>
        <v>3.8681158376077863E-4</v>
      </c>
      <c r="N309" s="67">
        <f t="shared" ca="1" si="56"/>
        <v>7.8167496617761155E-5</v>
      </c>
      <c r="O309" s="67">
        <f t="shared" ca="1" si="57"/>
        <v>6.2922062353142308E-2</v>
      </c>
      <c r="P309" s="27">
        <f t="shared" ca="1" si="65"/>
        <v>-6.2839358801876849E-3</v>
      </c>
    </row>
    <row r="310" spans="4:16" x14ac:dyDescent="0.2">
      <c r="D310" s="66">
        <f t="shared" si="54"/>
        <v>0</v>
      </c>
      <c r="E310" s="66">
        <f t="shared" si="54"/>
        <v>0</v>
      </c>
      <c r="F310" s="67">
        <f t="shared" si="58"/>
        <v>0</v>
      </c>
      <c r="G310" s="67">
        <f t="shared" si="59"/>
        <v>0</v>
      </c>
      <c r="H310" s="67">
        <f t="shared" si="60"/>
        <v>0</v>
      </c>
      <c r="I310" s="67">
        <f t="shared" si="61"/>
        <v>0</v>
      </c>
      <c r="J310" s="67">
        <f t="shared" si="62"/>
        <v>0</v>
      </c>
      <c r="K310" s="67">
        <f t="shared" ca="1" si="63"/>
        <v>6.2839358801876849E-3</v>
      </c>
      <c r="L310" s="67">
        <f t="shared" ca="1" si="64"/>
        <v>3.9487850146310178E-5</v>
      </c>
      <c r="M310" s="67">
        <f t="shared" ca="1" si="55"/>
        <v>3.8681158376077863E-4</v>
      </c>
      <c r="N310" s="67">
        <f t="shared" ca="1" si="56"/>
        <v>7.8167496617761155E-5</v>
      </c>
      <c r="O310" s="67">
        <f t="shared" ca="1" si="57"/>
        <v>6.2922062353142308E-2</v>
      </c>
      <c r="P310" s="27">
        <f t="shared" ca="1" si="65"/>
        <v>-6.2839358801876849E-3</v>
      </c>
    </row>
    <row r="311" spans="4:16" x14ac:dyDescent="0.2">
      <c r="D311" s="66">
        <f t="shared" si="54"/>
        <v>0</v>
      </c>
      <c r="E311" s="66">
        <f t="shared" si="54"/>
        <v>0</v>
      </c>
      <c r="F311" s="67">
        <f t="shared" si="58"/>
        <v>0</v>
      </c>
      <c r="G311" s="67">
        <f t="shared" si="59"/>
        <v>0</v>
      </c>
      <c r="H311" s="67">
        <f t="shared" si="60"/>
        <v>0</v>
      </c>
      <c r="I311" s="67">
        <f t="shared" si="61"/>
        <v>0</v>
      </c>
      <c r="J311" s="67">
        <f t="shared" si="62"/>
        <v>0</v>
      </c>
      <c r="K311" s="67">
        <f t="shared" ca="1" si="63"/>
        <v>6.2839358801876849E-3</v>
      </c>
      <c r="L311" s="67">
        <f t="shared" ca="1" si="64"/>
        <v>3.9487850146310178E-5</v>
      </c>
      <c r="M311" s="67">
        <f t="shared" ca="1" si="55"/>
        <v>3.8681158376077863E-4</v>
      </c>
      <c r="N311" s="67">
        <f t="shared" ca="1" si="56"/>
        <v>7.8167496617761155E-5</v>
      </c>
      <c r="O311" s="67">
        <f t="shared" ca="1" si="57"/>
        <v>6.2922062353142308E-2</v>
      </c>
      <c r="P311" s="27">
        <f t="shared" ca="1" si="65"/>
        <v>-6.2839358801876849E-3</v>
      </c>
    </row>
    <row r="312" spans="4:16" x14ac:dyDescent="0.2">
      <c r="D312" s="66">
        <f t="shared" si="54"/>
        <v>0</v>
      </c>
      <c r="E312" s="66">
        <f t="shared" si="54"/>
        <v>0</v>
      </c>
      <c r="F312" s="67">
        <f t="shared" si="58"/>
        <v>0</v>
      </c>
      <c r="G312" s="67">
        <f t="shared" si="59"/>
        <v>0</v>
      </c>
      <c r="H312" s="67">
        <f t="shared" si="60"/>
        <v>0</v>
      </c>
      <c r="I312" s="67">
        <f t="shared" si="61"/>
        <v>0</v>
      </c>
      <c r="J312" s="67">
        <f t="shared" si="62"/>
        <v>0</v>
      </c>
      <c r="K312" s="67">
        <f t="shared" ca="1" si="63"/>
        <v>6.2839358801876849E-3</v>
      </c>
      <c r="L312" s="67">
        <f t="shared" ca="1" si="64"/>
        <v>3.9487850146310178E-5</v>
      </c>
      <c r="M312" s="67">
        <f t="shared" ca="1" si="55"/>
        <v>3.8681158376077863E-4</v>
      </c>
      <c r="N312" s="67">
        <f t="shared" ca="1" si="56"/>
        <v>7.8167496617761155E-5</v>
      </c>
      <c r="O312" s="67">
        <f t="shared" ca="1" si="57"/>
        <v>6.2922062353142308E-2</v>
      </c>
      <c r="P312" s="27">
        <f t="shared" ca="1" si="65"/>
        <v>-6.2839358801876849E-3</v>
      </c>
    </row>
    <row r="313" spans="4:16" x14ac:dyDescent="0.2">
      <c r="D313" s="66">
        <f t="shared" si="54"/>
        <v>0</v>
      </c>
      <c r="E313" s="66">
        <f t="shared" si="54"/>
        <v>0</v>
      </c>
      <c r="F313" s="67">
        <f t="shared" si="58"/>
        <v>0</v>
      </c>
      <c r="G313" s="67">
        <f t="shared" si="59"/>
        <v>0</v>
      </c>
      <c r="H313" s="67">
        <f t="shared" si="60"/>
        <v>0</v>
      </c>
      <c r="I313" s="67">
        <f t="shared" si="61"/>
        <v>0</v>
      </c>
      <c r="J313" s="67">
        <f t="shared" si="62"/>
        <v>0</v>
      </c>
      <c r="K313" s="67">
        <f t="shared" ca="1" si="63"/>
        <v>6.2839358801876849E-3</v>
      </c>
      <c r="L313" s="67">
        <f t="shared" ca="1" si="64"/>
        <v>3.9487850146310178E-5</v>
      </c>
      <c r="M313" s="67">
        <f t="shared" ca="1" si="55"/>
        <v>3.8681158376077863E-4</v>
      </c>
      <c r="N313" s="67">
        <f t="shared" ca="1" si="56"/>
        <v>7.8167496617761155E-5</v>
      </c>
      <c r="O313" s="67">
        <f t="shared" ca="1" si="57"/>
        <v>6.2922062353142308E-2</v>
      </c>
      <c r="P313" s="27">
        <f t="shared" ca="1" si="65"/>
        <v>-6.2839358801876849E-3</v>
      </c>
    </row>
    <row r="314" spans="4:16" x14ac:dyDescent="0.2">
      <c r="D314" s="66">
        <f t="shared" si="54"/>
        <v>0</v>
      </c>
      <c r="E314" s="66">
        <f t="shared" si="54"/>
        <v>0</v>
      </c>
      <c r="F314" s="67">
        <f t="shared" si="58"/>
        <v>0</v>
      </c>
      <c r="G314" s="67">
        <f t="shared" si="59"/>
        <v>0</v>
      </c>
      <c r="H314" s="67">
        <f t="shared" si="60"/>
        <v>0</v>
      </c>
      <c r="I314" s="67">
        <f t="shared" si="61"/>
        <v>0</v>
      </c>
      <c r="J314" s="67">
        <f t="shared" si="62"/>
        <v>0</v>
      </c>
      <c r="K314" s="67">
        <f t="shared" ca="1" si="63"/>
        <v>6.2839358801876849E-3</v>
      </c>
      <c r="L314" s="67">
        <f t="shared" ca="1" si="64"/>
        <v>3.9487850146310178E-5</v>
      </c>
      <c r="M314" s="67">
        <f t="shared" ca="1" si="55"/>
        <v>3.8681158376077863E-4</v>
      </c>
      <c r="N314" s="67">
        <f t="shared" ca="1" si="56"/>
        <v>7.8167496617761155E-5</v>
      </c>
      <c r="O314" s="67">
        <f t="shared" ca="1" si="57"/>
        <v>6.2922062353142308E-2</v>
      </c>
      <c r="P314" s="27">
        <f t="shared" ca="1" si="65"/>
        <v>-6.2839358801876849E-3</v>
      </c>
    </row>
    <row r="315" spans="4:16" x14ac:dyDescent="0.2">
      <c r="D315" s="66">
        <f t="shared" si="54"/>
        <v>0</v>
      </c>
      <c r="E315" s="66">
        <f t="shared" si="54"/>
        <v>0</v>
      </c>
      <c r="F315" s="67">
        <f t="shared" si="58"/>
        <v>0</v>
      </c>
      <c r="G315" s="67">
        <f t="shared" si="59"/>
        <v>0</v>
      </c>
      <c r="H315" s="67">
        <f t="shared" si="60"/>
        <v>0</v>
      </c>
      <c r="I315" s="67">
        <f t="shared" si="61"/>
        <v>0</v>
      </c>
      <c r="J315" s="67">
        <f t="shared" si="62"/>
        <v>0</v>
      </c>
      <c r="K315" s="67">
        <f t="shared" ca="1" si="63"/>
        <v>6.2839358801876849E-3</v>
      </c>
      <c r="L315" s="67">
        <f t="shared" ca="1" si="64"/>
        <v>3.9487850146310178E-5</v>
      </c>
      <c r="M315" s="67">
        <f t="shared" ca="1" si="55"/>
        <v>3.8681158376077863E-4</v>
      </c>
      <c r="N315" s="67">
        <f t="shared" ca="1" si="56"/>
        <v>7.8167496617761155E-5</v>
      </c>
      <c r="O315" s="67">
        <f t="shared" ca="1" si="57"/>
        <v>6.2922062353142308E-2</v>
      </c>
      <c r="P315" s="27">
        <f t="shared" ca="1" si="65"/>
        <v>-6.2839358801876849E-3</v>
      </c>
    </row>
    <row r="316" spans="4:16" x14ac:dyDescent="0.2">
      <c r="D316" s="66">
        <f t="shared" si="54"/>
        <v>0</v>
      </c>
      <c r="E316" s="66">
        <f t="shared" si="54"/>
        <v>0</v>
      </c>
      <c r="F316" s="67">
        <f t="shared" si="58"/>
        <v>0</v>
      </c>
      <c r="G316" s="67">
        <f t="shared" si="59"/>
        <v>0</v>
      </c>
      <c r="H316" s="67">
        <f t="shared" si="60"/>
        <v>0</v>
      </c>
      <c r="I316" s="67">
        <f t="shared" si="61"/>
        <v>0</v>
      </c>
      <c r="J316" s="67">
        <f t="shared" si="62"/>
        <v>0</v>
      </c>
      <c r="K316" s="67">
        <f t="shared" ca="1" si="63"/>
        <v>6.2839358801876849E-3</v>
      </c>
      <c r="L316" s="67">
        <f t="shared" ca="1" si="64"/>
        <v>3.9487850146310178E-5</v>
      </c>
      <c r="M316" s="67">
        <f t="shared" ca="1" si="55"/>
        <v>3.8681158376077863E-4</v>
      </c>
      <c r="N316" s="67">
        <f t="shared" ca="1" si="56"/>
        <v>7.8167496617761155E-5</v>
      </c>
      <c r="O316" s="67">
        <f t="shared" ca="1" si="57"/>
        <v>6.2922062353142308E-2</v>
      </c>
      <c r="P316" s="27">
        <f t="shared" ca="1" si="65"/>
        <v>-6.2839358801876849E-3</v>
      </c>
    </row>
    <row r="317" spans="4:16" x14ac:dyDescent="0.2">
      <c r="D317" s="66">
        <f t="shared" si="54"/>
        <v>0</v>
      </c>
      <c r="E317" s="66">
        <f t="shared" si="54"/>
        <v>0</v>
      </c>
      <c r="F317" s="67">
        <f t="shared" si="58"/>
        <v>0</v>
      </c>
      <c r="G317" s="67">
        <f t="shared" si="59"/>
        <v>0</v>
      </c>
      <c r="H317" s="67">
        <f t="shared" si="60"/>
        <v>0</v>
      </c>
      <c r="I317" s="67">
        <f t="shared" si="61"/>
        <v>0</v>
      </c>
      <c r="J317" s="67">
        <f t="shared" si="62"/>
        <v>0</v>
      </c>
      <c r="K317" s="67">
        <f t="shared" ca="1" si="63"/>
        <v>6.2839358801876849E-3</v>
      </c>
      <c r="L317" s="67">
        <f t="shared" ca="1" si="64"/>
        <v>3.9487850146310178E-5</v>
      </c>
      <c r="M317" s="67">
        <f t="shared" ca="1" si="55"/>
        <v>3.8681158376077863E-4</v>
      </c>
      <c r="N317" s="67">
        <f t="shared" ca="1" si="56"/>
        <v>7.8167496617761155E-5</v>
      </c>
      <c r="O317" s="67">
        <f t="shared" ca="1" si="57"/>
        <v>6.2922062353142308E-2</v>
      </c>
      <c r="P317" s="27">
        <f t="shared" ca="1" si="65"/>
        <v>-6.2839358801876849E-3</v>
      </c>
    </row>
    <row r="318" spans="4:16" x14ac:dyDescent="0.2">
      <c r="D318" s="66">
        <f t="shared" si="54"/>
        <v>0</v>
      </c>
      <c r="E318" s="66">
        <f t="shared" si="54"/>
        <v>0</v>
      </c>
      <c r="F318" s="67">
        <f t="shared" si="58"/>
        <v>0</v>
      </c>
      <c r="G318" s="67">
        <f t="shared" si="59"/>
        <v>0</v>
      </c>
      <c r="H318" s="67">
        <f t="shared" si="60"/>
        <v>0</v>
      </c>
      <c r="I318" s="67">
        <f t="shared" si="61"/>
        <v>0</v>
      </c>
      <c r="J318" s="67">
        <f t="shared" si="62"/>
        <v>0</v>
      </c>
      <c r="K318" s="67">
        <f t="shared" ca="1" si="63"/>
        <v>6.2839358801876849E-3</v>
      </c>
      <c r="L318" s="67">
        <f t="shared" ca="1" si="64"/>
        <v>3.9487850146310178E-5</v>
      </c>
      <c r="M318" s="67">
        <f t="shared" ca="1" si="55"/>
        <v>3.8681158376077863E-4</v>
      </c>
      <c r="N318" s="67">
        <f t="shared" ca="1" si="56"/>
        <v>7.8167496617761155E-5</v>
      </c>
      <c r="O318" s="67">
        <f t="shared" ca="1" si="57"/>
        <v>6.2922062353142308E-2</v>
      </c>
      <c r="P318" s="27">
        <f t="shared" ca="1" si="65"/>
        <v>-6.2839358801876849E-3</v>
      </c>
    </row>
    <row r="319" spans="4:16" x14ac:dyDescent="0.2">
      <c r="D319" s="66">
        <f t="shared" si="54"/>
        <v>0</v>
      </c>
      <c r="E319" s="66">
        <f t="shared" si="54"/>
        <v>0</v>
      </c>
      <c r="F319" s="67">
        <f t="shared" si="58"/>
        <v>0</v>
      </c>
      <c r="G319" s="67">
        <f t="shared" si="59"/>
        <v>0</v>
      </c>
      <c r="H319" s="67">
        <f t="shared" si="60"/>
        <v>0</v>
      </c>
      <c r="I319" s="67">
        <f t="shared" si="61"/>
        <v>0</v>
      </c>
      <c r="J319" s="67">
        <f t="shared" si="62"/>
        <v>0</v>
      </c>
      <c r="K319" s="67">
        <f t="shared" ca="1" si="63"/>
        <v>6.2839358801876849E-3</v>
      </c>
      <c r="L319" s="67">
        <f t="shared" ca="1" si="64"/>
        <v>3.9487850146310178E-5</v>
      </c>
      <c r="M319" s="67">
        <f t="shared" ca="1" si="55"/>
        <v>3.8681158376077863E-4</v>
      </c>
      <c r="N319" s="67">
        <f t="shared" ca="1" si="56"/>
        <v>7.8167496617761155E-5</v>
      </c>
      <c r="O319" s="67">
        <f t="shared" ca="1" si="57"/>
        <v>6.2922062353142308E-2</v>
      </c>
      <c r="P319" s="27">
        <f t="shared" ca="1" si="65"/>
        <v>-6.2839358801876849E-3</v>
      </c>
    </row>
    <row r="320" spans="4:16" x14ac:dyDescent="0.2">
      <c r="D320" s="66">
        <f t="shared" si="54"/>
        <v>0</v>
      </c>
      <c r="E320" s="66">
        <f t="shared" si="54"/>
        <v>0</v>
      </c>
      <c r="F320" s="67">
        <f t="shared" si="58"/>
        <v>0</v>
      </c>
      <c r="G320" s="67">
        <f t="shared" si="59"/>
        <v>0</v>
      </c>
      <c r="H320" s="67">
        <f t="shared" si="60"/>
        <v>0</v>
      </c>
      <c r="I320" s="67">
        <f t="shared" si="61"/>
        <v>0</v>
      </c>
      <c r="J320" s="67">
        <f t="shared" si="62"/>
        <v>0</v>
      </c>
      <c r="K320" s="67">
        <f t="shared" ca="1" si="63"/>
        <v>6.2839358801876849E-3</v>
      </c>
      <c r="L320" s="67">
        <f t="shared" ca="1" si="64"/>
        <v>3.9487850146310178E-5</v>
      </c>
      <c r="M320" s="67">
        <f t="shared" ca="1" si="55"/>
        <v>3.8681158376077863E-4</v>
      </c>
      <c r="N320" s="67">
        <f t="shared" ca="1" si="56"/>
        <v>7.8167496617761155E-5</v>
      </c>
      <c r="O320" s="67">
        <f t="shared" ca="1" si="57"/>
        <v>6.2922062353142308E-2</v>
      </c>
      <c r="P320" s="27">
        <f t="shared" ca="1" si="65"/>
        <v>-6.2839358801876849E-3</v>
      </c>
    </row>
    <row r="321" spans="4:16" x14ac:dyDescent="0.2">
      <c r="D321" s="66">
        <f t="shared" si="54"/>
        <v>0</v>
      </c>
      <c r="E321" s="66">
        <f t="shared" si="54"/>
        <v>0</v>
      </c>
      <c r="F321" s="67">
        <f t="shared" si="58"/>
        <v>0</v>
      </c>
      <c r="G321" s="67">
        <f t="shared" si="59"/>
        <v>0</v>
      </c>
      <c r="H321" s="67">
        <f t="shared" si="60"/>
        <v>0</v>
      </c>
      <c r="I321" s="67">
        <f t="shared" si="61"/>
        <v>0</v>
      </c>
      <c r="J321" s="67">
        <f t="shared" si="62"/>
        <v>0</v>
      </c>
      <c r="K321" s="67">
        <f t="shared" ca="1" si="63"/>
        <v>6.2839358801876849E-3</v>
      </c>
      <c r="L321" s="67">
        <f t="shared" ca="1" si="64"/>
        <v>3.9487850146310178E-5</v>
      </c>
      <c r="M321" s="67">
        <f t="shared" ca="1" si="55"/>
        <v>3.8681158376077863E-4</v>
      </c>
      <c r="N321" s="67">
        <f t="shared" ca="1" si="56"/>
        <v>7.8167496617761155E-5</v>
      </c>
      <c r="O321" s="67">
        <f t="shared" ca="1" si="57"/>
        <v>6.2922062353142308E-2</v>
      </c>
      <c r="P321" s="27">
        <f t="shared" ca="1" si="65"/>
        <v>-6.2839358801876849E-3</v>
      </c>
    </row>
    <row r="322" spans="4:16" x14ac:dyDescent="0.2">
      <c r="D322" s="66">
        <f t="shared" si="54"/>
        <v>0</v>
      </c>
      <c r="E322" s="66">
        <f t="shared" si="54"/>
        <v>0</v>
      </c>
      <c r="F322" s="67">
        <f t="shared" si="58"/>
        <v>0</v>
      </c>
      <c r="G322" s="67">
        <f t="shared" si="59"/>
        <v>0</v>
      </c>
      <c r="H322" s="67">
        <f t="shared" si="60"/>
        <v>0</v>
      </c>
      <c r="I322" s="67">
        <f t="shared" si="61"/>
        <v>0</v>
      </c>
      <c r="J322" s="67">
        <f t="shared" si="62"/>
        <v>0</v>
      </c>
      <c r="K322" s="67">
        <f t="shared" ca="1" si="63"/>
        <v>6.2839358801876849E-3</v>
      </c>
      <c r="L322" s="67">
        <f t="shared" ca="1" si="64"/>
        <v>3.9487850146310178E-5</v>
      </c>
      <c r="M322" s="67">
        <f t="shared" ca="1" si="55"/>
        <v>3.8681158376077863E-4</v>
      </c>
      <c r="N322" s="67">
        <f t="shared" ca="1" si="56"/>
        <v>7.8167496617761155E-5</v>
      </c>
      <c r="O322" s="67">
        <f t="shared" ca="1" si="57"/>
        <v>6.2922062353142308E-2</v>
      </c>
      <c r="P322" s="27">
        <f t="shared" ca="1" si="65"/>
        <v>-6.2839358801876849E-3</v>
      </c>
    </row>
    <row r="323" spans="4:16" x14ac:dyDescent="0.2">
      <c r="D323" s="66">
        <f t="shared" si="54"/>
        <v>0</v>
      </c>
      <c r="E323" s="66">
        <f t="shared" si="54"/>
        <v>0</v>
      </c>
      <c r="F323" s="67">
        <f t="shared" si="58"/>
        <v>0</v>
      </c>
      <c r="G323" s="67">
        <f t="shared" si="59"/>
        <v>0</v>
      </c>
      <c r="H323" s="67">
        <f t="shared" si="60"/>
        <v>0</v>
      </c>
      <c r="I323" s="67">
        <f t="shared" si="61"/>
        <v>0</v>
      </c>
      <c r="J323" s="67">
        <f t="shared" si="62"/>
        <v>0</v>
      </c>
      <c r="K323" s="67">
        <f t="shared" ca="1" si="63"/>
        <v>6.2839358801876849E-3</v>
      </c>
      <c r="L323" s="67">
        <f t="shared" ca="1" si="64"/>
        <v>3.9487850146310178E-5</v>
      </c>
      <c r="M323" s="67">
        <f t="shared" ca="1" si="55"/>
        <v>3.8681158376077863E-4</v>
      </c>
      <c r="N323" s="67">
        <f t="shared" ca="1" si="56"/>
        <v>7.8167496617761155E-5</v>
      </c>
      <c r="O323" s="67">
        <f t="shared" ca="1" si="57"/>
        <v>6.2922062353142308E-2</v>
      </c>
      <c r="P323" s="27">
        <f t="shared" ca="1" si="65"/>
        <v>-6.2839358801876849E-3</v>
      </c>
    </row>
    <row r="324" spans="4:16" x14ac:dyDescent="0.2">
      <c r="D324" s="66">
        <f t="shared" si="54"/>
        <v>0</v>
      </c>
      <c r="E324" s="66">
        <f t="shared" si="54"/>
        <v>0</v>
      </c>
      <c r="F324" s="67">
        <f t="shared" si="58"/>
        <v>0</v>
      </c>
      <c r="G324" s="67">
        <f t="shared" si="59"/>
        <v>0</v>
      </c>
      <c r="H324" s="67">
        <f t="shared" si="60"/>
        <v>0</v>
      </c>
      <c r="I324" s="67">
        <f t="shared" si="61"/>
        <v>0</v>
      </c>
      <c r="J324" s="67">
        <f t="shared" si="62"/>
        <v>0</v>
      </c>
      <c r="K324" s="67">
        <f t="shared" ca="1" si="63"/>
        <v>6.2839358801876849E-3</v>
      </c>
      <c r="L324" s="67">
        <f t="shared" ca="1" si="64"/>
        <v>3.9487850146310178E-5</v>
      </c>
      <c r="M324" s="67">
        <f t="shared" ca="1" si="55"/>
        <v>3.8681158376077863E-4</v>
      </c>
      <c r="N324" s="67">
        <f t="shared" ca="1" si="56"/>
        <v>7.8167496617761155E-5</v>
      </c>
      <c r="O324" s="67">
        <f t="shared" ca="1" si="57"/>
        <v>6.2922062353142308E-2</v>
      </c>
      <c r="P324" s="27">
        <f t="shared" ca="1" si="65"/>
        <v>-6.2839358801876849E-3</v>
      </c>
    </row>
    <row r="325" spans="4:16" x14ac:dyDescent="0.2">
      <c r="D325" s="66">
        <f t="shared" si="54"/>
        <v>0</v>
      </c>
      <c r="E325" s="66">
        <f t="shared" si="54"/>
        <v>0</v>
      </c>
      <c r="F325" s="67">
        <f t="shared" si="58"/>
        <v>0</v>
      </c>
      <c r="G325" s="67">
        <f t="shared" si="59"/>
        <v>0</v>
      </c>
      <c r="H325" s="67">
        <f t="shared" si="60"/>
        <v>0</v>
      </c>
      <c r="I325" s="67">
        <f t="shared" si="61"/>
        <v>0</v>
      </c>
      <c r="J325" s="67">
        <f t="shared" si="62"/>
        <v>0</v>
      </c>
      <c r="K325" s="67">
        <f t="shared" ca="1" si="63"/>
        <v>6.2839358801876849E-3</v>
      </c>
      <c r="L325" s="67">
        <f t="shared" ca="1" si="64"/>
        <v>3.9487850146310178E-5</v>
      </c>
      <c r="M325" s="67">
        <f t="shared" ca="1" si="55"/>
        <v>3.8681158376077863E-4</v>
      </c>
      <c r="N325" s="67">
        <f t="shared" ca="1" si="56"/>
        <v>7.8167496617761155E-5</v>
      </c>
      <c r="O325" s="67">
        <f t="shared" ca="1" si="57"/>
        <v>6.2922062353142308E-2</v>
      </c>
      <c r="P325" s="27">
        <f t="shared" ca="1" si="65"/>
        <v>-6.2839358801876849E-3</v>
      </c>
    </row>
    <row r="326" spans="4:16" x14ac:dyDescent="0.2">
      <c r="D326" s="66">
        <f t="shared" si="54"/>
        <v>0</v>
      </c>
      <c r="E326" s="66">
        <f t="shared" si="54"/>
        <v>0</v>
      </c>
      <c r="F326" s="67">
        <f t="shared" si="58"/>
        <v>0</v>
      </c>
      <c r="G326" s="67">
        <f t="shared" si="59"/>
        <v>0</v>
      </c>
      <c r="H326" s="67">
        <f t="shared" si="60"/>
        <v>0</v>
      </c>
      <c r="I326" s="67">
        <f t="shared" si="61"/>
        <v>0</v>
      </c>
      <c r="J326" s="67">
        <f t="shared" si="62"/>
        <v>0</v>
      </c>
      <c r="K326" s="67">
        <f t="shared" ca="1" si="63"/>
        <v>6.2839358801876849E-3</v>
      </c>
      <c r="L326" s="67">
        <f t="shared" ca="1" si="64"/>
        <v>3.9487850146310178E-5</v>
      </c>
      <c r="M326" s="67">
        <f t="shared" ca="1" si="55"/>
        <v>3.8681158376077863E-4</v>
      </c>
      <c r="N326" s="67">
        <f t="shared" ca="1" si="56"/>
        <v>7.8167496617761155E-5</v>
      </c>
      <c r="O326" s="67">
        <f t="shared" ca="1" si="57"/>
        <v>6.2922062353142308E-2</v>
      </c>
      <c r="P326" s="27">
        <f t="shared" ca="1" si="65"/>
        <v>-6.2839358801876849E-3</v>
      </c>
    </row>
    <row r="327" spans="4:16" x14ac:dyDescent="0.2">
      <c r="D327" s="66">
        <f t="shared" si="54"/>
        <v>0</v>
      </c>
      <c r="E327" s="66">
        <f t="shared" si="54"/>
        <v>0</v>
      </c>
      <c r="F327" s="67">
        <f t="shared" si="58"/>
        <v>0</v>
      </c>
      <c r="G327" s="67">
        <f t="shared" si="59"/>
        <v>0</v>
      </c>
      <c r="H327" s="67">
        <f t="shared" si="60"/>
        <v>0</v>
      </c>
      <c r="I327" s="67">
        <f t="shared" si="61"/>
        <v>0</v>
      </c>
      <c r="J327" s="67">
        <f t="shared" si="62"/>
        <v>0</v>
      </c>
      <c r="K327" s="67">
        <f t="shared" ca="1" si="63"/>
        <v>6.2839358801876849E-3</v>
      </c>
      <c r="L327" s="67">
        <f t="shared" ca="1" si="64"/>
        <v>3.9487850146310178E-5</v>
      </c>
      <c r="M327" s="67">
        <f t="shared" ca="1" si="55"/>
        <v>3.8681158376077863E-4</v>
      </c>
      <c r="N327" s="67">
        <f t="shared" ca="1" si="56"/>
        <v>7.8167496617761155E-5</v>
      </c>
      <c r="O327" s="67">
        <f t="shared" ca="1" si="57"/>
        <v>6.2922062353142308E-2</v>
      </c>
      <c r="P327" s="27">
        <f t="shared" ca="1" si="65"/>
        <v>-6.2839358801876849E-3</v>
      </c>
    </row>
    <row r="328" spans="4:16" x14ac:dyDescent="0.2">
      <c r="D328" s="66">
        <f t="shared" si="54"/>
        <v>0</v>
      </c>
      <c r="E328" s="66">
        <f t="shared" si="54"/>
        <v>0</v>
      </c>
      <c r="F328" s="67">
        <f t="shared" si="58"/>
        <v>0</v>
      </c>
      <c r="G328" s="67">
        <f t="shared" si="59"/>
        <v>0</v>
      </c>
      <c r="H328" s="67">
        <f t="shared" si="60"/>
        <v>0</v>
      </c>
      <c r="I328" s="67">
        <f t="shared" si="61"/>
        <v>0</v>
      </c>
      <c r="J328" s="67">
        <f t="shared" si="62"/>
        <v>0</v>
      </c>
      <c r="K328" s="67">
        <f t="shared" ca="1" si="63"/>
        <v>6.2839358801876849E-3</v>
      </c>
      <c r="L328" s="67">
        <f t="shared" ca="1" si="64"/>
        <v>3.9487850146310178E-5</v>
      </c>
      <c r="M328" s="67">
        <f t="shared" ca="1" si="55"/>
        <v>3.8681158376077863E-4</v>
      </c>
      <c r="N328" s="67">
        <f t="shared" ca="1" si="56"/>
        <v>7.8167496617761155E-5</v>
      </c>
      <c r="O328" s="67">
        <f t="shared" ca="1" si="57"/>
        <v>6.2922062353142308E-2</v>
      </c>
      <c r="P328" s="27">
        <f t="shared" ca="1" si="65"/>
        <v>-6.2839358801876849E-3</v>
      </c>
    </row>
    <row r="329" spans="4:16" x14ac:dyDescent="0.2">
      <c r="D329" s="66">
        <f t="shared" si="54"/>
        <v>0</v>
      </c>
      <c r="E329" s="66">
        <f t="shared" si="54"/>
        <v>0</v>
      </c>
      <c r="F329" s="67">
        <f t="shared" si="58"/>
        <v>0</v>
      </c>
      <c r="G329" s="67">
        <f t="shared" si="59"/>
        <v>0</v>
      </c>
      <c r="H329" s="67">
        <f t="shared" si="60"/>
        <v>0</v>
      </c>
      <c r="I329" s="67">
        <f t="shared" si="61"/>
        <v>0</v>
      </c>
      <c r="J329" s="67">
        <f t="shared" si="62"/>
        <v>0</v>
      </c>
      <c r="K329" s="67">
        <f t="shared" ca="1" si="63"/>
        <v>6.2839358801876849E-3</v>
      </c>
      <c r="L329" s="67">
        <f t="shared" ca="1" si="64"/>
        <v>3.9487850146310178E-5</v>
      </c>
      <c r="M329" s="67">
        <f t="shared" ca="1" si="55"/>
        <v>3.8681158376077863E-4</v>
      </c>
      <c r="N329" s="67">
        <f t="shared" ca="1" si="56"/>
        <v>7.8167496617761155E-5</v>
      </c>
      <c r="O329" s="67">
        <f t="shared" ca="1" si="57"/>
        <v>6.2922062353142308E-2</v>
      </c>
      <c r="P329" s="27">
        <f t="shared" ca="1" si="65"/>
        <v>-6.2839358801876849E-3</v>
      </c>
    </row>
    <row r="330" spans="4:16" x14ac:dyDescent="0.2">
      <c r="D330" s="66">
        <f t="shared" si="54"/>
        <v>0</v>
      </c>
      <c r="E330" s="66">
        <f t="shared" si="54"/>
        <v>0</v>
      </c>
      <c r="F330" s="67">
        <f t="shared" si="58"/>
        <v>0</v>
      </c>
      <c r="G330" s="67">
        <f t="shared" si="59"/>
        <v>0</v>
      </c>
      <c r="H330" s="67">
        <f t="shared" si="60"/>
        <v>0</v>
      </c>
      <c r="I330" s="67">
        <f t="shared" si="61"/>
        <v>0</v>
      </c>
      <c r="J330" s="67">
        <f t="shared" si="62"/>
        <v>0</v>
      </c>
      <c r="K330" s="67">
        <f t="shared" ca="1" si="63"/>
        <v>6.2839358801876849E-3</v>
      </c>
      <c r="L330" s="67">
        <f t="shared" ca="1" si="64"/>
        <v>3.9487850146310178E-5</v>
      </c>
      <c r="M330" s="67">
        <f t="shared" ca="1" si="55"/>
        <v>3.8681158376077863E-4</v>
      </c>
      <c r="N330" s="67">
        <f t="shared" ca="1" si="56"/>
        <v>7.8167496617761155E-5</v>
      </c>
      <c r="O330" s="67">
        <f t="shared" ca="1" si="57"/>
        <v>6.2922062353142308E-2</v>
      </c>
      <c r="P330" s="27">
        <f t="shared" ca="1" si="65"/>
        <v>-6.2839358801876849E-3</v>
      </c>
    </row>
    <row r="331" spans="4:16" x14ac:dyDescent="0.2">
      <c r="D331" s="66">
        <f t="shared" si="54"/>
        <v>0</v>
      </c>
      <c r="E331" s="66">
        <f t="shared" si="54"/>
        <v>0</v>
      </c>
      <c r="F331" s="67">
        <f t="shared" si="58"/>
        <v>0</v>
      </c>
      <c r="G331" s="67">
        <f t="shared" si="59"/>
        <v>0</v>
      </c>
      <c r="H331" s="67">
        <f t="shared" si="60"/>
        <v>0</v>
      </c>
      <c r="I331" s="67">
        <f t="shared" si="61"/>
        <v>0</v>
      </c>
      <c r="J331" s="67">
        <f t="shared" si="62"/>
        <v>0</v>
      </c>
      <c r="K331" s="67">
        <f t="shared" ca="1" si="63"/>
        <v>6.2839358801876849E-3</v>
      </c>
      <c r="L331" s="67">
        <f t="shared" ca="1" si="64"/>
        <v>3.9487850146310178E-5</v>
      </c>
      <c r="M331" s="67">
        <f t="shared" ca="1" si="55"/>
        <v>3.8681158376077863E-4</v>
      </c>
      <c r="N331" s="67">
        <f t="shared" ca="1" si="56"/>
        <v>7.8167496617761155E-5</v>
      </c>
      <c r="O331" s="67">
        <f t="shared" ca="1" si="57"/>
        <v>6.2922062353142308E-2</v>
      </c>
      <c r="P331" s="27">
        <f t="shared" ca="1" si="65"/>
        <v>-6.2839358801876849E-3</v>
      </c>
    </row>
    <row r="332" spans="4:16" x14ac:dyDescent="0.2">
      <c r="D332" s="66">
        <f t="shared" si="54"/>
        <v>0</v>
      </c>
      <c r="E332" s="66">
        <f t="shared" si="54"/>
        <v>0</v>
      </c>
      <c r="F332" s="67">
        <f t="shared" si="58"/>
        <v>0</v>
      </c>
      <c r="G332" s="67">
        <f t="shared" si="59"/>
        <v>0</v>
      </c>
      <c r="H332" s="67">
        <f t="shared" si="60"/>
        <v>0</v>
      </c>
      <c r="I332" s="67">
        <f t="shared" si="61"/>
        <v>0</v>
      </c>
      <c r="J332" s="67">
        <f t="shared" si="62"/>
        <v>0</v>
      </c>
      <c r="K332" s="67">
        <f t="shared" ca="1" si="63"/>
        <v>6.2839358801876849E-3</v>
      </c>
      <c r="L332" s="67">
        <f t="shared" ca="1" si="64"/>
        <v>3.9487850146310178E-5</v>
      </c>
      <c r="M332" s="67">
        <f t="shared" ca="1" si="55"/>
        <v>3.8681158376077863E-4</v>
      </c>
      <c r="N332" s="67">
        <f t="shared" ca="1" si="56"/>
        <v>7.8167496617761155E-5</v>
      </c>
      <c r="O332" s="67">
        <f t="shared" ca="1" si="57"/>
        <v>6.2922062353142308E-2</v>
      </c>
      <c r="P332" s="27">
        <f t="shared" ca="1" si="65"/>
        <v>-6.2839358801876849E-3</v>
      </c>
    </row>
    <row r="333" spans="4:16" x14ac:dyDescent="0.2">
      <c r="D333" s="66">
        <f t="shared" si="54"/>
        <v>0</v>
      </c>
      <c r="E333" s="66">
        <f t="shared" si="54"/>
        <v>0</v>
      </c>
      <c r="F333" s="67">
        <f t="shared" si="58"/>
        <v>0</v>
      </c>
      <c r="G333" s="67">
        <f t="shared" si="59"/>
        <v>0</v>
      </c>
      <c r="H333" s="67">
        <f t="shared" si="60"/>
        <v>0</v>
      </c>
      <c r="I333" s="67">
        <f t="shared" si="61"/>
        <v>0</v>
      </c>
      <c r="J333" s="67">
        <f t="shared" si="62"/>
        <v>0</v>
      </c>
      <c r="K333" s="67">
        <f t="shared" ca="1" si="63"/>
        <v>6.2839358801876849E-3</v>
      </c>
      <c r="L333" s="67">
        <f t="shared" ca="1" si="64"/>
        <v>3.9487850146310178E-5</v>
      </c>
      <c r="M333" s="67">
        <f t="shared" ca="1" si="55"/>
        <v>3.8681158376077863E-4</v>
      </c>
      <c r="N333" s="67">
        <f t="shared" ca="1" si="56"/>
        <v>7.8167496617761155E-5</v>
      </c>
      <c r="O333" s="67">
        <f t="shared" ca="1" si="57"/>
        <v>6.2922062353142308E-2</v>
      </c>
      <c r="P333" s="27">
        <f t="shared" ca="1" si="65"/>
        <v>-6.2839358801876849E-3</v>
      </c>
    </row>
    <row r="334" spans="4:16" x14ac:dyDescent="0.2">
      <c r="D334" s="66">
        <f t="shared" si="54"/>
        <v>0</v>
      </c>
      <c r="E334" s="66">
        <f t="shared" si="54"/>
        <v>0</v>
      </c>
      <c r="F334" s="67">
        <f t="shared" si="58"/>
        <v>0</v>
      </c>
      <c r="G334" s="67">
        <f t="shared" si="59"/>
        <v>0</v>
      </c>
      <c r="H334" s="67">
        <f t="shared" si="60"/>
        <v>0</v>
      </c>
      <c r="I334" s="67">
        <f t="shared" si="61"/>
        <v>0</v>
      </c>
      <c r="J334" s="67">
        <f t="shared" si="62"/>
        <v>0</v>
      </c>
      <c r="K334" s="67">
        <f t="shared" ca="1" si="63"/>
        <v>6.2839358801876849E-3</v>
      </c>
      <c r="L334" s="67">
        <f t="shared" ca="1" si="64"/>
        <v>3.9487850146310178E-5</v>
      </c>
      <c r="M334" s="67">
        <f t="shared" ca="1" si="55"/>
        <v>3.8681158376077863E-4</v>
      </c>
      <c r="N334" s="67">
        <f t="shared" ca="1" si="56"/>
        <v>7.8167496617761155E-5</v>
      </c>
      <c r="O334" s="67">
        <f t="shared" ca="1" si="57"/>
        <v>6.2922062353142308E-2</v>
      </c>
      <c r="P334" s="27">
        <f t="shared" ca="1" si="65"/>
        <v>-6.2839358801876849E-3</v>
      </c>
    </row>
    <row r="335" spans="4:16" x14ac:dyDescent="0.2">
      <c r="D335" s="66">
        <f t="shared" si="54"/>
        <v>0</v>
      </c>
      <c r="E335" s="66">
        <f t="shared" si="54"/>
        <v>0</v>
      </c>
      <c r="F335" s="67">
        <f t="shared" si="58"/>
        <v>0</v>
      </c>
      <c r="G335" s="67">
        <f t="shared" si="59"/>
        <v>0</v>
      </c>
      <c r="H335" s="67">
        <f t="shared" si="60"/>
        <v>0</v>
      </c>
      <c r="I335" s="67">
        <f t="shared" si="61"/>
        <v>0</v>
      </c>
      <c r="J335" s="67">
        <f t="shared" si="62"/>
        <v>0</v>
      </c>
      <c r="K335" s="67">
        <f t="shared" ca="1" si="63"/>
        <v>6.2839358801876849E-3</v>
      </c>
      <c r="L335" s="67">
        <f t="shared" ca="1" si="64"/>
        <v>3.9487850146310178E-5</v>
      </c>
      <c r="M335" s="67">
        <f t="shared" ca="1" si="55"/>
        <v>3.8681158376077863E-4</v>
      </c>
      <c r="N335" s="67">
        <f t="shared" ca="1" si="56"/>
        <v>7.8167496617761155E-5</v>
      </c>
      <c r="O335" s="67">
        <f t="shared" ca="1" si="57"/>
        <v>6.2922062353142308E-2</v>
      </c>
      <c r="P335" s="27">
        <f t="shared" ca="1" si="65"/>
        <v>-6.2839358801876849E-3</v>
      </c>
    </row>
    <row r="336" spans="4:16" x14ac:dyDescent="0.2">
      <c r="D336" s="66">
        <f t="shared" si="54"/>
        <v>0</v>
      </c>
      <c r="E336" s="66">
        <f t="shared" si="54"/>
        <v>0</v>
      </c>
      <c r="F336" s="67">
        <f t="shared" si="58"/>
        <v>0</v>
      </c>
      <c r="G336" s="67">
        <f t="shared" si="59"/>
        <v>0</v>
      </c>
      <c r="H336" s="67">
        <f t="shared" si="60"/>
        <v>0</v>
      </c>
      <c r="I336" s="67">
        <f t="shared" si="61"/>
        <v>0</v>
      </c>
      <c r="J336" s="67">
        <f t="shared" si="62"/>
        <v>0</v>
      </c>
      <c r="K336" s="67">
        <f t="shared" ca="1" si="63"/>
        <v>6.2839358801876849E-3</v>
      </c>
      <c r="L336" s="67">
        <f t="shared" ca="1" si="64"/>
        <v>3.9487850146310178E-5</v>
      </c>
      <c r="M336" s="67">
        <f t="shared" ca="1" si="55"/>
        <v>3.8681158376077863E-4</v>
      </c>
      <c r="N336" s="67">
        <f t="shared" ca="1" si="56"/>
        <v>7.8167496617761155E-5</v>
      </c>
      <c r="O336" s="67">
        <f t="shared" ca="1" si="57"/>
        <v>6.2922062353142308E-2</v>
      </c>
      <c r="P336" s="27">
        <f t="shared" ca="1" si="65"/>
        <v>-6.2839358801876849E-3</v>
      </c>
    </row>
    <row r="337" spans="4:16" x14ac:dyDescent="0.2">
      <c r="D337" s="66">
        <f t="shared" si="54"/>
        <v>0</v>
      </c>
      <c r="E337" s="66">
        <f t="shared" si="54"/>
        <v>0</v>
      </c>
      <c r="F337" s="67">
        <f t="shared" si="58"/>
        <v>0</v>
      </c>
      <c r="G337" s="67">
        <f t="shared" si="59"/>
        <v>0</v>
      </c>
      <c r="H337" s="67">
        <f t="shared" si="60"/>
        <v>0</v>
      </c>
      <c r="I337" s="67">
        <f t="shared" si="61"/>
        <v>0</v>
      </c>
      <c r="J337" s="67">
        <f t="shared" si="62"/>
        <v>0</v>
      </c>
      <c r="K337" s="67">
        <f t="shared" ca="1" si="63"/>
        <v>6.2839358801876849E-3</v>
      </c>
      <c r="L337" s="67">
        <f t="shared" ca="1" si="64"/>
        <v>3.9487850146310178E-5</v>
      </c>
      <c r="M337" s="67">
        <f t="shared" ca="1" si="55"/>
        <v>3.8681158376077863E-4</v>
      </c>
      <c r="N337" s="67">
        <f t="shared" ca="1" si="56"/>
        <v>7.8167496617761155E-5</v>
      </c>
      <c r="O337" s="67">
        <f t="shared" ca="1" si="57"/>
        <v>6.2922062353142308E-2</v>
      </c>
      <c r="P337" s="27">
        <f t="shared" ca="1" si="65"/>
        <v>-6.2839358801876849E-3</v>
      </c>
    </row>
    <row r="338" spans="4:16" x14ac:dyDescent="0.2">
      <c r="D338" s="66">
        <f t="shared" si="54"/>
        <v>0</v>
      </c>
      <c r="E338" s="66">
        <f t="shared" si="54"/>
        <v>0</v>
      </c>
      <c r="F338" s="67">
        <f t="shared" si="58"/>
        <v>0</v>
      </c>
      <c r="G338" s="67">
        <f t="shared" si="59"/>
        <v>0</v>
      </c>
      <c r="H338" s="67">
        <f t="shared" si="60"/>
        <v>0</v>
      </c>
      <c r="I338" s="67">
        <f t="shared" si="61"/>
        <v>0</v>
      </c>
      <c r="J338" s="67">
        <f t="shared" si="62"/>
        <v>0</v>
      </c>
      <c r="K338" s="67">
        <f t="shared" ca="1" si="63"/>
        <v>6.2839358801876849E-3</v>
      </c>
      <c r="L338" s="67">
        <f t="shared" ca="1" si="64"/>
        <v>3.9487850146310178E-5</v>
      </c>
      <c r="M338" s="67">
        <f t="shared" ca="1" si="55"/>
        <v>3.8681158376077863E-4</v>
      </c>
      <c r="N338" s="67">
        <f t="shared" ca="1" si="56"/>
        <v>7.8167496617761155E-5</v>
      </c>
      <c r="O338" s="67">
        <f t="shared" ca="1" si="57"/>
        <v>6.2922062353142308E-2</v>
      </c>
      <c r="P338" s="27">
        <f t="shared" ca="1" si="65"/>
        <v>-6.2839358801876849E-3</v>
      </c>
    </row>
    <row r="339" spans="4:16" x14ac:dyDescent="0.2">
      <c r="D339" s="66">
        <f t="shared" si="54"/>
        <v>0</v>
      </c>
      <c r="E339" s="66">
        <f t="shared" si="54"/>
        <v>0</v>
      </c>
      <c r="F339" s="67">
        <f t="shared" si="58"/>
        <v>0</v>
      </c>
      <c r="G339" s="67">
        <f t="shared" si="59"/>
        <v>0</v>
      </c>
      <c r="H339" s="67">
        <f t="shared" si="60"/>
        <v>0</v>
      </c>
      <c r="I339" s="67">
        <f t="shared" si="61"/>
        <v>0</v>
      </c>
      <c r="J339" s="67">
        <f t="shared" si="62"/>
        <v>0</v>
      </c>
      <c r="K339" s="67">
        <f t="shared" ca="1" si="63"/>
        <v>6.2839358801876849E-3</v>
      </c>
      <c r="L339" s="67">
        <f t="shared" ca="1" si="64"/>
        <v>3.9487850146310178E-5</v>
      </c>
      <c r="M339" s="67">
        <f t="shared" ca="1" si="55"/>
        <v>3.8681158376077863E-4</v>
      </c>
      <c r="N339" s="67">
        <f t="shared" ca="1" si="56"/>
        <v>7.8167496617761155E-5</v>
      </c>
      <c r="O339" s="67">
        <f t="shared" ca="1" si="57"/>
        <v>6.2922062353142308E-2</v>
      </c>
      <c r="P339" s="27">
        <f t="shared" ca="1" si="65"/>
        <v>-6.2839358801876849E-3</v>
      </c>
    </row>
    <row r="340" spans="4:16" x14ac:dyDescent="0.2">
      <c r="D340" s="66">
        <f>A340/A$18</f>
        <v>0</v>
      </c>
      <c r="E340" s="66">
        <f>B340/B$18</f>
        <v>0</v>
      </c>
      <c r="F340" s="67">
        <f t="shared" si="58"/>
        <v>0</v>
      </c>
      <c r="G340" s="67">
        <f t="shared" si="59"/>
        <v>0</v>
      </c>
      <c r="H340" s="67">
        <f t="shared" si="60"/>
        <v>0</v>
      </c>
      <c r="I340" s="67">
        <f t="shared" si="61"/>
        <v>0</v>
      </c>
      <c r="J340" s="67">
        <f t="shared" si="62"/>
        <v>0</v>
      </c>
      <c r="K340" s="67">
        <f t="shared" ca="1" si="63"/>
        <v>6.2839358801876849E-3</v>
      </c>
      <c r="L340" s="67">
        <f t="shared" ca="1" si="64"/>
        <v>3.9487850146310178E-5</v>
      </c>
      <c r="M340" s="67">
        <f ca="1">(M$1-M$2*D340+M$3*F340)^2</f>
        <v>3.8681158376077863E-4</v>
      </c>
      <c r="N340" s="67">
        <f ca="1">(-M$2+M$4*D340-M$5*F340)^2</f>
        <v>7.8167496617761155E-5</v>
      </c>
      <c r="O340" s="67">
        <f ca="1">+(M$3-D340*M$5+F340*M$6)^2</f>
        <v>6.2922062353142308E-2</v>
      </c>
      <c r="P340" s="27">
        <f t="shared" ca="1" si="65"/>
        <v>-6.2839358801876849E-3</v>
      </c>
    </row>
    <row r="341" spans="4:16" x14ac:dyDescent="0.2">
      <c r="D341" s="66">
        <f>A341/A$18</f>
        <v>0</v>
      </c>
      <c r="E341" s="66">
        <f>B341/B$18</f>
        <v>0</v>
      </c>
      <c r="F341" s="67">
        <f>D341*D341</f>
        <v>0</v>
      </c>
      <c r="G341" s="67">
        <f>D341*F341</f>
        <v>0</v>
      </c>
      <c r="H341" s="67">
        <f>F341*F341</f>
        <v>0</v>
      </c>
      <c r="I341" s="67">
        <f>E341*D341</f>
        <v>0</v>
      </c>
      <c r="J341" s="67">
        <f>I341*D341</f>
        <v>0</v>
      </c>
      <c r="K341" s="67">
        <f t="shared" ca="1" si="63"/>
        <v>6.2839358801876849E-3</v>
      </c>
      <c r="L341" s="67">
        <f ca="1">+(K341-E341)^2</f>
        <v>3.9487850146310178E-5</v>
      </c>
      <c r="M341" s="67">
        <f ca="1">(M$1-M$2*D341+M$3*F341)^2</f>
        <v>3.8681158376077863E-4</v>
      </c>
      <c r="N341" s="67">
        <f ca="1">(-M$2+M$4*D341-M$5*F341)^2</f>
        <v>7.8167496617761155E-5</v>
      </c>
      <c r="O341" s="67">
        <f ca="1">+(M$3-D341*M$5+F341*M$6)^2</f>
        <v>6.2922062353142308E-2</v>
      </c>
      <c r="P341" s="27">
        <f ca="1">+E341-K341</f>
        <v>-6.2839358801876849E-3</v>
      </c>
    </row>
  </sheetData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workbookViewId="0">
      <selection activeCell="A46" sqref="A46:D52"/>
    </sheetView>
  </sheetViews>
  <sheetFormatPr defaultRowHeight="12.75" x14ac:dyDescent="0.2"/>
  <cols>
    <col min="1" max="1" width="19.7109375" style="25" customWidth="1"/>
    <col min="2" max="2" width="4.42578125" style="27" customWidth="1"/>
    <col min="3" max="3" width="12.7109375" style="25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25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 x14ac:dyDescent="0.25">
      <c r="A1" s="81" t="s">
        <v>135</v>
      </c>
      <c r="I1" s="82" t="s">
        <v>71</v>
      </c>
      <c r="J1" s="83" t="s">
        <v>136</v>
      </c>
    </row>
    <row r="2" spans="1:16" x14ac:dyDescent="0.2">
      <c r="I2" s="84" t="s">
        <v>82</v>
      </c>
      <c r="J2" s="85" t="s">
        <v>137</v>
      </c>
    </row>
    <row r="3" spans="1:16" x14ac:dyDescent="0.2">
      <c r="A3" s="86" t="s">
        <v>138</v>
      </c>
      <c r="I3" s="84" t="s">
        <v>86</v>
      </c>
      <c r="J3" s="85" t="s">
        <v>139</v>
      </c>
    </row>
    <row r="4" spans="1:16" x14ac:dyDescent="0.2">
      <c r="I4" s="84" t="s">
        <v>101</v>
      </c>
      <c r="J4" s="85" t="s">
        <v>139</v>
      </c>
    </row>
    <row r="5" spans="1:16" ht="13.5" thickBot="1" x14ac:dyDescent="0.25">
      <c r="I5" s="87" t="s">
        <v>140</v>
      </c>
      <c r="J5" s="88" t="s">
        <v>141</v>
      </c>
    </row>
    <row r="10" spans="1:16" ht="13.5" thickBot="1" x14ac:dyDescent="0.25"/>
    <row r="11" spans="1:16" ht="12.75" customHeight="1" thickBot="1" x14ac:dyDescent="0.25">
      <c r="A11" s="25" t="str">
        <f t="shared" ref="A11:A52" si="0">P11</f>
        <v>IBVS 35 </v>
      </c>
      <c r="B11" s="5" t="str">
        <f t="shared" ref="B11:B52" si="1">IF(H11=INT(H11),"I","II")</f>
        <v>I</v>
      </c>
      <c r="C11" s="25">
        <f t="shared" ref="C11:C52" si="2">1*G11</f>
        <v>38267.47</v>
      </c>
      <c r="D11" s="27" t="str">
        <f t="shared" ref="D11:D52" si="3">VLOOKUP(F11,I$1:J$5,2,FALSE)</f>
        <v>vis</v>
      </c>
      <c r="E11" s="89">
        <f>VLOOKUP(C11,Active!C$21:E$973,3,FALSE)</f>
        <v>-3039.9909868522645</v>
      </c>
      <c r="F11" s="5" t="s">
        <v>140</v>
      </c>
      <c r="G11" s="27" t="str">
        <f t="shared" ref="G11:G52" si="4">MID(I11,3,LEN(I11)-3)</f>
        <v>38267.470</v>
      </c>
      <c r="H11" s="25">
        <f t="shared" ref="H11:H52" si="5">1*K11</f>
        <v>-6912</v>
      </c>
      <c r="I11" s="90" t="s">
        <v>160</v>
      </c>
      <c r="J11" s="91" t="s">
        <v>161</v>
      </c>
      <c r="K11" s="90">
        <v>-6912</v>
      </c>
      <c r="L11" s="90" t="s">
        <v>162</v>
      </c>
      <c r="M11" s="91" t="s">
        <v>163</v>
      </c>
      <c r="N11" s="91"/>
      <c r="O11" s="92" t="s">
        <v>164</v>
      </c>
      <c r="P11" s="93" t="s">
        <v>165</v>
      </c>
    </row>
    <row r="12" spans="1:16" ht="12.75" customHeight="1" thickBot="1" x14ac:dyDescent="0.25">
      <c r="A12" s="25" t="str">
        <f t="shared" si="0"/>
        <v> BBS 12 </v>
      </c>
      <c r="B12" s="5" t="str">
        <f t="shared" si="1"/>
        <v>I</v>
      </c>
      <c r="C12" s="25">
        <f t="shared" si="2"/>
        <v>42011.357000000004</v>
      </c>
      <c r="D12" s="27" t="str">
        <f t="shared" si="3"/>
        <v>vis</v>
      </c>
      <c r="E12" s="89">
        <f>VLOOKUP(C12,Active!C$21:E$973,3,FALSE)</f>
        <v>-1221.8764052691931</v>
      </c>
      <c r="F12" s="5" t="s">
        <v>140</v>
      </c>
      <c r="G12" s="27" t="str">
        <f t="shared" si="4"/>
        <v>42011.357</v>
      </c>
      <c r="H12" s="25">
        <f t="shared" si="5"/>
        <v>-5094</v>
      </c>
      <c r="I12" s="90" t="s">
        <v>171</v>
      </c>
      <c r="J12" s="91" t="s">
        <v>172</v>
      </c>
      <c r="K12" s="90">
        <v>-5094</v>
      </c>
      <c r="L12" s="90" t="s">
        <v>173</v>
      </c>
      <c r="M12" s="91" t="s">
        <v>163</v>
      </c>
      <c r="N12" s="91"/>
      <c r="O12" s="92" t="s">
        <v>174</v>
      </c>
      <c r="P12" s="92" t="s">
        <v>175</v>
      </c>
    </row>
    <row r="13" spans="1:16" ht="12.75" customHeight="1" thickBot="1" x14ac:dyDescent="0.25">
      <c r="A13" s="25" t="str">
        <f t="shared" si="0"/>
        <v> BBS 24 </v>
      </c>
      <c r="B13" s="5" t="str">
        <f t="shared" si="1"/>
        <v>I</v>
      </c>
      <c r="C13" s="25">
        <f t="shared" si="2"/>
        <v>42682.415000000001</v>
      </c>
      <c r="D13" s="27" t="str">
        <f t="shared" si="3"/>
        <v>vis</v>
      </c>
      <c r="E13" s="89">
        <f>VLOOKUP(C13,Active!C$21:E$973,3,FALSE)</f>
        <v>-895.99575371962248</v>
      </c>
      <c r="F13" s="5" t="s">
        <v>140</v>
      </c>
      <c r="G13" s="27" t="str">
        <f t="shared" si="4"/>
        <v>42682.415</v>
      </c>
      <c r="H13" s="25">
        <f t="shared" si="5"/>
        <v>-4768</v>
      </c>
      <c r="I13" s="90" t="s">
        <v>176</v>
      </c>
      <c r="J13" s="91" t="s">
        <v>177</v>
      </c>
      <c r="K13" s="90">
        <v>-4768</v>
      </c>
      <c r="L13" s="90" t="s">
        <v>178</v>
      </c>
      <c r="M13" s="91" t="s">
        <v>163</v>
      </c>
      <c r="N13" s="91"/>
      <c r="O13" s="92" t="s">
        <v>174</v>
      </c>
      <c r="P13" s="92" t="s">
        <v>179</v>
      </c>
    </row>
    <row r="14" spans="1:16" ht="12.75" customHeight="1" thickBot="1" x14ac:dyDescent="0.25">
      <c r="A14" s="25" t="str">
        <f t="shared" si="0"/>
        <v> BBS 24 </v>
      </c>
      <c r="B14" s="5" t="str">
        <f t="shared" si="1"/>
        <v>I</v>
      </c>
      <c r="C14" s="25">
        <f t="shared" si="2"/>
        <v>42746.256999999998</v>
      </c>
      <c r="D14" s="27" t="str">
        <f t="shared" si="3"/>
        <v>vis</v>
      </c>
      <c r="E14" s="89">
        <f>VLOOKUP(C14,Active!C$21:E$973,3,FALSE)</f>
        <v>-864.99266224880068</v>
      </c>
      <c r="F14" s="5" t="s">
        <v>140</v>
      </c>
      <c r="G14" s="27" t="str">
        <f t="shared" si="4"/>
        <v>42746.257</v>
      </c>
      <c r="H14" s="25">
        <f t="shared" si="5"/>
        <v>-4737</v>
      </c>
      <c r="I14" s="90" t="s">
        <v>180</v>
      </c>
      <c r="J14" s="91" t="s">
        <v>181</v>
      </c>
      <c r="K14" s="90">
        <v>-4737</v>
      </c>
      <c r="L14" s="90" t="s">
        <v>182</v>
      </c>
      <c r="M14" s="91" t="s">
        <v>163</v>
      </c>
      <c r="N14" s="91"/>
      <c r="O14" s="92" t="s">
        <v>174</v>
      </c>
      <c r="P14" s="92" t="s">
        <v>179</v>
      </c>
    </row>
    <row r="15" spans="1:16" ht="12.75" customHeight="1" thickBot="1" x14ac:dyDescent="0.25">
      <c r="A15" s="25" t="str">
        <f t="shared" si="0"/>
        <v> BBS 29 </v>
      </c>
      <c r="B15" s="5" t="str">
        <f t="shared" si="1"/>
        <v>I</v>
      </c>
      <c r="C15" s="25">
        <f t="shared" si="2"/>
        <v>42962.487999999998</v>
      </c>
      <c r="D15" s="27" t="str">
        <f t="shared" si="3"/>
        <v>vis</v>
      </c>
      <c r="E15" s="89">
        <f>VLOOKUP(C15,Active!C$21:E$973,3,FALSE)</f>
        <v>-759.98609178065135</v>
      </c>
      <c r="F15" s="5" t="s">
        <v>140</v>
      </c>
      <c r="G15" s="27" t="str">
        <f t="shared" si="4"/>
        <v>42962.488</v>
      </c>
      <c r="H15" s="25">
        <f t="shared" si="5"/>
        <v>-4632</v>
      </c>
      <c r="I15" s="90" t="s">
        <v>183</v>
      </c>
      <c r="J15" s="91" t="s">
        <v>184</v>
      </c>
      <c r="K15" s="90">
        <v>-4632</v>
      </c>
      <c r="L15" s="90" t="s">
        <v>185</v>
      </c>
      <c r="M15" s="91" t="s">
        <v>163</v>
      </c>
      <c r="N15" s="91"/>
      <c r="O15" s="92" t="s">
        <v>174</v>
      </c>
      <c r="P15" s="92" t="s">
        <v>186</v>
      </c>
    </row>
    <row r="16" spans="1:16" ht="12.75" customHeight="1" thickBot="1" x14ac:dyDescent="0.25">
      <c r="A16" s="25" t="str">
        <f t="shared" si="0"/>
        <v> BBS 34 </v>
      </c>
      <c r="B16" s="5" t="str">
        <f t="shared" si="1"/>
        <v>I</v>
      </c>
      <c r="C16" s="25">
        <f t="shared" si="2"/>
        <v>43347.538</v>
      </c>
      <c r="D16" s="27" t="str">
        <f t="shared" si="3"/>
        <v>vis</v>
      </c>
      <c r="E16" s="89">
        <f>VLOOKUP(C16,Active!C$21:E$973,3,FALSE)</f>
        <v>-572.99726983208109</v>
      </c>
      <c r="F16" s="5" t="s">
        <v>140</v>
      </c>
      <c r="G16" s="27" t="str">
        <f t="shared" si="4"/>
        <v>43347.538</v>
      </c>
      <c r="H16" s="25">
        <f t="shared" si="5"/>
        <v>-4445</v>
      </c>
      <c r="I16" s="90" t="s">
        <v>187</v>
      </c>
      <c r="J16" s="91" t="s">
        <v>188</v>
      </c>
      <c r="K16" s="90">
        <v>-4445</v>
      </c>
      <c r="L16" s="90" t="s">
        <v>189</v>
      </c>
      <c r="M16" s="91" t="s">
        <v>163</v>
      </c>
      <c r="N16" s="91"/>
      <c r="O16" s="92" t="s">
        <v>174</v>
      </c>
      <c r="P16" s="92" t="s">
        <v>190</v>
      </c>
    </row>
    <row r="17" spans="1:16" ht="12.75" customHeight="1" thickBot="1" x14ac:dyDescent="0.25">
      <c r="A17" s="25" t="str">
        <f t="shared" si="0"/>
        <v> BBS 35 </v>
      </c>
      <c r="B17" s="5" t="str">
        <f t="shared" si="1"/>
        <v>I</v>
      </c>
      <c r="C17" s="25">
        <f t="shared" si="2"/>
        <v>43477.26</v>
      </c>
      <c r="D17" s="27" t="str">
        <f t="shared" si="3"/>
        <v>vis</v>
      </c>
      <c r="E17" s="89">
        <f>VLOOKUP(C17,Active!C$21:E$973,3,FALSE)</f>
        <v>-510.00138887944507</v>
      </c>
      <c r="F17" s="5" t="s">
        <v>140</v>
      </c>
      <c r="G17" s="27" t="str">
        <f t="shared" si="4"/>
        <v>43477.260</v>
      </c>
      <c r="H17" s="25">
        <f t="shared" si="5"/>
        <v>-4382</v>
      </c>
      <c r="I17" s="90" t="s">
        <v>191</v>
      </c>
      <c r="J17" s="91" t="s">
        <v>192</v>
      </c>
      <c r="K17" s="90">
        <v>-4382</v>
      </c>
      <c r="L17" s="90" t="s">
        <v>193</v>
      </c>
      <c r="M17" s="91" t="s">
        <v>163</v>
      </c>
      <c r="N17" s="91"/>
      <c r="O17" s="92" t="s">
        <v>174</v>
      </c>
      <c r="P17" s="92" t="s">
        <v>194</v>
      </c>
    </row>
    <row r="18" spans="1:16" ht="12.75" customHeight="1" thickBot="1" x14ac:dyDescent="0.25">
      <c r="A18" s="25" t="str">
        <f t="shared" si="0"/>
        <v> BBS 38 </v>
      </c>
      <c r="B18" s="5" t="str">
        <f t="shared" si="1"/>
        <v>I</v>
      </c>
      <c r="C18" s="25">
        <f t="shared" si="2"/>
        <v>43732.599000000002</v>
      </c>
      <c r="D18" s="27" t="str">
        <f t="shared" si="3"/>
        <v>vis</v>
      </c>
      <c r="E18" s="89">
        <f>VLOOKUP(C18,Active!C$21:E$973,3,FALSE)</f>
        <v>-386.0031060394877</v>
      </c>
      <c r="F18" s="5" t="s">
        <v>140</v>
      </c>
      <c r="G18" s="27" t="str">
        <f t="shared" si="4"/>
        <v>43732.599</v>
      </c>
      <c r="H18" s="25">
        <f t="shared" si="5"/>
        <v>-4258</v>
      </c>
      <c r="I18" s="90" t="s">
        <v>195</v>
      </c>
      <c r="J18" s="91" t="s">
        <v>196</v>
      </c>
      <c r="K18" s="90">
        <v>-4258</v>
      </c>
      <c r="L18" s="90" t="s">
        <v>197</v>
      </c>
      <c r="M18" s="91" t="s">
        <v>163</v>
      </c>
      <c r="N18" s="91"/>
      <c r="O18" s="92" t="s">
        <v>174</v>
      </c>
      <c r="P18" s="92" t="s">
        <v>198</v>
      </c>
    </row>
    <row r="19" spans="1:16" ht="12.75" customHeight="1" thickBot="1" x14ac:dyDescent="0.25">
      <c r="A19" s="25" t="str">
        <f t="shared" si="0"/>
        <v> BBS 45 </v>
      </c>
      <c r="B19" s="5" t="str">
        <f t="shared" si="1"/>
        <v>I</v>
      </c>
      <c r="C19" s="25">
        <f t="shared" si="2"/>
        <v>44142.391000000003</v>
      </c>
      <c r="D19" s="27" t="str">
        <f t="shared" si="3"/>
        <v>vis</v>
      </c>
      <c r="E19" s="89">
        <f>VLOOKUP(C19,Active!C$21:E$973,3,FALSE)</f>
        <v>-186.9990200144309</v>
      </c>
      <c r="F19" s="5" t="s">
        <v>140</v>
      </c>
      <c r="G19" s="27" t="str">
        <f t="shared" si="4"/>
        <v>44142.391</v>
      </c>
      <c r="H19" s="25">
        <f t="shared" si="5"/>
        <v>-4059</v>
      </c>
      <c r="I19" s="90" t="s">
        <v>199</v>
      </c>
      <c r="J19" s="91" t="s">
        <v>200</v>
      </c>
      <c r="K19" s="90">
        <v>-4059</v>
      </c>
      <c r="L19" s="90" t="s">
        <v>201</v>
      </c>
      <c r="M19" s="91" t="s">
        <v>163</v>
      </c>
      <c r="N19" s="91"/>
      <c r="O19" s="92" t="s">
        <v>174</v>
      </c>
      <c r="P19" s="92" t="s">
        <v>202</v>
      </c>
    </row>
    <row r="20" spans="1:16" ht="12.75" customHeight="1" thickBot="1" x14ac:dyDescent="0.25">
      <c r="A20" s="25" t="str">
        <f t="shared" si="0"/>
        <v> BBS 49 </v>
      </c>
      <c r="B20" s="5" t="str">
        <f t="shared" si="1"/>
        <v>I</v>
      </c>
      <c r="C20" s="25">
        <f t="shared" si="2"/>
        <v>44461.565999999999</v>
      </c>
      <c r="D20" s="27" t="str">
        <f t="shared" si="3"/>
        <v>vis</v>
      </c>
      <c r="E20" s="89">
        <f>VLOOKUP(C20,Active!C$21:E$973,3,FALSE)</f>
        <v>-32.000559436756276</v>
      </c>
      <c r="F20" s="5" t="s">
        <v>140</v>
      </c>
      <c r="G20" s="27" t="str">
        <f t="shared" si="4"/>
        <v>44461.566</v>
      </c>
      <c r="H20" s="25">
        <f t="shared" si="5"/>
        <v>-3904</v>
      </c>
      <c r="I20" s="90" t="s">
        <v>203</v>
      </c>
      <c r="J20" s="91" t="s">
        <v>204</v>
      </c>
      <c r="K20" s="90">
        <v>-3904</v>
      </c>
      <c r="L20" s="90" t="s">
        <v>205</v>
      </c>
      <c r="M20" s="91" t="s">
        <v>163</v>
      </c>
      <c r="N20" s="91"/>
      <c r="O20" s="92" t="s">
        <v>174</v>
      </c>
      <c r="P20" s="92" t="s">
        <v>206</v>
      </c>
    </row>
    <row r="21" spans="1:16" ht="12.75" customHeight="1" thickBot="1" x14ac:dyDescent="0.25">
      <c r="A21" s="25" t="str">
        <f t="shared" si="0"/>
        <v> BBS 51 </v>
      </c>
      <c r="B21" s="5" t="str">
        <f t="shared" si="1"/>
        <v>I</v>
      </c>
      <c r="C21" s="25">
        <f t="shared" si="2"/>
        <v>44490.402999999998</v>
      </c>
      <c r="D21" s="27" t="str">
        <f t="shared" si="3"/>
        <v>vis</v>
      </c>
      <c r="E21" s="89">
        <f>VLOOKUP(C21,Active!C$21:E$973,3,FALSE)</f>
        <v>-17.99667251679578</v>
      </c>
      <c r="F21" s="5" t="s">
        <v>140</v>
      </c>
      <c r="G21" s="27" t="str">
        <f t="shared" si="4"/>
        <v>44490.403</v>
      </c>
      <c r="H21" s="25">
        <f t="shared" si="5"/>
        <v>-3890</v>
      </c>
      <c r="I21" s="90" t="s">
        <v>207</v>
      </c>
      <c r="J21" s="91" t="s">
        <v>208</v>
      </c>
      <c r="K21" s="90">
        <v>-3890</v>
      </c>
      <c r="L21" s="90" t="s">
        <v>193</v>
      </c>
      <c r="M21" s="91" t="s">
        <v>163</v>
      </c>
      <c r="N21" s="91"/>
      <c r="O21" s="92" t="s">
        <v>174</v>
      </c>
      <c r="P21" s="92" t="s">
        <v>209</v>
      </c>
    </row>
    <row r="22" spans="1:16" ht="12.75" customHeight="1" thickBot="1" x14ac:dyDescent="0.25">
      <c r="A22" s="25" t="str">
        <f t="shared" si="0"/>
        <v> BBS 51 </v>
      </c>
      <c r="B22" s="5" t="str">
        <f t="shared" si="1"/>
        <v>I</v>
      </c>
      <c r="C22" s="25">
        <f t="shared" si="2"/>
        <v>44527.457000000002</v>
      </c>
      <c r="D22" s="27" t="str">
        <f t="shared" si="3"/>
        <v>vis</v>
      </c>
      <c r="E22" s="89">
        <f>VLOOKUP(C22,Active!C$21:E$973,3,FALSE)</f>
        <v>-2.428110918719791E-3</v>
      </c>
      <c r="F22" s="5" t="s">
        <v>140</v>
      </c>
      <c r="G22" s="27" t="str">
        <f t="shared" si="4"/>
        <v>44527.457</v>
      </c>
      <c r="H22" s="25">
        <f t="shared" si="5"/>
        <v>-3872</v>
      </c>
      <c r="I22" s="90" t="s">
        <v>210</v>
      </c>
      <c r="J22" s="91" t="s">
        <v>211</v>
      </c>
      <c r="K22" s="90">
        <v>-3872</v>
      </c>
      <c r="L22" s="90" t="s">
        <v>212</v>
      </c>
      <c r="M22" s="91" t="s">
        <v>163</v>
      </c>
      <c r="N22" s="91"/>
      <c r="O22" s="92" t="s">
        <v>213</v>
      </c>
      <c r="P22" s="92" t="s">
        <v>209</v>
      </c>
    </row>
    <row r="23" spans="1:16" ht="12.75" customHeight="1" thickBot="1" x14ac:dyDescent="0.25">
      <c r="A23" s="25" t="str">
        <f t="shared" si="0"/>
        <v> BBS 51 </v>
      </c>
      <c r="B23" s="5" t="str">
        <f t="shared" si="1"/>
        <v>I</v>
      </c>
      <c r="C23" s="25">
        <f t="shared" si="2"/>
        <v>44527.46</v>
      </c>
      <c r="D23" s="27" t="str">
        <f t="shared" si="3"/>
        <v>vis</v>
      </c>
      <c r="E23" s="89">
        <f>VLOOKUP(C23,Active!C$21:E$973,3,FALSE)</f>
        <v>-9.7124436819458963E-4</v>
      </c>
      <c r="F23" s="5" t="s">
        <v>140</v>
      </c>
      <c r="G23" s="27" t="str">
        <f t="shared" si="4"/>
        <v>44527.460</v>
      </c>
      <c r="H23" s="25">
        <f t="shared" si="5"/>
        <v>-3872</v>
      </c>
      <c r="I23" s="90" t="s">
        <v>214</v>
      </c>
      <c r="J23" s="91" t="s">
        <v>215</v>
      </c>
      <c r="K23" s="90">
        <v>-3872</v>
      </c>
      <c r="L23" s="90" t="s">
        <v>216</v>
      </c>
      <c r="M23" s="91" t="s">
        <v>163</v>
      </c>
      <c r="N23" s="91"/>
      <c r="O23" s="92" t="s">
        <v>217</v>
      </c>
      <c r="P23" s="92" t="s">
        <v>209</v>
      </c>
    </row>
    <row r="24" spans="1:16" ht="12.75" customHeight="1" thickBot="1" x14ac:dyDescent="0.25">
      <c r="A24" s="25" t="str">
        <f t="shared" si="0"/>
        <v> BBS 51 </v>
      </c>
      <c r="B24" s="5" t="str">
        <f t="shared" si="1"/>
        <v>I</v>
      </c>
      <c r="C24" s="25">
        <f t="shared" si="2"/>
        <v>44527.466999999997</v>
      </c>
      <c r="D24" s="27" t="str">
        <f t="shared" si="3"/>
        <v>vis</v>
      </c>
      <c r="E24" s="89">
        <f>VLOOKUP(C24,Active!C$21:E$973,3,FALSE)</f>
        <v>2.428110918719791E-3</v>
      </c>
      <c r="F24" s="5" t="s">
        <v>140</v>
      </c>
      <c r="G24" s="27" t="str">
        <f t="shared" si="4"/>
        <v>44527.467</v>
      </c>
      <c r="H24" s="25">
        <f t="shared" si="5"/>
        <v>-3872</v>
      </c>
      <c r="I24" s="90" t="s">
        <v>218</v>
      </c>
      <c r="J24" s="91" t="s">
        <v>219</v>
      </c>
      <c r="K24" s="90">
        <v>-3872</v>
      </c>
      <c r="L24" s="90" t="s">
        <v>220</v>
      </c>
      <c r="M24" s="91" t="s">
        <v>163</v>
      </c>
      <c r="N24" s="91"/>
      <c r="O24" s="92" t="s">
        <v>221</v>
      </c>
      <c r="P24" s="92" t="s">
        <v>209</v>
      </c>
    </row>
    <row r="25" spans="1:16" ht="12.75" customHeight="1" thickBot="1" x14ac:dyDescent="0.25">
      <c r="A25" s="25" t="str">
        <f t="shared" si="0"/>
        <v> BBS 51 </v>
      </c>
      <c r="B25" s="5" t="str">
        <f t="shared" si="1"/>
        <v>I</v>
      </c>
      <c r="C25" s="25">
        <f t="shared" si="2"/>
        <v>44527.468000000001</v>
      </c>
      <c r="D25" s="27" t="str">
        <f t="shared" si="3"/>
        <v>vis</v>
      </c>
      <c r="E25" s="89">
        <f>VLOOKUP(C25,Active!C$21:E$973,3,FALSE)</f>
        <v>2.9137331045837691E-3</v>
      </c>
      <c r="F25" s="5" t="s">
        <v>140</v>
      </c>
      <c r="G25" s="27" t="str">
        <f t="shared" si="4"/>
        <v>44527.468</v>
      </c>
      <c r="H25" s="25">
        <f t="shared" si="5"/>
        <v>-3872</v>
      </c>
      <c r="I25" s="90" t="s">
        <v>222</v>
      </c>
      <c r="J25" s="91" t="s">
        <v>223</v>
      </c>
      <c r="K25" s="90">
        <v>-3872</v>
      </c>
      <c r="L25" s="90" t="s">
        <v>201</v>
      </c>
      <c r="M25" s="91" t="s">
        <v>163</v>
      </c>
      <c r="N25" s="91"/>
      <c r="O25" s="92" t="s">
        <v>224</v>
      </c>
      <c r="P25" s="92" t="s">
        <v>209</v>
      </c>
    </row>
    <row r="26" spans="1:16" ht="12.75" customHeight="1" thickBot="1" x14ac:dyDescent="0.25">
      <c r="A26" s="25" t="str">
        <f t="shared" si="0"/>
        <v> BBS 51 </v>
      </c>
      <c r="B26" s="5" t="str">
        <f t="shared" si="1"/>
        <v>I</v>
      </c>
      <c r="C26" s="25">
        <f t="shared" si="2"/>
        <v>44527.47</v>
      </c>
      <c r="D26" s="27" t="str">
        <f t="shared" si="3"/>
        <v>vis</v>
      </c>
      <c r="E26" s="89">
        <f>VLOOKUP(C26,Active!C$21:E$973,3,FALSE)</f>
        <v>3.8849774727783585E-3</v>
      </c>
      <c r="F26" s="5" t="s">
        <v>140</v>
      </c>
      <c r="G26" s="27" t="str">
        <f t="shared" si="4"/>
        <v>44527.470</v>
      </c>
      <c r="H26" s="25">
        <f t="shared" si="5"/>
        <v>-3872</v>
      </c>
      <c r="I26" s="90" t="s">
        <v>225</v>
      </c>
      <c r="J26" s="91" t="s">
        <v>226</v>
      </c>
      <c r="K26" s="90">
        <v>-3872</v>
      </c>
      <c r="L26" s="90" t="s">
        <v>227</v>
      </c>
      <c r="M26" s="91" t="s">
        <v>163</v>
      </c>
      <c r="N26" s="91"/>
      <c r="O26" s="92" t="s">
        <v>174</v>
      </c>
      <c r="P26" s="92" t="s">
        <v>209</v>
      </c>
    </row>
    <row r="27" spans="1:16" ht="12.75" customHeight="1" thickBot="1" x14ac:dyDescent="0.25">
      <c r="A27" s="25" t="str">
        <f t="shared" si="0"/>
        <v> BBS 56 </v>
      </c>
      <c r="B27" s="5" t="str">
        <f t="shared" si="1"/>
        <v>I</v>
      </c>
      <c r="C27" s="25">
        <f t="shared" si="2"/>
        <v>44809.58</v>
      </c>
      <c r="D27" s="27" t="str">
        <f t="shared" si="3"/>
        <v>vis</v>
      </c>
      <c r="E27" s="89">
        <f>VLOOKUP(C27,Active!C$21:E$973,3,FALSE)</f>
        <v>137.00275930525055</v>
      </c>
      <c r="F27" s="5" t="s">
        <v>140</v>
      </c>
      <c r="G27" s="27" t="str">
        <f t="shared" si="4"/>
        <v>44809.580</v>
      </c>
      <c r="H27" s="25">
        <f t="shared" si="5"/>
        <v>-3735</v>
      </c>
      <c r="I27" s="90" t="s">
        <v>228</v>
      </c>
      <c r="J27" s="91" t="s">
        <v>229</v>
      </c>
      <c r="K27" s="90">
        <v>-3735</v>
      </c>
      <c r="L27" s="90" t="s">
        <v>230</v>
      </c>
      <c r="M27" s="91" t="s">
        <v>163</v>
      </c>
      <c r="N27" s="91"/>
      <c r="O27" s="92" t="s">
        <v>221</v>
      </c>
      <c r="P27" s="92" t="s">
        <v>231</v>
      </c>
    </row>
    <row r="28" spans="1:16" ht="12.75" customHeight="1" thickBot="1" x14ac:dyDescent="0.25">
      <c r="A28" s="25" t="str">
        <f t="shared" si="0"/>
        <v> BBS 56 </v>
      </c>
      <c r="B28" s="5" t="str">
        <f t="shared" si="1"/>
        <v>I</v>
      </c>
      <c r="C28" s="25">
        <f t="shared" si="2"/>
        <v>44809.586000000003</v>
      </c>
      <c r="D28" s="27" t="str">
        <f t="shared" si="3"/>
        <v>vis</v>
      </c>
      <c r="E28" s="89">
        <f>VLOOKUP(C28,Active!C$21:E$973,3,FALSE)</f>
        <v>137.00567303835516</v>
      </c>
      <c r="F28" s="5" t="s">
        <v>140</v>
      </c>
      <c r="G28" s="27" t="str">
        <f t="shared" si="4"/>
        <v>44809.586</v>
      </c>
      <c r="H28" s="25">
        <f t="shared" si="5"/>
        <v>-3735</v>
      </c>
      <c r="I28" s="90" t="s">
        <v>232</v>
      </c>
      <c r="J28" s="91" t="s">
        <v>233</v>
      </c>
      <c r="K28" s="90">
        <v>-3735</v>
      </c>
      <c r="L28" s="90" t="s">
        <v>234</v>
      </c>
      <c r="M28" s="91" t="s">
        <v>163</v>
      </c>
      <c r="N28" s="91"/>
      <c r="O28" s="92" t="s">
        <v>174</v>
      </c>
      <c r="P28" s="92" t="s">
        <v>231</v>
      </c>
    </row>
    <row r="29" spans="1:16" ht="12.75" customHeight="1" thickBot="1" x14ac:dyDescent="0.25">
      <c r="A29" s="25" t="str">
        <f t="shared" si="0"/>
        <v> BBS 56 </v>
      </c>
      <c r="B29" s="5" t="str">
        <f t="shared" si="1"/>
        <v>I</v>
      </c>
      <c r="C29" s="25">
        <f t="shared" si="2"/>
        <v>44842.538</v>
      </c>
      <c r="D29" s="27" t="str">
        <f t="shared" si="3"/>
        <v>vis</v>
      </c>
      <c r="E29" s="89">
        <f>VLOOKUP(C29,Active!C$21:E$973,3,FALSE)</f>
        <v>153.00789524546789</v>
      </c>
      <c r="F29" s="5" t="s">
        <v>140</v>
      </c>
      <c r="G29" s="27" t="str">
        <f t="shared" si="4"/>
        <v>44842.538</v>
      </c>
      <c r="H29" s="25">
        <f t="shared" si="5"/>
        <v>-3719</v>
      </c>
      <c r="I29" s="90" t="s">
        <v>235</v>
      </c>
      <c r="J29" s="91" t="s">
        <v>236</v>
      </c>
      <c r="K29" s="90">
        <v>-3719</v>
      </c>
      <c r="L29" s="90" t="s">
        <v>237</v>
      </c>
      <c r="M29" s="91" t="s">
        <v>163</v>
      </c>
      <c r="N29" s="91"/>
      <c r="O29" s="92" t="s">
        <v>174</v>
      </c>
      <c r="P29" s="92" t="s">
        <v>231</v>
      </c>
    </row>
    <row r="30" spans="1:16" ht="12.75" customHeight="1" thickBot="1" x14ac:dyDescent="0.25">
      <c r="A30" s="25" t="str">
        <f t="shared" si="0"/>
        <v> BBS 63 </v>
      </c>
      <c r="B30" s="5" t="str">
        <f t="shared" si="1"/>
        <v>I</v>
      </c>
      <c r="C30" s="25">
        <f t="shared" si="2"/>
        <v>45252.317999999999</v>
      </c>
      <c r="D30" s="27" t="str">
        <f t="shared" si="3"/>
        <v>vis</v>
      </c>
      <c r="E30" s="89">
        <f>VLOOKUP(C30,Active!C$21:E$973,3,FALSE)</f>
        <v>352.00615380431555</v>
      </c>
      <c r="F30" s="5" t="s">
        <v>140</v>
      </c>
      <c r="G30" s="27" t="str">
        <f t="shared" si="4"/>
        <v>45252.318</v>
      </c>
      <c r="H30" s="25">
        <f t="shared" si="5"/>
        <v>-3520</v>
      </c>
      <c r="I30" s="90" t="s">
        <v>238</v>
      </c>
      <c r="J30" s="91" t="s">
        <v>239</v>
      </c>
      <c r="K30" s="90">
        <v>-3520</v>
      </c>
      <c r="L30" s="90" t="s">
        <v>193</v>
      </c>
      <c r="M30" s="91" t="s">
        <v>163</v>
      </c>
      <c r="N30" s="91"/>
      <c r="O30" s="92" t="s">
        <v>221</v>
      </c>
      <c r="P30" s="92" t="s">
        <v>240</v>
      </c>
    </row>
    <row r="31" spans="1:16" ht="12.75" customHeight="1" thickBot="1" x14ac:dyDescent="0.25">
      <c r="A31" s="25" t="str">
        <f t="shared" si="0"/>
        <v> BBS 64 </v>
      </c>
      <c r="B31" s="5" t="str">
        <f t="shared" si="1"/>
        <v>I</v>
      </c>
      <c r="C31" s="25">
        <f t="shared" si="2"/>
        <v>45285.266000000003</v>
      </c>
      <c r="D31" s="27" t="str">
        <f t="shared" si="3"/>
        <v>vis</v>
      </c>
      <c r="E31" s="89">
        <f>VLOOKUP(C31,Active!C$21:E$973,3,FALSE)</f>
        <v>368.00643352269543</v>
      </c>
      <c r="F31" s="5" t="s">
        <v>140</v>
      </c>
      <c r="G31" s="27" t="str">
        <f t="shared" si="4"/>
        <v>45285.266</v>
      </c>
      <c r="H31" s="25">
        <f t="shared" si="5"/>
        <v>-3504</v>
      </c>
      <c r="I31" s="90" t="s">
        <v>241</v>
      </c>
      <c r="J31" s="91" t="s">
        <v>242</v>
      </c>
      <c r="K31" s="90">
        <v>-3504</v>
      </c>
      <c r="L31" s="90" t="s">
        <v>193</v>
      </c>
      <c r="M31" s="91" t="s">
        <v>163</v>
      </c>
      <c r="N31" s="91"/>
      <c r="O31" s="92" t="s">
        <v>174</v>
      </c>
      <c r="P31" s="92" t="s">
        <v>243</v>
      </c>
    </row>
    <row r="32" spans="1:16" ht="12.75" customHeight="1" thickBot="1" x14ac:dyDescent="0.25">
      <c r="A32" s="25" t="str">
        <f t="shared" si="0"/>
        <v> BBS 69 </v>
      </c>
      <c r="B32" s="5" t="str">
        <f t="shared" si="1"/>
        <v>I</v>
      </c>
      <c r="C32" s="25">
        <f t="shared" si="2"/>
        <v>45635.336000000003</v>
      </c>
      <c r="D32" s="27" t="str">
        <f t="shared" si="3"/>
        <v>vis</v>
      </c>
      <c r="E32" s="89">
        <f>VLOOKUP(C32,Active!C$21:E$973,3,FALSE)</f>
        <v>538.00819147500135</v>
      </c>
      <c r="F32" s="5" t="s">
        <v>140</v>
      </c>
      <c r="G32" s="27" t="str">
        <f t="shared" si="4"/>
        <v>45635.336</v>
      </c>
      <c r="H32" s="25">
        <f t="shared" si="5"/>
        <v>-3334</v>
      </c>
      <c r="I32" s="90" t="s">
        <v>244</v>
      </c>
      <c r="J32" s="91" t="s">
        <v>245</v>
      </c>
      <c r="K32" s="90">
        <v>-3334</v>
      </c>
      <c r="L32" s="90" t="s">
        <v>193</v>
      </c>
      <c r="M32" s="91" t="s">
        <v>163</v>
      </c>
      <c r="N32" s="91"/>
      <c r="O32" s="92" t="s">
        <v>174</v>
      </c>
      <c r="P32" s="92" t="s">
        <v>246</v>
      </c>
    </row>
    <row r="33" spans="1:16" ht="12.75" customHeight="1" thickBot="1" x14ac:dyDescent="0.25">
      <c r="A33" s="25" t="str">
        <f t="shared" si="0"/>
        <v> BBS 78 </v>
      </c>
      <c r="B33" s="5" t="str">
        <f t="shared" si="1"/>
        <v>I</v>
      </c>
      <c r="C33" s="25">
        <f t="shared" si="2"/>
        <v>46298.406999999999</v>
      </c>
      <c r="D33" s="27" t="str">
        <f t="shared" si="3"/>
        <v>vis</v>
      </c>
      <c r="E33" s="89">
        <f>VLOOKUP(C33,Active!C$21:E$973,3,FALSE)</f>
        <v>860.01017864097651</v>
      </c>
      <c r="F33" s="5" t="s">
        <v>140</v>
      </c>
      <c r="G33" s="27" t="str">
        <f t="shared" si="4"/>
        <v>46298.407</v>
      </c>
      <c r="H33" s="25">
        <f t="shared" si="5"/>
        <v>-3012</v>
      </c>
      <c r="I33" s="90" t="s">
        <v>247</v>
      </c>
      <c r="J33" s="91" t="s">
        <v>248</v>
      </c>
      <c r="K33" s="90">
        <v>-3012</v>
      </c>
      <c r="L33" s="90" t="s">
        <v>201</v>
      </c>
      <c r="M33" s="91" t="s">
        <v>163</v>
      </c>
      <c r="N33" s="91"/>
      <c r="O33" s="92" t="s">
        <v>174</v>
      </c>
      <c r="P33" s="92" t="s">
        <v>249</v>
      </c>
    </row>
    <row r="34" spans="1:16" ht="12.75" customHeight="1" thickBot="1" x14ac:dyDescent="0.25">
      <c r="A34" s="25" t="str">
        <f t="shared" si="0"/>
        <v> BBS 81 </v>
      </c>
      <c r="B34" s="5" t="str">
        <f t="shared" si="1"/>
        <v>I</v>
      </c>
      <c r="C34" s="25">
        <f t="shared" si="2"/>
        <v>46679.366000000002</v>
      </c>
      <c r="D34" s="27" t="str">
        <f t="shared" si="3"/>
        <v>vis</v>
      </c>
      <c r="E34" s="89">
        <f>VLOOKUP(C34,Active!C$21:E$973,3,FALSE)</f>
        <v>1045.0123202348093</v>
      </c>
      <c r="F34" s="5" t="s">
        <v>140</v>
      </c>
      <c r="G34" s="27" t="str">
        <f t="shared" si="4"/>
        <v>46679.366</v>
      </c>
      <c r="H34" s="25">
        <f t="shared" si="5"/>
        <v>-2827</v>
      </c>
      <c r="I34" s="90" t="s">
        <v>250</v>
      </c>
      <c r="J34" s="91" t="s">
        <v>251</v>
      </c>
      <c r="K34" s="90">
        <v>-2827</v>
      </c>
      <c r="L34" s="90" t="s">
        <v>193</v>
      </c>
      <c r="M34" s="91" t="s">
        <v>163</v>
      </c>
      <c r="N34" s="91"/>
      <c r="O34" s="92" t="s">
        <v>174</v>
      </c>
      <c r="P34" s="92" t="s">
        <v>252</v>
      </c>
    </row>
    <row r="35" spans="1:16" ht="12.75" customHeight="1" thickBot="1" x14ac:dyDescent="0.25">
      <c r="A35" s="25" t="str">
        <f t="shared" si="0"/>
        <v> BBS 85 </v>
      </c>
      <c r="B35" s="5" t="str">
        <f t="shared" si="1"/>
        <v>I</v>
      </c>
      <c r="C35" s="25">
        <f t="shared" si="2"/>
        <v>47029.421999999999</v>
      </c>
      <c r="D35" s="27" t="str">
        <f t="shared" si="3"/>
        <v>vis</v>
      </c>
      <c r="E35" s="89">
        <f>VLOOKUP(C35,Active!C$21:E$973,3,FALSE)</f>
        <v>1215.0072794765379</v>
      </c>
      <c r="F35" s="5" t="s">
        <v>140</v>
      </c>
      <c r="G35" s="27" t="str">
        <f t="shared" si="4"/>
        <v>47029.422</v>
      </c>
      <c r="H35" s="25">
        <f t="shared" si="5"/>
        <v>-2657</v>
      </c>
      <c r="I35" s="90" t="s">
        <v>253</v>
      </c>
      <c r="J35" s="91" t="s">
        <v>254</v>
      </c>
      <c r="K35" s="90">
        <v>-2657</v>
      </c>
      <c r="L35" s="90" t="s">
        <v>255</v>
      </c>
      <c r="M35" s="91" t="s">
        <v>163</v>
      </c>
      <c r="N35" s="91"/>
      <c r="O35" s="92" t="s">
        <v>174</v>
      </c>
      <c r="P35" s="92" t="s">
        <v>256</v>
      </c>
    </row>
    <row r="36" spans="1:16" ht="12.75" customHeight="1" thickBot="1" x14ac:dyDescent="0.25">
      <c r="A36" s="25" t="str">
        <f t="shared" si="0"/>
        <v> BBS 89 </v>
      </c>
      <c r="B36" s="5" t="str">
        <f t="shared" si="1"/>
        <v>I</v>
      </c>
      <c r="C36" s="25">
        <f t="shared" si="2"/>
        <v>47381.54</v>
      </c>
      <c r="D36" s="27" t="str">
        <f t="shared" si="3"/>
        <v>vis</v>
      </c>
      <c r="E36" s="89">
        <f>VLOOKUP(C36,Active!C$21:E$973,3,FALSE)</f>
        <v>1386.0035916616737</v>
      </c>
      <c r="F36" s="5" t="s">
        <v>140</v>
      </c>
      <c r="G36" s="27" t="str">
        <f t="shared" si="4"/>
        <v>47381.540</v>
      </c>
      <c r="H36" s="25">
        <f t="shared" si="5"/>
        <v>-2486</v>
      </c>
      <c r="I36" s="90" t="s">
        <v>257</v>
      </c>
      <c r="J36" s="91" t="s">
        <v>258</v>
      </c>
      <c r="K36" s="90">
        <v>-2486</v>
      </c>
      <c r="L36" s="90" t="s">
        <v>259</v>
      </c>
      <c r="M36" s="91" t="s">
        <v>163</v>
      </c>
      <c r="N36" s="91"/>
      <c r="O36" s="92" t="s">
        <v>174</v>
      </c>
      <c r="P36" s="92" t="s">
        <v>260</v>
      </c>
    </row>
    <row r="37" spans="1:16" ht="12.75" customHeight="1" thickBot="1" x14ac:dyDescent="0.25">
      <c r="A37" s="25" t="str">
        <f t="shared" si="0"/>
        <v> BBS 97 </v>
      </c>
      <c r="B37" s="5" t="str">
        <f t="shared" si="1"/>
        <v>I</v>
      </c>
      <c r="C37" s="25">
        <f t="shared" si="2"/>
        <v>48205.248</v>
      </c>
      <c r="D37" s="27" t="str">
        <f t="shared" si="3"/>
        <v>vis</v>
      </c>
      <c r="E37" s="89">
        <f>VLOOKUP(C37,Active!C$21:E$973,3,FALSE)</f>
        <v>1786.0144695985946</v>
      </c>
      <c r="F37" s="5" t="s">
        <v>140</v>
      </c>
      <c r="G37" s="27" t="str">
        <f t="shared" si="4"/>
        <v>48205.248</v>
      </c>
      <c r="H37" s="25">
        <f t="shared" si="5"/>
        <v>-2086</v>
      </c>
      <c r="I37" s="90" t="s">
        <v>261</v>
      </c>
      <c r="J37" s="91" t="s">
        <v>262</v>
      </c>
      <c r="K37" s="90">
        <v>-2086</v>
      </c>
      <c r="L37" s="90" t="s">
        <v>216</v>
      </c>
      <c r="M37" s="91" t="s">
        <v>163</v>
      </c>
      <c r="N37" s="91"/>
      <c r="O37" s="92" t="s">
        <v>174</v>
      </c>
      <c r="P37" s="92" t="s">
        <v>263</v>
      </c>
    </row>
    <row r="38" spans="1:16" ht="12.75" customHeight="1" thickBot="1" x14ac:dyDescent="0.25">
      <c r="A38" s="25" t="str">
        <f t="shared" si="0"/>
        <v> BBS 102 </v>
      </c>
      <c r="B38" s="5" t="str">
        <f t="shared" si="1"/>
        <v>I</v>
      </c>
      <c r="C38" s="25">
        <f t="shared" si="2"/>
        <v>48971.275000000001</v>
      </c>
      <c r="D38" s="27" t="str">
        <f t="shared" si="3"/>
        <v>vis</v>
      </c>
      <c r="E38" s="89">
        <f>VLOOKUP(C38,Active!C$21:E$973,3,FALSE)</f>
        <v>2158.0141743403078</v>
      </c>
      <c r="F38" s="5" t="s">
        <v>140</v>
      </c>
      <c r="G38" s="27" t="str">
        <f t="shared" si="4"/>
        <v>48971.275</v>
      </c>
      <c r="H38" s="25">
        <f t="shared" si="5"/>
        <v>-1714</v>
      </c>
      <c r="I38" s="90" t="s">
        <v>264</v>
      </c>
      <c r="J38" s="91" t="s">
        <v>265</v>
      </c>
      <c r="K38" s="90">
        <v>-1714</v>
      </c>
      <c r="L38" s="90" t="s">
        <v>266</v>
      </c>
      <c r="M38" s="91" t="s">
        <v>163</v>
      </c>
      <c r="N38" s="91"/>
      <c r="O38" s="92" t="s">
        <v>174</v>
      </c>
      <c r="P38" s="92" t="s">
        <v>267</v>
      </c>
    </row>
    <row r="39" spans="1:16" ht="12.75" customHeight="1" thickBot="1" x14ac:dyDescent="0.25">
      <c r="A39" s="25" t="str">
        <f t="shared" si="0"/>
        <v> BBS 104 </v>
      </c>
      <c r="B39" s="5" t="str">
        <f t="shared" si="1"/>
        <v>I</v>
      </c>
      <c r="C39" s="25">
        <f t="shared" si="2"/>
        <v>49185.440999999999</v>
      </c>
      <c r="D39" s="27" t="str">
        <f t="shared" si="3"/>
        <v>vis</v>
      </c>
      <c r="E39" s="89">
        <f>VLOOKUP(C39,Active!C$21:E$973,3,FALSE)</f>
        <v>2262.0179349984992</v>
      </c>
      <c r="F39" s="5" t="s">
        <v>140</v>
      </c>
      <c r="G39" s="27" t="str">
        <f t="shared" si="4"/>
        <v>49185.441</v>
      </c>
      <c r="H39" s="25">
        <f t="shared" si="5"/>
        <v>-1610</v>
      </c>
      <c r="I39" s="90" t="s">
        <v>268</v>
      </c>
      <c r="J39" s="91" t="s">
        <v>269</v>
      </c>
      <c r="K39" s="90">
        <v>-1610</v>
      </c>
      <c r="L39" s="90" t="s">
        <v>270</v>
      </c>
      <c r="M39" s="91" t="s">
        <v>163</v>
      </c>
      <c r="N39" s="91"/>
      <c r="O39" s="92" t="s">
        <v>174</v>
      </c>
      <c r="P39" s="92" t="s">
        <v>271</v>
      </c>
    </row>
    <row r="40" spans="1:16" ht="12.75" customHeight="1" thickBot="1" x14ac:dyDescent="0.25">
      <c r="A40" s="25" t="str">
        <f t="shared" si="0"/>
        <v> BBS 107 </v>
      </c>
      <c r="B40" s="5" t="str">
        <f t="shared" si="1"/>
        <v>I</v>
      </c>
      <c r="C40" s="25">
        <f t="shared" si="2"/>
        <v>49605.502999999997</v>
      </c>
      <c r="D40" s="27" t="str">
        <f t="shared" si="3"/>
        <v>vis</v>
      </c>
      <c r="E40" s="89">
        <f>VLOOKUP(C40,Active!C$21:E$973,3,FALSE)</f>
        <v>2466.0093608532175</v>
      </c>
      <c r="F40" s="5" t="s">
        <v>140</v>
      </c>
      <c r="G40" s="27" t="str">
        <f t="shared" si="4"/>
        <v>49605.503</v>
      </c>
      <c r="H40" s="25">
        <f t="shared" si="5"/>
        <v>-1406</v>
      </c>
      <c r="I40" s="90" t="s">
        <v>272</v>
      </c>
      <c r="J40" s="91" t="s">
        <v>273</v>
      </c>
      <c r="K40" s="90">
        <v>-1406</v>
      </c>
      <c r="L40" s="90" t="s">
        <v>274</v>
      </c>
      <c r="M40" s="91" t="s">
        <v>163</v>
      </c>
      <c r="N40" s="91"/>
      <c r="O40" s="92" t="s">
        <v>174</v>
      </c>
      <c r="P40" s="92" t="s">
        <v>275</v>
      </c>
    </row>
    <row r="41" spans="1:16" ht="12.75" customHeight="1" thickBot="1" x14ac:dyDescent="0.25">
      <c r="A41" s="25" t="str">
        <f t="shared" si="0"/>
        <v> BBS 113 </v>
      </c>
      <c r="B41" s="5" t="str">
        <f t="shared" si="1"/>
        <v>I</v>
      </c>
      <c r="C41" s="25">
        <f t="shared" si="2"/>
        <v>50334.502999999997</v>
      </c>
      <c r="D41" s="27" t="str">
        <f t="shared" si="3"/>
        <v>vis</v>
      </c>
      <c r="E41" s="89">
        <f>VLOOKUP(C41,Active!C$21:E$973,3,FALSE)</f>
        <v>2820.0279329880227</v>
      </c>
      <c r="F41" s="5" t="s">
        <v>140</v>
      </c>
      <c r="G41" s="27" t="str">
        <f t="shared" si="4"/>
        <v>50334.503</v>
      </c>
      <c r="H41" s="25">
        <f t="shared" si="5"/>
        <v>-1052</v>
      </c>
      <c r="I41" s="90" t="s">
        <v>276</v>
      </c>
      <c r="J41" s="91" t="s">
        <v>277</v>
      </c>
      <c r="K41" s="90">
        <v>-1052</v>
      </c>
      <c r="L41" s="90" t="s">
        <v>193</v>
      </c>
      <c r="M41" s="91" t="s">
        <v>163</v>
      </c>
      <c r="N41" s="91"/>
      <c r="O41" s="92" t="s">
        <v>174</v>
      </c>
      <c r="P41" s="92" t="s">
        <v>278</v>
      </c>
    </row>
    <row r="42" spans="1:16" ht="12.75" customHeight="1" thickBot="1" x14ac:dyDescent="0.25">
      <c r="A42" s="25" t="str">
        <f t="shared" si="0"/>
        <v> BBS 119 </v>
      </c>
      <c r="B42" s="5" t="str">
        <f t="shared" si="1"/>
        <v>I</v>
      </c>
      <c r="C42" s="25">
        <f t="shared" si="2"/>
        <v>51129.374000000003</v>
      </c>
      <c r="D42" s="27" t="str">
        <f t="shared" si="3"/>
        <v>vis</v>
      </c>
      <c r="E42" s="89">
        <f>VLOOKUP(C42,Active!C$21:E$973,3,FALSE)</f>
        <v>3206.0349240049864</v>
      </c>
      <c r="F42" s="5" t="s">
        <v>140</v>
      </c>
      <c r="G42" s="27" t="str">
        <f t="shared" si="4"/>
        <v>51129.374</v>
      </c>
      <c r="H42" s="25">
        <f t="shared" si="5"/>
        <v>-666</v>
      </c>
      <c r="I42" s="90" t="s">
        <v>279</v>
      </c>
      <c r="J42" s="91" t="s">
        <v>280</v>
      </c>
      <c r="K42" s="90">
        <v>-666</v>
      </c>
      <c r="L42" s="90" t="s">
        <v>281</v>
      </c>
      <c r="M42" s="91" t="s">
        <v>163</v>
      </c>
      <c r="N42" s="91"/>
      <c r="O42" s="92" t="s">
        <v>174</v>
      </c>
      <c r="P42" s="92" t="s">
        <v>282</v>
      </c>
    </row>
    <row r="43" spans="1:16" ht="12.75" customHeight="1" thickBot="1" x14ac:dyDescent="0.25">
      <c r="A43" s="25" t="str">
        <f t="shared" si="0"/>
        <v> BBS 120 </v>
      </c>
      <c r="B43" s="5" t="str">
        <f t="shared" si="1"/>
        <v>I</v>
      </c>
      <c r="C43" s="25">
        <f t="shared" si="2"/>
        <v>51376.487999999998</v>
      </c>
      <c r="D43" s="27" t="str">
        <f t="shared" si="3"/>
        <v>vis</v>
      </c>
      <c r="E43" s="89">
        <f>VLOOKUP(C43,Active!C$21:E$973,3,FALSE)</f>
        <v>3326.0389643815547</v>
      </c>
      <c r="F43" s="5" t="s">
        <v>140</v>
      </c>
      <c r="G43" s="27" t="str">
        <f t="shared" si="4"/>
        <v>51376.488</v>
      </c>
      <c r="H43" s="25">
        <f t="shared" si="5"/>
        <v>-546</v>
      </c>
      <c r="I43" s="90" t="s">
        <v>283</v>
      </c>
      <c r="J43" s="91" t="s">
        <v>284</v>
      </c>
      <c r="K43" s="90">
        <v>-546</v>
      </c>
      <c r="L43" s="90" t="s">
        <v>285</v>
      </c>
      <c r="M43" s="91" t="s">
        <v>163</v>
      </c>
      <c r="N43" s="91"/>
      <c r="O43" s="92" t="s">
        <v>174</v>
      </c>
      <c r="P43" s="92" t="s">
        <v>286</v>
      </c>
    </row>
    <row r="44" spans="1:16" ht="12.75" customHeight="1" thickBot="1" x14ac:dyDescent="0.25">
      <c r="A44" s="25" t="str">
        <f t="shared" si="0"/>
        <v>OEJV 0003 </v>
      </c>
      <c r="B44" s="5" t="str">
        <f t="shared" si="1"/>
        <v>I</v>
      </c>
      <c r="C44" s="25">
        <f t="shared" si="2"/>
        <v>53283.313999999998</v>
      </c>
      <c r="D44" s="27" t="str">
        <f t="shared" si="3"/>
        <v>vis</v>
      </c>
      <c r="E44" s="89">
        <f>VLOOKUP(C44,Active!C$21:E$973,3,FALSE)</f>
        <v>4252.0359710064131</v>
      </c>
      <c r="F44" s="5" t="s">
        <v>140</v>
      </c>
      <c r="G44" s="27" t="str">
        <f t="shared" si="4"/>
        <v>53283.314</v>
      </c>
      <c r="H44" s="25">
        <f t="shared" si="5"/>
        <v>380</v>
      </c>
      <c r="I44" s="90" t="s">
        <v>294</v>
      </c>
      <c r="J44" s="91" t="s">
        <v>295</v>
      </c>
      <c r="K44" s="90">
        <v>380</v>
      </c>
      <c r="L44" s="90" t="s">
        <v>216</v>
      </c>
      <c r="M44" s="91" t="s">
        <v>163</v>
      </c>
      <c r="N44" s="91"/>
      <c r="O44" s="92" t="s">
        <v>174</v>
      </c>
      <c r="P44" s="93" t="s">
        <v>296</v>
      </c>
    </row>
    <row r="45" spans="1:16" ht="12.75" customHeight="1" thickBot="1" x14ac:dyDescent="0.25">
      <c r="A45" s="25" t="str">
        <f t="shared" si="0"/>
        <v>OEJV 0147 </v>
      </c>
      <c r="B45" s="5" t="str">
        <f t="shared" si="1"/>
        <v>I</v>
      </c>
      <c r="C45" s="25">
        <f t="shared" si="2"/>
        <v>55451.682000000001</v>
      </c>
      <c r="D45" s="27" t="str">
        <f t="shared" si="3"/>
        <v>vis</v>
      </c>
      <c r="E45" s="89">
        <f>VLOOKUP(C45,Active!C$21:E$973,3,FALSE)</f>
        <v>5305.0435748785712</v>
      </c>
      <c r="F45" s="5" t="s">
        <v>140</v>
      </c>
      <c r="G45" s="27" t="str">
        <f t="shared" si="4"/>
        <v>55451.682</v>
      </c>
      <c r="H45" s="25">
        <f t="shared" si="5"/>
        <v>1433</v>
      </c>
      <c r="I45" s="90" t="s">
        <v>297</v>
      </c>
      <c r="J45" s="91" t="s">
        <v>298</v>
      </c>
      <c r="K45" s="90">
        <v>1433</v>
      </c>
      <c r="L45" s="90" t="s">
        <v>212</v>
      </c>
      <c r="M45" s="91" t="s">
        <v>299</v>
      </c>
      <c r="N45" s="91" t="s">
        <v>300</v>
      </c>
      <c r="O45" s="92" t="s">
        <v>301</v>
      </c>
      <c r="P45" s="93" t="s">
        <v>302</v>
      </c>
    </row>
    <row r="46" spans="1:16" ht="12.75" customHeight="1" thickBot="1" x14ac:dyDescent="0.25">
      <c r="A46" s="25" t="str">
        <f t="shared" si="0"/>
        <v> AN 234.43 </v>
      </c>
      <c r="B46" s="5" t="str">
        <f t="shared" si="1"/>
        <v>I</v>
      </c>
      <c r="C46" s="25">
        <f t="shared" si="2"/>
        <v>19724.349999999999</v>
      </c>
      <c r="D46" s="27" t="str">
        <f t="shared" si="3"/>
        <v>vis</v>
      </c>
      <c r="E46" s="89">
        <f>VLOOKUP(C46,Active!C$21:E$973,3,FALSE)</f>
        <v>-12044.941419395946</v>
      </c>
      <c r="F46" s="5" t="s">
        <v>140</v>
      </c>
      <c r="G46" s="27" t="str">
        <f t="shared" si="4"/>
        <v>19724.35</v>
      </c>
      <c r="H46" s="25">
        <f t="shared" si="5"/>
        <v>-15917</v>
      </c>
      <c r="I46" s="90" t="s">
        <v>143</v>
      </c>
      <c r="J46" s="91" t="s">
        <v>144</v>
      </c>
      <c r="K46" s="90">
        <v>-15917</v>
      </c>
      <c r="L46" s="90" t="s">
        <v>145</v>
      </c>
      <c r="M46" s="91" t="s">
        <v>146</v>
      </c>
      <c r="N46" s="91"/>
      <c r="O46" s="92" t="s">
        <v>147</v>
      </c>
      <c r="P46" s="92" t="s">
        <v>148</v>
      </c>
    </row>
    <row r="47" spans="1:16" ht="12.75" customHeight="1" thickBot="1" x14ac:dyDescent="0.25">
      <c r="A47" s="25" t="str">
        <f t="shared" si="0"/>
        <v> GUL II.1.37 </v>
      </c>
      <c r="B47" s="5" t="str">
        <f t="shared" si="1"/>
        <v>I</v>
      </c>
      <c r="C47" s="25">
        <f t="shared" si="2"/>
        <v>21493.309000000001</v>
      </c>
      <c r="D47" s="27" t="str">
        <f t="shared" si="3"/>
        <v>vis</v>
      </c>
      <c r="E47" s="89">
        <f>VLOOKUP(C47,Active!C$21:E$973,3,FALSE)</f>
        <v>-11185.895686412388</v>
      </c>
      <c r="F47" s="5" t="s">
        <v>140</v>
      </c>
      <c r="G47" s="27" t="str">
        <f t="shared" si="4"/>
        <v>21493.309</v>
      </c>
      <c r="H47" s="25">
        <f t="shared" si="5"/>
        <v>-15058</v>
      </c>
      <c r="I47" s="90" t="s">
        <v>149</v>
      </c>
      <c r="J47" s="91" t="s">
        <v>150</v>
      </c>
      <c r="K47" s="90">
        <v>-15058</v>
      </c>
      <c r="L47" s="90" t="s">
        <v>151</v>
      </c>
      <c r="M47" s="91" t="s">
        <v>142</v>
      </c>
      <c r="N47" s="91"/>
      <c r="O47" s="92" t="s">
        <v>152</v>
      </c>
      <c r="P47" s="92" t="s">
        <v>153</v>
      </c>
    </row>
    <row r="48" spans="1:16" ht="12.75" customHeight="1" thickBot="1" x14ac:dyDescent="0.25">
      <c r="A48" s="25" t="str">
        <f t="shared" si="0"/>
        <v> AN 234.43 </v>
      </c>
      <c r="B48" s="5" t="str">
        <f t="shared" si="1"/>
        <v>I</v>
      </c>
      <c r="C48" s="25">
        <f t="shared" si="2"/>
        <v>24210.34</v>
      </c>
      <c r="D48" s="27" t="str">
        <f t="shared" si="3"/>
        <v>vis</v>
      </c>
      <c r="E48" s="89">
        <f>VLOOKUP(C48,Active!C$21:E$973,3,FALSE)</f>
        <v>-9866.4451582011388</v>
      </c>
      <c r="F48" s="5" t="s">
        <v>140</v>
      </c>
      <c r="G48" s="27" t="str">
        <f t="shared" si="4"/>
        <v>24210.34</v>
      </c>
      <c r="H48" s="25">
        <f t="shared" si="5"/>
        <v>-13738</v>
      </c>
      <c r="I48" s="90" t="s">
        <v>154</v>
      </c>
      <c r="J48" s="91" t="s">
        <v>155</v>
      </c>
      <c r="K48" s="90">
        <v>-13738</v>
      </c>
      <c r="L48" s="90" t="s">
        <v>156</v>
      </c>
      <c r="M48" s="91" t="s">
        <v>146</v>
      </c>
      <c r="N48" s="91"/>
      <c r="O48" s="92" t="s">
        <v>147</v>
      </c>
      <c r="P48" s="92" t="s">
        <v>148</v>
      </c>
    </row>
    <row r="49" spans="1:16" ht="12.75" customHeight="1" thickBot="1" x14ac:dyDescent="0.25">
      <c r="A49" s="25" t="str">
        <f t="shared" si="0"/>
        <v> AN 234.43 </v>
      </c>
      <c r="B49" s="5" t="str">
        <f t="shared" si="1"/>
        <v>I</v>
      </c>
      <c r="C49" s="25">
        <f t="shared" si="2"/>
        <v>25370.29</v>
      </c>
      <c r="D49" s="27" t="str">
        <f t="shared" si="3"/>
        <v>vis</v>
      </c>
      <c r="E49" s="89">
        <f>VLOOKUP(C49,Active!C$21:E$973,3,FALSE)</f>
        <v>-9303.1477058722412</v>
      </c>
      <c r="F49" s="5" t="s">
        <v>140</v>
      </c>
      <c r="G49" s="27" t="str">
        <f t="shared" si="4"/>
        <v>25370.29</v>
      </c>
      <c r="H49" s="25">
        <f t="shared" si="5"/>
        <v>-13175</v>
      </c>
      <c r="I49" s="90" t="s">
        <v>157</v>
      </c>
      <c r="J49" s="91" t="s">
        <v>158</v>
      </c>
      <c r="K49" s="90">
        <v>-13175</v>
      </c>
      <c r="L49" s="90" t="s">
        <v>159</v>
      </c>
      <c r="M49" s="91" t="s">
        <v>146</v>
      </c>
      <c r="N49" s="91"/>
      <c r="O49" s="92" t="s">
        <v>147</v>
      </c>
      <c r="P49" s="92" t="s">
        <v>148</v>
      </c>
    </row>
    <row r="50" spans="1:16" ht="12.75" customHeight="1" thickBot="1" x14ac:dyDescent="0.25">
      <c r="A50" s="25" t="str">
        <f t="shared" si="0"/>
        <v> SAC 43 </v>
      </c>
      <c r="B50" s="5" t="str">
        <f t="shared" si="1"/>
        <v>I</v>
      </c>
      <c r="C50" s="25">
        <f t="shared" si="2"/>
        <v>39414.387999999999</v>
      </c>
      <c r="D50" s="27" t="str">
        <f t="shared" si="3"/>
        <v>vis</v>
      </c>
      <c r="E50" s="89">
        <f>VLOOKUP(C50,Active!C$21:E$973,3,FALSE)</f>
        <v>-2483.0221628252339</v>
      </c>
      <c r="F50" s="5" t="s">
        <v>140</v>
      </c>
      <c r="G50" s="27" t="str">
        <f t="shared" si="4"/>
        <v>39414.388</v>
      </c>
      <c r="H50" s="25">
        <f t="shared" si="5"/>
        <v>-6355</v>
      </c>
      <c r="I50" s="90" t="s">
        <v>166</v>
      </c>
      <c r="J50" s="91" t="s">
        <v>167</v>
      </c>
      <c r="K50" s="90">
        <v>-6355</v>
      </c>
      <c r="L50" s="90" t="s">
        <v>168</v>
      </c>
      <c r="M50" s="91" t="s">
        <v>163</v>
      </c>
      <c r="N50" s="91"/>
      <c r="O50" s="92" t="s">
        <v>169</v>
      </c>
      <c r="P50" s="92" t="s">
        <v>170</v>
      </c>
    </row>
    <row r="51" spans="1:16" ht="12.75" customHeight="1" thickBot="1" x14ac:dyDescent="0.25">
      <c r="A51" s="25" t="str">
        <f t="shared" si="0"/>
        <v> BBS 123 </v>
      </c>
      <c r="B51" s="5" t="str">
        <f t="shared" si="1"/>
        <v>I</v>
      </c>
      <c r="C51" s="25">
        <f t="shared" si="2"/>
        <v>51757.447999999997</v>
      </c>
      <c r="D51" s="27" t="str">
        <f t="shared" si="3"/>
        <v>vis</v>
      </c>
      <c r="E51" s="89">
        <f>VLOOKUP(C51,Active!C$21:E$973,3,FALSE)</f>
        <v>3511.0415915975695</v>
      </c>
      <c r="F51" s="5" t="s">
        <v>140</v>
      </c>
      <c r="G51" s="27" t="str">
        <f t="shared" si="4"/>
        <v>51757.448</v>
      </c>
      <c r="H51" s="25">
        <f t="shared" si="5"/>
        <v>-361</v>
      </c>
      <c r="I51" s="90" t="s">
        <v>287</v>
      </c>
      <c r="J51" s="91" t="s">
        <v>288</v>
      </c>
      <c r="K51" s="90">
        <v>-361</v>
      </c>
      <c r="L51" s="90" t="s">
        <v>289</v>
      </c>
      <c r="M51" s="91" t="s">
        <v>163</v>
      </c>
      <c r="N51" s="91"/>
      <c r="O51" s="92" t="s">
        <v>174</v>
      </c>
      <c r="P51" s="92" t="s">
        <v>290</v>
      </c>
    </row>
    <row r="52" spans="1:16" ht="12.75" customHeight="1" thickBot="1" x14ac:dyDescent="0.25">
      <c r="A52" s="25" t="str">
        <f t="shared" si="0"/>
        <v> BBS 126 </v>
      </c>
      <c r="B52" s="5" t="str">
        <f t="shared" si="1"/>
        <v>I</v>
      </c>
      <c r="C52" s="25">
        <f t="shared" si="2"/>
        <v>52204.294999999998</v>
      </c>
      <c r="D52" s="27" t="str">
        <f t="shared" si="3"/>
        <v>vis</v>
      </c>
      <c r="E52" s="89">
        <f>VLOOKUP(C52,Active!C$21:E$973,3,FALSE)</f>
        <v>3728.0404076506857</v>
      </c>
      <c r="F52" s="5" t="s">
        <v>140</v>
      </c>
      <c r="G52" s="27" t="str">
        <f t="shared" si="4"/>
        <v>52204.295</v>
      </c>
      <c r="H52" s="25">
        <f t="shared" si="5"/>
        <v>-144</v>
      </c>
      <c r="I52" s="90" t="s">
        <v>291</v>
      </c>
      <c r="J52" s="91" t="s">
        <v>292</v>
      </c>
      <c r="K52" s="90">
        <v>-144</v>
      </c>
      <c r="L52" s="90" t="s">
        <v>189</v>
      </c>
      <c r="M52" s="91" t="s">
        <v>163</v>
      </c>
      <c r="N52" s="91"/>
      <c r="O52" s="92" t="s">
        <v>174</v>
      </c>
      <c r="P52" s="92" t="s">
        <v>293</v>
      </c>
    </row>
    <row r="53" spans="1:16" x14ac:dyDescent="0.2">
      <c r="B53" s="5"/>
      <c r="F53" s="5"/>
    </row>
    <row r="54" spans="1:16" x14ac:dyDescent="0.2">
      <c r="B54" s="5"/>
      <c r="F54" s="5"/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</sheetData>
  <phoneticPr fontId="8" type="noConversion"/>
  <hyperlinks>
    <hyperlink ref="A3" r:id="rId1"/>
    <hyperlink ref="P11" r:id="rId2" display="http://www.konkoly.hu/cgi-bin/IBVS?35"/>
    <hyperlink ref="P44" r:id="rId3" display="http://var.astro.cz/oejv/issues/oejv0003.pdf"/>
    <hyperlink ref="P45" r:id="rId4" display="http://var.astro.cz/oejv/issues/oejv0147.pdf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2024-01-11T06:48:34Z</dcterms:modified>
</cp:coreProperties>
</file>