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5CC83B8-B237-47C6-947A-CB5E36A21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I22" i="1"/>
  <c r="Q22" i="1"/>
  <c r="C21" i="1"/>
  <c r="E21" i="1"/>
  <c r="F21" i="1"/>
  <c r="G11" i="1"/>
  <c r="F11" i="1"/>
  <c r="Q21" i="1"/>
  <c r="C17" i="1"/>
  <c r="G21" i="1"/>
  <c r="H21" i="1"/>
  <c r="C12" i="1"/>
  <c r="C16" i="1" l="1"/>
  <c r="D18" i="1" s="1"/>
  <c r="C11" i="1"/>
  <c r="O22" i="1" l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<sst xmlns="http://schemas.openxmlformats.org/spreadsheetml/2006/main" count="53" uniqueCount="48">
  <si>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</si>
  <si>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</si>
  <si>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</si>
  <si>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</si>
  <si>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</si>
  <si>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</si>
  <si>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</si>
  <si>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</si>
  <si>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</si>
  <si>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</si>
  <si>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</si>
  <si>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</si>
  <si>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</si>
  <si>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</si>
  <si>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</si>
  <si>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</si>
  <si>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</si>
  <si>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</si>
  <si>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</si>
  <si>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</si>
  <si>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</si>
  <si>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</si>
  <si>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</si>
  <si>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</si>
  <si>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</si>
  <si>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</si>
  <si>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</si>
  <si>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</si>
  <si>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</si>
  <si>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</si>
  <si>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</si>
  <si>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</si>
  <si>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</si>
  <si>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</si>
  <si>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</si>
  <si>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</si>
  <si>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</si>
  <si>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</si>
  <si>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</si>
  <si>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V0651 Ara / na</t>
  </si>
  <si>
    <t>EW</t>
  </si>
  <si>
    <t>OEJV 0160</t>
  </si>
  <si>
    <t>II</t>
  </si>
  <si>
    <t xml:space="preserve">Mag </t>
  </si>
  <si>
    <t>Next ToM-P</t>
  </si>
  <si>
    <t>Next ToM-S</t>
  </si>
  <si>
    <t>CCD?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</si>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</sst>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7" fillId="2" borderId="6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A2-4071-9DF4-0ABFE8BE9E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6.0719999994034879E-2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A2-4071-9DF4-0ABFE8BE9E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A2-4071-9DF4-0ABFE8BE9E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A2-4071-9DF4-0ABFE8BE9E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A2-4071-9DF4-0ABFE8BE9E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A2-4071-9DF4-0ABFE8BE9E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A2-4071-9DF4-0ABFE8BE9E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6.0719999994034879E-2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A2-4071-9DF4-0ABFE8BE9E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71054.5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A2-4071-9DF4-0ABFE8BE9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105184"/>
        <c:axId val="1"/>
      </c:scatterChart>
      <c:valAx>
        <c:axId val="51110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0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4F7378-12A0-2B33-C0AB-7618D9829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2" sqref="H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27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36725.305</v>
      </c>
      <c r="D7" s="32" t="s">
        <v>38</v>
      </c>
    </row>
    <row r="8" spans="1:7" x14ac:dyDescent="0.2">
      <c r="A8" t="s">
        <v>3</v>
      </c>
      <c r="C8" s="31">
        <v>0.27705999999999997</v>
      </c>
      <c r="D8" s="32" t="s">
        <v>38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8.5455530605429462E-7</v>
      </c>
      <c r="D12" s="3"/>
      <c r="E12" s="33" t="s">
        <v>43</v>
      </c>
      <c r="F12" s="34"/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36">
        <v>1</v>
      </c>
    </row>
    <row r="14" spans="1:7" x14ac:dyDescent="0.2">
      <c r="A14" s="10"/>
      <c r="B14" s="10"/>
      <c r="C14" s="10"/>
      <c r="D14" s="14"/>
      <c r="E14" s="35" t="s">
        <v>31</v>
      </c>
      <c r="F14" s="37">
        <f ca="1">NOW()+15018.5+$C$9/24</f>
        <v>60514.818393402777</v>
      </c>
    </row>
    <row r="15" spans="1:7" x14ac:dyDescent="0.2">
      <c r="A15" s="12" t="s">
        <v>17</v>
      </c>
      <c r="B15" s="10"/>
      <c r="C15" s="13">
        <f ca="1">(C7+C11)+(C8+C12)*INT(MAX(F21:F3533))</f>
        <v>56411.586959572713</v>
      </c>
      <c r="D15" s="14"/>
      <c r="E15" s="35" t="s">
        <v>35</v>
      </c>
      <c r="F15" s="37">
        <f ca="1">ROUND(2*($F$14-$C$7)/$C$8,0)/2+$F$13</f>
        <v>85865</v>
      </c>
    </row>
    <row r="16" spans="1:7" x14ac:dyDescent="0.2">
      <c r="A16" s="15" t="s">
        <v>4</v>
      </c>
      <c r="B16" s="10"/>
      <c r="C16" s="16">
        <f ca="1">+C8+C12</f>
        <v>0.27706085455530605</v>
      </c>
      <c r="D16" s="14"/>
      <c r="E16" s="35" t="s">
        <v>36</v>
      </c>
      <c r="F16" s="37">
        <f ca="1">ROUND(2*($F$14-$C$15)/$C$16,0)/2+$F$13</f>
        <v>14811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8" t="s">
        <v>44</v>
      </c>
      <c r="F17" s="39">
        <f ca="1">+$C$15+$C$16*$F$16-15018.5-$C$9/24</f>
        <v>45497.031109724689</v>
      </c>
    </row>
    <row r="18" spans="1:18" ht="14.25" thickTop="1" thickBot="1" x14ac:dyDescent="0.25">
      <c r="A18" s="15" t="s">
        <v>5</v>
      </c>
      <c r="B18" s="10"/>
      <c r="C18" s="17">
        <f ca="1">+C15</f>
        <v>56411.586959572713</v>
      </c>
      <c r="D18" s="18">
        <f ca="1">+C16</f>
        <v>0.27706085455530605</v>
      </c>
      <c r="E18" s="41" t="s">
        <v>45</v>
      </c>
      <c r="F18" s="40">
        <f ca="1">+($C$15+$C$16*$F$16)-($C$16/2)-15018.5-$C$9/24</f>
        <v>45496.892579297411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38</v>
      </c>
      <c r="C21" s="8">
        <f>C$7</f>
        <v>36725.305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21706.805</v>
      </c>
    </row>
    <row r="22" spans="1:18" x14ac:dyDescent="0.2">
      <c r="A22" s="28" t="s">
        <v>41</v>
      </c>
      <c r="B22" s="29" t="s">
        <v>42</v>
      </c>
      <c r="C22" s="30">
        <v>56411.725489999997</v>
      </c>
      <c r="D22" s="30">
        <v>2.9999999999999997E-4</v>
      </c>
      <c r="E22">
        <f>+(C22-C$7)/C$8</f>
        <v>71054.719158305059</v>
      </c>
      <c r="F22">
        <f>ROUND(2*E22,0)/2</f>
        <v>71054.5</v>
      </c>
      <c r="G22">
        <f>+C22-(C$7+F22*C$8)</f>
        <v>6.0719999994034879E-2</v>
      </c>
      <c r="I22">
        <f>+G22</f>
        <v>6.0719999994034879E-2</v>
      </c>
      <c r="O22">
        <f ca="1">+C$11+C$12*$F22</f>
        <v>6.0719999994034879E-2</v>
      </c>
      <c r="Q22" s="2">
        <f>+C22-15018.5</f>
        <v>41393.225489999997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2024-07-23T07:38:29Z</dcterms:modified>
</cp:coreProperties>
</file>