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6E4D04F-4ADC-4863-8631-B289FE3394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D9" i="1"/>
  <c r="C9" i="1"/>
  <c r="F14" i="1"/>
  <c r="F15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I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<sst xmlns="http://schemas.openxmlformats.org/spreadsheetml/2006/main" count="58" uniqueCount="51">
  <si>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</si>
  <si>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</si>
  <si>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</si>
  <si>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</si>
  <si>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</si>
  <si>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</si>
  <si>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</si>
  <si>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</si>
  <si>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</si>
  <si>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</si>
  <si>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</si>
  <si>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</si>
  <si>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</si>
  <si>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</si>
  <si>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</si>
  <si>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</si>
  <si>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</si>
  <si>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</si>
  <si>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</si>
  <si>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</si>
  <si>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</si>
  <si>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</si>
  <si>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</si>
  <si>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</si>
  <si>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</si>
  <si>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</si>
  <si>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</si>
  <si>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</si>
  <si>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</si>
  <si>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</si>
  <si>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</si>
  <si>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</si>
  <si>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</si>
  <si>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</si>
  <si>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</si>
  <si>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</si>
  <si>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</si>
  <si>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</si>
  <si>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</si>
  <si>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</si>
  <si>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</si>
  <si>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</si>
  <si>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</si>
  <si>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</si>
  <si>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</si>
  <si>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UCAC3 246-056307 Aur</t>
  </si>
  <si>
    <t>15.00 (0.62)</t>
  </si>
  <si>
    <t>EW</t>
  </si>
  <si>
    <t>VSX</t>
  </si>
  <si>
    <t>BAV 91 Feb 2024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</si>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</sst>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UCAC3 246-056307 Aur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9587</c:v>
                </c:pt>
                <c:pt idx="2">
                  <c:v>9777.5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9587</c:v>
                </c:pt>
                <c:pt idx="2">
                  <c:v>9777.5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9587</c:v>
                </c:pt>
                <c:pt idx="2">
                  <c:v>9777.5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9587</c:v>
                </c:pt>
                <c:pt idx="2">
                  <c:v>9777.5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">
                  <c:v>1.3109000065014698E-3</c:v>
                </c:pt>
                <c:pt idx="2">
                  <c:v>2.2442500048782676E-3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9587</c:v>
                </c:pt>
                <c:pt idx="2">
                  <c:v>9777.5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9587</c:v>
                </c:pt>
                <c:pt idx="2">
                  <c:v>9777.5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9587</c:v>
                </c:pt>
                <c:pt idx="2">
                  <c:v>9777.5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9587</c:v>
                </c:pt>
                <c:pt idx="2">
                  <c:v>9777.5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-8.8352879693612534E-6</c:v>
                </c:pt>
                <c:pt idx="1">
                  <c:v>1.764375219732069E-3</c:v>
                </c:pt>
                <c:pt idx="2">
                  <c:v>1.7996100796170301E-3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9587</c:v>
                      </c:pt>
                      <c:pt idx="2">
                        <c:v>9777.5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9587</c:v>
                </c:pt>
                <c:pt idx="2">
                  <c:v>9777.5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9587</c:v>
                </c:pt>
                <c:pt idx="2">
                  <c:v>9777.5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9587</c:v>
                </c:pt>
                <c:pt idx="2">
                  <c:v>9777.5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9587</c:v>
                </c:pt>
                <c:pt idx="2">
                  <c:v>9777.5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">
                  <c:v>1.3109000065014698E-3</c:v>
                </c:pt>
                <c:pt idx="2">
                  <c:v>2.2442500048782676E-3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9587</c:v>
                </c:pt>
                <c:pt idx="2">
                  <c:v>9777.5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9587</c:v>
                </c:pt>
                <c:pt idx="2">
                  <c:v>9777.5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9587</c:v>
                </c:pt>
                <c:pt idx="2">
                  <c:v>9777.5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9587</c:v>
                </c:pt>
                <c:pt idx="2">
                  <c:v>9777.5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-8.8352879693612534E-6</c:v>
                </c:pt>
                <c:pt idx="1">
                  <c:v>1.764375219732069E-3</c:v>
                </c:pt>
                <c:pt idx="2">
                  <c:v>1.7996100796170301E-3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9587</c:v>
                </c:pt>
                <c:pt idx="2">
                  <c:v>9777.5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L33" sqref="L33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55858.691099999996</v>
      </c>
      <c r="D7" s="13" t="s">
        <v>48</v>
      </c>
    </row>
    <row r="8" spans="1:15" ht="12.95" customHeight="1" x14ac:dyDescent="0.2">
      <c r="A8" s="20" t="s">
        <v>3</v>
      </c>
      <c r="C8" s="28">
        <v>0.4191993</v>
      </c>
      <c r="D8" s="13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-8.8352879693612534E-6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1.8495989440924484E-7</v>
      </c>
      <c r="D12" s="21"/>
      <c r="E12" s="36" t="s">
        <v>44</v>
      </c>
      <c r="F12" s="37" t="s">
        <v>46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60540.770142245368</v>
      </c>
    </row>
    <row r="15" spans="1:15" ht="12.95" customHeight="1" x14ac:dyDescent="0.2">
      <c r="A15" s="17" t="s">
        <v>17</v>
      </c>
      <c r="C15" s="18">
        <f ca="1">(C7+C11)+(C8+C12)*INT(MAX(F21:F3533))</f>
        <v>59957.204455617597</v>
      </c>
      <c r="E15" s="38" t="s">
        <v>33</v>
      </c>
      <c r="F15" s="40">
        <f ca="1">ROUND(2*(F14-$C$7)/$C$8,0)/2+F13</f>
        <v>11170</v>
      </c>
    </row>
    <row r="16" spans="1:15" ht="12.95" customHeight="1" x14ac:dyDescent="0.2">
      <c r="A16" s="17" t="s">
        <v>4</v>
      </c>
      <c r="C16" s="18">
        <f ca="1">+C8+C12</f>
        <v>0.4191994849598944</v>
      </c>
      <c r="E16" s="38" t="s">
        <v>34</v>
      </c>
      <c r="F16" s="40">
        <f ca="1">ROUND(2*(F14-$C$15)/$C$16,0)/2+F13</f>
        <v>1393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8" t="s">
        <v>42</v>
      </c>
      <c r="F17" s="41">
        <f ca="1">+$C$15+$C$16*$F$16-15018.5-$C$5/24</f>
        <v>45523.045171500067</v>
      </c>
    </row>
    <row r="18" spans="1:21" ht="12.95" customHeight="1" thickTop="1" thickBot="1" x14ac:dyDescent="0.25">
      <c r="A18" s="17" t="s">
        <v>5</v>
      </c>
      <c r="C18" s="24">
        <f ca="1">+C15</f>
        <v>59957.204455617597</v>
      </c>
      <c r="D18" s="25">
        <f ca="1">+C16</f>
        <v>0.4191994849598944</v>
      </c>
      <c r="E18" s="43" t="s">
        <v>43</v>
      </c>
      <c r="F18" s="42">
        <f ca="1">+($C$15+$C$16*$F$16)-($C$16/2)-15018.5-$C$5/24</f>
        <v>45522.835571757591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48</v>
      </c>
      <c r="J20" s="19" t="s">
        <v>37</v>
      </c>
      <c r="K20" s="19" t="s">
        <v>38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22" t="s">
        <v>48</v>
      </c>
      <c r="B21" s="21"/>
      <c r="C21" s="22">
        <v>55858.691099999996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I21" s="20">
        <f>+G21</f>
        <v>0</v>
      </c>
      <c r="O21" s="20">
        <f ca="1">+C$11+C$12*$F21</f>
        <v>-8.8352879693612534E-6</v>
      </c>
      <c r="Q21" s="26">
        <f>+C21-15018.5</f>
        <v>40840.191099999996</v>
      </c>
    </row>
    <row r="22" spans="1:21" ht="12.95" customHeight="1" x14ac:dyDescent="0.2">
      <c r="A22" s="44" t="s">
        <v>49</v>
      </c>
      <c r="B22" s="45" t="s">
        <v>50</v>
      </c>
      <c r="C22" s="44">
        <v>59877.556100000002</v>
      </c>
      <c r="D22" s="44">
        <v>3.5000000000000001E-3</v>
      </c>
      <c r="E22" s="20">
        <f t="shared" ref="E22:E23" si="0">+(C22-C$7)/C$8</f>
        <v>9587.0031271521802</v>
      </c>
      <c r="F22" s="20">
        <f t="shared" ref="F22:F23" si="1">ROUND(2*E22,0)/2</f>
        <v>9587</v>
      </c>
      <c r="G22" s="20">
        <f t="shared" ref="G22:G23" si="2">+C22-(C$7+F22*C$8)</f>
        <v>1.3109000065014698E-3</v>
      </c>
      <c r="K22" s="20">
        <f t="shared" ref="K22:K23" si="3">+G22</f>
        <v>1.3109000065014698E-3</v>
      </c>
      <c r="O22" s="20">
        <f t="shared" ref="O22:O23" ca="1" si="4">+C$11+C$12*$F22</f>
        <v>1.764375219732069E-3</v>
      </c>
      <c r="Q22" s="26">
        <f t="shared" ref="Q22:Q23" si="5">+C22-15018.5</f>
        <v>44859.056100000002</v>
      </c>
    </row>
    <row r="23" spans="1:21" ht="12.95" customHeight="1" x14ac:dyDescent="0.2">
      <c r="A23" s="44" t="s">
        <v>49</v>
      </c>
      <c r="B23" s="45" t="s">
        <v>50</v>
      </c>
      <c r="C23" s="44">
        <v>59957.414499999999</v>
      </c>
      <c r="D23" s="44">
        <v>3.5000000000000001E-3</v>
      </c>
      <c r="E23" s="20">
        <f t="shared" si="0"/>
        <v>9777.5053536587548</v>
      </c>
      <c r="F23" s="20">
        <f t="shared" si="1"/>
        <v>9777.5</v>
      </c>
      <c r="G23" s="20">
        <f t="shared" si="2"/>
        <v>2.2442500048782676E-3</v>
      </c>
      <c r="K23" s="20">
        <f t="shared" si="3"/>
        <v>2.2442500048782676E-3</v>
      </c>
      <c r="O23" s="20">
        <f t="shared" ca="1" si="4"/>
        <v>1.7996100796170301E-3</v>
      </c>
      <c r="Q23" s="26">
        <f t="shared" si="5"/>
        <v>44938.914499999999</v>
      </c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2024-08-18T06:29:00Z</dcterms:modified>
</cp:coreProperties>
</file>