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52A601C0-6DC3-4BA0-BC72-FD43DB0AC770}" xr6:coauthVersionLast="47" xr6:coauthVersionMax="47" xr10:uidLastSave="{00000000-0000-0000-0000-000000000000}"/>
  <bookViews>
    <workbookView xWindow="14445" yWindow="43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<sst xmlns="http://schemas.openxmlformats.org/spreadsheetml/2006/main" count="58" uniqueCount="54">
  <si>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</si>
  <si>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</si>
  <si>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</si>
  <si>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</si>
  <si>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</si>
  <si>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</si>
  <si>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</si>
  <si>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</si>
  <si>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</si>
  <si>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</si>
  <si>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</si>
  <si>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</si>
  <si>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</si>
  <si>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</si>
  <si>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</si>
  <si>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</si>
  <si>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</si>
  <si>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</si>
  <si>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</si>
  <si>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</si>
  <si>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</si>
  <si>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</si>
  <si>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</si>
  <si>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</si>
  <si>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</si>
  <si>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</si>
  <si>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</si>
  <si>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</si>
  <si>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</si>
  <si>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</si>
  <si>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</si>
  <si>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</si>
  <si>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</si>
  <si>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</si>
  <si>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</si>
  <si>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</si>
  <si>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</si>
  <si>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</si>
  <si>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</si>
  <si>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</si>
  <si>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</si>
  <si>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</si>
  <si>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</si>
  <si>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</si>
  <si>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</si>
  <si>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</t>
  </si>
  <si>
    <t>VSX</t>
  </si>
  <si>
    <t>10.87 (0.049)</t>
  </si>
  <si>
    <t>Mag CV</t>
  </si>
  <si>
    <t>BAV102 Feb 2025</t>
  </si>
  <si>
    <t>II</t>
  </si>
  <si>
    <t>I</t>
  </si>
  <si>
    <t>VSX : Detail for 1SWASP J054511.65+323330.7</t>
  </si>
  <si>
    <t>1SWASP J054511.65+323330.7 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</si>
</sst>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1SWASPJ054511.65+323330.7 Aur</a:t>
            </a:r>
            <a:r>
              <a:rPr lang="en-AU" sz="1200" b="1" i="0" u="none" strike="noStrike" baseline="0"/>
              <a:t>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3737797163843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-0.21174000000610249</c:v>
                </c:pt>
                <c:pt idx="2">
                  <c:v>0.17585999999573687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-1.794000000518281E-2</c:v>
                </c:pt>
                <c:pt idx="2">
                  <c:v>-1.794000000518281E-2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35292</c:v>
                      </c:pt>
                      <c:pt idx="2">
                        <c:v>35292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1SWASPJ054511.65+323330.7 Aur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-0.21174000000610249</c:v>
                </c:pt>
                <c:pt idx="2">
                  <c:v>0.17585999999573687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-1.794000000518281E-2</c:v>
                </c:pt>
                <c:pt idx="2">
                  <c:v>-1.794000000518281E-2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35292</c:v>
                </c:pt>
                <c:pt idx="2">
                  <c:v>35292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454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53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1.5535950000000001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1.7347234759768071E-18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-5.0833049997684494E-7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60845.814140740738</v>
      </c>
    </row>
    <row r="15" spans="1:15" ht="12.95" customHeight="1" x14ac:dyDescent="0.2">
      <c r="A15" s="17" t="s">
        <v>17</v>
      </c>
      <c r="C15" s="18">
        <f ca="1">(C7+C11)+(C8+C12)*INT(MAX(F21:F3533))</f>
        <v>54829.4568</v>
      </c>
      <c r="E15" s="37" t="s">
        <v>33</v>
      </c>
      <c r="F15" s="39">
        <f ca="1">ROUND(2*(F14-$C$7)/$C$8,0)/2+F13</f>
        <v>39165.5</v>
      </c>
    </row>
    <row r="16" spans="1:15" ht="12.95" customHeight="1" x14ac:dyDescent="0.2">
      <c r="A16" s="17" t="s">
        <v>4</v>
      </c>
      <c r="C16" s="18">
        <f ca="1">+C8+C12</f>
        <v>1.5535944916695001</v>
      </c>
      <c r="E16" s="37" t="s">
        <v>34</v>
      </c>
      <c r="F16" s="39">
        <f ca="1">ROUND(2*(F14-$C$15)/$C$16,0)/2+F13</f>
        <v>3873.5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45829.200896815142</v>
      </c>
    </row>
    <row r="18" spans="1:21" ht="12.95" customHeight="1" thickTop="1" thickBot="1" x14ac:dyDescent="0.25">
      <c r="A18" s="17" t="s">
        <v>5</v>
      </c>
      <c r="C18" s="24">
        <f ca="1">+C15</f>
        <v>54829.4568</v>
      </c>
      <c r="D18" s="25">
        <f ca="1">+C16</f>
        <v>1.5535944916695001</v>
      </c>
      <c r="E18" s="42" t="s">
        <v>44</v>
      </c>
      <c r="F18" s="41">
        <f ca="1">+($C$15+$C$16*$F$16)-($C$16/2)-15018.5-$C$5/24</f>
        <v>45828.424099569311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1.7347234759768071E-18</v>
      </c>
      <c r="Q21" s="26">
        <f>+C21-15018.5</f>
        <v>-15018.5</v>
      </c>
    </row>
    <row r="22" spans="1:21" ht="12.95" customHeight="1" x14ac:dyDescent="0.2">
      <c r="A22" s="45" t="s">
        <v>49</v>
      </c>
      <c r="B22" s="46" t="s">
        <v>50</v>
      </c>
      <c r="C22" s="47">
        <v>54829.262999999999</v>
      </c>
      <c r="D22" s="48">
        <v>6.8999999999999999E-3</v>
      </c>
      <c r="E22" s="20">
        <f t="shared" ref="E22:E23" si="0">+(C22-C$7)/C$8</f>
        <v>35291.863709654055</v>
      </c>
      <c r="F22" s="20">
        <f t="shared" ref="F22:F23" si="1">ROUND(2*E22,0)/2</f>
        <v>35292</v>
      </c>
      <c r="G22" s="20">
        <f t="shared" ref="G22:G23" si="2">+C22-(C$7+F22*C$8)</f>
        <v>-0.21174000000610249</v>
      </c>
      <c r="K22" s="20">
        <f t="shared" ref="K22:K23" si="3">+G22</f>
        <v>-0.21174000000610249</v>
      </c>
      <c r="O22" s="20">
        <f t="shared" ref="O22:O23" ca="1" si="4">+C$11+C$12*$F22</f>
        <v>-1.794000000518281E-2</v>
      </c>
      <c r="Q22" s="26">
        <f t="shared" ref="Q22:Q23" si="5">+C22-15018.5</f>
        <v>39810.762999999999</v>
      </c>
    </row>
    <row r="23" spans="1:21" ht="12.95" customHeight="1" x14ac:dyDescent="0.2">
      <c r="A23" s="45" t="s">
        <v>49</v>
      </c>
      <c r="B23" s="46" t="s">
        <v>51</v>
      </c>
      <c r="C23" s="47">
        <v>54829.650600000001</v>
      </c>
      <c r="D23" s="48">
        <v>8.3000000000000001E-3</v>
      </c>
      <c r="E23" s="20">
        <f t="shared" si="0"/>
        <v>35292.113195523933</v>
      </c>
      <c r="F23" s="20">
        <f t="shared" si="1"/>
        <v>35292</v>
      </c>
      <c r="G23" s="20">
        <f t="shared" si="2"/>
        <v>0.17585999999573687</v>
      </c>
      <c r="K23" s="20">
        <f t="shared" si="3"/>
        <v>0.17585999999573687</v>
      </c>
      <c r="O23" s="20">
        <f t="shared" ca="1" si="4"/>
        <v>-1.794000000518281E-2</v>
      </c>
      <c r="Q23" s="26">
        <f t="shared" si="5"/>
        <v>39811.150600000001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245469" xr:uid="{74E5C7EF-B1A0-43CB-A7C1-5F5764F359BD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2025-06-19T07:32:21Z</dcterms:modified>
</cp:coreProperties>
</file>