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728566B3-61E5-4D0E-AFA3-DF2880967CC5}" xr6:coauthVersionLast="47" xr6:coauthVersionMax="47" xr10:uidLastSave="{00000000-0000-0000-0000-000000000000}"/>
  <bookViews>
    <workbookView xWindow="14730" yWindow="106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<sst xmlns="http://schemas.openxmlformats.org/spreadsheetml/2006/main" count="55" uniqueCount="52">
  <si>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</si>
  <si>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</si>
  <si>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</si>
  <si>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</si>
  <si>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</si>
  <si>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</si>
  <si>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</si>
  <si>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</si>
  <si>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</si>
  <si>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</si>
  <si>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</si>
  <si>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</si>
  <si>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</si>
  <si>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</si>
  <si>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</si>
  <si>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</si>
  <si>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</si>
  <si>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</si>
  <si>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</si>
  <si>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</si>
  <si>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</si>
  <si>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</si>
  <si>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</si>
  <si>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</si>
  <si>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</si>
  <si>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</si>
  <si>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</si>
  <si>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</si>
  <si>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</si>
  <si>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</si>
  <si>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</si>
  <si>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</si>
  <si>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</si>
  <si>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</si>
  <si>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</si>
  <si>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</si>
  <si>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</si>
  <si>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</si>
  <si>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</si>
  <si>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</si>
  <si>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</si>
  <si>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</si>
  <si>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</si>
  <si>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</si>
  <si>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</si>
  <si>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</si>
  <si>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2MASS J05511976+3105581 Aur</t>
  </si>
  <si>
    <t>OEJV 2025-261</t>
  </si>
  <si>
    <t>EW</t>
  </si>
  <si>
    <t>VSX</t>
  </si>
  <si>
    <t>15.44 (0.31)</t>
  </si>
  <si>
    <t>VSX : Detail for 2MASS J05511976+3105581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</si>
</sst>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49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left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2MASS J05511976+3105581 Aur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1.0000000000000001E-5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1.0000000000000001E-5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1.0000000000000001E-5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1.0000000000000001E-5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1.0000000000000001E-5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1.0000000000000001E-5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1.0000000000000001E-5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2MASS J05511976+3105581 Aur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1.0000000000000001E-5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1.0000000000000001E-5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1.0000000000000001E-5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1.0000000000000001E-5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1.0000000000000001E-5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1.0000000000000001E-5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1.0000000000000001E-5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2756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D2" s="48" t="s">
        <v>51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56709.516519999997</v>
      </c>
      <c r="D7" s="13" t="s">
        <v>49</v>
      </c>
    </row>
    <row r="8" spans="1:15" ht="12.95" customHeight="1" x14ac:dyDescent="0.2">
      <c r="A8" s="20" t="s">
        <v>3</v>
      </c>
      <c r="C8" s="28">
        <v>0.28043299999999999</v>
      </c>
      <c r="D8" s="22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 t="e">
        <f ca="1">INTERCEPT(INDIRECT($D$9):G992,INDIRECT($C$9):F992)</f>
        <v>#DIV/0!</v>
      </c>
      <c r="D11" s="21"/>
    </row>
    <row r="12" spans="1:15" ht="12.95" customHeight="1" x14ac:dyDescent="0.2">
      <c r="A12" s="20" t="s">
        <v>16</v>
      </c>
      <c r="C12" s="15" t="e">
        <f ca="1">SLOPE(INDIRECT($D$9):G992,INDIRECT($C$9):F992)</f>
        <v>#DIV/0!</v>
      </c>
      <c r="D12" s="21"/>
      <c r="E12" s="35" t="s">
        <v>45</v>
      </c>
      <c r="F12" s="36" t="s">
        <v>50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60838.735799537033</v>
      </c>
    </row>
    <row r="15" spans="1:15" ht="12.95" customHeight="1" x14ac:dyDescent="0.2">
      <c r="A15" s="17" t="s">
        <v>17</v>
      </c>
      <c r="C15" s="18" t="e">
        <f ca="1">(C7+C11)+(C8+C12)*INT(MAX(F21:F3533))</f>
        <v>#DIV/0!</v>
      </c>
      <c r="E15" s="37" t="s">
        <v>33</v>
      </c>
      <c r="F15" s="39">
        <f ca="1">ROUND(2*(F14-$C$7)/$C$8,0)/2+F13</f>
        <v>14725.5</v>
      </c>
    </row>
    <row r="16" spans="1:15" ht="12.95" customHeight="1" x14ac:dyDescent="0.2">
      <c r="A16" s="17" t="s">
        <v>4</v>
      </c>
      <c r="C16" s="18" t="e">
        <f ca="1">+C8+C12</f>
        <v>#DIV/0!</v>
      </c>
      <c r="E16" s="37" t="s">
        <v>34</v>
      </c>
      <c r="F16" s="39" t="e">
        <f ca="1">ROUND(2*(F14-$C$15)/$C$16,0)/2+F13</f>
        <v>#DIV/0!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 t="e">
        <f ca="1">+$C$15+$C$16*$F$16-15018.5-$C$5/24</f>
        <v>#DIV/0!</v>
      </c>
    </row>
    <row r="18" spans="1:21" ht="12.95" customHeight="1" thickTop="1" thickBot="1" x14ac:dyDescent="0.25">
      <c r="A18" s="17" t="s">
        <v>5</v>
      </c>
      <c r="C18" s="24" t="e">
        <f ca="1">+C15</f>
        <v>#DIV/0!</v>
      </c>
      <c r="D18" s="25" t="e">
        <f ca="1">+C16</f>
        <v>#DIV/0!</v>
      </c>
      <c r="E18" s="42" t="s">
        <v>44</v>
      </c>
      <c r="F18" s="41" t="e">
        <f ca="1">+($C$15+$C$16*$F$16)-($C$16/2)-15018.5-$C$5/24</f>
        <v>#DIV/0!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56709.516519999997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 t="e">
        <f ca="1">+C$11+C$12*$F21</f>
        <v>#DIV/0!</v>
      </c>
      <c r="Q21" s="26">
        <f>+C21-15018.5</f>
        <v>41691.016519999997</v>
      </c>
    </row>
    <row r="22" spans="1:21" ht="12.95" customHeight="1" x14ac:dyDescent="0.2">
      <c r="A22" s="45" t="s">
        <v>47</v>
      </c>
      <c r="B22" s="46"/>
      <c r="C22" s="47">
        <v>56709.516519999997</v>
      </c>
      <c r="D22" s="47">
        <v>1.0000000000000001E-5</v>
      </c>
      <c r="E22" s="20">
        <f>+(C22-C$7)/C$8</f>
        <v>0</v>
      </c>
      <c r="F22" s="20">
        <f>ROUND(2*E22,0)/2</f>
        <v>0</v>
      </c>
      <c r="G22" s="20">
        <f>+C22-(C$7+F22*C$8)</f>
        <v>0</v>
      </c>
      <c r="K22" s="20">
        <f>+G22</f>
        <v>0</v>
      </c>
      <c r="O22" s="20" t="e">
        <f ca="1">+C$11+C$12*$F22</f>
        <v>#DIV/0!</v>
      </c>
      <c r="Q22" s="26">
        <f>+C22-15018.5</f>
        <v>41691.016519999997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275643" xr:uid="{4FC86CF1-1D8B-47C7-A764-80141770AC79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2025-06-12T05:39:33Z</dcterms:modified>
</cp:coreProperties>
</file>