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3AA314-2BF0-4002-8970-CEC726FFF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1" i="1" l="1"/>
  <c r="F221" i="1" s="1"/>
  <c r="Q221" i="1"/>
  <c r="E222" i="1"/>
  <c r="F222" i="1" s="1"/>
  <c r="Q222" i="1"/>
  <c r="E219" i="1"/>
  <c r="F219" i="1" s="1"/>
  <c r="Q219" i="1"/>
  <c r="E220" i="1"/>
  <c r="F220" i="1" s="1"/>
  <c r="G220" i="1" s="1"/>
  <c r="K220" i="1" s="1"/>
  <c r="Q220" i="1"/>
  <c r="Q214" i="1"/>
  <c r="Q215" i="1"/>
  <c r="Q216" i="1"/>
  <c r="Q217" i="1"/>
  <c r="Q218" i="1"/>
  <c r="E212" i="1"/>
  <c r="F212" i="1" s="1"/>
  <c r="E202" i="1"/>
  <c r="F202" i="1"/>
  <c r="G202" i="1" s="1"/>
  <c r="K202" i="1" s="1"/>
  <c r="E204" i="1"/>
  <c r="F204" i="1" s="1"/>
  <c r="G204" i="1" s="1"/>
  <c r="K204" i="1" s="1"/>
  <c r="E210" i="1"/>
  <c r="F210" i="1"/>
  <c r="G210" i="1"/>
  <c r="K210" i="1" s="1"/>
  <c r="E213" i="1"/>
  <c r="F213" i="1" s="1"/>
  <c r="G213" i="1" s="1"/>
  <c r="K213" i="1" s="1"/>
  <c r="Q212" i="1"/>
  <c r="E214" i="1"/>
  <c r="F214" i="1" s="1"/>
  <c r="E200" i="1"/>
  <c r="F200" i="1" s="1"/>
  <c r="E152" i="1"/>
  <c r="F152" i="1" s="1"/>
  <c r="G152" i="1" s="1"/>
  <c r="K152" i="1" s="1"/>
  <c r="E153" i="1"/>
  <c r="F153" i="1" s="1"/>
  <c r="E156" i="1"/>
  <c r="F156" i="1"/>
  <c r="G156" i="1" s="1"/>
  <c r="K156" i="1" s="1"/>
  <c r="E158" i="1"/>
  <c r="F158" i="1"/>
  <c r="G158" i="1" s="1"/>
  <c r="K158" i="1" s="1"/>
  <c r="E159" i="1"/>
  <c r="F159" i="1"/>
  <c r="G159" i="1" s="1"/>
  <c r="K159" i="1" s="1"/>
  <c r="E160" i="1"/>
  <c r="F160" i="1" s="1"/>
  <c r="P160" i="1" s="1"/>
  <c r="E161" i="1"/>
  <c r="F161" i="1"/>
  <c r="G161" i="1" s="1"/>
  <c r="K161" i="1" s="1"/>
  <c r="E162" i="1"/>
  <c r="F162" i="1"/>
  <c r="G162" i="1" s="1"/>
  <c r="K162" i="1" s="1"/>
  <c r="E163" i="1"/>
  <c r="F163" i="1"/>
  <c r="G163" i="1" s="1"/>
  <c r="I163" i="1" s="1"/>
  <c r="E164" i="1"/>
  <c r="F164" i="1" s="1"/>
  <c r="E165" i="1"/>
  <c r="F165" i="1" s="1"/>
  <c r="E166" i="1"/>
  <c r="F166" i="1" s="1"/>
  <c r="E167" i="1"/>
  <c r="F167" i="1" s="1"/>
  <c r="E168" i="1"/>
  <c r="F168" i="1"/>
  <c r="G168" i="1" s="1"/>
  <c r="J168" i="1" s="1"/>
  <c r="E169" i="1"/>
  <c r="F169" i="1" s="1"/>
  <c r="E170" i="1"/>
  <c r="F170" i="1"/>
  <c r="G170" i="1" s="1"/>
  <c r="J170" i="1" s="1"/>
  <c r="E172" i="1"/>
  <c r="F172" i="1"/>
  <c r="G172" i="1" s="1"/>
  <c r="K172" i="1" s="1"/>
  <c r="E174" i="1"/>
  <c r="F174" i="1"/>
  <c r="G174" i="1" s="1"/>
  <c r="K174" i="1" s="1"/>
  <c r="E175" i="1"/>
  <c r="F175" i="1"/>
  <c r="G175" i="1" s="1"/>
  <c r="K175" i="1" s="1"/>
  <c r="E176" i="1"/>
  <c r="F176" i="1"/>
  <c r="G176" i="1" s="1"/>
  <c r="K176" i="1" s="1"/>
  <c r="E177" i="1"/>
  <c r="F177" i="1" s="1"/>
  <c r="E178" i="1"/>
  <c r="F178" i="1" s="1"/>
  <c r="E179" i="1"/>
  <c r="F179" i="1" s="1"/>
  <c r="G179" i="1" s="1"/>
  <c r="K179" i="1" s="1"/>
  <c r="E180" i="1"/>
  <c r="F180" i="1"/>
  <c r="G180" i="1" s="1"/>
  <c r="K180" i="1" s="1"/>
  <c r="E181" i="1"/>
  <c r="F181" i="1" s="1"/>
  <c r="G181" i="1" s="1"/>
  <c r="K181" i="1" s="1"/>
  <c r="E182" i="1"/>
  <c r="F182" i="1"/>
  <c r="G182" i="1" s="1"/>
  <c r="K182" i="1" s="1"/>
  <c r="E183" i="1"/>
  <c r="F183" i="1" s="1"/>
  <c r="G183" i="1" s="1"/>
  <c r="K183" i="1" s="1"/>
  <c r="E184" i="1"/>
  <c r="F184" i="1" s="1"/>
  <c r="E185" i="1"/>
  <c r="F185" i="1" s="1"/>
  <c r="G185" i="1" s="1"/>
  <c r="K185" i="1" s="1"/>
  <c r="E186" i="1"/>
  <c r="F186" i="1" s="1"/>
  <c r="E187" i="1"/>
  <c r="F187" i="1" s="1"/>
  <c r="G187" i="1" s="1"/>
  <c r="K187" i="1" s="1"/>
  <c r="E188" i="1"/>
  <c r="F188" i="1" s="1"/>
  <c r="E189" i="1"/>
  <c r="F189" i="1" s="1"/>
  <c r="G189" i="1" s="1"/>
  <c r="K189" i="1" s="1"/>
  <c r="E190" i="1"/>
  <c r="F190" i="1"/>
  <c r="G190" i="1" s="1"/>
  <c r="K190" i="1" s="1"/>
  <c r="E191" i="1"/>
  <c r="F191" i="1" s="1"/>
  <c r="G191" i="1" s="1"/>
  <c r="K191" i="1" s="1"/>
  <c r="E192" i="1"/>
  <c r="F192" i="1" s="1"/>
  <c r="G192" i="1" s="1"/>
  <c r="J192" i="1" s="1"/>
  <c r="E193" i="1"/>
  <c r="F193" i="1" s="1"/>
  <c r="E194" i="1"/>
  <c r="F194" i="1" s="1"/>
  <c r="G194" i="1" s="1"/>
  <c r="K194" i="1" s="1"/>
  <c r="E195" i="1"/>
  <c r="F195" i="1"/>
  <c r="G195" i="1" s="1"/>
  <c r="K195" i="1" s="1"/>
  <c r="E196" i="1"/>
  <c r="F196" i="1" s="1"/>
  <c r="G196" i="1" s="1"/>
  <c r="K196" i="1" s="1"/>
  <c r="E197" i="1"/>
  <c r="F197" i="1" s="1"/>
  <c r="E198" i="1"/>
  <c r="F198" i="1"/>
  <c r="G198" i="1" s="1"/>
  <c r="K198" i="1" s="1"/>
  <c r="E199" i="1"/>
  <c r="F199" i="1"/>
  <c r="P199" i="1" s="1"/>
  <c r="G199" i="1"/>
  <c r="K199" i="1" s="1"/>
  <c r="E154" i="1"/>
  <c r="F154" i="1"/>
  <c r="E155" i="1"/>
  <c r="F155" i="1"/>
  <c r="E171" i="1"/>
  <c r="F171" i="1" s="1"/>
  <c r="P171" i="1" s="1"/>
  <c r="E173" i="1"/>
  <c r="F173" i="1" s="1"/>
  <c r="P173" i="1" s="1"/>
  <c r="D9" i="1"/>
  <c r="C9" i="1"/>
  <c r="Q209" i="1"/>
  <c r="Q207" i="1"/>
  <c r="Q211" i="1"/>
  <c r="Q210" i="1"/>
  <c r="Q202" i="1"/>
  <c r="Q203" i="1"/>
  <c r="Q204" i="1"/>
  <c r="Q205" i="1"/>
  <c r="Q208" i="1"/>
  <c r="E95" i="1"/>
  <c r="F95" i="1"/>
  <c r="G95" i="1"/>
  <c r="J95" i="1" s="1"/>
  <c r="E94" i="1"/>
  <c r="F94" i="1" s="1"/>
  <c r="G94" i="1" s="1"/>
  <c r="J94" i="1" s="1"/>
  <c r="E96" i="1"/>
  <c r="F96" i="1" s="1"/>
  <c r="G96" i="1" s="1"/>
  <c r="J96" i="1" s="1"/>
  <c r="E97" i="1"/>
  <c r="F97" i="1" s="1"/>
  <c r="G97" i="1" s="1"/>
  <c r="J97" i="1" s="1"/>
  <c r="E98" i="1"/>
  <c r="F98" i="1"/>
  <c r="G98" i="1" s="1"/>
  <c r="J98" i="1" s="1"/>
  <c r="E99" i="1"/>
  <c r="F99" i="1" s="1"/>
  <c r="G99" i="1" s="1"/>
  <c r="J99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4" i="1"/>
  <c r="F124" i="1" s="1"/>
  <c r="G124" i="1" s="1"/>
  <c r="J124" i="1" s="1"/>
  <c r="E125" i="1"/>
  <c r="F125" i="1"/>
  <c r="G125" i="1" s="1"/>
  <c r="J125" i="1" s="1"/>
  <c r="E127" i="1"/>
  <c r="F127" i="1" s="1"/>
  <c r="G127" i="1" s="1"/>
  <c r="J127" i="1" s="1"/>
  <c r="E129" i="1"/>
  <c r="F129" i="1"/>
  <c r="G129" i="1" s="1"/>
  <c r="J129" i="1" s="1"/>
  <c r="E131" i="1"/>
  <c r="F131" i="1" s="1"/>
  <c r="G131" i="1" s="1"/>
  <c r="J131" i="1" s="1"/>
  <c r="E147" i="1"/>
  <c r="F147" i="1" s="1"/>
  <c r="G147" i="1" s="1"/>
  <c r="J147" i="1" s="1"/>
  <c r="E148" i="1"/>
  <c r="F148" i="1" s="1"/>
  <c r="G148" i="1" s="1"/>
  <c r="J148" i="1" s="1"/>
  <c r="E149" i="1"/>
  <c r="F149" i="1" s="1"/>
  <c r="G149" i="1" s="1"/>
  <c r="J149" i="1" s="1"/>
  <c r="E150" i="1"/>
  <c r="F150" i="1" s="1"/>
  <c r="G150" i="1" s="1"/>
  <c r="J150" i="1" s="1"/>
  <c r="J155" i="1"/>
  <c r="J154" i="1"/>
  <c r="E137" i="1"/>
  <c r="F137" i="1" s="1"/>
  <c r="G137" i="1" s="1"/>
  <c r="K137" i="1" s="1"/>
  <c r="K171" i="1"/>
  <c r="E93" i="1"/>
  <c r="F93" i="1" s="1"/>
  <c r="G93" i="1" s="1"/>
  <c r="J93" i="1" s="1"/>
  <c r="E58" i="1"/>
  <c r="F58" i="1"/>
  <c r="G58" i="1"/>
  <c r="J58" i="1" s="1"/>
  <c r="E59" i="1"/>
  <c r="F59" i="1" s="1"/>
  <c r="G59" i="1" s="1"/>
  <c r="J59" i="1" s="1"/>
  <c r="E60" i="1"/>
  <c r="F60" i="1"/>
  <c r="G60" i="1"/>
  <c r="J60" i="1" s="1"/>
  <c r="E63" i="1"/>
  <c r="F63" i="1" s="1"/>
  <c r="G63" i="1" s="1"/>
  <c r="J63" i="1" s="1"/>
  <c r="E65" i="1"/>
  <c r="F65" i="1" s="1"/>
  <c r="G65" i="1" s="1"/>
  <c r="J65" i="1" s="1"/>
  <c r="E66" i="1"/>
  <c r="F66" i="1" s="1"/>
  <c r="G66" i="1" s="1"/>
  <c r="J66" i="1" s="1"/>
  <c r="E123" i="1"/>
  <c r="F123" i="1"/>
  <c r="G123" i="1" s="1"/>
  <c r="J123" i="1" s="1"/>
  <c r="E126" i="1"/>
  <c r="F126" i="1" s="1"/>
  <c r="G126" i="1" s="1"/>
  <c r="J126" i="1" s="1"/>
  <c r="E128" i="1"/>
  <c r="F128" i="1"/>
  <c r="G128" i="1" s="1"/>
  <c r="J128" i="1" s="1"/>
  <c r="E130" i="1"/>
  <c r="F130" i="1" s="1"/>
  <c r="G130" i="1" s="1"/>
  <c r="J130" i="1" s="1"/>
  <c r="E136" i="1"/>
  <c r="F136" i="1"/>
  <c r="G136" i="1"/>
  <c r="J136" i="1" s="1"/>
  <c r="E57" i="1"/>
  <c r="F57" i="1" s="1"/>
  <c r="G57" i="1" s="1"/>
  <c r="J57" i="1" s="1"/>
  <c r="E21" i="1"/>
  <c r="F21" i="1" s="1"/>
  <c r="G21" i="1" s="1"/>
  <c r="H21" i="1" s="1"/>
  <c r="E122" i="1"/>
  <c r="F122" i="1" s="1"/>
  <c r="G122" i="1" s="1"/>
  <c r="I122" i="1" s="1"/>
  <c r="E24" i="1"/>
  <c r="F24" i="1"/>
  <c r="G24" i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/>
  <c r="G38" i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/>
  <c r="G42" i="1"/>
  <c r="I42" i="1" s="1"/>
  <c r="E43" i="1"/>
  <c r="F43" i="1" s="1"/>
  <c r="G43" i="1" s="1"/>
  <c r="I43" i="1" s="1"/>
  <c r="E44" i="1"/>
  <c r="F44" i="1"/>
  <c r="G44" i="1"/>
  <c r="I44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6" i="1"/>
  <c r="F56" i="1" s="1"/>
  <c r="G56" i="1" s="1"/>
  <c r="I56" i="1" s="1"/>
  <c r="E61" i="1"/>
  <c r="F61" i="1" s="1"/>
  <c r="G61" i="1" s="1"/>
  <c r="I61" i="1" s="1"/>
  <c r="E62" i="1"/>
  <c r="F62" i="1"/>
  <c r="G62" i="1" s="1"/>
  <c r="I62" i="1" s="1"/>
  <c r="E64" i="1"/>
  <c r="F64" i="1" s="1"/>
  <c r="G64" i="1" s="1"/>
  <c r="I64" i="1" s="1"/>
  <c r="E67" i="1"/>
  <c r="F67" i="1" s="1"/>
  <c r="G67" i="1" s="1"/>
  <c r="I67" i="1" s="1"/>
  <c r="E68" i="1"/>
  <c r="F68" i="1" s="1"/>
  <c r="G68" i="1" s="1"/>
  <c r="I68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9" i="1"/>
  <c r="F79" i="1"/>
  <c r="G79" i="1" s="1"/>
  <c r="I79" i="1" s="1"/>
  <c r="E80" i="1"/>
  <c r="F80" i="1" s="1"/>
  <c r="G80" i="1" s="1"/>
  <c r="I80" i="1" s="1"/>
  <c r="E81" i="1"/>
  <c r="F81" i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/>
  <c r="G85" i="1"/>
  <c r="I85" i="1" s="1"/>
  <c r="E86" i="1"/>
  <c r="F86" i="1" s="1"/>
  <c r="G86" i="1" s="1"/>
  <c r="I86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2" i="1"/>
  <c r="F92" i="1" s="1"/>
  <c r="G92" i="1" s="1"/>
  <c r="I92" i="1" s="1"/>
  <c r="E100" i="1"/>
  <c r="F100" i="1" s="1"/>
  <c r="G100" i="1" s="1"/>
  <c r="I100" i="1" s="1"/>
  <c r="E101" i="1"/>
  <c r="F101" i="1" s="1"/>
  <c r="G101" i="1" s="1"/>
  <c r="I101" i="1" s="1"/>
  <c r="E103" i="1"/>
  <c r="F103" i="1" s="1"/>
  <c r="G103" i="1" s="1"/>
  <c r="I103" i="1" s="1"/>
  <c r="E104" i="1"/>
  <c r="F104" i="1" s="1"/>
  <c r="G104" i="1" s="1"/>
  <c r="I104" i="1" s="1"/>
  <c r="E105" i="1"/>
  <c r="F105" i="1"/>
  <c r="G105" i="1" s="1"/>
  <c r="I105" i="1" s="1"/>
  <c r="E106" i="1"/>
  <c r="F106" i="1" s="1"/>
  <c r="G106" i="1" s="1"/>
  <c r="I106" i="1" s="1"/>
  <c r="E108" i="1"/>
  <c r="F108" i="1"/>
  <c r="G108" i="1" s="1"/>
  <c r="I108" i="1" s="1"/>
  <c r="E107" i="1"/>
  <c r="F107" i="1" s="1"/>
  <c r="G107" i="1" s="1"/>
  <c r="I107" i="1" s="1"/>
  <c r="E77" i="1"/>
  <c r="F77" i="1" s="1"/>
  <c r="G77" i="1" s="1"/>
  <c r="I77" i="1" s="1"/>
  <c r="E78" i="1"/>
  <c r="F78" i="1" s="1"/>
  <c r="G78" i="1" s="1"/>
  <c r="I78" i="1" s="1"/>
  <c r="E121" i="1"/>
  <c r="F121" i="1"/>
  <c r="G121" i="1" s="1"/>
  <c r="I121" i="1" s="1"/>
  <c r="E55" i="1"/>
  <c r="F55" i="1" s="1"/>
  <c r="G55" i="1" s="1"/>
  <c r="I55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139" i="1"/>
  <c r="F139" i="1" s="1"/>
  <c r="G139" i="1" s="1"/>
  <c r="I139" i="1" s="1"/>
  <c r="E140" i="1"/>
  <c r="F140" i="1" s="1"/>
  <c r="G140" i="1" s="1"/>
  <c r="I140" i="1" s="1"/>
  <c r="E45" i="1"/>
  <c r="F45" i="1" s="1"/>
  <c r="G45" i="1" s="1"/>
  <c r="I45" i="1" s="1"/>
  <c r="E46" i="1"/>
  <c r="F46" i="1" s="1"/>
  <c r="G46" i="1" s="1"/>
  <c r="J46" i="1" s="1"/>
  <c r="E87" i="1"/>
  <c r="F87" i="1" s="1"/>
  <c r="G87" i="1" s="1"/>
  <c r="I87" i="1" s="1"/>
  <c r="E91" i="1"/>
  <c r="F91" i="1" s="1"/>
  <c r="G91" i="1"/>
  <c r="I91" i="1" s="1"/>
  <c r="E102" i="1"/>
  <c r="F102" i="1" s="1"/>
  <c r="G102" i="1" s="1"/>
  <c r="I102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/>
  <c r="G114" i="1" s="1"/>
  <c r="I114" i="1" s="1"/>
  <c r="E120" i="1"/>
  <c r="F120" i="1" s="1"/>
  <c r="G120" i="1"/>
  <c r="I120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8" i="1"/>
  <c r="F138" i="1" s="1"/>
  <c r="G138" i="1" s="1"/>
  <c r="I138" i="1" s="1"/>
  <c r="E141" i="1"/>
  <c r="F141" i="1" s="1"/>
  <c r="G141" i="1" s="1"/>
  <c r="I141" i="1" s="1"/>
  <c r="E142" i="1"/>
  <c r="F142" i="1"/>
  <c r="G142" i="1" s="1"/>
  <c r="I142" i="1" s="1"/>
  <c r="E143" i="1"/>
  <c r="F143" i="1" s="1"/>
  <c r="G143" i="1"/>
  <c r="I143" i="1" s="1"/>
  <c r="E144" i="1"/>
  <c r="F144" i="1" s="1"/>
  <c r="G144" i="1" s="1"/>
  <c r="I144" i="1" s="1"/>
  <c r="E146" i="1"/>
  <c r="F146" i="1" s="1"/>
  <c r="G146" i="1" s="1"/>
  <c r="I146" i="1" s="1"/>
  <c r="E145" i="1"/>
  <c r="F145" i="1" s="1"/>
  <c r="G145" i="1" s="1"/>
  <c r="I145" i="1" s="1"/>
  <c r="E22" i="1"/>
  <c r="F22" i="1" s="1"/>
  <c r="G22" i="1" s="1"/>
  <c r="I22" i="1" s="1"/>
  <c r="E23" i="1"/>
  <c r="F23" i="1" s="1"/>
  <c r="G23" i="1" s="1"/>
  <c r="I23" i="1" s="1"/>
  <c r="E54" i="1"/>
  <c r="F54" i="1" s="1"/>
  <c r="G54" i="1" s="1"/>
  <c r="I54" i="1" s="1"/>
  <c r="P213" i="1"/>
  <c r="Q213" i="1"/>
  <c r="Q206" i="1"/>
  <c r="Q196" i="1"/>
  <c r="Q195" i="1"/>
  <c r="P195" i="1"/>
  <c r="Q194" i="1"/>
  <c r="P194" i="1"/>
  <c r="Q193" i="1"/>
  <c r="Q189" i="1"/>
  <c r="P189" i="1"/>
  <c r="Q200" i="1"/>
  <c r="P200" i="1"/>
  <c r="Q199" i="1"/>
  <c r="Q198" i="1"/>
  <c r="P198" i="1"/>
  <c r="Q197" i="1"/>
  <c r="Q201" i="1"/>
  <c r="Q187" i="1"/>
  <c r="P187" i="1"/>
  <c r="Q188" i="1"/>
  <c r="Q192" i="1"/>
  <c r="P192" i="1"/>
  <c r="Q191" i="1"/>
  <c r="P191" i="1"/>
  <c r="Q190" i="1"/>
  <c r="Q186" i="1"/>
  <c r="P185" i="1"/>
  <c r="Q185" i="1"/>
  <c r="Q175" i="1"/>
  <c r="Q183" i="1"/>
  <c r="P183" i="1"/>
  <c r="Q177" i="1"/>
  <c r="Q172" i="1"/>
  <c r="Q170" i="1"/>
  <c r="P170" i="1"/>
  <c r="Q169" i="1"/>
  <c r="Q164" i="1"/>
  <c r="Q163" i="1"/>
  <c r="P163" i="1"/>
  <c r="Q162" i="1"/>
  <c r="Q184" i="1"/>
  <c r="F16" i="1"/>
  <c r="F17" i="1" s="1"/>
  <c r="C17" i="1"/>
  <c r="Q182" i="1"/>
  <c r="P182" i="1"/>
  <c r="Q181" i="1"/>
  <c r="P181" i="1"/>
  <c r="Q180" i="1"/>
  <c r="Q179" i="1"/>
  <c r="U173" i="1"/>
  <c r="Q173" i="1"/>
  <c r="Q178" i="1"/>
  <c r="Q176" i="1"/>
  <c r="Q168" i="1"/>
  <c r="P168" i="1"/>
  <c r="Q174" i="1"/>
  <c r="Q16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8" i="1"/>
  <c r="Q139" i="1"/>
  <c r="P137" i="1"/>
  <c r="Q137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P152" i="1"/>
  <c r="Q152" i="1"/>
  <c r="Q153" i="1"/>
  <c r="P154" i="1"/>
  <c r="Q154" i="1"/>
  <c r="P155" i="1"/>
  <c r="Q155" i="1"/>
  <c r="Q156" i="1"/>
  <c r="Q157" i="1"/>
  <c r="Q158" i="1"/>
  <c r="P159" i="1"/>
  <c r="Q159" i="1"/>
  <c r="Q160" i="1"/>
  <c r="P161" i="1"/>
  <c r="Q161" i="1"/>
  <c r="Q166" i="1"/>
  <c r="Q167" i="1"/>
  <c r="Q171" i="1"/>
  <c r="P212" i="1"/>
  <c r="G212" i="1"/>
  <c r="K212" i="1" s="1"/>
  <c r="P174" i="1"/>
  <c r="E216" i="1"/>
  <c r="F216" i="1" s="1"/>
  <c r="E151" i="1"/>
  <c r="F151" i="1" s="1"/>
  <c r="E207" i="1"/>
  <c r="F207" i="1"/>
  <c r="G207" i="1" s="1"/>
  <c r="K207" i="1" s="1"/>
  <c r="E218" i="1"/>
  <c r="F218" i="1" s="1"/>
  <c r="E209" i="1"/>
  <c r="F209" i="1" s="1"/>
  <c r="G209" i="1" s="1"/>
  <c r="K209" i="1" s="1"/>
  <c r="E201" i="1"/>
  <c r="F201" i="1" s="1"/>
  <c r="E215" i="1"/>
  <c r="F215" i="1" s="1"/>
  <c r="E206" i="1"/>
  <c r="F206" i="1" s="1"/>
  <c r="G200" i="1"/>
  <c r="K200" i="1" s="1"/>
  <c r="E157" i="1"/>
  <c r="F157" i="1"/>
  <c r="G157" i="1" s="1"/>
  <c r="K157" i="1" s="1"/>
  <c r="E211" i="1"/>
  <c r="F211" i="1"/>
  <c r="G211" i="1"/>
  <c r="K211" i="1" s="1"/>
  <c r="E203" i="1"/>
  <c r="F203" i="1" s="1"/>
  <c r="G203" i="1" s="1"/>
  <c r="K203" i="1" s="1"/>
  <c r="E217" i="1"/>
  <c r="F217" i="1"/>
  <c r="P217" i="1" s="1"/>
  <c r="E208" i="1"/>
  <c r="F208" i="1"/>
  <c r="G208" i="1"/>
  <c r="K208" i="1" s="1"/>
  <c r="E205" i="1"/>
  <c r="F205" i="1" s="1"/>
  <c r="G205" i="1" s="1"/>
  <c r="K205" i="1" s="1"/>
  <c r="P214" i="1" l="1"/>
  <c r="G214" i="1"/>
  <c r="K214" i="1" s="1"/>
  <c r="P188" i="1"/>
  <c r="G188" i="1"/>
  <c r="K188" i="1" s="1"/>
  <c r="G169" i="1"/>
  <c r="K169" i="1" s="1"/>
  <c r="P169" i="1"/>
  <c r="P186" i="1"/>
  <c r="G186" i="1"/>
  <c r="J186" i="1" s="1"/>
  <c r="G167" i="1"/>
  <c r="K167" i="1" s="1"/>
  <c r="P167" i="1"/>
  <c r="P164" i="1"/>
  <c r="G164" i="1"/>
  <c r="K164" i="1" s="1"/>
  <c r="G184" i="1"/>
  <c r="K184" i="1" s="1"/>
  <c r="P184" i="1"/>
  <c r="P178" i="1"/>
  <c r="G178" i="1"/>
  <c r="K178" i="1" s="1"/>
  <c r="P166" i="1"/>
  <c r="G166" i="1"/>
  <c r="K166" i="1" s="1"/>
  <c r="G153" i="1"/>
  <c r="K153" i="1" s="1"/>
  <c r="P153" i="1"/>
  <c r="G197" i="1"/>
  <c r="K197" i="1" s="1"/>
  <c r="P197" i="1"/>
  <c r="G177" i="1"/>
  <c r="J177" i="1" s="1"/>
  <c r="P177" i="1"/>
  <c r="G165" i="1"/>
  <c r="J165" i="1" s="1"/>
  <c r="P165" i="1"/>
  <c r="P190" i="1"/>
  <c r="P150" i="1"/>
  <c r="P176" i="1"/>
  <c r="P180" i="1"/>
  <c r="G217" i="1"/>
  <c r="K217" i="1" s="1"/>
  <c r="P175" i="1"/>
  <c r="P162" i="1"/>
  <c r="P172" i="1"/>
  <c r="P156" i="1"/>
  <c r="G221" i="1"/>
  <c r="K221" i="1" s="1"/>
  <c r="P221" i="1"/>
  <c r="G222" i="1"/>
  <c r="K222" i="1" s="1"/>
  <c r="P222" i="1"/>
  <c r="G218" i="1"/>
  <c r="K218" i="1" s="1"/>
  <c r="P218" i="1"/>
  <c r="G206" i="1"/>
  <c r="J206" i="1" s="1"/>
  <c r="P206" i="1"/>
  <c r="G151" i="1"/>
  <c r="K151" i="1" s="1"/>
  <c r="P151" i="1"/>
  <c r="G215" i="1"/>
  <c r="K215" i="1" s="1"/>
  <c r="P215" i="1"/>
  <c r="P201" i="1"/>
  <c r="G201" i="1"/>
  <c r="K201" i="1" s="1"/>
  <c r="P216" i="1"/>
  <c r="G216" i="1"/>
  <c r="K216" i="1" s="1"/>
  <c r="G193" i="1"/>
  <c r="K193" i="1" s="1"/>
  <c r="P193" i="1"/>
  <c r="P157" i="1"/>
  <c r="P158" i="1"/>
  <c r="P196" i="1"/>
  <c r="G160" i="1"/>
  <c r="K160" i="1" s="1"/>
  <c r="P179" i="1"/>
  <c r="G219" i="1"/>
  <c r="P219" i="1"/>
  <c r="P220" i="1"/>
  <c r="C12" i="1"/>
  <c r="C11" i="1"/>
  <c r="O221" i="1" l="1"/>
  <c r="O222" i="1"/>
  <c r="O220" i="1"/>
  <c r="O219" i="1"/>
  <c r="O90" i="1"/>
  <c r="C15" i="1"/>
  <c r="C18" i="1" s="1"/>
  <c r="O161" i="1"/>
  <c r="O145" i="1"/>
  <c r="O126" i="1"/>
  <c r="O174" i="1"/>
  <c r="O203" i="1"/>
  <c r="O31" i="1"/>
  <c r="O80" i="1"/>
  <c r="O114" i="1"/>
  <c r="O169" i="1"/>
  <c r="O153" i="1"/>
  <c r="O89" i="1"/>
  <c r="O96" i="1"/>
  <c r="O106" i="1"/>
  <c r="O139" i="1"/>
  <c r="O29" i="1"/>
  <c r="O69" i="1"/>
  <c r="O180" i="1"/>
  <c r="O28" i="1"/>
  <c r="O97" i="1"/>
  <c r="O133" i="1"/>
  <c r="O143" i="1"/>
  <c r="O36" i="1"/>
  <c r="O105" i="1"/>
  <c r="O122" i="1"/>
  <c r="O152" i="1"/>
  <c r="O45" i="1"/>
  <c r="O81" i="1"/>
  <c r="O199" i="1"/>
  <c r="O76" i="1"/>
  <c r="O177" i="1"/>
  <c r="O63" i="1"/>
  <c r="O112" i="1"/>
  <c r="O204" i="1"/>
  <c r="O201" i="1"/>
  <c r="O52" i="1"/>
  <c r="O121" i="1"/>
  <c r="O191" i="1"/>
  <c r="O147" i="1"/>
  <c r="O206" i="1"/>
  <c r="O61" i="1"/>
  <c r="O207" i="1"/>
  <c r="O168" i="1"/>
  <c r="O60" i="1"/>
  <c r="O129" i="1"/>
  <c r="O217" i="1"/>
  <c r="O151" i="1"/>
  <c r="O68" i="1"/>
  <c r="O64" i="1"/>
  <c r="O211" i="1"/>
  <c r="O159" i="1"/>
  <c r="O77" i="1"/>
  <c r="O79" i="1"/>
  <c r="O197" i="1"/>
  <c r="O194" i="1"/>
  <c r="O34" i="1"/>
  <c r="O95" i="1"/>
  <c r="O187" i="1"/>
  <c r="O214" i="1"/>
  <c r="O35" i="1"/>
  <c r="O84" i="1"/>
  <c r="O215" i="1"/>
  <c r="O101" i="1"/>
  <c r="O167" i="1"/>
  <c r="O24" i="1"/>
  <c r="O93" i="1"/>
  <c r="O209" i="1"/>
  <c r="O43" i="1"/>
  <c r="O92" i="1"/>
  <c r="O82" i="1"/>
  <c r="O193" i="1"/>
  <c r="O51" i="1"/>
  <c r="O100" i="1"/>
  <c r="O136" i="1"/>
  <c r="O140" i="1"/>
  <c r="O40" i="1"/>
  <c r="O109" i="1"/>
  <c r="O212" i="1"/>
  <c r="O27" i="1"/>
  <c r="O173" i="1"/>
  <c r="O66" i="1"/>
  <c r="O127" i="1"/>
  <c r="O149" i="1"/>
  <c r="O166" i="1"/>
  <c r="O67" i="1"/>
  <c r="O116" i="1"/>
  <c r="O208" i="1"/>
  <c r="O218" i="1"/>
  <c r="O162" i="1"/>
  <c r="O56" i="1"/>
  <c r="O125" i="1"/>
  <c r="O138" i="1"/>
  <c r="O75" i="1"/>
  <c r="O124" i="1"/>
  <c r="O181" i="1"/>
  <c r="O22" i="1"/>
  <c r="O83" i="1"/>
  <c r="O132" i="1"/>
  <c r="O202" i="1"/>
  <c r="O23" i="1"/>
  <c r="O72" i="1"/>
  <c r="O205" i="1"/>
  <c r="O175" i="1"/>
  <c r="O59" i="1"/>
  <c r="O49" i="1"/>
  <c r="O98" i="1"/>
  <c r="O163" i="1"/>
  <c r="O155" i="1"/>
  <c r="O38" i="1"/>
  <c r="O99" i="1"/>
  <c r="O185" i="1"/>
  <c r="O50" i="1"/>
  <c r="O216" i="1"/>
  <c r="O39" i="1"/>
  <c r="O88" i="1"/>
  <c r="O157" i="1"/>
  <c r="O46" i="1"/>
  <c r="O107" i="1"/>
  <c r="O160" i="1"/>
  <c r="O111" i="1"/>
  <c r="O54" i="1"/>
  <c r="O115" i="1"/>
  <c r="O154" i="1"/>
  <c r="O87" i="1"/>
  <c r="O188" i="1"/>
  <c r="O55" i="1"/>
  <c r="O104" i="1"/>
  <c r="O196" i="1"/>
  <c r="O30" i="1"/>
  <c r="O91" i="1"/>
  <c r="O113" i="1"/>
  <c r="O130" i="1"/>
  <c r="O213" i="1"/>
  <c r="O53" i="1"/>
  <c r="O70" i="1"/>
  <c r="O131" i="1"/>
  <c r="O178" i="1"/>
  <c r="O137" i="1"/>
  <c r="O179" i="1"/>
  <c r="O71" i="1"/>
  <c r="O120" i="1"/>
  <c r="O150" i="1"/>
  <c r="O78" i="1"/>
  <c r="O172" i="1"/>
  <c r="O200" i="1"/>
  <c r="O32" i="1"/>
  <c r="O86" i="1"/>
  <c r="O182" i="1"/>
  <c r="O170" i="1"/>
  <c r="O26" i="1"/>
  <c r="O44" i="1"/>
  <c r="O62" i="1"/>
  <c r="O123" i="1"/>
  <c r="O158" i="1"/>
  <c r="O190" i="1"/>
  <c r="O184" i="1"/>
  <c r="O85" i="1"/>
  <c r="O102" i="1"/>
  <c r="O156" i="1"/>
  <c r="O25" i="1"/>
  <c r="O47" i="1"/>
  <c r="O42" i="1"/>
  <c r="O103" i="1"/>
  <c r="O183" i="1"/>
  <c r="O192" i="1"/>
  <c r="O110" i="1"/>
  <c r="O189" i="1"/>
  <c r="O33" i="1"/>
  <c r="O176" i="1"/>
  <c r="O118" i="1"/>
  <c r="O171" i="1"/>
  <c r="O41" i="1"/>
  <c r="O58" i="1"/>
  <c r="O119" i="1"/>
  <c r="O141" i="1"/>
  <c r="O108" i="1"/>
  <c r="O94" i="1"/>
  <c r="O144" i="1"/>
  <c r="O210" i="1"/>
  <c r="O195" i="1"/>
  <c r="O48" i="1"/>
  <c r="O117" i="1"/>
  <c r="O134" i="1"/>
  <c r="O165" i="1"/>
  <c r="O57" i="1"/>
  <c r="O186" i="1"/>
  <c r="O74" i="1"/>
  <c r="O135" i="1"/>
  <c r="O146" i="1"/>
  <c r="O128" i="1"/>
  <c r="O148" i="1"/>
  <c r="O198" i="1"/>
  <c r="O65" i="1"/>
  <c r="O37" i="1"/>
  <c r="O142" i="1"/>
  <c r="O164" i="1"/>
  <c r="O73" i="1"/>
  <c r="C16" i="1"/>
  <c r="D18" i="1" s="1"/>
  <c r="K219" i="1"/>
  <c r="F18" i="1" l="1"/>
  <c r="F19" i="1" s="1"/>
</calcChain>
</file>

<file path=xl/sharedStrings.xml><?xml version="1.0" encoding="utf-8"?>
<sst xmlns="http://schemas.openxmlformats.org/spreadsheetml/2006/main" count="588" uniqueCount="155">
  <si>
    <t>VSB-063</t>
  </si>
  <si>
    <t>VSB 060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</si>
  <si>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</si>
  <si>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</si>
  <si>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</si>
  <si>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</si>
  <si>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</si>
  <si>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</si>
  <si>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</si>
  <si>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</si>
  <si>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</si>
  <si>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</si>
  <si>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</si>
  <si>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</si>
  <si>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</si>
  <si>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</si>
  <si>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</si>
  <si>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</si>
  <si>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</si>
  <si>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</si>
  <si>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</si>
  <si>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</si>
  <si>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</si>
  <si>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</si>
  <si>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Lin Fit</t>
  </si>
  <si>
    <t>System Type:</t>
  </si>
  <si>
    <t>Zhang, 1997</t>
  </si>
  <si>
    <t>1997A&amp;AS..122..515Z</t>
  </si>
  <si>
    <t>Gray 1997</t>
  </si>
  <si>
    <t>IBVS 4235</t>
  </si>
  <si>
    <t>IBVS 4098</t>
  </si>
  <si>
    <t>Diethelm R</t>
  </si>
  <si>
    <t>BBSAG Bull.21</t>
  </si>
  <si>
    <t>B</t>
  </si>
  <si>
    <t>Locher K</t>
  </si>
  <si>
    <t>BBSAG Bull.22</t>
  </si>
  <si>
    <t>Peter H</t>
  </si>
  <si>
    <t>BBSAG Bull.27</t>
  </si>
  <si>
    <t>BBSAG Bull.31</t>
  </si>
  <si>
    <t>BBSAG Bull.32</t>
  </si>
  <si>
    <t>BBSAG Bull.36</t>
  </si>
  <si>
    <t>BBSAG Bull.37</t>
  </si>
  <si>
    <t>BBSAG Bull.38</t>
  </si>
  <si>
    <t>BBSAG Bull.42</t>
  </si>
  <si>
    <t>BBSAG Bull.47</t>
  </si>
  <si>
    <t>v</t>
  </si>
  <si>
    <t>BBSAG Bull.52</t>
  </si>
  <si>
    <t>BBSAG Bull.59</t>
  </si>
  <si>
    <t>pg</t>
  </si>
  <si>
    <t>BAV-M 36</t>
  </si>
  <si>
    <t>K</t>
  </si>
  <si>
    <t>phe  B</t>
  </si>
  <si>
    <t>BBSAG Bull.63</t>
  </si>
  <si>
    <t>Kohl M</t>
  </si>
  <si>
    <t>BBSAG Bull.64</t>
  </si>
  <si>
    <t>BBSAG Bull.65</t>
  </si>
  <si>
    <t>BAAVSS 60,15</t>
  </si>
  <si>
    <t>BBSAG Bull.69</t>
  </si>
  <si>
    <t>BBSAG Bull.70</t>
  </si>
  <si>
    <t>BBSAG Bull.71</t>
  </si>
  <si>
    <t>BBSAG Bull.72</t>
  </si>
  <si>
    <t>BAAVSS 61,14</t>
  </si>
  <si>
    <t>BAAVSS 63,19</t>
  </si>
  <si>
    <t>Wils P</t>
  </si>
  <si>
    <t>BBSAG Bull.76</t>
  </si>
  <si>
    <t>BBSAG Bull.79</t>
  </si>
  <si>
    <t>BRNO 30</t>
  </si>
  <si>
    <t>BBSAG Bull.86</t>
  </si>
  <si>
    <t>BBSAG Bull.87</t>
  </si>
  <si>
    <t>BBSAG Bull.90</t>
  </si>
  <si>
    <t>BBSAG Bull.91</t>
  </si>
  <si>
    <t>BAV-M 52</t>
  </si>
  <si>
    <t>BBSAG Bull.93</t>
  </si>
  <si>
    <t>BAV-M 56</t>
  </si>
  <si>
    <t>BBSAG Bull.94</t>
  </si>
  <si>
    <t>BBSAG Bull.97</t>
  </si>
  <si>
    <t>BBSAG Bull.99</t>
  </si>
  <si>
    <t>BBSAG Bull.100</t>
  </si>
  <si>
    <t>BBSAG Bull.103</t>
  </si>
  <si>
    <t>BBSAG Bull.104</t>
  </si>
  <si>
    <t>BBSAG Bull.106</t>
  </si>
  <si>
    <t>BRNO 31</t>
  </si>
  <si>
    <t>BBSAG Bull.108</t>
  </si>
  <si>
    <t>BBSAG Bull.109</t>
  </si>
  <si>
    <t>BBSAG Bull.111</t>
  </si>
  <si>
    <t>BBSAG Bull.112</t>
  </si>
  <si>
    <t>BAV-M 101</t>
  </si>
  <si>
    <t>BBSAG Bull.114</t>
  </si>
  <si>
    <t>BBSAG Bull.116</t>
  </si>
  <si>
    <t>BBSAG Bull.117</t>
  </si>
  <si>
    <t>BBSAG Bull.118</t>
  </si>
  <si>
    <t>Misc</t>
  </si>
  <si>
    <t>IBVS 5484</t>
  </si>
  <si>
    <t>IBVS 5371</t>
  </si>
  <si>
    <t>II</t>
  </si>
  <si>
    <t>I</t>
  </si>
  <si>
    <t>IBVS 5296</t>
  </si>
  <si>
    <t>IBVS 5643</t>
  </si>
  <si>
    <t>Lin Fit2</t>
  </si>
  <si>
    <t>IBVS 5672</t>
  </si>
  <si>
    <t>IBVS 5676</t>
  </si>
  <si>
    <t>IBVS 5694</t>
  </si>
  <si>
    <t>IBVS 5707</t>
  </si>
  <si>
    <t>EB/SD</t>
  </si>
  <si>
    <t>HL Aur / GSC 3383-0696</t>
  </si>
  <si>
    <t># of data points:</t>
  </si>
  <si>
    <t>IBVS 5760</t>
  </si>
  <si>
    <t>IBVS 5745</t>
  </si>
  <si>
    <t>IBVS 5802</t>
  </si>
  <si>
    <t>IBVS 5875</t>
  </si>
  <si>
    <t>IBVS 5874</t>
  </si>
  <si>
    <t>IBVS 5938</t>
  </si>
  <si>
    <t>OEJV 116</t>
  </si>
  <si>
    <t>IBVS 5974</t>
  </si>
  <si>
    <t>BAD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</si>
  <si>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</si>
  <si>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</si>
  <si>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</si>
  <si>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</si>
  <si>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</si>
  <si>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</si>
  <si>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</si>
  <si>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OEJV 0137</t>
  </si>
  <si>
    <t>Quadratic</t>
  </si>
  <si>
    <t>Start of linear fit &gt;&gt;&gt;&gt;&gt;&gt;&gt;&gt;&gt;&gt;&gt;&gt;&gt;&gt;&gt;&gt;&gt;&gt;&gt;&gt;&gt;</t>
  </si>
  <si>
    <t>IBVS 5653</t>
  </si>
  <si>
    <t>OEJV 0003</t>
  </si>
  <si>
    <t>OEJV 0094</t>
  </si>
  <si>
    <t>IBVS 5918</t>
  </si>
  <si>
    <t>.0004</t>
  </si>
  <si>
    <t>IBVS 5959</t>
  </si>
  <si>
    <t>IBVS 5992</t>
  </si>
  <si>
    <t>IBVS 6018</t>
  </si>
  <si>
    <t>JAVSO..38...85</t>
  </si>
  <si>
    <t>IBVS 6048</t>
  </si>
  <si>
    <t>OEJV 0160</t>
  </si>
  <si>
    <t>IBVS 6118</t>
  </si>
  <si>
    <t>OEJV 0165</t>
  </si>
  <si>
    <t>OEJV 0168</t>
  </si>
  <si>
    <t>IBVS 6157</t>
  </si>
  <si>
    <t>vis</t>
  </si>
  <si>
    <t>PE</t>
  </si>
  <si>
    <t>CCD</t>
  </si>
  <si>
    <t>VSB_061</t>
  </si>
  <si>
    <t>Rc</t>
  </si>
  <si>
    <t>OEJV 0179</t>
  </si>
  <si>
    <t>RHN 2020</t>
  </si>
  <si>
    <t>IBVS 6234</t>
  </si>
  <si>
    <t>OEJV 0211</t>
  </si>
  <si>
    <t>JBAV, 60</t>
  </si>
  <si>
    <t>JBAV, 63</t>
  </si>
  <si>
    <t>JAAVSO 51, 138</t>
  </si>
  <si>
    <t>OEJV234</t>
  </si>
  <si>
    <t>S6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</si>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</sst>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9" xfId="0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5" fillId="24" borderId="0" xfId="28" applyNumberFormat="1" applyFont="1" applyFill="1" applyBorder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5" fillId="0" borderId="0" xfId="42" applyNumberFormat="1" applyFont="1" applyAlignment="1">
      <alignment horizontal="left" vertical="center" wrapText="1"/>
    </xf>
    <xf numFmtId="0" fontId="36" fillId="0" borderId="0" xfId="43" applyFont="1" applyAlignment="1">
      <alignment horizontal="left" vertical="center"/>
    </xf>
    <xf numFmtId="0" fontId="36" fillId="0" borderId="0" xfId="42" applyFont="1" applyAlignment="1">
      <alignment horizontal="left" vertical="center"/>
    </xf>
    <xf numFmtId="166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Aur - O-C Diagr.</a:t>
            </a:r>
          </a:p>
        </c:rich>
      </c:tx>
      <c:layout>
        <c:manualLayout>
          <c:xMode val="edge"/>
          <c:yMode val="edge"/>
          <c:x val="0.38556132096391171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1295469853276"/>
          <c:y val="0.15946869722782331"/>
          <c:w val="0.81566942634742579"/>
          <c:h val="0.598007614604337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6-4C89-8845-2E1F43402B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">
                  <c:v>-1.087199998437427E-3</c:v>
                </c:pt>
                <c:pt idx="2">
                  <c:v>-1.613359999464592E-2</c:v>
                </c:pt>
                <c:pt idx="3">
                  <c:v>-3.1335999956354499E-3</c:v>
                </c:pt>
                <c:pt idx="4">
                  <c:v>-5.8017999981530011E-3</c:v>
                </c:pt>
                <c:pt idx="5">
                  <c:v>-2.0801999926334247E-3</c:v>
                </c:pt>
                <c:pt idx="6">
                  <c:v>-8.6091999983182177E-3</c:v>
                </c:pt>
                <c:pt idx="7">
                  <c:v>3.9803999970899895E-3</c:v>
                </c:pt>
                <c:pt idx="8">
                  <c:v>5.8875999966403469E-3</c:v>
                </c:pt>
                <c:pt idx="9">
                  <c:v>8.4120000246912241E-4</c:v>
                </c:pt>
                <c:pt idx="10">
                  <c:v>-3.2584000073256902E-3</c:v>
                </c:pt>
                <c:pt idx="11">
                  <c:v>-1.5252000011969358E-3</c:v>
                </c:pt>
                <c:pt idx="12">
                  <c:v>-7.6644000000669621E-3</c:v>
                </c:pt>
                <c:pt idx="13">
                  <c:v>3.1456000069738366E-3</c:v>
                </c:pt>
                <c:pt idx="14">
                  <c:v>1.0180000026593916E-3</c:v>
                </c:pt>
                <c:pt idx="15">
                  <c:v>-2.0260000019334257E-3</c:v>
                </c:pt>
                <c:pt idx="16">
                  <c:v>2.3081999970600009E-3</c:v>
                </c:pt>
                <c:pt idx="17">
                  <c:v>1.1614600000029895E-2</c:v>
                </c:pt>
                <c:pt idx="18">
                  <c:v>9.8536000004969537E-3</c:v>
                </c:pt>
                <c:pt idx="19">
                  <c:v>-4.2249999969499186E-3</c:v>
                </c:pt>
                <c:pt idx="20">
                  <c:v>6.3157999975373968E-3</c:v>
                </c:pt>
                <c:pt idx="21">
                  <c:v>2.5548000048729591E-3</c:v>
                </c:pt>
                <c:pt idx="22">
                  <c:v>-7.6630000039585866E-3</c:v>
                </c:pt>
                <c:pt idx="23">
                  <c:v>-9.7094000011566095E-3</c:v>
                </c:pt>
                <c:pt idx="24">
                  <c:v>-3.3775999982026406E-3</c:v>
                </c:pt>
                <c:pt idx="26">
                  <c:v>3.7780000056955032E-3</c:v>
                </c:pt>
                <c:pt idx="27">
                  <c:v>5.1097999967169017E-3</c:v>
                </c:pt>
                <c:pt idx="28">
                  <c:v>-1.2604800002009142E-2</c:v>
                </c:pt>
                <c:pt idx="29">
                  <c:v>-1.5513999969698489E-3</c:v>
                </c:pt>
                <c:pt idx="30">
                  <c:v>5.483999993884936E-4</c:v>
                </c:pt>
                <c:pt idx="31">
                  <c:v>-3.5908000063500367E-3</c:v>
                </c:pt>
                <c:pt idx="32">
                  <c:v>4.3627999984892085E-3</c:v>
                </c:pt>
                <c:pt idx="33">
                  <c:v>2.4069999999483116E-3</c:v>
                </c:pt>
                <c:pt idx="34">
                  <c:v>2.2678000023006462E-3</c:v>
                </c:pt>
                <c:pt idx="35">
                  <c:v>8.9199995272792876E-5</c:v>
                </c:pt>
                <c:pt idx="40">
                  <c:v>3.7412000019685365E-3</c:v>
                </c:pt>
                <c:pt idx="41">
                  <c:v>-7.8690000009373762E-3</c:v>
                </c:pt>
                <c:pt idx="43">
                  <c:v>8.5671999986516312E-3</c:v>
                </c:pt>
                <c:pt idx="46">
                  <c:v>-2.4838000026647933E-3</c:v>
                </c:pt>
                <c:pt idx="47">
                  <c:v>-1.4303999996627681E-3</c:v>
                </c:pt>
                <c:pt idx="48">
                  <c:v>5.6960000074468553E-4</c:v>
                </c:pt>
                <c:pt idx="49">
                  <c:v>-4.750400003104005E-3</c:v>
                </c:pt>
                <c:pt idx="50">
                  <c:v>3.0300000071292743E-4</c:v>
                </c:pt>
                <c:pt idx="51">
                  <c:v>-7.4339999991934747E-4</c:v>
                </c:pt>
                <c:pt idx="52">
                  <c:v>2.2566000043298118E-3</c:v>
                </c:pt>
                <c:pt idx="53">
                  <c:v>2.2102000002632849E-3</c:v>
                </c:pt>
                <c:pt idx="54">
                  <c:v>1.73460000223713E-3</c:v>
                </c:pt>
                <c:pt idx="55">
                  <c:v>5.5379999685101211E-4</c:v>
                </c:pt>
                <c:pt idx="56">
                  <c:v>-5.5593999932170846E-3</c:v>
                </c:pt>
                <c:pt idx="57">
                  <c:v>1.4406000045710243E-3</c:v>
                </c:pt>
                <c:pt idx="58">
                  <c:v>-2.4062000011326745E-3</c:v>
                </c:pt>
                <c:pt idx="59">
                  <c:v>-1.4526000013574958E-3</c:v>
                </c:pt>
                <c:pt idx="60">
                  <c:v>1.9256000014138408E-3</c:v>
                </c:pt>
                <c:pt idx="61">
                  <c:v>3.5544000056688674E-3</c:v>
                </c:pt>
                <c:pt idx="62">
                  <c:v>4.5080000054440461E-3</c:v>
                </c:pt>
                <c:pt idx="63">
                  <c:v>6.5899999754037708E-4</c:v>
                </c:pt>
                <c:pt idx="64">
                  <c:v>-4.9093999987235293E-3</c:v>
                </c:pt>
                <c:pt idx="65">
                  <c:v>5.5151999986264855E-3</c:v>
                </c:pt>
                <c:pt idx="66">
                  <c:v>-7.7168000061647035E-3</c:v>
                </c:pt>
                <c:pt idx="67">
                  <c:v>-2.7632000055746175E-3</c:v>
                </c:pt>
                <c:pt idx="68">
                  <c:v>2.2367999990819953E-3</c:v>
                </c:pt>
                <c:pt idx="69">
                  <c:v>-8.6585999961243942E-3</c:v>
                </c:pt>
                <c:pt idx="70">
                  <c:v>-4.5124000025680289E-3</c:v>
                </c:pt>
                <c:pt idx="71">
                  <c:v>7.0000001869630069E-5</c:v>
                </c:pt>
                <c:pt idx="79">
                  <c:v>-6.4459999703103676E-4</c:v>
                </c:pt>
                <c:pt idx="80">
                  <c:v>-1.3312799994309898E-2</c:v>
                </c:pt>
                <c:pt idx="81">
                  <c:v>-5.3127999999560416E-3</c:v>
                </c:pt>
                <c:pt idx="82">
                  <c:v>-3.4055999931297265E-3</c:v>
                </c:pt>
                <c:pt idx="83">
                  <c:v>-3.0274000018835068E-3</c:v>
                </c:pt>
                <c:pt idx="84">
                  <c:v>-2.0274000053177588E-3</c:v>
                </c:pt>
                <c:pt idx="85">
                  <c:v>8.7453999949502759E-3</c:v>
                </c:pt>
                <c:pt idx="86">
                  <c:v>-2.4866000021575019E-3</c:v>
                </c:pt>
                <c:pt idx="87">
                  <c:v>1.0608600001432933E-2</c:v>
                </c:pt>
                <c:pt idx="88">
                  <c:v>-1.0825999997905456E-3</c:v>
                </c:pt>
                <c:pt idx="89">
                  <c:v>-2.8899999961140566E-3</c:v>
                </c:pt>
                <c:pt idx="90">
                  <c:v>1.6461999985040165E-3</c:v>
                </c:pt>
                <c:pt idx="91">
                  <c:v>-1.1612000016612001E-3</c:v>
                </c:pt>
                <c:pt idx="92">
                  <c:v>-3.6832000041613355E-3</c:v>
                </c:pt>
                <c:pt idx="93">
                  <c:v>3.509399997710716E-3</c:v>
                </c:pt>
                <c:pt idx="99">
                  <c:v>-6.0402000017347746E-3</c:v>
                </c:pt>
                <c:pt idx="100">
                  <c:v>-4.5527999973273836E-3</c:v>
                </c:pt>
                <c:pt idx="101">
                  <c:v>-1.552800000354182E-3</c:v>
                </c:pt>
                <c:pt idx="111">
                  <c:v>2.1178000024519861E-3</c:v>
                </c:pt>
                <c:pt idx="112">
                  <c:v>4.0319999970961362E-4</c:v>
                </c:pt>
                <c:pt idx="113">
                  <c:v>2.3103999992599711E-3</c:v>
                </c:pt>
                <c:pt idx="114">
                  <c:v>-3.4139999479521066E-4</c:v>
                </c:pt>
                <c:pt idx="117">
                  <c:v>-1.2391999989631586E-3</c:v>
                </c:pt>
                <c:pt idx="118">
                  <c:v>-1.0942000000795815E-2</c:v>
                </c:pt>
                <c:pt idx="119">
                  <c:v>-1.6988400006084703E-2</c:v>
                </c:pt>
                <c:pt idx="120">
                  <c:v>6.4942000026348978E-3</c:v>
                </c:pt>
                <c:pt idx="121">
                  <c:v>-5.1622000028146431E-3</c:v>
                </c:pt>
                <c:pt idx="122">
                  <c:v>5.9840000030817464E-3</c:v>
                </c:pt>
                <c:pt idx="123">
                  <c:v>-6.9162000072537921E-3</c:v>
                </c:pt>
                <c:pt idx="124">
                  <c:v>-8.4915999977965839E-3</c:v>
                </c:pt>
                <c:pt idx="125">
                  <c:v>5.3228000033413991E-3</c:v>
                </c:pt>
                <c:pt idx="142">
                  <c:v>-7.7309999978751875E-3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6-4C89-8845-2E1F43402B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5">
                  <c:v>-1.0523999997531064E-2</c:v>
                </c:pt>
                <c:pt idx="36">
                  <c:v>1.0318999993614852E-3</c:v>
                </c:pt>
                <c:pt idx="37">
                  <c:v>8.4419999620877206E-4</c:v>
                </c:pt>
                <c:pt idx="38">
                  <c:v>-5.4414000042015687E-3</c:v>
                </c:pt>
                <c:pt idx="39">
                  <c:v>-4.5879999379394576E-4</c:v>
                </c:pt>
                <c:pt idx="42">
                  <c:v>-1.2806000013370067E-3</c:v>
                </c:pt>
                <c:pt idx="44">
                  <c:v>-2.1590000033029355E-3</c:v>
                </c:pt>
                <c:pt idx="45">
                  <c:v>-1.9293000004836358E-3</c:v>
                </c:pt>
                <c:pt idx="72">
                  <c:v>-1.535100003820844E-3</c:v>
                </c:pt>
                <c:pt idx="73">
                  <c:v>-9.3510000442620367E-4</c:v>
                </c:pt>
                <c:pt idx="74">
                  <c:v>-6.3053999983821996E-3</c:v>
                </c:pt>
                <c:pt idx="75">
                  <c:v>-5.5053999967640266E-3</c:v>
                </c:pt>
                <c:pt idx="76">
                  <c:v>-5.5053999967640266E-3</c:v>
                </c:pt>
                <c:pt idx="77">
                  <c:v>-4.6227999991970137E-3</c:v>
                </c:pt>
                <c:pt idx="78">
                  <c:v>-3.8227999975788407E-3</c:v>
                </c:pt>
                <c:pt idx="94">
                  <c:v>-2.4432999998680316E-3</c:v>
                </c:pt>
                <c:pt idx="95">
                  <c:v>-7.3548999935155734E-3</c:v>
                </c:pt>
                <c:pt idx="96">
                  <c:v>-5.6549000000813976E-3</c:v>
                </c:pt>
                <c:pt idx="97">
                  <c:v>-7.6135999988764524E-3</c:v>
                </c:pt>
                <c:pt idx="98">
                  <c:v>-6.9136000020080246E-3</c:v>
                </c:pt>
                <c:pt idx="102">
                  <c:v>-6.9636999978683889E-3</c:v>
                </c:pt>
                <c:pt idx="103">
                  <c:v>-6.9636999978683889E-3</c:v>
                </c:pt>
                <c:pt idx="104">
                  <c:v>-5.4636999993817881E-3</c:v>
                </c:pt>
                <c:pt idx="105">
                  <c:v>-8.4224000020185485E-3</c:v>
                </c:pt>
                <c:pt idx="106">
                  <c:v>-8.4224000020185485E-3</c:v>
                </c:pt>
                <c:pt idx="107">
                  <c:v>-9.1397999931359664E-3</c:v>
                </c:pt>
                <c:pt idx="108">
                  <c:v>-9.1397999931359664E-3</c:v>
                </c:pt>
                <c:pt idx="109">
                  <c:v>-9.568800000124611E-3</c:v>
                </c:pt>
                <c:pt idx="110">
                  <c:v>-9.568800000124611E-3</c:v>
                </c:pt>
                <c:pt idx="115">
                  <c:v>-1.8793999988702126E-3</c:v>
                </c:pt>
                <c:pt idx="126">
                  <c:v>-8.0907999945338815E-3</c:v>
                </c:pt>
                <c:pt idx="127">
                  <c:v>-1.1086600003181957E-2</c:v>
                </c:pt>
                <c:pt idx="128">
                  <c:v>-1.1236199999984819E-2</c:v>
                </c:pt>
                <c:pt idx="129">
                  <c:v>-1.1150799997267313E-2</c:v>
                </c:pt>
                <c:pt idx="133">
                  <c:v>0</c:v>
                </c:pt>
                <c:pt idx="134">
                  <c:v>0</c:v>
                </c:pt>
                <c:pt idx="144">
                  <c:v>-1.0270399994624313E-2</c:v>
                </c:pt>
                <c:pt idx="147">
                  <c:v>-1.2851999999838881E-2</c:v>
                </c:pt>
                <c:pt idx="149">
                  <c:v>-8.5448000027099624E-3</c:v>
                </c:pt>
                <c:pt idx="156">
                  <c:v>-1.4797399991948623E-2</c:v>
                </c:pt>
                <c:pt idx="165">
                  <c:v>-1.6240700002526864E-2</c:v>
                </c:pt>
                <c:pt idx="171">
                  <c:v>-8.8708000039332546E-3</c:v>
                </c:pt>
                <c:pt idx="185">
                  <c:v>-1.3216199993621558E-2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6-4C89-8845-2E1F43402B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16">
                  <c:v>-2.7939999563386664E-4</c:v>
                </c:pt>
                <c:pt idx="130">
                  <c:v>-7.7793999953428283E-3</c:v>
                </c:pt>
                <c:pt idx="131">
                  <c:v>-7.6041999927838333E-3</c:v>
                </c:pt>
                <c:pt idx="132">
                  <c:v>-6.8289999908301979E-3</c:v>
                </c:pt>
                <c:pt idx="135">
                  <c:v>-1.0665400004654657E-2</c:v>
                </c:pt>
                <c:pt idx="136">
                  <c:v>-1.1495800004922785E-2</c:v>
                </c:pt>
                <c:pt idx="137">
                  <c:v>-1.1312499998894054E-2</c:v>
                </c:pt>
                <c:pt idx="138">
                  <c:v>-1.0971399999107234E-2</c:v>
                </c:pt>
                <c:pt idx="139">
                  <c:v>-1.0394600001745857E-2</c:v>
                </c:pt>
                <c:pt idx="140">
                  <c:v>-1.0394600001745857E-2</c:v>
                </c:pt>
                <c:pt idx="141">
                  <c:v>-1.0716400000092108E-2</c:v>
                </c:pt>
                <c:pt idx="143">
                  <c:v>-9.7066000016639009E-3</c:v>
                </c:pt>
                <c:pt idx="145">
                  <c:v>-9.9342000030446798E-3</c:v>
                </c:pt>
                <c:pt idx="146">
                  <c:v>-1.3486700001521967E-2</c:v>
                </c:pt>
                <c:pt idx="148">
                  <c:v>-1.0133199997653719E-2</c:v>
                </c:pt>
                <c:pt idx="150">
                  <c:v>0</c:v>
                </c:pt>
                <c:pt idx="151">
                  <c:v>-7.532700001320336E-3</c:v>
                </c:pt>
                <c:pt idx="153">
                  <c:v>-1.470559999870602E-2</c:v>
                </c:pt>
                <c:pt idx="154">
                  <c:v>-2.1529200006625615E-2</c:v>
                </c:pt>
                <c:pt idx="155">
                  <c:v>-2.1216199995251372E-2</c:v>
                </c:pt>
                <c:pt idx="157">
                  <c:v>-1.2133799995353911E-2</c:v>
                </c:pt>
                <c:pt idx="158">
                  <c:v>-8.0402000021422282E-3</c:v>
                </c:pt>
                <c:pt idx="159">
                  <c:v>-7.9201999978977256E-3</c:v>
                </c:pt>
                <c:pt idx="160">
                  <c:v>-7.8102000043145381E-3</c:v>
                </c:pt>
                <c:pt idx="161">
                  <c:v>-7.6001999987056479E-3</c:v>
                </c:pt>
                <c:pt idx="162">
                  <c:v>-1.352960000076564E-2</c:v>
                </c:pt>
                <c:pt idx="163">
                  <c:v>-1.4580700000806246E-2</c:v>
                </c:pt>
                <c:pt idx="164">
                  <c:v>-1.4580700000806246E-2</c:v>
                </c:pt>
                <c:pt idx="166">
                  <c:v>-1.1640699995041359E-2</c:v>
                </c:pt>
                <c:pt idx="167">
                  <c:v>-1.1090699998021591E-2</c:v>
                </c:pt>
                <c:pt idx="168">
                  <c:v>-1.0920699991402216E-2</c:v>
                </c:pt>
                <c:pt idx="169">
                  <c:v>-1.0660699997970369E-2</c:v>
                </c:pt>
                <c:pt idx="170">
                  <c:v>-1.0280699993018061E-2</c:v>
                </c:pt>
                <c:pt idx="172">
                  <c:v>-1.5517299994826317E-2</c:v>
                </c:pt>
                <c:pt idx="173">
                  <c:v>-1.5367299994977657E-2</c:v>
                </c:pt>
                <c:pt idx="174">
                  <c:v>-1.5317299992602784E-2</c:v>
                </c:pt>
                <c:pt idx="175">
                  <c:v>-1.4967299997806549E-2</c:v>
                </c:pt>
                <c:pt idx="176">
                  <c:v>-1.658280000265222E-2</c:v>
                </c:pt>
                <c:pt idx="177">
                  <c:v>-1.6122799999720883E-2</c:v>
                </c:pt>
                <c:pt idx="178">
                  <c:v>-1.599279999936698E-2</c:v>
                </c:pt>
                <c:pt idx="179">
                  <c:v>-1.5642799997294787E-2</c:v>
                </c:pt>
                <c:pt idx="180">
                  <c:v>-1.5684999998484273E-2</c:v>
                </c:pt>
                <c:pt idx="181">
                  <c:v>-1.4222400001017377E-2</c:v>
                </c:pt>
                <c:pt idx="182">
                  <c:v>-1.4062399997783359E-2</c:v>
                </c:pt>
                <c:pt idx="183">
                  <c:v>-1.3952399996924214E-2</c:v>
                </c:pt>
                <c:pt idx="184">
                  <c:v>-1.3382400000409689E-2</c:v>
                </c:pt>
                <c:pt idx="186">
                  <c:v>-1.2984399996639695E-2</c:v>
                </c:pt>
                <c:pt idx="187">
                  <c:v>-1.4361000001372304E-2</c:v>
                </c:pt>
                <c:pt idx="188">
                  <c:v>-1.4360999972268473E-2</c:v>
                </c:pt>
                <c:pt idx="189">
                  <c:v>-1.4360999972268473E-2</c:v>
                </c:pt>
                <c:pt idx="190">
                  <c:v>-1.4958200008550193E-2</c:v>
                </c:pt>
                <c:pt idx="191">
                  <c:v>-1.6810399996757042E-2</c:v>
                </c:pt>
                <c:pt idx="192">
                  <c:v>-1.2292500003241003E-2</c:v>
                </c:pt>
                <c:pt idx="193">
                  <c:v>-1.1923900194233283E-2</c:v>
                </c:pt>
                <c:pt idx="194">
                  <c:v>-1.1923900194233283E-2</c:v>
                </c:pt>
                <c:pt idx="195">
                  <c:v>-1.169389983988367E-2</c:v>
                </c:pt>
                <c:pt idx="196">
                  <c:v>-1.1373900197213516E-2</c:v>
                </c:pt>
                <c:pt idx="197">
                  <c:v>-1.6387500007112976E-2</c:v>
                </c:pt>
                <c:pt idx="198">
                  <c:v>-1.8666999996639788E-2</c:v>
                </c:pt>
                <c:pt idx="199">
                  <c:v>-1.9608400005381554E-2</c:v>
                </c:pt>
                <c:pt idx="200">
                  <c:v>-1.7657200005487539E-2</c:v>
                </c:pt>
                <c:pt idx="201">
                  <c:v>-1.2067400006344542E-2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6-4C89-8845-2E1F43402B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96-4C89-8845-2E1F43402B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plus>
            <c:min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96-4C89-8845-2E1F43402B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96-4C89-8845-2E1F43402B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1">
                  <c:v>-1.9012217184816681E-4</c:v>
                </c:pt>
                <c:pt idx="2">
                  <c:v>-1.9477734366574358E-4</c:v>
                </c:pt>
                <c:pt idx="3">
                  <c:v>-1.9477734366574358E-4</c:v>
                </c:pt>
                <c:pt idx="4">
                  <c:v>-2.116523415044546E-4</c:v>
                </c:pt>
                <c:pt idx="5">
                  <c:v>-2.3958337240991175E-4</c:v>
                </c:pt>
                <c:pt idx="6">
                  <c:v>-2.4249285479589593E-4</c:v>
                </c:pt>
                <c:pt idx="7">
                  <c:v>-5.8464798338774167E-4</c:v>
                </c:pt>
                <c:pt idx="8">
                  <c:v>-5.9395832702289174E-4</c:v>
                </c:pt>
                <c:pt idx="9">
                  <c:v>-5.9861349884046851E-4</c:v>
                </c:pt>
                <c:pt idx="10">
                  <c:v>-8.0926002358578698E-4</c:v>
                </c:pt>
                <c:pt idx="11">
                  <c:v>-8.3602726153684907E-4</c:v>
                </c:pt>
                <c:pt idx="12">
                  <c:v>-8.4999277698957591E-4</c:v>
                </c:pt>
                <c:pt idx="13">
                  <c:v>-1.1700358394479329E-3</c:v>
                </c:pt>
                <c:pt idx="14">
                  <c:v>-1.1828375619462681E-3</c:v>
                </c:pt>
                <c:pt idx="15">
                  <c:v>-1.2875789278417298E-3</c:v>
                </c:pt>
                <c:pt idx="16">
                  <c:v>-1.4045401197583293E-3</c:v>
                </c:pt>
                <c:pt idx="17">
                  <c:v>-1.5744538910998588E-3</c:v>
                </c:pt>
                <c:pt idx="18">
                  <c:v>-1.6006392325737234E-3</c:v>
                </c:pt>
                <c:pt idx="19">
                  <c:v>-1.9596693590042801E-3</c:v>
                </c:pt>
                <c:pt idx="20">
                  <c:v>-2.2063934653358108E-3</c:v>
                </c:pt>
                <c:pt idx="21">
                  <c:v>-2.2325788068096788E-3</c:v>
                </c:pt>
                <c:pt idx="22">
                  <c:v>-2.6055744486929624E-3</c:v>
                </c:pt>
                <c:pt idx="23">
                  <c:v>-2.6102296205105392E-3</c:v>
                </c:pt>
                <c:pt idx="24">
                  <c:v>-2.6271046183492502E-3</c:v>
                </c:pt>
                <c:pt idx="25">
                  <c:v>-2.6317597901668269E-3</c:v>
                </c:pt>
                <c:pt idx="26">
                  <c:v>-2.8121476980979016E-3</c:v>
                </c:pt>
                <c:pt idx="27">
                  <c:v>-2.8290226959366161E-3</c:v>
                </c:pt>
                <c:pt idx="28">
                  <c:v>-2.8505528655929039E-3</c:v>
                </c:pt>
                <c:pt idx="29">
                  <c:v>-2.8953588943370755E-3</c:v>
                </c:pt>
                <c:pt idx="30">
                  <c:v>-2.9355097512636669E-3</c:v>
                </c:pt>
                <c:pt idx="31">
                  <c:v>-2.9494752667163972E-3</c:v>
                </c:pt>
                <c:pt idx="32">
                  <c:v>-2.9541304385339705E-3</c:v>
                </c:pt>
                <c:pt idx="33">
                  <c:v>-3.1001864543104222E-3</c:v>
                </c:pt>
                <c:pt idx="34">
                  <c:v>-3.114151969763149E-3</c:v>
                </c:pt>
                <c:pt idx="35">
                  <c:v>-3.182233857595201E-3</c:v>
                </c:pt>
                <c:pt idx="36">
                  <c:v>-3.1929989424233449E-3</c:v>
                </c:pt>
                <c:pt idx="37">
                  <c:v>-3.1967812695251254E-3</c:v>
                </c:pt>
                <c:pt idx="38">
                  <c:v>-3.215401956795429E-3</c:v>
                </c:pt>
                <c:pt idx="39">
                  <c:v>-3.2171476462270216E-3</c:v>
                </c:pt>
                <c:pt idx="40">
                  <c:v>-3.2171476462270216E-3</c:v>
                </c:pt>
                <c:pt idx="41">
                  <c:v>-3.2282036792937643E-3</c:v>
                </c:pt>
                <c:pt idx="42">
                  <c:v>-3.2293674722481593E-3</c:v>
                </c:pt>
                <c:pt idx="43">
                  <c:v>-3.2346045405429302E-3</c:v>
                </c:pt>
                <c:pt idx="44">
                  <c:v>-3.2572985031536165E-3</c:v>
                </c:pt>
                <c:pt idx="45">
                  <c:v>-3.2593351408238044E-3</c:v>
                </c:pt>
                <c:pt idx="46">
                  <c:v>-3.2898847058766469E-3</c:v>
                </c:pt>
                <c:pt idx="47">
                  <c:v>-3.3346907346208186E-3</c:v>
                </c:pt>
                <c:pt idx="48">
                  <c:v>-3.3346907346208186E-3</c:v>
                </c:pt>
                <c:pt idx="49">
                  <c:v>-3.5674493254996224E-3</c:v>
                </c:pt>
                <c:pt idx="50">
                  <c:v>-3.612255354243794E-3</c:v>
                </c:pt>
                <c:pt idx="51">
                  <c:v>-3.6169105260613673E-3</c:v>
                </c:pt>
                <c:pt idx="52">
                  <c:v>-3.6169105260613673E-3</c:v>
                </c:pt>
                <c:pt idx="53">
                  <c:v>-3.6215656978789441E-3</c:v>
                </c:pt>
                <c:pt idx="54">
                  <c:v>-3.6692812090090999E-3</c:v>
                </c:pt>
                <c:pt idx="55">
                  <c:v>-3.8880742844351768E-3</c:v>
                </c:pt>
                <c:pt idx="56">
                  <c:v>-4.5013931714008252E-3</c:v>
                </c:pt>
                <c:pt idx="57">
                  <c:v>-4.5013931714008252E-3</c:v>
                </c:pt>
                <c:pt idx="58">
                  <c:v>-4.5863500570715917E-3</c:v>
                </c:pt>
                <c:pt idx="59">
                  <c:v>-4.591005228889165E-3</c:v>
                </c:pt>
                <c:pt idx="60">
                  <c:v>-4.6032250549103027E-3</c:v>
                </c:pt>
                <c:pt idx="61">
                  <c:v>-4.6404664294509134E-3</c:v>
                </c:pt>
                <c:pt idx="62">
                  <c:v>-4.6451216012684902E-3</c:v>
                </c:pt>
                <c:pt idx="63">
                  <c:v>-4.8807896745332782E-3</c:v>
                </c:pt>
                <c:pt idx="64">
                  <c:v>-4.937815529298584E-3</c:v>
                </c:pt>
                <c:pt idx="65">
                  <c:v>-4.945380183502145E-3</c:v>
                </c:pt>
                <c:pt idx="66">
                  <c:v>-4.9686560425900288E-3</c:v>
                </c:pt>
                <c:pt idx="67">
                  <c:v>-4.9733112144076021E-3</c:v>
                </c:pt>
                <c:pt idx="68">
                  <c:v>-4.9733112144076021E-3</c:v>
                </c:pt>
                <c:pt idx="69">
                  <c:v>-5.2136344594899704E-3</c:v>
                </c:pt>
                <c:pt idx="70">
                  <c:v>-5.2491301445989885E-3</c:v>
                </c:pt>
                <c:pt idx="71">
                  <c:v>-5.2910266909571724E-3</c:v>
                </c:pt>
                <c:pt idx="72">
                  <c:v>-5.296554707490542E-3</c:v>
                </c:pt>
                <c:pt idx="73">
                  <c:v>-5.296554707490542E-3</c:v>
                </c:pt>
                <c:pt idx="74">
                  <c:v>-5.2985913451607334E-3</c:v>
                </c:pt>
                <c:pt idx="75">
                  <c:v>-5.2985913451607334E-3</c:v>
                </c:pt>
                <c:pt idx="76">
                  <c:v>-5.2985913451607334E-3</c:v>
                </c:pt>
                <c:pt idx="77">
                  <c:v>-5.3003370345923225E-3</c:v>
                </c:pt>
                <c:pt idx="78">
                  <c:v>-5.3003370345923225E-3</c:v>
                </c:pt>
                <c:pt idx="79">
                  <c:v>-5.3125568606134602E-3</c:v>
                </c:pt>
                <c:pt idx="80">
                  <c:v>-5.3294318584521747E-3</c:v>
                </c:pt>
                <c:pt idx="81">
                  <c:v>-5.3294318584521747E-3</c:v>
                </c:pt>
                <c:pt idx="82">
                  <c:v>-5.3387422020873283E-3</c:v>
                </c:pt>
                <c:pt idx="83">
                  <c:v>-5.3509620281084625E-3</c:v>
                </c:pt>
                <c:pt idx="84">
                  <c:v>-5.3509620281084625E-3</c:v>
                </c:pt>
                <c:pt idx="85">
                  <c:v>-5.5744102753521162E-3</c:v>
                </c:pt>
                <c:pt idx="86">
                  <c:v>-5.5976861344399966E-3</c:v>
                </c:pt>
                <c:pt idx="87">
                  <c:v>-5.6884619848827315E-3</c:v>
                </c:pt>
                <c:pt idx="88">
                  <c:v>-5.958461950302146E-3</c:v>
                </c:pt>
                <c:pt idx="89">
                  <c:v>-5.9893024635935873E-3</c:v>
                </c:pt>
                <c:pt idx="90">
                  <c:v>-6.2866515634412579E-3</c:v>
                </c:pt>
                <c:pt idx="91">
                  <c:v>-6.3174920767326993E-3</c:v>
                </c:pt>
                <c:pt idx="92">
                  <c:v>-6.3698627596804318E-3</c:v>
                </c:pt>
                <c:pt idx="93">
                  <c:v>-6.4007032729718732E-3</c:v>
                </c:pt>
                <c:pt idx="94">
                  <c:v>-6.6517916028823853E-3</c:v>
                </c:pt>
                <c:pt idx="95">
                  <c:v>-6.6529553958367769E-3</c:v>
                </c:pt>
                <c:pt idx="96">
                  <c:v>-6.6529553958367769E-3</c:v>
                </c:pt>
                <c:pt idx="97">
                  <c:v>-6.6538282405525732E-3</c:v>
                </c:pt>
                <c:pt idx="98">
                  <c:v>-6.6538282405525732E-3</c:v>
                </c:pt>
                <c:pt idx="99">
                  <c:v>-6.7568239170164458E-3</c:v>
                </c:pt>
                <c:pt idx="100">
                  <c:v>-6.9587419946038082E-3</c:v>
                </c:pt>
                <c:pt idx="101">
                  <c:v>-6.9587419946038082E-3</c:v>
                </c:pt>
                <c:pt idx="102">
                  <c:v>-6.9648519076143754E-3</c:v>
                </c:pt>
                <c:pt idx="103">
                  <c:v>-6.9648519076143754E-3</c:v>
                </c:pt>
                <c:pt idx="104">
                  <c:v>-6.9648519076143754E-3</c:v>
                </c:pt>
                <c:pt idx="105">
                  <c:v>-6.9657247523301716E-3</c:v>
                </c:pt>
                <c:pt idx="106">
                  <c:v>-6.9657247523301716E-3</c:v>
                </c:pt>
                <c:pt idx="107">
                  <c:v>-6.9674704417617642E-3</c:v>
                </c:pt>
                <c:pt idx="108">
                  <c:v>-6.9674704417617642E-3</c:v>
                </c:pt>
                <c:pt idx="109">
                  <c:v>-6.9703799241477484E-3</c:v>
                </c:pt>
                <c:pt idx="110">
                  <c:v>-6.9703799241477484E-3</c:v>
                </c:pt>
                <c:pt idx="111">
                  <c:v>-7.0419531908429787E-3</c:v>
                </c:pt>
                <c:pt idx="112">
                  <c:v>-7.0634833604992699E-3</c:v>
                </c:pt>
                <c:pt idx="113">
                  <c:v>-7.0727937041344235E-3</c:v>
                </c:pt>
                <c:pt idx="114">
                  <c:v>-7.2886772971745128E-3</c:v>
                </c:pt>
                <c:pt idx="115">
                  <c:v>-7.3526859096661856E-3</c:v>
                </c:pt>
                <c:pt idx="116">
                  <c:v>-7.3526859096661856E-3</c:v>
                </c:pt>
                <c:pt idx="117">
                  <c:v>-7.4289143481789926E-3</c:v>
                </c:pt>
                <c:pt idx="118">
                  <c:v>-7.7000781065528021E-3</c:v>
                </c:pt>
                <c:pt idx="119">
                  <c:v>-7.7047332783703754E-3</c:v>
                </c:pt>
                <c:pt idx="120">
                  <c:v>-7.706478967801968E-3</c:v>
                </c:pt>
                <c:pt idx="121">
                  <c:v>-7.9729875543582008E-3</c:v>
                </c:pt>
                <c:pt idx="122">
                  <c:v>-8.0084832394672154E-3</c:v>
                </c:pt>
                <c:pt idx="123">
                  <c:v>-8.0486340963938103E-3</c:v>
                </c:pt>
                <c:pt idx="124">
                  <c:v>-8.0561987505973712E-3</c:v>
                </c:pt>
                <c:pt idx="125">
                  <c:v>-8.0748194378676749E-3</c:v>
                </c:pt>
                <c:pt idx="126">
                  <c:v>-8.7684400386865129E-3</c:v>
                </c:pt>
                <c:pt idx="127">
                  <c:v>-9.3800132362205722E-3</c:v>
                </c:pt>
                <c:pt idx="128">
                  <c:v>-9.44518564166664E-3</c:v>
                </c:pt>
                <c:pt idx="129">
                  <c:v>-9.4667158113229278E-3</c:v>
                </c:pt>
                <c:pt idx="130">
                  <c:v>-9.6802718184542304E-3</c:v>
                </c:pt>
                <c:pt idx="131">
                  <c:v>-9.7128580211772644E-3</c:v>
                </c:pt>
                <c:pt idx="132">
                  <c:v>-9.7454442239002983E-3</c:v>
                </c:pt>
                <c:pt idx="133">
                  <c:v>-9.7547545675354484E-3</c:v>
                </c:pt>
                <c:pt idx="134">
                  <c:v>-9.765810600602191E-3</c:v>
                </c:pt>
                <c:pt idx="135">
                  <c:v>-1.0011952810456528E-2</c:v>
                </c:pt>
                <c:pt idx="136">
                  <c:v>-1.0063159700449865E-2</c:v>
                </c:pt>
                <c:pt idx="137">
                  <c:v>-1.006985150993763E-2</c:v>
                </c:pt>
                <c:pt idx="138">
                  <c:v>-1.0401823450178526E-2</c:v>
                </c:pt>
                <c:pt idx="139">
                  <c:v>-1.0404151036087316E-2</c:v>
                </c:pt>
                <c:pt idx="140">
                  <c:v>-1.0404151036087316E-2</c:v>
                </c:pt>
                <c:pt idx="141">
                  <c:v>-1.0416370862108454E-2</c:v>
                </c:pt>
                <c:pt idx="142">
                  <c:v>-1.0437901031764741E-2</c:v>
                </c:pt>
                <c:pt idx="143">
                  <c:v>-1.0485616542894897E-2</c:v>
                </c:pt>
                <c:pt idx="144">
                  <c:v>-1.0782965642742568E-2</c:v>
                </c:pt>
                <c:pt idx="145">
                  <c:v>-1.0789366503991737E-2</c:v>
                </c:pt>
                <c:pt idx="146">
                  <c:v>-1.1000303976975654E-2</c:v>
                </c:pt>
                <c:pt idx="147">
                  <c:v>-1.1162362145875021E-2</c:v>
                </c:pt>
                <c:pt idx="148">
                  <c:v>-1.1461456935154284E-2</c:v>
                </c:pt>
                <c:pt idx="149">
                  <c:v>-1.1462620728108679E-2</c:v>
                </c:pt>
                <c:pt idx="150">
                  <c:v>-1.147018538231224E-2</c:v>
                </c:pt>
                <c:pt idx="151">
                  <c:v>-1.1477459088277202E-2</c:v>
                </c:pt>
                <c:pt idx="152">
                  <c:v>-1.1479204777708795E-2</c:v>
                </c:pt>
                <c:pt idx="153">
                  <c:v>-1.1739603451254457E-2</c:v>
                </c:pt>
                <c:pt idx="154">
                  <c:v>-1.1822232751016433E-2</c:v>
                </c:pt>
                <c:pt idx="155">
                  <c:v>-1.1830961198174389E-2</c:v>
                </c:pt>
                <c:pt idx="156">
                  <c:v>-1.1839107748855144E-2</c:v>
                </c:pt>
                <c:pt idx="157">
                  <c:v>-1.2163805983131078E-2</c:v>
                </c:pt>
                <c:pt idx="158">
                  <c:v>-1.237212492196761E-2</c:v>
                </c:pt>
                <c:pt idx="159">
                  <c:v>-1.237212492196761E-2</c:v>
                </c:pt>
                <c:pt idx="160">
                  <c:v>-1.237212492196761E-2</c:v>
                </c:pt>
                <c:pt idx="161">
                  <c:v>-1.237212492196761E-2</c:v>
                </c:pt>
                <c:pt idx="162">
                  <c:v>-1.2484430942066633E-2</c:v>
                </c:pt>
                <c:pt idx="163">
                  <c:v>-1.2705260655162897E-2</c:v>
                </c:pt>
                <c:pt idx="164">
                  <c:v>-1.2705260655162897E-2</c:v>
                </c:pt>
                <c:pt idx="165">
                  <c:v>-1.2821639950602299E-2</c:v>
                </c:pt>
                <c:pt idx="166">
                  <c:v>-1.3083493365340955E-2</c:v>
                </c:pt>
                <c:pt idx="167">
                  <c:v>-1.3083493365340955E-2</c:v>
                </c:pt>
                <c:pt idx="168">
                  <c:v>-1.3083493365340955E-2</c:v>
                </c:pt>
                <c:pt idx="169">
                  <c:v>-1.3083493365340955E-2</c:v>
                </c:pt>
                <c:pt idx="170">
                  <c:v>-1.3083493365340955E-2</c:v>
                </c:pt>
                <c:pt idx="171">
                  <c:v>-1.3190853265383806E-2</c:v>
                </c:pt>
                <c:pt idx="172">
                  <c:v>-1.3390152808823779E-2</c:v>
                </c:pt>
                <c:pt idx="173">
                  <c:v>-1.3390152808823779E-2</c:v>
                </c:pt>
                <c:pt idx="174">
                  <c:v>-1.3390152808823779E-2</c:v>
                </c:pt>
                <c:pt idx="175">
                  <c:v>-1.3390152808823779E-2</c:v>
                </c:pt>
                <c:pt idx="176">
                  <c:v>-1.344688771535049E-2</c:v>
                </c:pt>
                <c:pt idx="177">
                  <c:v>-1.344688771535049E-2</c:v>
                </c:pt>
                <c:pt idx="178">
                  <c:v>-1.344688771535049E-2</c:v>
                </c:pt>
                <c:pt idx="179">
                  <c:v>-1.344688771535049E-2</c:v>
                </c:pt>
                <c:pt idx="180">
                  <c:v>-1.3568504079084666E-2</c:v>
                </c:pt>
                <c:pt idx="181">
                  <c:v>-1.3861198007114764E-2</c:v>
                </c:pt>
                <c:pt idx="182">
                  <c:v>-1.3861198007114764E-2</c:v>
                </c:pt>
                <c:pt idx="183">
                  <c:v>-1.3861198007114764E-2</c:v>
                </c:pt>
                <c:pt idx="184">
                  <c:v>-1.3861198007114764E-2</c:v>
                </c:pt>
                <c:pt idx="185">
                  <c:v>-1.3867598868363929E-2</c:v>
                </c:pt>
                <c:pt idx="186">
                  <c:v>-1.3884473866202644E-2</c:v>
                </c:pt>
                <c:pt idx="187">
                  <c:v>-1.4132943661965767E-2</c:v>
                </c:pt>
                <c:pt idx="188">
                  <c:v>-1.4132943661965767E-2</c:v>
                </c:pt>
                <c:pt idx="189">
                  <c:v>-1.4132943661965767E-2</c:v>
                </c:pt>
                <c:pt idx="190">
                  <c:v>-1.4152728142190466E-2</c:v>
                </c:pt>
                <c:pt idx="191">
                  <c:v>-1.4448913449083745E-2</c:v>
                </c:pt>
                <c:pt idx="192">
                  <c:v>-1.4783212975233427E-2</c:v>
                </c:pt>
                <c:pt idx="193">
                  <c:v>-1.4802415558980929E-2</c:v>
                </c:pt>
                <c:pt idx="194">
                  <c:v>-1.4802415558980929E-2</c:v>
                </c:pt>
                <c:pt idx="195">
                  <c:v>-1.4802415558980929E-2</c:v>
                </c:pt>
                <c:pt idx="196">
                  <c:v>-1.4802415558980929E-2</c:v>
                </c:pt>
                <c:pt idx="197">
                  <c:v>-1.5816079222258125E-2</c:v>
                </c:pt>
                <c:pt idx="198">
                  <c:v>-1.5919365846960597E-2</c:v>
                </c:pt>
                <c:pt idx="199">
                  <c:v>-1.6084042550007352E-2</c:v>
                </c:pt>
                <c:pt idx="200">
                  <c:v>-1.6279559766345542E-2</c:v>
                </c:pt>
                <c:pt idx="201">
                  <c:v>-1.6581564038010796E-2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96-4C89-8845-2E1F43402B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52">
                  <c:v>0.1461399000036181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96-4C89-8845-2E1F4340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52504"/>
        <c:axId val="1"/>
      </c:scatterChart>
      <c:valAx>
        <c:axId val="7918525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3016034284"/>
              <c:y val="0.8272439200913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91244239631339E-2"/>
              <c:y val="0.35880468429818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92950074789038"/>
          <c:y val="0.91362265763291206"/>
          <c:w val="0.79723615193262132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Aur - O-C Diagr.</a:t>
            </a:r>
          </a:p>
        </c:rich>
      </c:tx>
      <c:layout>
        <c:manualLayout>
          <c:xMode val="edge"/>
          <c:yMode val="edge"/>
          <c:x val="0.3960954253103299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9139575078962"/>
          <c:y val="0.14328358208955225"/>
          <c:w val="0.82287420305172787"/>
          <c:h val="0.67164179104477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2-410F-86CF-28A526E586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">
                  <c:v>-1.087199998437427E-3</c:v>
                </c:pt>
                <c:pt idx="2">
                  <c:v>-1.613359999464592E-2</c:v>
                </c:pt>
                <c:pt idx="3">
                  <c:v>-3.1335999956354499E-3</c:v>
                </c:pt>
                <c:pt idx="4">
                  <c:v>-5.8017999981530011E-3</c:v>
                </c:pt>
                <c:pt idx="5">
                  <c:v>-2.0801999926334247E-3</c:v>
                </c:pt>
                <c:pt idx="6">
                  <c:v>-8.6091999983182177E-3</c:v>
                </c:pt>
                <c:pt idx="7">
                  <c:v>3.9803999970899895E-3</c:v>
                </c:pt>
                <c:pt idx="8">
                  <c:v>5.8875999966403469E-3</c:v>
                </c:pt>
                <c:pt idx="9">
                  <c:v>8.4120000246912241E-4</c:v>
                </c:pt>
                <c:pt idx="10">
                  <c:v>-3.2584000073256902E-3</c:v>
                </c:pt>
                <c:pt idx="11">
                  <c:v>-1.5252000011969358E-3</c:v>
                </c:pt>
                <c:pt idx="12">
                  <c:v>-7.6644000000669621E-3</c:v>
                </c:pt>
                <c:pt idx="13">
                  <c:v>3.1456000069738366E-3</c:v>
                </c:pt>
                <c:pt idx="14">
                  <c:v>1.0180000026593916E-3</c:v>
                </c:pt>
                <c:pt idx="15">
                  <c:v>-2.0260000019334257E-3</c:v>
                </c:pt>
                <c:pt idx="16">
                  <c:v>2.3081999970600009E-3</c:v>
                </c:pt>
                <c:pt idx="17">
                  <c:v>1.1614600000029895E-2</c:v>
                </c:pt>
                <c:pt idx="18">
                  <c:v>9.8536000004969537E-3</c:v>
                </c:pt>
                <c:pt idx="19">
                  <c:v>-4.2249999969499186E-3</c:v>
                </c:pt>
                <c:pt idx="20">
                  <c:v>6.3157999975373968E-3</c:v>
                </c:pt>
                <c:pt idx="21">
                  <c:v>2.5548000048729591E-3</c:v>
                </c:pt>
                <c:pt idx="22">
                  <c:v>-7.6630000039585866E-3</c:v>
                </c:pt>
                <c:pt idx="23">
                  <c:v>-9.7094000011566095E-3</c:v>
                </c:pt>
                <c:pt idx="24">
                  <c:v>-3.3775999982026406E-3</c:v>
                </c:pt>
                <c:pt idx="26">
                  <c:v>3.7780000056955032E-3</c:v>
                </c:pt>
                <c:pt idx="27">
                  <c:v>5.1097999967169017E-3</c:v>
                </c:pt>
                <c:pt idx="28">
                  <c:v>-1.2604800002009142E-2</c:v>
                </c:pt>
                <c:pt idx="29">
                  <c:v>-1.5513999969698489E-3</c:v>
                </c:pt>
                <c:pt idx="30">
                  <c:v>5.483999993884936E-4</c:v>
                </c:pt>
                <c:pt idx="31">
                  <c:v>-3.5908000063500367E-3</c:v>
                </c:pt>
                <c:pt idx="32">
                  <c:v>4.3627999984892085E-3</c:v>
                </c:pt>
                <c:pt idx="33">
                  <c:v>2.4069999999483116E-3</c:v>
                </c:pt>
                <c:pt idx="34">
                  <c:v>2.2678000023006462E-3</c:v>
                </c:pt>
                <c:pt idx="35">
                  <c:v>8.9199995272792876E-5</c:v>
                </c:pt>
                <c:pt idx="40">
                  <c:v>3.7412000019685365E-3</c:v>
                </c:pt>
                <c:pt idx="41">
                  <c:v>-7.8690000009373762E-3</c:v>
                </c:pt>
                <c:pt idx="43">
                  <c:v>8.5671999986516312E-3</c:v>
                </c:pt>
                <c:pt idx="46">
                  <c:v>-2.4838000026647933E-3</c:v>
                </c:pt>
                <c:pt idx="47">
                  <c:v>-1.4303999996627681E-3</c:v>
                </c:pt>
                <c:pt idx="48">
                  <c:v>5.6960000074468553E-4</c:v>
                </c:pt>
                <c:pt idx="49">
                  <c:v>-4.750400003104005E-3</c:v>
                </c:pt>
                <c:pt idx="50">
                  <c:v>3.0300000071292743E-4</c:v>
                </c:pt>
                <c:pt idx="51">
                  <c:v>-7.4339999991934747E-4</c:v>
                </c:pt>
                <c:pt idx="52">
                  <c:v>2.2566000043298118E-3</c:v>
                </c:pt>
                <c:pt idx="53">
                  <c:v>2.2102000002632849E-3</c:v>
                </c:pt>
                <c:pt idx="54">
                  <c:v>1.73460000223713E-3</c:v>
                </c:pt>
                <c:pt idx="55">
                  <c:v>5.5379999685101211E-4</c:v>
                </c:pt>
                <c:pt idx="56">
                  <c:v>-5.5593999932170846E-3</c:v>
                </c:pt>
                <c:pt idx="57">
                  <c:v>1.4406000045710243E-3</c:v>
                </c:pt>
                <c:pt idx="58">
                  <c:v>-2.4062000011326745E-3</c:v>
                </c:pt>
                <c:pt idx="59">
                  <c:v>-1.4526000013574958E-3</c:v>
                </c:pt>
                <c:pt idx="60">
                  <c:v>1.9256000014138408E-3</c:v>
                </c:pt>
                <c:pt idx="61">
                  <c:v>3.5544000056688674E-3</c:v>
                </c:pt>
                <c:pt idx="62">
                  <c:v>4.5080000054440461E-3</c:v>
                </c:pt>
                <c:pt idx="63">
                  <c:v>6.5899999754037708E-4</c:v>
                </c:pt>
                <c:pt idx="64">
                  <c:v>-4.9093999987235293E-3</c:v>
                </c:pt>
                <c:pt idx="65">
                  <c:v>5.5151999986264855E-3</c:v>
                </c:pt>
                <c:pt idx="66">
                  <c:v>-7.7168000061647035E-3</c:v>
                </c:pt>
                <c:pt idx="67">
                  <c:v>-2.7632000055746175E-3</c:v>
                </c:pt>
                <c:pt idx="68">
                  <c:v>2.2367999990819953E-3</c:v>
                </c:pt>
                <c:pt idx="69">
                  <c:v>-8.6585999961243942E-3</c:v>
                </c:pt>
                <c:pt idx="70">
                  <c:v>-4.5124000025680289E-3</c:v>
                </c:pt>
                <c:pt idx="71">
                  <c:v>7.0000001869630069E-5</c:v>
                </c:pt>
                <c:pt idx="79">
                  <c:v>-6.4459999703103676E-4</c:v>
                </c:pt>
                <c:pt idx="80">
                  <c:v>-1.3312799994309898E-2</c:v>
                </c:pt>
                <c:pt idx="81">
                  <c:v>-5.3127999999560416E-3</c:v>
                </c:pt>
                <c:pt idx="82">
                  <c:v>-3.4055999931297265E-3</c:v>
                </c:pt>
                <c:pt idx="83">
                  <c:v>-3.0274000018835068E-3</c:v>
                </c:pt>
                <c:pt idx="84">
                  <c:v>-2.0274000053177588E-3</c:v>
                </c:pt>
                <c:pt idx="85">
                  <c:v>8.7453999949502759E-3</c:v>
                </c:pt>
                <c:pt idx="86">
                  <c:v>-2.4866000021575019E-3</c:v>
                </c:pt>
                <c:pt idx="87">
                  <c:v>1.0608600001432933E-2</c:v>
                </c:pt>
                <c:pt idx="88">
                  <c:v>-1.0825999997905456E-3</c:v>
                </c:pt>
                <c:pt idx="89">
                  <c:v>-2.8899999961140566E-3</c:v>
                </c:pt>
                <c:pt idx="90">
                  <c:v>1.6461999985040165E-3</c:v>
                </c:pt>
                <c:pt idx="91">
                  <c:v>-1.1612000016612001E-3</c:v>
                </c:pt>
                <c:pt idx="92">
                  <c:v>-3.6832000041613355E-3</c:v>
                </c:pt>
                <c:pt idx="93">
                  <c:v>3.509399997710716E-3</c:v>
                </c:pt>
                <c:pt idx="99">
                  <c:v>-6.0402000017347746E-3</c:v>
                </c:pt>
                <c:pt idx="100">
                  <c:v>-4.5527999973273836E-3</c:v>
                </c:pt>
                <c:pt idx="101">
                  <c:v>-1.552800000354182E-3</c:v>
                </c:pt>
                <c:pt idx="111">
                  <c:v>2.1178000024519861E-3</c:v>
                </c:pt>
                <c:pt idx="112">
                  <c:v>4.0319999970961362E-4</c:v>
                </c:pt>
                <c:pt idx="113">
                  <c:v>2.3103999992599711E-3</c:v>
                </c:pt>
                <c:pt idx="114">
                  <c:v>-3.4139999479521066E-4</c:v>
                </c:pt>
                <c:pt idx="117">
                  <c:v>-1.2391999989631586E-3</c:v>
                </c:pt>
                <c:pt idx="118">
                  <c:v>-1.0942000000795815E-2</c:v>
                </c:pt>
                <c:pt idx="119">
                  <c:v>-1.6988400006084703E-2</c:v>
                </c:pt>
                <c:pt idx="120">
                  <c:v>6.4942000026348978E-3</c:v>
                </c:pt>
                <c:pt idx="121">
                  <c:v>-5.1622000028146431E-3</c:v>
                </c:pt>
                <c:pt idx="122">
                  <c:v>5.9840000030817464E-3</c:v>
                </c:pt>
                <c:pt idx="123">
                  <c:v>-6.9162000072537921E-3</c:v>
                </c:pt>
                <c:pt idx="124">
                  <c:v>-8.4915999977965839E-3</c:v>
                </c:pt>
                <c:pt idx="125">
                  <c:v>5.3228000033413991E-3</c:v>
                </c:pt>
                <c:pt idx="142">
                  <c:v>-7.7309999978751875E-3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2-410F-86CF-28A526E586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5">
                  <c:v>-1.0523999997531064E-2</c:v>
                </c:pt>
                <c:pt idx="36">
                  <c:v>1.0318999993614852E-3</c:v>
                </c:pt>
                <c:pt idx="37">
                  <c:v>8.4419999620877206E-4</c:v>
                </c:pt>
                <c:pt idx="38">
                  <c:v>-5.4414000042015687E-3</c:v>
                </c:pt>
                <c:pt idx="39">
                  <c:v>-4.5879999379394576E-4</c:v>
                </c:pt>
                <c:pt idx="42">
                  <c:v>-1.2806000013370067E-3</c:v>
                </c:pt>
                <c:pt idx="44">
                  <c:v>-2.1590000033029355E-3</c:v>
                </c:pt>
                <c:pt idx="45">
                  <c:v>-1.9293000004836358E-3</c:v>
                </c:pt>
                <c:pt idx="72">
                  <c:v>-1.535100003820844E-3</c:v>
                </c:pt>
                <c:pt idx="73">
                  <c:v>-9.3510000442620367E-4</c:v>
                </c:pt>
                <c:pt idx="74">
                  <c:v>-6.3053999983821996E-3</c:v>
                </c:pt>
                <c:pt idx="75">
                  <c:v>-5.5053999967640266E-3</c:v>
                </c:pt>
                <c:pt idx="76">
                  <c:v>-5.5053999967640266E-3</c:v>
                </c:pt>
                <c:pt idx="77">
                  <c:v>-4.6227999991970137E-3</c:v>
                </c:pt>
                <c:pt idx="78">
                  <c:v>-3.8227999975788407E-3</c:v>
                </c:pt>
                <c:pt idx="94">
                  <c:v>-2.4432999998680316E-3</c:v>
                </c:pt>
                <c:pt idx="95">
                  <c:v>-7.3548999935155734E-3</c:v>
                </c:pt>
                <c:pt idx="96">
                  <c:v>-5.6549000000813976E-3</c:v>
                </c:pt>
                <c:pt idx="97">
                  <c:v>-7.6135999988764524E-3</c:v>
                </c:pt>
                <c:pt idx="98">
                  <c:v>-6.9136000020080246E-3</c:v>
                </c:pt>
                <c:pt idx="102">
                  <c:v>-6.9636999978683889E-3</c:v>
                </c:pt>
                <c:pt idx="103">
                  <c:v>-6.9636999978683889E-3</c:v>
                </c:pt>
                <c:pt idx="104">
                  <c:v>-5.4636999993817881E-3</c:v>
                </c:pt>
                <c:pt idx="105">
                  <c:v>-8.4224000020185485E-3</c:v>
                </c:pt>
                <c:pt idx="106">
                  <c:v>-8.4224000020185485E-3</c:v>
                </c:pt>
                <c:pt idx="107">
                  <c:v>-9.1397999931359664E-3</c:v>
                </c:pt>
                <c:pt idx="108">
                  <c:v>-9.1397999931359664E-3</c:v>
                </c:pt>
                <c:pt idx="109">
                  <c:v>-9.568800000124611E-3</c:v>
                </c:pt>
                <c:pt idx="110">
                  <c:v>-9.568800000124611E-3</c:v>
                </c:pt>
                <c:pt idx="115">
                  <c:v>-1.8793999988702126E-3</c:v>
                </c:pt>
                <c:pt idx="126">
                  <c:v>-8.0907999945338815E-3</c:v>
                </c:pt>
                <c:pt idx="127">
                  <c:v>-1.1086600003181957E-2</c:v>
                </c:pt>
                <c:pt idx="128">
                  <c:v>-1.1236199999984819E-2</c:v>
                </c:pt>
                <c:pt idx="129">
                  <c:v>-1.1150799997267313E-2</c:v>
                </c:pt>
                <c:pt idx="133">
                  <c:v>0</c:v>
                </c:pt>
                <c:pt idx="134">
                  <c:v>0</c:v>
                </c:pt>
                <c:pt idx="144">
                  <c:v>-1.0270399994624313E-2</c:v>
                </c:pt>
                <c:pt idx="147">
                  <c:v>-1.2851999999838881E-2</c:v>
                </c:pt>
                <c:pt idx="149">
                  <c:v>-8.5448000027099624E-3</c:v>
                </c:pt>
                <c:pt idx="156">
                  <c:v>-1.4797399991948623E-2</c:v>
                </c:pt>
                <c:pt idx="165">
                  <c:v>-1.6240700002526864E-2</c:v>
                </c:pt>
                <c:pt idx="171">
                  <c:v>-8.8708000039332546E-3</c:v>
                </c:pt>
                <c:pt idx="185">
                  <c:v>-1.3216199993621558E-2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72-410F-86CF-28A526E586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16">
                  <c:v>-2.7939999563386664E-4</c:v>
                </c:pt>
                <c:pt idx="130">
                  <c:v>-7.7793999953428283E-3</c:v>
                </c:pt>
                <c:pt idx="131">
                  <c:v>-7.6041999927838333E-3</c:v>
                </c:pt>
                <c:pt idx="132">
                  <c:v>-6.8289999908301979E-3</c:v>
                </c:pt>
                <c:pt idx="135">
                  <c:v>-1.0665400004654657E-2</c:v>
                </c:pt>
                <c:pt idx="136">
                  <c:v>-1.1495800004922785E-2</c:v>
                </c:pt>
                <c:pt idx="137">
                  <c:v>-1.1312499998894054E-2</c:v>
                </c:pt>
                <c:pt idx="138">
                  <c:v>-1.0971399999107234E-2</c:v>
                </c:pt>
                <c:pt idx="139">
                  <c:v>-1.0394600001745857E-2</c:v>
                </c:pt>
                <c:pt idx="140">
                  <c:v>-1.0394600001745857E-2</c:v>
                </c:pt>
                <c:pt idx="141">
                  <c:v>-1.0716400000092108E-2</c:v>
                </c:pt>
                <c:pt idx="143">
                  <c:v>-9.7066000016639009E-3</c:v>
                </c:pt>
                <c:pt idx="145">
                  <c:v>-9.9342000030446798E-3</c:v>
                </c:pt>
                <c:pt idx="146">
                  <c:v>-1.3486700001521967E-2</c:v>
                </c:pt>
                <c:pt idx="148">
                  <c:v>-1.0133199997653719E-2</c:v>
                </c:pt>
                <c:pt idx="150">
                  <c:v>0</c:v>
                </c:pt>
                <c:pt idx="151">
                  <c:v>-7.532700001320336E-3</c:v>
                </c:pt>
                <c:pt idx="153">
                  <c:v>-1.470559999870602E-2</c:v>
                </c:pt>
                <c:pt idx="154">
                  <c:v>-2.1529200006625615E-2</c:v>
                </c:pt>
                <c:pt idx="155">
                  <c:v>-2.1216199995251372E-2</c:v>
                </c:pt>
                <c:pt idx="157">
                  <c:v>-1.2133799995353911E-2</c:v>
                </c:pt>
                <c:pt idx="158">
                  <c:v>-8.0402000021422282E-3</c:v>
                </c:pt>
                <c:pt idx="159">
                  <c:v>-7.9201999978977256E-3</c:v>
                </c:pt>
                <c:pt idx="160">
                  <c:v>-7.8102000043145381E-3</c:v>
                </c:pt>
                <c:pt idx="161">
                  <c:v>-7.6001999987056479E-3</c:v>
                </c:pt>
                <c:pt idx="162">
                  <c:v>-1.352960000076564E-2</c:v>
                </c:pt>
                <c:pt idx="163">
                  <c:v>-1.4580700000806246E-2</c:v>
                </c:pt>
                <c:pt idx="164">
                  <c:v>-1.4580700000806246E-2</c:v>
                </c:pt>
                <c:pt idx="166">
                  <c:v>-1.1640699995041359E-2</c:v>
                </c:pt>
                <c:pt idx="167">
                  <c:v>-1.1090699998021591E-2</c:v>
                </c:pt>
                <c:pt idx="168">
                  <c:v>-1.0920699991402216E-2</c:v>
                </c:pt>
                <c:pt idx="169">
                  <c:v>-1.0660699997970369E-2</c:v>
                </c:pt>
                <c:pt idx="170">
                  <c:v>-1.0280699993018061E-2</c:v>
                </c:pt>
                <c:pt idx="172">
                  <c:v>-1.5517299994826317E-2</c:v>
                </c:pt>
                <c:pt idx="173">
                  <c:v>-1.5367299994977657E-2</c:v>
                </c:pt>
                <c:pt idx="174">
                  <c:v>-1.5317299992602784E-2</c:v>
                </c:pt>
                <c:pt idx="175">
                  <c:v>-1.4967299997806549E-2</c:v>
                </c:pt>
                <c:pt idx="176">
                  <c:v>-1.658280000265222E-2</c:v>
                </c:pt>
                <c:pt idx="177">
                  <c:v>-1.6122799999720883E-2</c:v>
                </c:pt>
                <c:pt idx="178">
                  <c:v>-1.599279999936698E-2</c:v>
                </c:pt>
                <c:pt idx="179">
                  <c:v>-1.5642799997294787E-2</c:v>
                </c:pt>
                <c:pt idx="180">
                  <c:v>-1.5684999998484273E-2</c:v>
                </c:pt>
                <c:pt idx="181">
                  <c:v>-1.4222400001017377E-2</c:v>
                </c:pt>
                <c:pt idx="182">
                  <c:v>-1.4062399997783359E-2</c:v>
                </c:pt>
                <c:pt idx="183">
                  <c:v>-1.3952399996924214E-2</c:v>
                </c:pt>
                <c:pt idx="184">
                  <c:v>-1.3382400000409689E-2</c:v>
                </c:pt>
                <c:pt idx="186">
                  <c:v>-1.2984399996639695E-2</c:v>
                </c:pt>
                <c:pt idx="187">
                  <c:v>-1.4361000001372304E-2</c:v>
                </c:pt>
                <c:pt idx="188">
                  <c:v>-1.4360999972268473E-2</c:v>
                </c:pt>
                <c:pt idx="189">
                  <c:v>-1.4360999972268473E-2</c:v>
                </c:pt>
                <c:pt idx="190">
                  <c:v>-1.4958200008550193E-2</c:v>
                </c:pt>
                <c:pt idx="191">
                  <c:v>-1.6810399996757042E-2</c:v>
                </c:pt>
                <c:pt idx="192">
                  <c:v>-1.2292500003241003E-2</c:v>
                </c:pt>
                <c:pt idx="193">
                  <c:v>-1.1923900194233283E-2</c:v>
                </c:pt>
                <c:pt idx="194">
                  <c:v>-1.1923900194233283E-2</c:v>
                </c:pt>
                <c:pt idx="195">
                  <c:v>-1.169389983988367E-2</c:v>
                </c:pt>
                <c:pt idx="196">
                  <c:v>-1.1373900197213516E-2</c:v>
                </c:pt>
                <c:pt idx="197">
                  <c:v>-1.6387500007112976E-2</c:v>
                </c:pt>
                <c:pt idx="198">
                  <c:v>-1.8666999996639788E-2</c:v>
                </c:pt>
                <c:pt idx="199">
                  <c:v>-1.9608400005381554E-2</c:v>
                </c:pt>
                <c:pt idx="200">
                  <c:v>-1.7657200005487539E-2</c:v>
                </c:pt>
                <c:pt idx="201">
                  <c:v>-1.2067400006344542E-2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72-410F-86CF-28A526E586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72-410F-86CF-28A526E586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plus>
            <c:minus>
              <c:numRef>
                <c:f>Active!$D$22:$D$169</c:f>
                <c:numCache>
                  <c:formatCode>General</c:formatCode>
                  <c:ptCount val="148"/>
                  <c:pt idx="35">
                    <c:v>0</c:v>
                  </c:pt>
                  <c:pt idx="36">
                    <c:v>0</c:v>
                  </c:pt>
                  <c:pt idx="71">
                    <c:v>1.5E-3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6.9999999999999999E-4</c:v>
                  </c:pt>
                  <c:pt idx="77">
                    <c:v>1.5E-3</c:v>
                  </c:pt>
                  <c:pt idx="85">
                    <c:v>3.0000000000000001E-3</c:v>
                  </c:pt>
                  <c:pt idx="87">
                    <c:v>7.0000000000000001E-3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5.0000000000000001E-3</c:v>
                  </c:pt>
                  <c:pt idx="93">
                    <c:v>1.5E-3</c:v>
                  </c:pt>
                  <c:pt idx="94">
                    <c:v>8.0000000000000004E-4</c:v>
                  </c:pt>
                  <c:pt idx="95">
                    <c:v>5.9999999999999995E-4</c:v>
                  </c:pt>
                  <c:pt idx="96">
                    <c:v>5.0000000000000001E-4</c:v>
                  </c:pt>
                  <c:pt idx="97">
                    <c:v>4.0000000000000002E-4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6.9999999999999999E-4</c:v>
                  </c:pt>
                  <c:pt idx="107">
                    <c:v>6.9999999999999999E-4</c:v>
                  </c:pt>
                  <c:pt idx="108">
                    <c:v>5.0000000000000001E-4</c:v>
                  </c:pt>
                  <c:pt idx="109">
                    <c:v>5.0000000000000001E-4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2E-3</c:v>
                  </c:pt>
                  <c:pt idx="113">
                    <c:v>5.0000000000000001E-3</c:v>
                  </c:pt>
                  <c:pt idx="114">
                    <c:v>5.0000000000000001E-4</c:v>
                  </c:pt>
                  <c:pt idx="115">
                    <c:v>2.0000000000000001E-4</c:v>
                  </c:pt>
                  <c:pt idx="116">
                    <c:v>5.0000000000000001E-3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6.0000000000000001E-3</c:v>
                  </c:pt>
                  <c:pt idx="122">
                    <c:v>6.0000000000000001E-3</c:v>
                  </c:pt>
                  <c:pt idx="123">
                    <c:v>4.0000000000000001E-3</c:v>
                  </c:pt>
                  <c:pt idx="124">
                    <c:v>7.0000000000000001E-3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4.0000000000000002E-4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1E-4</c:v>
                  </c:pt>
                  <c:pt idx="133">
                    <c:v>2.0000000000000001E-4</c:v>
                  </c:pt>
                  <c:pt idx="134">
                    <c:v>5.0000000000000002E-5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8.0000000000000002E-3</c:v>
                  </c:pt>
                  <c:pt idx="142">
                    <c:v>4.0000000000000002E-4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72-410F-86CF-28A526E586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72-410F-86CF-28A526E586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1">
                  <c:v>-1.9012217184816681E-4</c:v>
                </c:pt>
                <c:pt idx="2">
                  <c:v>-1.9477734366574358E-4</c:v>
                </c:pt>
                <c:pt idx="3">
                  <c:v>-1.9477734366574358E-4</c:v>
                </c:pt>
                <c:pt idx="4">
                  <c:v>-2.116523415044546E-4</c:v>
                </c:pt>
                <c:pt idx="5">
                  <c:v>-2.3958337240991175E-4</c:v>
                </c:pt>
                <c:pt idx="6">
                  <c:v>-2.4249285479589593E-4</c:v>
                </c:pt>
                <c:pt idx="7">
                  <c:v>-5.8464798338774167E-4</c:v>
                </c:pt>
                <c:pt idx="8">
                  <c:v>-5.9395832702289174E-4</c:v>
                </c:pt>
                <c:pt idx="9">
                  <c:v>-5.9861349884046851E-4</c:v>
                </c:pt>
                <c:pt idx="10">
                  <c:v>-8.0926002358578698E-4</c:v>
                </c:pt>
                <c:pt idx="11">
                  <c:v>-8.3602726153684907E-4</c:v>
                </c:pt>
                <c:pt idx="12">
                  <c:v>-8.4999277698957591E-4</c:v>
                </c:pt>
                <c:pt idx="13">
                  <c:v>-1.1700358394479329E-3</c:v>
                </c:pt>
                <c:pt idx="14">
                  <c:v>-1.1828375619462681E-3</c:v>
                </c:pt>
                <c:pt idx="15">
                  <c:v>-1.2875789278417298E-3</c:v>
                </c:pt>
                <c:pt idx="16">
                  <c:v>-1.4045401197583293E-3</c:v>
                </c:pt>
                <c:pt idx="17">
                  <c:v>-1.5744538910998588E-3</c:v>
                </c:pt>
                <c:pt idx="18">
                  <c:v>-1.6006392325737234E-3</c:v>
                </c:pt>
                <c:pt idx="19">
                  <c:v>-1.9596693590042801E-3</c:v>
                </c:pt>
                <c:pt idx="20">
                  <c:v>-2.2063934653358108E-3</c:v>
                </c:pt>
                <c:pt idx="21">
                  <c:v>-2.2325788068096788E-3</c:v>
                </c:pt>
                <c:pt idx="22">
                  <c:v>-2.6055744486929624E-3</c:v>
                </c:pt>
                <c:pt idx="23">
                  <c:v>-2.6102296205105392E-3</c:v>
                </c:pt>
                <c:pt idx="24">
                  <c:v>-2.6271046183492502E-3</c:v>
                </c:pt>
                <c:pt idx="25">
                  <c:v>-2.6317597901668269E-3</c:v>
                </c:pt>
                <c:pt idx="26">
                  <c:v>-2.8121476980979016E-3</c:v>
                </c:pt>
                <c:pt idx="27">
                  <c:v>-2.8290226959366161E-3</c:v>
                </c:pt>
                <c:pt idx="28">
                  <c:v>-2.8505528655929039E-3</c:v>
                </c:pt>
                <c:pt idx="29">
                  <c:v>-2.8953588943370755E-3</c:v>
                </c:pt>
                <c:pt idx="30">
                  <c:v>-2.9355097512636669E-3</c:v>
                </c:pt>
                <c:pt idx="31">
                  <c:v>-2.9494752667163972E-3</c:v>
                </c:pt>
                <c:pt idx="32">
                  <c:v>-2.9541304385339705E-3</c:v>
                </c:pt>
                <c:pt idx="33">
                  <c:v>-3.1001864543104222E-3</c:v>
                </c:pt>
                <c:pt idx="34">
                  <c:v>-3.114151969763149E-3</c:v>
                </c:pt>
                <c:pt idx="35">
                  <c:v>-3.182233857595201E-3</c:v>
                </c:pt>
                <c:pt idx="36">
                  <c:v>-3.1929989424233449E-3</c:v>
                </c:pt>
                <c:pt idx="37">
                  <c:v>-3.1967812695251254E-3</c:v>
                </c:pt>
                <c:pt idx="38">
                  <c:v>-3.215401956795429E-3</c:v>
                </c:pt>
                <c:pt idx="39">
                  <c:v>-3.2171476462270216E-3</c:v>
                </c:pt>
                <c:pt idx="40">
                  <c:v>-3.2171476462270216E-3</c:v>
                </c:pt>
                <c:pt idx="41">
                  <c:v>-3.2282036792937643E-3</c:v>
                </c:pt>
                <c:pt idx="42">
                  <c:v>-3.2293674722481593E-3</c:v>
                </c:pt>
                <c:pt idx="43">
                  <c:v>-3.2346045405429302E-3</c:v>
                </c:pt>
                <c:pt idx="44">
                  <c:v>-3.2572985031536165E-3</c:v>
                </c:pt>
                <c:pt idx="45">
                  <c:v>-3.2593351408238044E-3</c:v>
                </c:pt>
                <c:pt idx="46">
                  <c:v>-3.2898847058766469E-3</c:v>
                </c:pt>
                <c:pt idx="47">
                  <c:v>-3.3346907346208186E-3</c:v>
                </c:pt>
                <c:pt idx="48">
                  <c:v>-3.3346907346208186E-3</c:v>
                </c:pt>
                <c:pt idx="49">
                  <c:v>-3.5674493254996224E-3</c:v>
                </c:pt>
                <c:pt idx="50">
                  <c:v>-3.612255354243794E-3</c:v>
                </c:pt>
                <c:pt idx="51">
                  <c:v>-3.6169105260613673E-3</c:v>
                </c:pt>
                <c:pt idx="52">
                  <c:v>-3.6169105260613673E-3</c:v>
                </c:pt>
                <c:pt idx="53">
                  <c:v>-3.6215656978789441E-3</c:v>
                </c:pt>
                <c:pt idx="54">
                  <c:v>-3.6692812090090999E-3</c:v>
                </c:pt>
                <c:pt idx="55">
                  <c:v>-3.8880742844351768E-3</c:v>
                </c:pt>
                <c:pt idx="56">
                  <c:v>-4.5013931714008252E-3</c:v>
                </c:pt>
                <c:pt idx="57">
                  <c:v>-4.5013931714008252E-3</c:v>
                </c:pt>
                <c:pt idx="58">
                  <c:v>-4.5863500570715917E-3</c:v>
                </c:pt>
                <c:pt idx="59">
                  <c:v>-4.591005228889165E-3</c:v>
                </c:pt>
                <c:pt idx="60">
                  <c:v>-4.6032250549103027E-3</c:v>
                </c:pt>
                <c:pt idx="61">
                  <c:v>-4.6404664294509134E-3</c:v>
                </c:pt>
                <c:pt idx="62">
                  <c:v>-4.6451216012684902E-3</c:v>
                </c:pt>
                <c:pt idx="63">
                  <c:v>-4.8807896745332782E-3</c:v>
                </c:pt>
                <c:pt idx="64">
                  <c:v>-4.937815529298584E-3</c:v>
                </c:pt>
                <c:pt idx="65">
                  <c:v>-4.945380183502145E-3</c:v>
                </c:pt>
                <c:pt idx="66">
                  <c:v>-4.9686560425900288E-3</c:v>
                </c:pt>
                <c:pt idx="67">
                  <c:v>-4.9733112144076021E-3</c:v>
                </c:pt>
                <c:pt idx="68">
                  <c:v>-4.9733112144076021E-3</c:v>
                </c:pt>
                <c:pt idx="69">
                  <c:v>-5.2136344594899704E-3</c:v>
                </c:pt>
                <c:pt idx="70">
                  <c:v>-5.2491301445989885E-3</c:v>
                </c:pt>
                <c:pt idx="71">
                  <c:v>-5.2910266909571724E-3</c:v>
                </c:pt>
                <c:pt idx="72">
                  <c:v>-5.296554707490542E-3</c:v>
                </c:pt>
                <c:pt idx="73">
                  <c:v>-5.296554707490542E-3</c:v>
                </c:pt>
                <c:pt idx="74">
                  <c:v>-5.2985913451607334E-3</c:v>
                </c:pt>
                <c:pt idx="75">
                  <c:v>-5.2985913451607334E-3</c:v>
                </c:pt>
                <c:pt idx="76">
                  <c:v>-5.2985913451607334E-3</c:v>
                </c:pt>
                <c:pt idx="77">
                  <c:v>-5.3003370345923225E-3</c:v>
                </c:pt>
                <c:pt idx="78">
                  <c:v>-5.3003370345923225E-3</c:v>
                </c:pt>
                <c:pt idx="79">
                  <c:v>-5.3125568606134602E-3</c:v>
                </c:pt>
                <c:pt idx="80">
                  <c:v>-5.3294318584521747E-3</c:v>
                </c:pt>
                <c:pt idx="81">
                  <c:v>-5.3294318584521747E-3</c:v>
                </c:pt>
                <c:pt idx="82">
                  <c:v>-5.3387422020873283E-3</c:v>
                </c:pt>
                <c:pt idx="83">
                  <c:v>-5.3509620281084625E-3</c:v>
                </c:pt>
                <c:pt idx="84">
                  <c:v>-5.3509620281084625E-3</c:v>
                </c:pt>
                <c:pt idx="85">
                  <c:v>-5.5744102753521162E-3</c:v>
                </c:pt>
                <c:pt idx="86">
                  <c:v>-5.5976861344399966E-3</c:v>
                </c:pt>
                <c:pt idx="87">
                  <c:v>-5.6884619848827315E-3</c:v>
                </c:pt>
                <c:pt idx="88">
                  <c:v>-5.958461950302146E-3</c:v>
                </c:pt>
                <c:pt idx="89">
                  <c:v>-5.9893024635935873E-3</c:v>
                </c:pt>
                <c:pt idx="90">
                  <c:v>-6.2866515634412579E-3</c:v>
                </c:pt>
                <c:pt idx="91">
                  <c:v>-6.3174920767326993E-3</c:v>
                </c:pt>
                <c:pt idx="92">
                  <c:v>-6.3698627596804318E-3</c:v>
                </c:pt>
                <c:pt idx="93">
                  <c:v>-6.4007032729718732E-3</c:v>
                </c:pt>
                <c:pt idx="94">
                  <c:v>-6.6517916028823853E-3</c:v>
                </c:pt>
                <c:pt idx="95">
                  <c:v>-6.6529553958367769E-3</c:v>
                </c:pt>
                <c:pt idx="96">
                  <c:v>-6.6529553958367769E-3</c:v>
                </c:pt>
                <c:pt idx="97">
                  <c:v>-6.6538282405525732E-3</c:v>
                </c:pt>
                <c:pt idx="98">
                  <c:v>-6.6538282405525732E-3</c:v>
                </c:pt>
                <c:pt idx="99">
                  <c:v>-6.7568239170164458E-3</c:v>
                </c:pt>
                <c:pt idx="100">
                  <c:v>-6.9587419946038082E-3</c:v>
                </c:pt>
                <c:pt idx="101">
                  <c:v>-6.9587419946038082E-3</c:v>
                </c:pt>
                <c:pt idx="102">
                  <c:v>-6.9648519076143754E-3</c:v>
                </c:pt>
                <c:pt idx="103">
                  <c:v>-6.9648519076143754E-3</c:v>
                </c:pt>
                <c:pt idx="104">
                  <c:v>-6.9648519076143754E-3</c:v>
                </c:pt>
                <c:pt idx="105">
                  <c:v>-6.9657247523301716E-3</c:v>
                </c:pt>
                <c:pt idx="106">
                  <c:v>-6.9657247523301716E-3</c:v>
                </c:pt>
                <c:pt idx="107">
                  <c:v>-6.9674704417617642E-3</c:v>
                </c:pt>
                <c:pt idx="108">
                  <c:v>-6.9674704417617642E-3</c:v>
                </c:pt>
                <c:pt idx="109">
                  <c:v>-6.9703799241477484E-3</c:v>
                </c:pt>
                <c:pt idx="110">
                  <c:v>-6.9703799241477484E-3</c:v>
                </c:pt>
                <c:pt idx="111">
                  <c:v>-7.0419531908429787E-3</c:v>
                </c:pt>
                <c:pt idx="112">
                  <c:v>-7.0634833604992699E-3</c:v>
                </c:pt>
                <c:pt idx="113">
                  <c:v>-7.0727937041344235E-3</c:v>
                </c:pt>
                <c:pt idx="114">
                  <c:v>-7.2886772971745128E-3</c:v>
                </c:pt>
                <c:pt idx="115">
                  <c:v>-7.3526859096661856E-3</c:v>
                </c:pt>
                <c:pt idx="116">
                  <c:v>-7.3526859096661856E-3</c:v>
                </c:pt>
                <c:pt idx="117">
                  <c:v>-7.4289143481789926E-3</c:v>
                </c:pt>
                <c:pt idx="118">
                  <c:v>-7.7000781065528021E-3</c:v>
                </c:pt>
                <c:pt idx="119">
                  <c:v>-7.7047332783703754E-3</c:v>
                </c:pt>
                <c:pt idx="120">
                  <c:v>-7.706478967801968E-3</c:v>
                </c:pt>
                <c:pt idx="121">
                  <c:v>-7.9729875543582008E-3</c:v>
                </c:pt>
                <c:pt idx="122">
                  <c:v>-8.0084832394672154E-3</c:v>
                </c:pt>
                <c:pt idx="123">
                  <c:v>-8.0486340963938103E-3</c:v>
                </c:pt>
                <c:pt idx="124">
                  <c:v>-8.0561987505973712E-3</c:v>
                </c:pt>
                <c:pt idx="125">
                  <c:v>-8.0748194378676749E-3</c:v>
                </c:pt>
                <c:pt idx="126">
                  <c:v>-8.7684400386865129E-3</c:v>
                </c:pt>
                <c:pt idx="127">
                  <c:v>-9.3800132362205722E-3</c:v>
                </c:pt>
                <c:pt idx="128">
                  <c:v>-9.44518564166664E-3</c:v>
                </c:pt>
                <c:pt idx="129">
                  <c:v>-9.4667158113229278E-3</c:v>
                </c:pt>
                <c:pt idx="130">
                  <c:v>-9.6802718184542304E-3</c:v>
                </c:pt>
                <c:pt idx="131">
                  <c:v>-9.7128580211772644E-3</c:v>
                </c:pt>
                <c:pt idx="132">
                  <c:v>-9.7454442239002983E-3</c:v>
                </c:pt>
                <c:pt idx="133">
                  <c:v>-9.7547545675354484E-3</c:v>
                </c:pt>
                <c:pt idx="134">
                  <c:v>-9.765810600602191E-3</c:v>
                </c:pt>
                <c:pt idx="135">
                  <c:v>-1.0011952810456528E-2</c:v>
                </c:pt>
                <c:pt idx="136">
                  <c:v>-1.0063159700449865E-2</c:v>
                </c:pt>
                <c:pt idx="137">
                  <c:v>-1.006985150993763E-2</c:v>
                </c:pt>
                <c:pt idx="138">
                  <c:v>-1.0401823450178526E-2</c:v>
                </c:pt>
                <c:pt idx="139">
                  <c:v>-1.0404151036087316E-2</c:v>
                </c:pt>
                <c:pt idx="140">
                  <c:v>-1.0404151036087316E-2</c:v>
                </c:pt>
                <c:pt idx="141">
                  <c:v>-1.0416370862108454E-2</c:v>
                </c:pt>
                <c:pt idx="142">
                  <c:v>-1.0437901031764741E-2</c:v>
                </c:pt>
                <c:pt idx="143">
                  <c:v>-1.0485616542894897E-2</c:v>
                </c:pt>
                <c:pt idx="144">
                  <c:v>-1.0782965642742568E-2</c:v>
                </c:pt>
                <c:pt idx="145">
                  <c:v>-1.0789366503991737E-2</c:v>
                </c:pt>
                <c:pt idx="146">
                  <c:v>-1.1000303976975654E-2</c:v>
                </c:pt>
                <c:pt idx="147">
                  <c:v>-1.1162362145875021E-2</c:v>
                </c:pt>
                <c:pt idx="148">
                  <c:v>-1.1461456935154284E-2</c:v>
                </c:pt>
                <c:pt idx="149">
                  <c:v>-1.1462620728108679E-2</c:v>
                </c:pt>
                <c:pt idx="150">
                  <c:v>-1.147018538231224E-2</c:v>
                </c:pt>
                <c:pt idx="151">
                  <c:v>-1.1477459088277202E-2</c:v>
                </c:pt>
                <c:pt idx="152">
                  <c:v>-1.1479204777708795E-2</c:v>
                </c:pt>
                <c:pt idx="153">
                  <c:v>-1.1739603451254457E-2</c:v>
                </c:pt>
                <c:pt idx="154">
                  <c:v>-1.1822232751016433E-2</c:v>
                </c:pt>
                <c:pt idx="155">
                  <c:v>-1.1830961198174389E-2</c:v>
                </c:pt>
                <c:pt idx="156">
                  <c:v>-1.1839107748855144E-2</c:v>
                </c:pt>
                <c:pt idx="157">
                  <c:v>-1.2163805983131078E-2</c:v>
                </c:pt>
                <c:pt idx="158">
                  <c:v>-1.237212492196761E-2</c:v>
                </c:pt>
                <c:pt idx="159">
                  <c:v>-1.237212492196761E-2</c:v>
                </c:pt>
                <c:pt idx="160">
                  <c:v>-1.237212492196761E-2</c:v>
                </c:pt>
                <c:pt idx="161">
                  <c:v>-1.237212492196761E-2</c:v>
                </c:pt>
                <c:pt idx="162">
                  <c:v>-1.2484430942066633E-2</c:v>
                </c:pt>
                <c:pt idx="163">
                  <c:v>-1.2705260655162897E-2</c:v>
                </c:pt>
                <c:pt idx="164">
                  <c:v>-1.2705260655162897E-2</c:v>
                </c:pt>
                <c:pt idx="165">
                  <c:v>-1.2821639950602299E-2</c:v>
                </c:pt>
                <c:pt idx="166">
                  <c:v>-1.3083493365340955E-2</c:v>
                </c:pt>
                <c:pt idx="167">
                  <c:v>-1.3083493365340955E-2</c:v>
                </c:pt>
                <c:pt idx="168">
                  <c:v>-1.3083493365340955E-2</c:v>
                </c:pt>
                <c:pt idx="169">
                  <c:v>-1.3083493365340955E-2</c:v>
                </c:pt>
                <c:pt idx="170">
                  <c:v>-1.3083493365340955E-2</c:v>
                </c:pt>
                <c:pt idx="171">
                  <c:v>-1.3190853265383806E-2</c:v>
                </c:pt>
                <c:pt idx="172">
                  <c:v>-1.3390152808823779E-2</c:v>
                </c:pt>
                <c:pt idx="173">
                  <c:v>-1.3390152808823779E-2</c:v>
                </c:pt>
                <c:pt idx="174">
                  <c:v>-1.3390152808823779E-2</c:v>
                </c:pt>
                <c:pt idx="175">
                  <c:v>-1.3390152808823779E-2</c:v>
                </c:pt>
                <c:pt idx="176">
                  <c:v>-1.344688771535049E-2</c:v>
                </c:pt>
                <c:pt idx="177">
                  <c:v>-1.344688771535049E-2</c:v>
                </c:pt>
                <c:pt idx="178">
                  <c:v>-1.344688771535049E-2</c:v>
                </c:pt>
                <c:pt idx="179">
                  <c:v>-1.344688771535049E-2</c:v>
                </c:pt>
                <c:pt idx="180">
                  <c:v>-1.3568504079084666E-2</c:v>
                </c:pt>
                <c:pt idx="181">
                  <c:v>-1.3861198007114764E-2</c:v>
                </c:pt>
                <c:pt idx="182">
                  <c:v>-1.3861198007114764E-2</c:v>
                </c:pt>
                <c:pt idx="183">
                  <c:v>-1.3861198007114764E-2</c:v>
                </c:pt>
                <c:pt idx="184">
                  <c:v>-1.3861198007114764E-2</c:v>
                </c:pt>
                <c:pt idx="185">
                  <c:v>-1.3867598868363929E-2</c:v>
                </c:pt>
                <c:pt idx="186">
                  <c:v>-1.3884473866202644E-2</c:v>
                </c:pt>
                <c:pt idx="187">
                  <c:v>-1.4132943661965767E-2</c:v>
                </c:pt>
                <c:pt idx="188">
                  <c:v>-1.4132943661965767E-2</c:v>
                </c:pt>
                <c:pt idx="189">
                  <c:v>-1.4132943661965767E-2</c:v>
                </c:pt>
                <c:pt idx="190">
                  <c:v>-1.4152728142190466E-2</c:v>
                </c:pt>
                <c:pt idx="191">
                  <c:v>-1.4448913449083745E-2</c:v>
                </c:pt>
                <c:pt idx="192">
                  <c:v>-1.4783212975233427E-2</c:v>
                </c:pt>
                <c:pt idx="193">
                  <c:v>-1.4802415558980929E-2</c:v>
                </c:pt>
                <c:pt idx="194">
                  <c:v>-1.4802415558980929E-2</c:v>
                </c:pt>
                <c:pt idx="195">
                  <c:v>-1.4802415558980929E-2</c:v>
                </c:pt>
                <c:pt idx="196">
                  <c:v>-1.4802415558980929E-2</c:v>
                </c:pt>
                <c:pt idx="197">
                  <c:v>-1.5816079222258125E-2</c:v>
                </c:pt>
                <c:pt idx="198">
                  <c:v>-1.5919365846960597E-2</c:v>
                </c:pt>
                <c:pt idx="199">
                  <c:v>-1.6084042550007352E-2</c:v>
                </c:pt>
                <c:pt idx="200">
                  <c:v>-1.6279559766345542E-2</c:v>
                </c:pt>
                <c:pt idx="201">
                  <c:v>-1.6581564038010796E-2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72-410F-86CF-28A526E5860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Active!$P$21:$P$975</c:f>
              <c:numCache>
                <c:formatCode>General</c:formatCode>
                <c:ptCount val="955"/>
                <c:pt idx="116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5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72-410F-86CF-28A526E5860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27084</c:v>
                </c:pt>
                <c:pt idx="2">
                  <c:v>27092</c:v>
                </c:pt>
                <c:pt idx="3">
                  <c:v>27092</c:v>
                </c:pt>
                <c:pt idx="4">
                  <c:v>27121</c:v>
                </c:pt>
                <c:pt idx="5">
                  <c:v>27169</c:v>
                </c:pt>
                <c:pt idx="6">
                  <c:v>27174</c:v>
                </c:pt>
                <c:pt idx="7">
                  <c:v>27762</c:v>
                </c:pt>
                <c:pt idx="8">
                  <c:v>27778</c:v>
                </c:pt>
                <c:pt idx="9">
                  <c:v>27786</c:v>
                </c:pt>
                <c:pt idx="10">
                  <c:v>28148</c:v>
                </c:pt>
                <c:pt idx="11">
                  <c:v>28194</c:v>
                </c:pt>
                <c:pt idx="12">
                  <c:v>28218</c:v>
                </c:pt>
                <c:pt idx="13">
                  <c:v>28768</c:v>
                </c:pt>
                <c:pt idx="14">
                  <c:v>28790</c:v>
                </c:pt>
                <c:pt idx="15">
                  <c:v>28970</c:v>
                </c:pt>
                <c:pt idx="16">
                  <c:v>29171</c:v>
                </c:pt>
                <c:pt idx="17">
                  <c:v>29463</c:v>
                </c:pt>
                <c:pt idx="18">
                  <c:v>29508</c:v>
                </c:pt>
                <c:pt idx="19">
                  <c:v>30125</c:v>
                </c:pt>
                <c:pt idx="20">
                  <c:v>30549</c:v>
                </c:pt>
                <c:pt idx="21">
                  <c:v>30594</c:v>
                </c:pt>
                <c:pt idx="22">
                  <c:v>31235</c:v>
                </c:pt>
                <c:pt idx="23">
                  <c:v>31243</c:v>
                </c:pt>
                <c:pt idx="24">
                  <c:v>31272</c:v>
                </c:pt>
                <c:pt idx="25">
                  <c:v>31280</c:v>
                </c:pt>
                <c:pt idx="26">
                  <c:v>31590</c:v>
                </c:pt>
                <c:pt idx="27">
                  <c:v>31619</c:v>
                </c:pt>
                <c:pt idx="28">
                  <c:v>31656</c:v>
                </c:pt>
                <c:pt idx="29">
                  <c:v>31733</c:v>
                </c:pt>
                <c:pt idx="30">
                  <c:v>31802</c:v>
                </c:pt>
                <c:pt idx="31">
                  <c:v>31826</c:v>
                </c:pt>
                <c:pt idx="32">
                  <c:v>31834</c:v>
                </c:pt>
                <c:pt idx="33">
                  <c:v>32085</c:v>
                </c:pt>
                <c:pt idx="34">
                  <c:v>32109</c:v>
                </c:pt>
                <c:pt idx="35">
                  <c:v>32226</c:v>
                </c:pt>
                <c:pt idx="36">
                  <c:v>32244.5</c:v>
                </c:pt>
                <c:pt idx="37">
                  <c:v>32251</c:v>
                </c:pt>
                <c:pt idx="38">
                  <c:v>32283</c:v>
                </c:pt>
                <c:pt idx="39">
                  <c:v>32286</c:v>
                </c:pt>
                <c:pt idx="40">
                  <c:v>32286</c:v>
                </c:pt>
                <c:pt idx="41">
                  <c:v>32305</c:v>
                </c:pt>
                <c:pt idx="42">
                  <c:v>32307</c:v>
                </c:pt>
                <c:pt idx="43">
                  <c:v>32316</c:v>
                </c:pt>
                <c:pt idx="44">
                  <c:v>32355</c:v>
                </c:pt>
                <c:pt idx="45">
                  <c:v>32358.5</c:v>
                </c:pt>
                <c:pt idx="46">
                  <c:v>32411</c:v>
                </c:pt>
                <c:pt idx="47">
                  <c:v>32488</c:v>
                </c:pt>
                <c:pt idx="48">
                  <c:v>32488</c:v>
                </c:pt>
                <c:pt idx="49">
                  <c:v>32888</c:v>
                </c:pt>
                <c:pt idx="50">
                  <c:v>32965</c:v>
                </c:pt>
                <c:pt idx="51">
                  <c:v>32973</c:v>
                </c:pt>
                <c:pt idx="52">
                  <c:v>32973</c:v>
                </c:pt>
                <c:pt idx="53">
                  <c:v>32981</c:v>
                </c:pt>
                <c:pt idx="54">
                  <c:v>33063</c:v>
                </c:pt>
                <c:pt idx="55">
                  <c:v>33439</c:v>
                </c:pt>
                <c:pt idx="56">
                  <c:v>34493</c:v>
                </c:pt>
                <c:pt idx="57">
                  <c:v>34493</c:v>
                </c:pt>
                <c:pt idx="58">
                  <c:v>34639</c:v>
                </c:pt>
                <c:pt idx="59">
                  <c:v>34647</c:v>
                </c:pt>
                <c:pt idx="60">
                  <c:v>34668</c:v>
                </c:pt>
                <c:pt idx="61">
                  <c:v>34732</c:v>
                </c:pt>
                <c:pt idx="62">
                  <c:v>34740</c:v>
                </c:pt>
                <c:pt idx="63">
                  <c:v>35145</c:v>
                </c:pt>
                <c:pt idx="64">
                  <c:v>35243</c:v>
                </c:pt>
                <c:pt idx="65">
                  <c:v>35256</c:v>
                </c:pt>
                <c:pt idx="66">
                  <c:v>35296</c:v>
                </c:pt>
                <c:pt idx="67">
                  <c:v>35304</c:v>
                </c:pt>
                <c:pt idx="68">
                  <c:v>35304</c:v>
                </c:pt>
                <c:pt idx="69">
                  <c:v>35717</c:v>
                </c:pt>
                <c:pt idx="70">
                  <c:v>35778</c:v>
                </c:pt>
                <c:pt idx="71">
                  <c:v>35850</c:v>
                </c:pt>
                <c:pt idx="72">
                  <c:v>35859.5</c:v>
                </c:pt>
                <c:pt idx="73">
                  <c:v>35859.5</c:v>
                </c:pt>
                <c:pt idx="74">
                  <c:v>35863</c:v>
                </c:pt>
                <c:pt idx="75">
                  <c:v>35863</c:v>
                </c:pt>
                <c:pt idx="76">
                  <c:v>35863</c:v>
                </c:pt>
                <c:pt idx="77">
                  <c:v>35866</c:v>
                </c:pt>
                <c:pt idx="78">
                  <c:v>35866</c:v>
                </c:pt>
                <c:pt idx="79">
                  <c:v>35887</c:v>
                </c:pt>
                <c:pt idx="80">
                  <c:v>35916</c:v>
                </c:pt>
                <c:pt idx="81">
                  <c:v>35916</c:v>
                </c:pt>
                <c:pt idx="82">
                  <c:v>35932</c:v>
                </c:pt>
                <c:pt idx="83">
                  <c:v>35953</c:v>
                </c:pt>
                <c:pt idx="84">
                  <c:v>35953</c:v>
                </c:pt>
                <c:pt idx="85">
                  <c:v>36337</c:v>
                </c:pt>
                <c:pt idx="86">
                  <c:v>36377</c:v>
                </c:pt>
                <c:pt idx="87">
                  <c:v>36533</c:v>
                </c:pt>
                <c:pt idx="88">
                  <c:v>36997</c:v>
                </c:pt>
                <c:pt idx="89">
                  <c:v>37050</c:v>
                </c:pt>
                <c:pt idx="90">
                  <c:v>37561</c:v>
                </c:pt>
                <c:pt idx="91">
                  <c:v>37614</c:v>
                </c:pt>
                <c:pt idx="92">
                  <c:v>37704</c:v>
                </c:pt>
                <c:pt idx="93">
                  <c:v>37757</c:v>
                </c:pt>
                <c:pt idx="94">
                  <c:v>38188.5</c:v>
                </c:pt>
                <c:pt idx="95">
                  <c:v>38190.5</c:v>
                </c:pt>
                <c:pt idx="96">
                  <c:v>38190.5</c:v>
                </c:pt>
                <c:pt idx="97">
                  <c:v>38192</c:v>
                </c:pt>
                <c:pt idx="98">
                  <c:v>38192</c:v>
                </c:pt>
                <c:pt idx="99">
                  <c:v>38369</c:v>
                </c:pt>
                <c:pt idx="100">
                  <c:v>38716</c:v>
                </c:pt>
                <c:pt idx="101">
                  <c:v>38716</c:v>
                </c:pt>
                <c:pt idx="102">
                  <c:v>38726.5</c:v>
                </c:pt>
                <c:pt idx="103">
                  <c:v>38726.5</c:v>
                </c:pt>
                <c:pt idx="104">
                  <c:v>38726.5</c:v>
                </c:pt>
                <c:pt idx="105">
                  <c:v>38728</c:v>
                </c:pt>
                <c:pt idx="106">
                  <c:v>38728</c:v>
                </c:pt>
                <c:pt idx="107">
                  <c:v>38731</c:v>
                </c:pt>
                <c:pt idx="108">
                  <c:v>38731</c:v>
                </c:pt>
                <c:pt idx="109">
                  <c:v>38736</c:v>
                </c:pt>
                <c:pt idx="110">
                  <c:v>38736</c:v>
                </c:pt>
                <c:pt idx="111">
                  <c:v>38859</c:v>
                </c:pt>
                <c:pt idx="112">
                  <c:v>38896</c:v>
                </c:pt>
                <c:pt idx="113">
                  <c:v>38912</c:v>
                </c:pt>
                <c:pt idx="114">
                  <c:v>39283</c:v>
                </c:pt>
                <c:pt idx="115">
                  <c:v>39393</c:v>
                </c:pt>
                <c:pt idx="116">
                  <c:v>39393</c:v>
                </c:pt>
                <c:pt idx="117">
                  <c:v>39524</c:v>
                </c:pt>
                <c:pt idx="118">
                  <c:v>39990</c:v>
                </c:pt>
                <c:pt idx="119">
                  <c:v>39998</c:v>
                </c:pt>
                <c:pt idx="120">
                  <c:v>40001</c:v>
                </c:pt>
                <c:pt idx="121">
                  <c:v>40459</c:v>
                </c:pt>
                <c:pt idx="122">
                  <c:v>40520</c:v>
                </c:pt>
                <c:pt idx="123">
                  <c:v>40589</c:v>
                </c:pt>
                <c:pt idx="124">
                  <c:v>40602</c:v>
                </c:pt>
                <c:pt idx="125">
                  <c:v>40634</c:v>
                </c:pt>
                <c:pt idx="126">
                  <c:v>41826</c:v>
                </c:pt>
                <c:pt idx="127">
                  <c:v>42877</c:v>
                </c:pt>
                <c:pt idx="128">
                  <c:v>42989</c:v>
                </c:pt>
                <c:pt idx="129">
                  <c:v>43026</c:v>
                </c:pt>
                <c:pt idx="130">
                  <c:v>43393</c:v>
                </c:pt>
                <c:pt idx="131">
                  <c:v>43449</c:v>
                </c:pt>
                <c:pt idx="132">
                  <c:v>43505</c:v>
                </c:pt>
                <c:pt idx="133">
                  <c:v>43521</c:v>
                </c:pt>
                <c:pt idx="134">
                  <c:v>43540</c:v>
                </c:pt>
                <c:pt idx="135">
                  <c:v>43963</c:v>
                </c:pt>
                <c:pt idx="136">
                  <c:v>44051</c:v>
                </c:pt>
                <c:pt idx="137">
                  <c:v>44062.5</c:v>
                </c:pt>
                <c:pt idx="138">
                  <c:v>44633</c:v>
                </c:pt>
                <c:pt idx="139">
                  <c:v>44637</c:v>
                </c:pt>
                <c:pt idx="140">
                  <c:v>44637</c:v>
                </c:pt>
                <c:pt idx="141">
                  <c:v>44658</c:v>
                </c:pt>
                <c:pt idx="142">
                  <c:v>44695</c:v>
                </c:pt>
                <c:pt idx="143">
                  <c:v>44777</c:v>
                </c:pt>
                <c:pt idx="144">
                  <c:v>45288</c:v>
                </c:pt>
                <c:pt idx="145">
                  <c:v>45299</c:v>
                </c:pt>
                <c:pt idx="146">
                  <c:v>45661.5</c:v>
                </c:pt>
                <c:pt idx="147">
                  <c:v>45940</c:v>
                </c:pt>
                <c:pt idx="148">
                  <c:v>46454</c:v>
                </c:pt>
                <c:pt idx="149">
                  <c:v>46456</c:v>
                </c:pt>
                <c:pt idx="150">
                  <c:v>46469</c:v>
                </c:pt>
                <c:pt idx="151">
                  <c:v>46481.5</c:v>
                </c:pt>
                <c:pt idx="152">
                  <c:v>46484.5</c:v>
                </c:pt>
                <c:pt idx="153">
                  <c:v>46932</c:v>
                </c:pt>
                <c:pt idx="154">
                  <c:v>47074</c:v>
                </c:pt>
                <c:pt idx="155">
                  <c:v>47089</c:v>
                </c:pt>
                <c:pt idx="156">
                  <c:v>47103</c:v>
                </c:pt>
                <c:pt idx="157">
                  <c:v>47661</c:v>
                </c:pt>
                <c:pt idx="158">
                  <c:v>48019</c:v>
                </c:pt>
                <c:pt idx="159">
                  <c:v>48019</c:v>
                </c:pt>
                <c:pt idx="160">
                  <c:v>48019</c:v>
                </c:pt>
                <c:pt idx="161">
                  <c:v>48019</c:v>
                </c:pt>
                <c:pt idx="162">
                  <c:v>48212</c:v>
                </c:pt>
                <c:pt idx="163">
                  <c:v>48591.5</c:v>
                </c:pt>
                <c:pt idx="164">
                  <c:v>48591.5</c:v>
                </c:pt>
                <c:pt idx="165">
                  <c:v>48791.5</c:v>
                </c:pt>
                <c:pt idx="166">
                  <c:v>49241.5</c:v>
                </c:pt>
                <c:pt idx="167">
                  <c:v>49241.5</c:v>
                </c:pt>
                <c:pt idx="168">
                  <c:v>49241.5</c:v>
                </c:pt>
                <c:pt idx="169">
                  <c:v>49241.5</c:v>
                </c:pt>
                <c:pt idx="170">
                  <c:v>49241.5</c:v>
                </c:pt>
                <c:pt idx="171">
                  <c:v>49426</c:v>
                </c:pt>
                <c:pt idx="172">
                  <c:v>49768.5</c:v>
                </c:pt>
                <c:pt idx="173">
                  <c:v>49768.5</c:v>
                </c:pt>
                <c:pt idx="174">
                  <c:v>49768.5</c:v>
                </c:pt>
                <c:pt idx="175">
                  <c:v>49768.5</c:v>
                </c:pt>
                <c:pt idx="176">
                  <c:v>49866</c:v>
                </c:pt>
                <c:pt idx="177">
                  <c:v>49866</c:v>
                </c:pt>
                <c:pt idx="178">
                  <c:v>49866</c:v>
                </c:pt>
                <c:pt idx="179">
                  <c:v>49866</c:v>
                </c:pt>
                <c:pt idx="180">
                  <c:v>50075</c:v>
                </c:pt>
                <c:pt idx="181">
                  <c:v>50578</c:v>
                </c:pt>
                <c:pt idx="182">
                  <c:v>50578</c:v>
                </c:pt>
                <c:pt idx="183">
                  <c:v>50578</c:v>
                </c:pt>
                <c:pt idx="184">
                  <c:v>50578</c:v>
                </c:pt>
                <c:pt idx="185">
                  <c:v>50589</c:v>
                </c:pt>
                <c:pt idx="186">
                  <c:v>50618</c:v>
                </c:pt>
                <c:pt idx="187">
                  <c:v>51045</c:v>
                </c:pt>
                <c:pt idx="188">
                  <c:v>51045</c:v>
                </c:pt>
                <c:pt idx="189">
                  <c:v>51045</c:v>
                </c:pt>
                <c:pt idx="190">
                  <c:v>51079</c:v>
                </c:pt>
                <c:pt idx="191">
                  <c:v>51588</c:v>
                </c:pt>
                <c:pt idx="192">
                  <c:v>52162.5</c:v>
                </c:pt>
                <c:pt idx="193">
                  <c:v>52195.5</c:v>
                </c:pt>
                <c:pt idx="194">
                  <c:v>52195.5</c:v>
                </c:pt>
                <c:pt idx="195">
                  <c:v>52195.5</c:v>
                </c:pt>
                <c:pt idx="196">
                  <c:v>52195.5</c:v>
                </c:pt>
                <c:pt idx="197">
                  <c:v>53937.5</c:v>
                </c:pt>
                <c:pt idx="198">
                  <c:v>54115</c:v>
                </c:pt>
                <c:pt idx="199">
                  <c:v>54398</c:v>
                </c:pt>
                <c:pt idx="200">
                  <c:v>54734</c:v>
                </c:pt>
                <c:pt idx="201">
                  <c:v>55253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52">
                  <c:v>0.1461399000036181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F72-410F-86CF-28A526E5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854800"/>
        <c:axId val="1"/>
      </c:scatterChart>
      <c:valAx>
        <c:axId val="79185480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9208498519272"/>
              <c:y val="0.87164179104477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19804741980473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85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157601115760111E-2"/>
          <c:y val="0.92238805970149251"/>
          <c:w val="0.94142391196916286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0</xdr:row>
      <xdr:rowOff>9525</xdr:rowOff>
    </xdr:from>
    <xdr:to>
      <xdr:col>27</xdr:col>
      <xdr:colOff>85725</xdr:colOff>
      <xdr:row>17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C360754-EA80-5529-D9F4-5A1DA943B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18</xdr:col>
      <xdr:colOff>9525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3BB1FFD-AD1D-0B1E-416C-FCDD1A689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6"/>
  <sheetViews>
    <sheetView tabSelected="1" workbookViewId="0">
      <pane xSplit="14" ySplit="21" topLeftCell="O201" activePane="bottomRight" state="frozen"/>
      <selection pane="topRight" activeCell="O1" sqref="O1"/>
      <selection pane="bottomLeft" activeCell="A22" sqref="A22"/>
      <selection pane="bottomRight" activeCell="F8" sqref="F8:F9"/>
    </sheetView>
  </sheetViews>
  <sheetFormatPr defaultColWidth="10.28515625" defaultRowHeight="12.95" customHeight="1"/>
  <cols>
    <col min="1" max="1" width="16.5703125" style="15" customWidth="1"/>
    <col min="2" max="2" width="6" style="15" customWidth="1"/>
    <col min="3" max="3" width="11.85546875" style="15" customWidth="1"/>
    <col min="4" max="4" width="9.42578125" style="18" customWidth="1"/>
    <col min="5" max="5" width="9.85546875" style="15" customWidth="1"/>
    <col min="6" max="6" width="16.85546875" style="15" customWidth="1"/>
    <col min="7" max="7" width="8.140625" style="15" customWidth="1"/>
    <col min="8" max="14" width="8.5703125" style="15" customWidth="1"/>
    <col min="15" max="15" width="8" style="15" customWidth="1"/>
    <col min="16" max="16" width="7.7109375" style="15" customWidth="1"/>
    <col min="17" max="17" width="9.85546875" style="15" customWidth="1"/>
    <col min="18" max="18" width="9.140625" style="15" customWidth="1"/>
    <col min="19" max="16384" width="10.28515625" style="15"/>
  </cols>
  <sheetData>
    <row r="1" spans="1:6" customFormat="1" ht="20.25">
      <c r="A1" s="1" t="s">
        <v>104</v>
      </c>
      <c r="B1" s="3"/>
      <c r="C1" s="4"/>
      <c r="D1" s="2"/>
    </row>
    <row r="2" spans="1:6" ht="12.95" customHeight="1">
      <c r="A2" s="15" t="s">
        <v>25</v>
      </c>
      <c r="B2" s="16" t="s">
        <v>103</v>
      </c>
      <c r="C2" s="17"/>
    </row>
    <row r="3" spans="1:6" ht="12.95" customHeight="1" thickBot="1"/>
    <row r="4" spans="1:6" ht="12.95" customHeight="1" thickTop="1" thickBot="1">
      <c r="A4" s="19" t="s">
        <v>3</v>
      </c>
      <c r="C4" s="20">
        <v>25588.427</v>
      </c>
      <c r="D4" s="21">
        <v>0.6225058</v>
      </c>
    </row>
    <row r="5" spans="1:6" ht="12.95" customHeight="1" thickTop="1">
      <c r="A5" s="22" t="s">
        <v>115</v>
      </c>
      <c r="C5" s="23">
        <v>-9.5</v>
      </c>
      <c r="D5" s="15" t="s">
        <v>116</v>
      </c>
    </row>
    <row r="6" spans="1:6" ht="12.95" customHeight="1">
      <c r="A6" s="19" t="s">
        <v>4</v>
      </c>
    </row>
    <row r="7" spans="1:6" ht="12.95" customHeight="1">
      <c r="A7" s="15" t="s">
        <v>5</v>
      </c>
      <c r="C7" s="15">
        <v>25588.427</v>
      </c>
    </row>
    <row r="8" spans="1:6" ht="12.95" customHeight="1">
      <c r="A8" s="15" t="s">
        <v>6</v>
      </c>
      <c r="C8" s="15">
        <v>0.6225058</v>
      </c>
    </row>
    <row r="9" spans="1:6" ht="12.95" customHeight="1">
      <c r="A9" s="24" t="s">
        <v>124</v>
      </c>
      <c r="B9" s="25">
        <v>151</v>
      </c>
      <c r="C9" s="26" t="str">
        <f>"F"&amp;B9</f>
        <v>F151</v>
      </c>
      <c r="D9" s="27" t="str">
        <f>"G"&amp;B9</f>
        <v>G151</v>
      </c>
    </row>
    <row r="10" spans="1:6" ht="12.95" customHeight="1" thickBot="1">
      <c r="C10" s="28" t="s">
        <v>23</v>
      </c>
      <c r="D10" s="28" t="s">
        <v>123</v>
      </c>
    </row>
    <row r="11" spans="1:6" ht="12.95" customHeight="1">
      <c r="A11" s="15" t="s">
        <v>19</v>
      </c>
      <c r="C11" s="27">
        <f ca="1">INTERCEPT(INDIRECT($D$9):G990,INDIRECT($C$9):F990)</f>
        <v>1.5569962016555703E-2</v>
      </c>
      <c r="D11" s="29"/>
    </row>
    <row r="12" spans="1:6" ht="12.95" customHeight="1">
      <c r="A12" s="15" t="s">
        <v>20</v>
      </c>
      <c r="C12" s="27">
        <f ca="1">SLOPE(INDIRECT($D$9):G990,INDIRECT($C$9):F990)</f>
        <v>-5.8189647719701184E-7</v>
      </c>
      <c r="D12" s="29"/>
    </row>
    <row r="13" spans="1:6" ht="12.95" customHeight="1">
      <c r="A13" s="15" t="s">
        <v>22</v>
      </c>
      <c r="C13" s="29" t="s">
        <v>17</v>
      </c>
    </row>
    <row r="15" spans="1:6" ht="12.95" customHeight="1">
      <c r="A15" s="30" t="s">
        <v>21</v>
      </c>
      <c r="C15" s="31">
        <f ca="1">(C7+C11)+(C8+C12)*INT(MAX(F21:F3531))</f>
        <v>59983.723385835954</v>
      </c>
      <c r="E15" s="32" t="s">
        <v>117</v>
      </c>
      <c r="F15" s="23">
        <v>1</v>
      </c>
    </row>
    <row r="16" spans="1:6" ht="12.95" customHeight="1">
      <c r="A16" s="19" t="s">
        <v>7</v>
      </c>
      <c r="C16" s="33">
        <f ca="1">+C8+C12</f>
        <v>0.62250521810352277</v>
      </c>
      <c r="E16" s="32" t="s">
        <v>118</v>
      </c>
      <c r="F16" s="34">
        <f ca="1">NOW()+15018.5+$C$5/24</f>
        <v>60367.577636689814</v>
      </c>
    </row>
    <row r="17" spans="1:32" ht="12.95" customHeight="1" thickBot="1">
      <c r="A17" s="32" t="s">
        <v>105</v>
      </c>
      <c r="C17" s="15">
        <f>COUNT(C21:C2189)</f>
        <v>202</v>
      </c>
      <c r="E17" s="32" t="s">
        <v>119</v>
      </c>
      <c r="F17" s="34">
        <f ca="1">ROUND(2*(F16-$C$7)/$C$8,0)/2+F15</f>
        <v>55870.5</v>
      </c>
    </row>
    <row r="18" spans="1:32" ht="12.95" customHeight="1" thickTop="1" thickBot="1">
      <c r="A18" s="19" t="s">
        <v>8</v>
      </c>
      <c r="C18" s="20">
        <f ca="1">+C15</f>
        <v>59983.723385835954</v>
      </c>
      <c r="D18" s="35">
        <f ca="1">+C16</f>
        <v>0.62250521810352277</v>
      </c>
      <c r="E18" s="32" t="s">
        <v>120</v>
      </c>
      <c r="F18" s="27">
        <f ca="1">ROUND(2*(F16-$C$15)/$C$16,0)/2+F15</f>
        <v>617.5</v>
      </c>
    </row>
    <row r="19" spans="1:32" ht="12.95" customHeight="1" thickTop="1">
      <c r="E19" s="32" t="s">
        <v>121</v>
      </c>
      <c r="F19" s="36">
        <f ca="1">+$C$15+$C$16*F18-15018.5-$C$5/24</f>
        <v>45350.016191348215</v>
      </c>
    </row>
    <row r="20" spans="1:32" ht="12.95" customHeight="1" thickBot="1">
      <c r="A20" s="28" t="s">
        <v>9</v>
      </c>
      <c r="B20" s="28" t="s">
        <v>10</v>
      </c>
      <c r="C20" s="28" t="s">
        <v>11</v>
      </c>
      <c r="D20" s="37" t="s">
        <v>16</v>
      </c>
      <c r="E20" s="28" t="s">
        <v>12</v>
      </c>
      <c r="F20" s="28" t="s">
        <v>13</v>
      </c>
      <c r="G20" s="28" t="s">
        <v>14</v>
      </c>
      <c r="H20" s="38" t="s">
        <v>48</v>
      </c>
      <c r="I20" s="38" t="s">
        <v>140</v>
      </c>
      <c r="J20" s="38" t="s">
        <v>141</v>
      </c>
      <c r="K20" s="38" t="s">
        <v>142</v>
      </c>
      <c r="L20" s="38" t="s">
        <v>154</v>
      </c>
      <c r="M20" s="38" t="s">
        <v>153</v>
      </c>
      <c r="N20" s="38" t="s">
        <v>91</v>
      </c>
      <c r="O20" s="38" t="s">
        <v>24</v>
      </c>
      <c r="P20" s="39" t="s">
        <v>98</v>
      </c>
      <c r="Q20" s="28" t="s">
        <v>18</v>
      </c>
      <c r="U20" s="40" t="s">
        <v>114</v>
      </c>
    </row>
    <row r="21" spans="1:32" ht="12.95" customHeight="1">
      <c r="A21" s="15" t="s">
        <v>15</v>
      </c>
      <c r="B21" s="29"/>
      <c r="C21" s="41">
        <v>25588.427</v>
      </c>
      <c r="D21" s="41" t="s">
        <v>17</v>
      </c>
      <c r="E21" s="15">
        <f t="shared" ref="E21:E84" si="0">+(C21-C$7)/C$8</f>
        <v>0</v>
      </c>
      <c r="F21" s="15">
        <f t="shared" ref="F21:F84" si="1">ROUND(2*E21,0)/2</f>
        <v>0</v>
      </c>
      <c r="G21" s="15">
        <f t="shared" ref="G21:G52" si="2">+C21-(C$7+F21*C$8)</f>
        <v>0</v>
      </c>
      <c r="H21" s="15">
        <f>G21</f>
        <v>0</v>
      </c>
      <c r="Q21" s="42">
        <f t="shared" ref="Q21:Q84" si="3">+C21-15018.5</f>
        <v>10569.927</v>
      </c>
      <c r="AA21" s="15" t="s">
        <v>45</v>
      </c>
      <c r="AF21" s="15" t="s">
        <v>50</v>
      </c>
    </row>
    <row r="22" spans="1:32" ht="12.95" customHeight="1">
      <c r="A22" s="15" t="s">
        <v>32</v>
      </c>
      <c r="B22" s="29"/>
      <c r="C22" s="41">
        <v>42448.373</v>
      </c>
      <c r="D22" s="41"/>
      <c r="E22" s="15">
        <f t="shared" si="0"/>
        <v>27083.99825351025</v>
      </c>
      <c r="F22" s="15">
        <f t="shared" si="1"/>
        <v>27084</v>
      </c>
      <c r="G22" s="15">
        <f t="shared" si="2"/>
        <v>-1.087199998437427E-3</v>
      </c>
      <c r="I22" s="15">
        <f t="shared" ref="I22:I45" si="4">G22</f>
        <v>-1.087199998437427E-3</v>
      </c>
      <c r="O22" s="15">
        <f t="shared" ref="O22:O85" ca="1" si="5">+C$11+C$12*F22</f>
        <v>-1.9012217184816681E-4</v>
      </c>
      <c r="Q22" s="42">
        <f t="shared" si="3"/>
        <v>27429.873</v>
      </c>
      <c r="AA22" s="15" t="s">
        <v>45</v>
      </c>
      <c r="AF22" s="15" t="s">
        <v>50</v>
      </c>
    </row>
    <row r="23" spans="1:32" ht="12.95" customHeight="1">
      <c r="A23" s="15" t="s">
        <v>32</v>
      </c>
      <c r="B23" s="29"/>
      <c r="C23" s="41">
        <v>42453.338000000003</v>
      </c>
      <c r="D23" s="41"/>
      <c r="E23" s="15">
        <f t="shared" si="0"/>
        <v>27091.974082811765</v>
      </c>
      <c r="F23" s="15">
        <f t="shared" si="1"/>
        <v>27092</v>
      </c>
      <c r="G23" s="15">
        <f t="shared" si="2"/>
        <v>-1.613359999464592E-2</v>
      </c>
      <c r="I23" s="15">
        <f t="shared" si="4"/>
        <v>-1.613359999464592E-2</v>
      </c>
      <c r="O23" s="15">
        <f t="shared" ca="1" si="5"/>
        <v>-1.9477734366574358E-4</v>
      </c>
      <c r="Q23" s="42">
        <f t="shared" si="3"/>
        <v>27434.838000000003</v>
      </c>
      <c r="AA23" s="15" t="s">
        <v>45</v>
      </c>
      <c r="AF23" s="15" t="s">
        <v>50</v>
      </c>
    </row>
    <row r="24" spans="1:32" ht="12.95" customHeight="1">
      <c r="A24" s="15" t="s">
        <v>32</v>
      </c>
      <c r="B24" s="29"/>
      <c r="C24" s="41">
        <v>42453.351000000002</v>
      </c>
      <c r="D24" s="41"/>
      <c r="E24" s="15">
        <f t="shared" si="0"/>
        <v>27091.994966151324</v>
      </c>
      <c r="F24" s="15">
        <f t="shared" si="1"/>
        <v>27092</v>
      </c>
      <c r="G24" s="15">
        <f t="shared" si="2"/>
        <v>-3.1335999956354499E-3</v>
      </c>
      <c r="I24" s="15">
        <f t="shared" si="4"/>
        <v>-3.1335999956354499E-3</v>
      </c>
      <c r="O24" s="15">
        <f t="shared" ca="1" si="5"/>
        <v>-1.9477734366574358E-4</v>
      </c>
      <c r="Q24" s="42">
        <f t="shared" si="3"/>
        <v>27434.851000000002</v>
      </c>
    </row>
    <row r="25" spans="1:32" ht="12.95" customHeight="1">
      <c r="A25" s="15" t="s">
        <v>32</v>
      </c>
      <c r="B25" s="29"/>
      <c r="C25" s="41">
        <v>42471.400999999998</v>
      </c>
      <c r="D25" s="41"/>
      <c r="E25" s="15">
        <f t="shared" si="0"/>
        <v>27120.990679926192</v>
      </c>
      <c r="F25" s="15">
        <f t="shared" si="1"/>
        <v>27121</v>
      </c>
      <c r="G25" s="15">
        <f t="shared" si="2"/>
        <v>-5.8017999981530011E-3</v>
      </c>
      <c r="I25" s="15">
        <f t="shared" si="4"/>
        <v>-5.8017999981530011E-3</v>
      </c>
      <c r="O25" s="15">
        <f t="shared" ca="1" si="5"/>
        <v>-2.116523415044546E-4</v>
      </c>
      <c r="Q25" s="42">
        <f t="shared" si="3"/>
        <v>27452.900999999998</v>
      </c>
      <c r="AB25" s="15">
        <v>12</v>
      </c>
      <c r="AD25" s="15" t="s">
        <v>31</v>
      </c>
      <c r="AF25" s="15" t="s">
        <v>33</v>
      </c>
    </row>
    <row r="26" spans="1:32" ht="12.95" customHeight="1">
      <c r="A26" s="15" t="s">
        <v>32</v>
      </c>
      <c r="B26" s="29"/>
      <c r="C26" s="41">
        <v>42501.285000000003</v>
      </c>
      <c r="D26" s="41"/>
      <c r="E26" s="15">
        <f t="shared" si="0"/>
        <v>27168.996658344393</v>
      </c>
      <c r="F26" s="15">
        <f t="shared" si="1"/>
        <v>27169</v>
      </c>
      <c r="G26" s="15">
        <f t="shared" si="2"/>
        <v>-2.0801999926334247E-3</v>
      </c>
      <c r="I26" s="15">
        <f t="shared" si="4"/>
        <v>-2.0801999926334247E-3</v>
      </c>
      <c r="O26" s="15">
        <f t="shared" ca="1" si="5"/>
        <v>-2.3958337240991175E-4</v>
      </c>
      <c r="Q26" s="42">
        <f t="shared" si="3"/>
        <v>27482.785000000003</v>
      </c>
      <c r="AB26" s="15">
        <v>9</v>
      </c>
      <c r="AD26" s="15" t="s">
        <v>31</v>
      </c>
      <c r="AF26" s="15" t="s">
        <v>33</v>
      </c>
    </row>
    <row r="27" spans="1:32" ht="12.95" customHeight="1">
      <c r="A27" s="15" t="s">
        <v>35</v>
      </c>
      <c r="B27" s="29"/>
      <c r="C27" s="41">
        <v>42504.391000000003</v>
      </c>
      <c r="D27" s="41"/>
      <c r="E27" s="15">
        <f t="shared" si="0"/>
        <v>27173.986170088701</v>
      </c>
      <c r="F27" s="15">
        <f t="shared" si="1"/>
        <v>27174</v>
      </c>
      <c r="G27" s="15">
        <f t="shared" si="2"/>
        <v>-8.6091999983182177E-3</v>
      </c>
      <c r="I27" s="15">
        <f t="shared" si="4"/>
        <v>-8.6091999983182177E-3</v>
      </c>
      <c r="O27" s="15">
        <f t="shared" ca="1" si="5"/>
        <v>-2.4249285479589593E-4</v>
      </c>
      <c r="Q27" s="42">
        <f t="shared" si="3"/>
        <v>27485.891000000003</v>
      </c>
      <c r="AB27" s="15">
        <v>7</v>
      </c>
      <c r="AD27" s="15" t="s">
        <v>34</v>
      </c>
      <c r="AF27" s="15" t="s">
        <v>33</v>
      </c>
    </row>
    <row r="28" spans="1:32" ht="12.95" customHeight="1">
      <c r="A28" s="15" t="s">
        <v>37</v>
      </c>
      <c r="B28" s="29"/>
      <c r="C28" s="41">
        <v>42870.436999999998</v>
      </c>
      <c r="D28" s="41"/>
      <c r="E28" s="15">
        <f t="shared" si="0"/>
        <v>27762.006394157288</v>
      </c>
      <c r="F28" s="15">
        <f t="shared" si="1"/>
        <v>27762</v>
      </c>
      <c r="G28" s="15">
        <f t="shared" si="2"/>
        <v>3.9803999970899895E-3</v>
      </c>
      <c r="I28" s="15">
        <f t="shared" si="4"/>
        <v>3.9803999970899895E-3</v>
      </c>
      <c r="O28" s="15">
        <f t="shared" ca="1" si="5"/>
        <v>-5.8464798338774167E-4</v>
      </c>
      <c r="Q28" s="42">
        <f t="shared" si="3"/>
        <v>27851.936999999998</v>
      </c>
      <c r="AB28" s="15">
        <v>6</v>
      </c>
      <c r="AD28" s="15" t="s">
        <v>31</v>
      </c>
      <c r="AF28" s="15" t="s">
        <v>33</v>
      </c>
    </row>
    <row r="29" spans="1:32" ht="12.95" customHeight="1">
      <c r="A29" s="5" t="s">
        <v>37</v>
      </c>
      <c r="B29" s="7"/>
      <c r="C29" s="8">
        <v>42880.398999999998</v>
      </c>
      <c r="D29" s="8"/>
      <c r="E29" s="15">
        <f t="shared" si="0"/>
        <v>27778.009457903841</v>
      </c>
      <c r="F29" s="15">
        <f t="shared" si="1"/>
        <v>27778</v>
      </c>
      <c r="G29" s="15">
        <f t="shared" si="2"/>
        <v>5.8875999966403469E-3</v>
      </c>
      <c r="I29" s="15">
        <f t="shared" si="4"/>
        <v>5.8875999966403469E-3</v>
      </c>
      <c r="O29" s="15">
        <f t="shared" ca="1" si="5"/>
        <v>-5.9395832702289174E-4</v>
      </c>
      <c r="Q29" s="42">
        <f t="shared" si="3"/>
        <v>27861.898999999998</v>
      </c>
      <c r="AB29" s="15">
        <v>10</v>
      </c>
      <c r="AD29" s="15" t="s">
        <v>34</v>
      </c>
      <c r="AF29" s="15" t="s">
        <v>33</v>
      </c>
    </row>
    <row r="30" spans="1:32" ht="12.95" customHeight="1">
      <c r="A30" s="5" t="s">
        <v>37</v>
      </c>
      <c r="B30" s="7"/>
      <c r="C30" s="8">
        <v>42885.374000000003</v>
      </c>
      <c r="D30" s="8"/>
      <c r="E30" s="15">
        <f t="shared" si="0"/>
        <v>27786.001351312716</v>
      </c>
      <c r="F30" s="15">
        <f t="shared" si="1"/>
        <v>27786</v>
      </c>
      <c r="G30" s="15">
        <f t="shared" si="2"/>
        <v>8.4120000246912241E-4</v>
      </c>
      <c r="I30" s="15">
        <f t="shared" si="4"/>
        <v>8.4120000246912241E-4</v>
      </c>
      <c r="O30" s="15">
        <f t="shared" ca="1" si="5"/>
        <v>-5.9861349884046851E-4</v>
      </c>
      <c r="Q30" s="42">
        <f t="shared" si="3"/>
        <v>27866.874000000003</v>
      </c>
      <c r="AB30" s="15">
        <v>7</v>
      </c>
      <c r="AD30" s="15" t="s">
        <v>34</v>
      </c>
      <c r="AF30" s="15" t="s">
        <v>33</v>
      </c>
    </row>
    <row r="31" spans="1:32" ht="12.95" customHeight="1">
      <c r="A31" s="5" t="s">
        <v>38</v>
      </c>
      <c r="B31" s="7"/>
      <c r="C31" s="8">
        <v>43110.716999999997</v>
      </c>
      <c r="D31" s="8"/>
      <c r="E31" s="15">
        <f t="shared" si="0"/>
        <v>28147.994765671254</v>
      </c>
      <c r="F31" s="15">
        <f t="shared" si="1"/>
        <v>28148</v>
      </c>
      <c r="G31" s="15">
        <f t="shared" si="2"/>
        <v>-3.2584000073256902E-3</v>
      </c>
      <c r="I31" s="15">
        <f t="shared" si="4"/>
        <v>-3.2584000073256902E-3</v>
      </c>
      <c r="O31" s="15">
        <f t="shared" ca="1" si="5"/>
        <v>-8.0926002358578698E-4</v>
      </c>
      <c r="Q31" s="42">
        <f t="shared" si="3"/>
        <v>28092.216999999997</v>
      </c>
      <c r="AB31" s="15">
        <v>10</v>
      </c>
      <c r="AD31" s="15" t="s">
        <v>36</v>
      </c>
      <c r="AF31" s="15" t="s">
        <v>33</v>
      </c>
    </row>
    <row r="32" spans="1:32" ht="12.95" customHeight="1">
      <c r="A32" s="5" t="s">
        <v>38</v>
      </c>
      <c r="B32" s="7"/>
      <c r="C32" s="8">
        <v>43139.353999999999</v>
      </c>
      <c r="D32" s="8"/>
      <c r="E32" s="15">
        <f t="shared" si="0"/>
        <v>28193.997549902346</v>
      </c>
      <c r="F32" s="15">
        <f t="shared" si="1"/>
        <v>28194</v>
      </c>
      <c r="G32" s="15">
        <f t="shared" si="2"/>
        <v>-1.5252000011969358E-3</v>
      </c>
      <c r="I32" s="15">
        <f t="shared" si="4"/>
        <v>-1.5252000011969358E-3</v>
      </c>
      <c r="O32" s="15">
        <f t="shared" ca="1" si="5"/>
        <v>-8.3602726153684907E-4</v>
      </c>
      <c r="Q32" s="42">
        <f t="shared" si="3"/>
        <v>28120.853999999999</v>
      </c>
      <c r="AB32" s="15">
        <v>8</v>
      </c>
      <c r="AD32" s="15" t="s">
        <v>36</v>
      </c>
      <c r="AF32" s="15" t="s">
        <v>33</v>
      </c>
    </row>
    <row r="33" spans="1:32" ht="12.95" customHeight="1">
      <c r="A33" s="5" t="s">
        <v>39</v>
      </c>
      <c r="B33" s="7"/>
      <c r="C33" s="8">
        <v>43154.288</v>
      </c>
      <c r="D33" s="8"/>
      <c r="E33" s="15">
        <f t="shared" si="0"/>
        <v>28217.98768782556</v>
      </c>
      <c r="F33" s="15">
        <f t="shared" si="1"/>
        <v>28218</v>
      </c>
      <c r="G33" s="15">
        <f t="shared" si="2"/>
        <v>-7.6644000000669621E-3</v>
      </c>
      <c r="I33" s="15">
        <f t="shared" si="4"/>
        <v>-7.6644000000669621E-3</v>
      </c>
      <c r="O33" s="15">
        <f t="shared" ca="1" si="5"/>
        <v>-8.4999277698957591E-4</v>
      </c>
      <c r="Q33" s="42">
        <f t="shared" si="3"/>
        <v>28135.788</v>
      </c>
      <c r="AB33" s="15">
        <v>9</v>
      </c>
      <c r="AD33" s="15" t="s">
        <v>36</v>
      </c>
      <c r="AF33" s="15" t="s">
        <v>33</v>
      </c>
    </row>
    <row r="34" spans="1:32" ht="12.95" customHeight="1">
      <c r="A34" s="5" t="s">
        <v>40</v>
      </c>
      <c r="B34" s="7"/>
      <c r="C34" s="8">
        <v>43496.677000000003</v>
      </c>
      <c r="D34" s="8"/>
      <c r="E34" s="15">
        <f t="shared" si="0"/>
        <v>28768.005053125617</v>
      </c>
      <c r="F34" s="15">
        <f t="shared" si="1"/>
        <v>28768</v>
      </c>
      <c r="G34" s="15">
        <f t="shared" si="2"/>
        <v>3.1456000069738366E-3</v>
      </c>
      <c r="I34" s="15">
        <f t="shared" si="4"/>
        <v>3.1456000069738366E-3</v>
      </c>
      <c r="O34" s="15">
        <f t="shared" ca="1" si="5"/>
        <v>-1.1700358394479329E-3</v>
      </c>
      <c r="Q34" s="42">
        <f t="shared" si="3"/>
        <v>28478.177000000003</v>
      </c>
      <c r="AB34" s="15">
        <v>11</v>
      </c>
      <c r="AD34" s="15" t="s">
        <v>34</v>
      </c>
      <c r="AF34" s="15" t="s">
        <v>33</v>
      </c>
    </row>
    <row r="35" spans="1:32" ht="12.95" customHeight="1">
      <c r="A35" s="5" t="s">
        <v>40</v>
      </c>
      <c r="B35" s="7"/>
      <c r="C35" s="8">
        <v>43510.37</v>
      </c>
      <c r="D35" s="8"/>
      <c r="E35" s="15">
        <f t="shared" si="0"/>
        <v>28790.001635326134</v>
      </c>
      <c r="F35" s="15">
        <f t="shared" si="1"/>
        <v>28790</v>
      </c>
      <c r="G35" s="15">
        <f t="shared" si="2"/>
        <v>1.0180000026593916E-3</v>
      </c>
      <c r="I35" s="15">
        <f t="shared" si="4"/>
        <v>1.0180000026593916E-3</v>
      </c>
      <c r="O35" s="15">
        <f t="shared" ca="1" si="5"/>
        <v>-1.1828375619462681E-3</v>
      </c>
      <c r="Q35" s="42">
        <f t="shared" si="3"/>
        <v>28491.870000000003</v>
      </c>
      <c r="AB35" s="15">
        <v>7</v>
      </c>
      <c r="AD35" s="15" t="s">
        <v>34</v>
      </c>
      <c r="AF35" s="15" t="s">
        <v>33</v>
      </c>
    </row>
    <row r="36" spans="1:32" ht="12.95" customHeight="1">
      <c r="A36" s="5" t="s">
        <v>41</v>
      </c>
      <c r="B36" s="7"/>
      <c r="C36" s="8">
        <v>43622.417999999998</v>
      </c>
      <c r="D36" s="8"/>
      <c r="E36" s="15">
        <f t="shared" si="0"/>
        <v>28969.996745411849</v>
      </c>
      <c r="F36" s="15">
        <f t="shared" si="1"/>
        <v>28970</v>
      </c>
      <c r="G36" s="15">
        <f t="shared" si="2"/>
        <v>-2.0260000019334257E-3</v>
      </c>
      <c r="I36" s="15">
        <f t="shared" si="4"/>
        <v>-2.0260000019334257E-3</v>
      </c>
      <c r="O36" s="15">
        <f t="shared" ca="1" si="5"/>
        <v>-1.2875789278417298E-3</v>
      </c>
      <c r="Q36" s="42">
        <f t="shared" si="3"/>
        <v>28603.917999999998</v>
      </c>
      <c r="AB36" s="15">
        <v>6</v>
      </c>
      <c r="AD36" s="15" t="s">
        <v>34</v>
      </c>
      <c r="AF36" s="15" t="s">
        <v>33</v>
      </c>
    </row>
    <row r="37" spans="1:32" ht="12.95" customHeight="1">
      <c r="A37" s="5" t="s">
        <v>42</v>
      </c>
      <c r="B37" s="7"/>
      <c r="C37" s="8">
        <v>43747.546000000002</v>
      </c>
      <c r="D37" s="8"/>
      <c r="E37" s="15">
        <f t="shared" si="0"/>
        <v>29171.003707917265</v>
      </c>
      <c r="F37" s="15">
        <f t="shared" si="1"/>
        <v>29171</v>
      </c>
      <c r="G37" s="15">
        <f t="shared" si="2"/>
        <v>2.3081999970600009E-3</v>
      </c>
      <c r="I37" s="15">
        <f t="shared" si="4"/>
        <v>2.3081999970600009E-3</v>
      </c>
      <c r="O37" s="15">
        <f t="shared" ca="1" si="5"/>
        <v>-1.4045401197583293E-3</v>
      </c>
      <c r="Q37" s="42">
        <f t="shared" si="3"/>
        <v>28729.046000000002</v>
      </c>
      <c r="AB37" s="15">
        <v>8</v>
      </c>
      <c r="AD37" s="15" t="s">
        <v>31</v>
      </c>
      <c r="AF37" s="15" t="s">
        <v>33</v>
      </c>
    </row>
    <row r="38" spans="1:32" ht="12.95" customHeight="1">
      <c r="A38" s="5" t="s">
        <v>43</v>
      </c>
      <c r="B38" s="7"/>
      <c r="C38" s="8">
        <v>43929.326999999997</v>
      </c>
      <c r="D38" s="8"/>
      <c r="E38" s="15">
        <f t="shared" si="0"/>
        <v>29463.018657818124</v>
      </c>
      <c r="F38" s="15">
        <f t="shared" si="1"/>
        <v>29463</v>
      </c>
      <c r="G38" s="15">
        <f t="shared" si="2"/>
        <v>1.1614600000029895E-2</v>
      </c>
      <c r="I38" s="15">
        <f t="shared" si="4"/>
        <v>1.1614600000029895E-2</v>
      </c>
      <c r="O38" s="15">
        <f t="shared" ca="1" si="5"/>
        <v>-1.5744538910998588E-3</v>
      </c>
      <c r="Q38" s="42">
        <f t="shared" si="3"/>
        <v>28910.826999999997</v>
      </c>
      <c r="AB38" s="15">
        <v>7</v>
      </c>
      <c r="AD38" s="15" t="s">
        <v>36</v>
      </c>
      <c r="AF38" s="15" t="s">
        <v>33</v>
      </c>
    </row>
    <row r="39" spans="1:32" ht="12.95" customHeight="1">
      <c r="A39" s="5" t="s">
        <v>43</v>
      </c>
      <c r="B39" s="7"/>
      <c r="C39" s="8">
        <v>43957.338000000003</v>
      </c>
      <c r="D39" s="8"/>
      <c r="E39" s="15">
        <f t="shared" si="0"/>
        <v>29508.01582892883</v>
      </c>
      <c r="F39" s="15">
        <f t="shared" si="1"/>
        <v>29508</v>
      </c>
      <c r="G39" s="15">
        <f t="shared" si="2"/>
        <v>9.8536000004969537E-3</v>
      </c>
      <c r="I39" s="15">
        <f t="shared" si="4"/>
        <v>9.8536000004969537E-3</v>
      </c>
      <c r="O39" s="15">
        <f t="shared" ca="1" si="5"/>
        <v>-1.6006392325737234E-3</v>
      </c>
      <c r="Q39" s="42">
        <f t="shared" si="3"/>
        <v>28938.838000000003</v>
      </c>
      <c r="AB39" s="15">
        <v>12</v>
      </c>
      <c r="AD39" s="15" t="s">
        <v>34</v>
      </c>
      <c r="AF39" s="15" t="s">
        <v>33</v>
      </c>
    </row>
    <row r="40" spans="1:32" ht="12.95" customHeight="1">
      <c r="A40" s="5" t="s">
        <v>44</v>
      </c>
      <c r="B40" s="7"/>
      <c r="C40" s="8">
        <v>44341.41</v>
      </c>
      <c r="D40" s="8"/>
      <c r="E40" s="15">
        <f t="shared" si="0"/>
        <v>30124.993212914647</v>
      </c>
      <c r="F40" s="15">
        <f t="shared" si="1"/>
        <v>30125</v>
      </c>
      <c r="G40" s="15">
        <f t="shared" si="2"/>
        <v>-4.2249999969499186E-3</v>
      </c>
      <c r="I40" s="15">
        <f t="shared" si="4"/>
        <v>-4.2249999969499186E-3</v>
      </c>
      <c r="O40" s="15">
        <f t="shared" ca="1" si="5"/>
        <v>-1.9596693590042801E-3</v>
      </c>
      <c r="Q40" s="42">
        <f t="shared" si="3"/>
        <v>29322.910000000003</v>
      </c>
      <c r="AB40" s="15">
        <v>6</v>
      </c>
      <c r="AD40" s="15" t="s">
        <v>34</v>
      </c>
      <c r="AF40" s="15" t="s">
        <v>33</v>
      </c>
    </row>
    <row r="41" spans="1:32" ht="12.95" customHeight="1">
      <c r="A41" s="5" t="s">
        <v>46</v>
      </c>
      <c r="B41" s="7"/>
      <c r="C41" s="8">
        <v>44605.362999999998</v>
      </c>
      <c r="D41" s="8"/>
      <c r="E41" s="15">
        <f t="shared" si="0"/>
        <v>30549.01014576892</v>
      </c>
      <c r="F41" s="15">
        <f t="shared" si="1"/>
        <v>30549</v>
      </c>
      <c r="G41" s="15">
        <f t="shared" si="2"/>
        <v>6.3157999975373968E-3</v>
      </c>
      <c r="I41" s="15">
        <f t="shared" si="4"/>
        <v>6.3157999975373968E-3</v>
      </c>
      <c r="O41" s="15">
        <f t="shared" ca="1" si="5"/>
        <v>-2.2063934653358108E-3</v>
      </c>
      <c r="Q41" s="42">
        <f t="shared" si="3"/>
        <v>29586.862999999998</v>
      </c>
      <c r="AB41" s="15">
        <v>7</v>
      </c>
      <c r="AD41" s="15" t="s">
        <v>36</v>
      </c>
      <c r="AF41" s="15" t="s">
        <v>33</v>
      </c>
    </row>
    <row r="42" spans="1:32" ht="12.95" customHeight="1">
      <c r="A42" s="5" t="s">
        <v>46</v>
      </c>
      <c r="B42" s="7"/>
      <c r="C42" s="8">
        <v>44633.372000000003</v>
      </c>
      <c r="D42" s="8"/>
      <c r="E42" s="15">
        <f t="shared" si="0"/>
        <v>30594.004104058153</v>
      </c>
      <c r="F42" s="15">
        <f t="shared" si="1"/>
        <v>30594</v>
      </c>
      <c r="G42" s="15">
        <f t="shared" si="2"/>
        <v>2.5548000048729591E-3</v>
      </c>
      <c r="I42" s="15">
        <f t="shared" si="4"/>
        <v>2.5548000048729591E-3</v>
      </c>
      <c r="O42" s="15">
        <f t="shared" ca="1" si="5"/>
        <v>-2.2325788068096788E-3</v>
      </c>
      <c r="Q42" s="42">
        <f t="shared" si="3"/>
        <v>29614.872000000003</v>
      </c>
      <c r="AB42" s="15">
        <v>10</v>
      </c>
      <c r="AD42" s="15" t="s">
        <v>36</v>
      </c>
      <c r="AF42" s="15" t="s">
        <v>33</v>
      </c>
    </row>
    <row r="43" spans="1:32" ht="12.95" customHeight="1">
      <c r="A43" s="5" t="s">
        <v>47</v>
      </c>
      <c r="B43" s="7"/>
      <c r="C43" s="8">
        <v>45032.387999999999</v>
      </c>
      <c r="D43" s="8"/>
      <c r="E43" s="15">
        <f t="shared" si="0"/>
        <v>31234.987690074533</v>
      </c>
      <c r="F43" s="15">
        <f t="shared" si="1"/>
        <v>31235</v>
      </c>
      <c r="G43" s="15">
        <f t="shared" si="2"/>
        <v>-7.6630000039585866E-3</v>
      </c>
      <c r="I43" s="15">
        <f t="shared" si="4"/>
        <v>-7.6630000039585866E-3</v>
      </c>
      <c r="O43" s="15">
        <f t="shared" ca="1" si="5"/>
        <v>-2.6055744486929624E-3</v>
      </c>
      <c r="Q43" s="42">
        <f t="shared" si="3"/>
        <v>30013.887999999999</v>
      </c>
      <c r="AB43" s="15">
        <v>8</v>
      </c>
      <c r="AD43" s="15" t="s">
        <v>36</v>
      </c>
      <c r="AF43" s="15" t="s">
        <v>33</v>
      </c>
    </row>
    <row r="44" spans="1:32" ht="12.95" customHeight="1">
      <c r="A44" s="5" t="s">
        <v>47</v>
      </c>
      <c r="B44" s="7"/>
      <c r="C44" s="8">
        <v>45037.366000000002</v>
      </c>
      <c r="D44" s="8"/>
      <c r="E44" s="15">
        <f t="shared" si="0"/>
        <v>31242.98440271561</v>
      </c>
      <c r="F44" s="15">
        <f t="shared" si="1"/>
        <v>31243</v>
      </c>
      <c r="G44" s="15">
        <f t="shared" si="2"/>
        <v>-9.7094000011566095E-3</v>
      </c>
      <c r="I44" s="15">
        <f t="shared" si="4"/>
        <v>-9.7094000011566095E-3</v>
      </c>
      <c r="O44" s="15">
        <f t="shared" ca="1" si="5"/>
        <v>-2.6102296205105392E-3</v>
      </c>
      <c r="Q44" s="42">
        <f t="shared" si="3"/>
        <v>30018.866000000002</v>
      </c>
      <c r="AA44" s="15" t="s">
        <v>45</v>
      </c>
      <c r="AB44" s="15">
        <v>7</v>
      </c>
      <c r="AD44" s="15" t="s">
        <v>36</v>
      </c>
      <c r="AF44" s="15" t="s">
        <v>33</v>
      </c>
    </row>
    <row r="45" spans="1:32" ht="12.95" customHeight="1">
      <c r="A45" s="5" t="s">
        <v>49</v>
      </c>
      <c r="B45" s="7"/>
      <c r="C45" s="8">
        <v>45055.425000000003</v>
      </c>
      <c r="D45" s="8"/>
      <c r="E45" s="15">
        <f t="shared" si="0"/>
        <v>31271.994574187105</v>
      </c>
      <c r="F45" s="15">
        <f t="shared" si="1"/>
        <v>31272</v>
      </c>
      <c r="G45" s="15">
        <f t="shared" si="2"/>
        <v>-3.3775999982026406E-3</v>
      </c>
      <c r="I45" s="15">
        <f t="shared" si="4"/>
        <v>-3.3775999982026406E-3</v>
      </c>
      <c r="O45" s="15">
        <f t="shared" ca="1" si="5"/>
        <v>-2.6271046183492502E-3</v>
      </c>
      <c r="Q45" s="42">
        <f t="shared" si="3"/>
        <v>30036.925000000003</v>
      </c>
      <c r="AA45" s="15" t="s">
        <v>45</v>
      </c>
      <c r="AB45" s="15">
        <v>9</v>
      </c>
      <c r="AD45" s="15" t="s">
        <v>36</v>
      </c>
      <c r="AF45" s="15" t="s">
        <v>33</v>
      </c>
    </row>
    <row r="46" spans="1:32" ht="12.95" customHeight="1">
      <c r="A46" s="5" t="s">
        <v>49</v>
      </c>
      <c r="B46" s="7"/>
      <c r="C46" s="8">
        <v>45060.397900000004</v>
      </c>
      <c r="D46" s="8"/>
      <c r="E46" s="15">
        <f t="shared" si="0"/>
        <v>31279.983094133426</v>
      </c>
      <c r="F46" s="15">
        <f t="shared" si="1"/>
        <v>31280</v>
      </c>
      <c r="G46" s="15">
        <f t="shared" si="2"/>
        <v>-1.0523999997531064E-2</v>
      </c>
      <c r="J46" s="15">
        <f>G46</f>
        <v>-1.0523999997531064E-2</v>
      </c>
      <c r="O46" s="15">
        <f t="shared" ca="1" si="5"/>
        <v>-2.6317597901668269E-3</v>
      </c>
      <c r="Q46" s="42">
        <f t="shared" si="3"/>
        <v>30041.897900000004</v>
      </c>
      <c r="AA46" s="15" t="s">
        <v>45</v>
      </c>
      <c r="AB46" s="15">
        <v>6</v>
      </c>
      <c r="AD46" s="15" t="s">
        <v>34</v>
      </c>
      <c r="AF46" s="15" t="s">
        <v>33</v>
      </c>
    </row>
    <row r="47" spans="1:32" ht="12.95" customHeight="1">
      <c r="A47" s="5" t="s">
        <v>52</v>
      </c>
      <c r="B47" s="7"/>
      <c r="C47" s="8">
        <v>45253.389000000003</v>
      </c>
      <c r="D47" s="8"/>
      <c r="E47" s="15">
        <f t="shared" si="0"/>
        <v>31590.006069019764</v>
      </c>
      <c r="F47" s="15">
        <f t="shared" si="1"/>
        <v>31590</v>
      </c>
      <c r="G47" s="15">
        <f t="shared" si="2"/>
        <v>3.7780000056955032E-3</v>
      </c>
      <c r="I47" s="15">
        <f t="shared" ref="I47:I56" si="6">G47</f>
        <v>3.7780000056955032E-3</v>
      </c>
      <c r="O47" s="15">
        <f t="shared" ca="1" si="5"/>
        <v>-2.8121476980979016E-3</v>
      </c>
      <c r="Q47" s="42">
        <f t="shared" si="3"/>
        <v>30234.889000000003</v>
      </c>
      <c r="AB47" s="15">
        <v>6</v>
      </c>
      <c r="AD47" s="15" t="s">
        <v>34</v>
      </c>
      <c r="AF47" s="15" t="s">
        <v>33</v>
      </c>
    </row>
    <row r="48" spans="1:32" ht="12.95" customHeight="1">
      <c r="A48" s="5" t="s">
        <v>54</v>
      </c>
      <c r="B48" s="7"/>
      <c r="C48" s="8">
        <v>45271.442999999999</v>
      </c>
      <c r="D48" s="8"/>
      <c r="E48" s="15">
        <f t="shared" si="0"/>
        <v>31619.008208437575</v>
      </c>
      <c r="F48" s="15">
        <f t="shared" si="1"/>
        <v>31619</v>
      </c>
      <c r="G48" s="15">
        <f t="shared" si="2"/>
        <v>5.1097999967169017E-3</v>
      </c>
      <c r="I48" s="15">
        <f t="shared" si="6"/>
        <v>5.1097999967169017E-3</v>
      </c>
      <c r="O48" s="15">
        <f t="shared" ca="1" si="5"/>
        <v>-2.8290226959366161E-3</v>
      </c>
      <c r="Q48" s="42">
        <f t="shared" si="3"/>
        <v>30252.942999999999</v>
      </c>
      <c r="AA48" s="15" t="s">
        <v>48</v>
      </c>
      <c r="AF48" s="15" t="s">
        <v>50</v>
      </c>
    </row>
    <row r="49" spans="1:32" ht="12.95" customHeight="1">
      <c r="A49" s="5" t="s">
        <v>54</v>
      </c>
      <c r="B49" s="7"/>
      <c r="C49" s="8">
        <v>45294.457999999999</v>
      </c>
      <c r="D49" s="8"/>
      <c r="E49" s="15">
        <f t="shared" si="0"/>
        <v>31655.979751513962</v>
      </c>
      <c r="F49" s="15">
        <f t="shared" si="1"/>
        <v>31656</v>
      </c>
      <c r="G49" s="15">
        <f t="shared" si="2"/>
        <v>-1.2604800002009142E-2</v>
      </c>
      <c r="I49" s="15">
        <f t="shared" si="6"/>
        <v>-1.2604800002009142E-2</v>
      </c>
      <c r="O49" s="15">
        <f t="shared" ca="1" si="5"/>
        <v>-2.8505528655929039E-3</v>
      </c>
      <c r="Q49" s="42">
        <f t="shared" si="3"/>
        <v>30275.957999999999</v>
      </c>
      <c r="AA49" s="15" t="s">
        <v>51</v>
      </c>
      <c r="AF49" s="15" t="s">
        <v>50</v>
      </c>
    </row>
    <row r="50" spans="1:32" ht="12.95" customHeight="1">
      <c r="A50" s="5" t="s">
        <v>54</v>
      </c>
      <c r="B50" s="7"/>
      <c r="C50" s="8">
        <v>45342.402000000002</v>
      </c>
      <c r="D50" s="8"/>
      <c r="E50" s="15">
        <f t="shared" si="0"/>
        <v>31732.997507814387</v>
      </c>
      <c r="F50" s="15">
        <f t="shared" si="1"/>
        <v>31733</v>
      </c>
      <c r="G50" s="15">
        <f t="shared" si="2"/>
        <v>-1.5513999969698489E-3</v>
      </c>
      <c r="I50" s="15">
        <f t="shared" si="6"/>
        <v>-1.5513999969698489E-3</v>
      </c>
      <c r="O50" s="15">
        <f t="shared" ca="1" si="5"/>
        <v>-2.8953588943370755E-3</v>
      </c>
      <c r="Q50" s="42">
        <f t="shared" si="3"/>
        <v>30323.902000000002</v>
      </c>
      <c r="AA50" s="15" t="s">
        <v>45</v>
      </c>
      <c r="AB50" s="15">
        <v>6</v>
      </c>
      <c r="AD50" s="15" t="s">
        <v>34</v>
      </c>
      <c r="AF50" s="15" t="s">
        <v>33</v>
      </c>
    </row>
    <row r="51" spans="1:32" ht="12.95" customHeight="1">
      <c r="A51" s="5" t="s">
        <v>55</v>
      </c>
      <c r="B51" s="7"/>
      <c r="C51" s="8">
        <v>45385.357000000004</v>
      </c>
      <c r="D51" s="8"/>
      <c r="E51" s="15">
        <f t="shared" si="0"/>
        <v>31802.000880955653</v>
      </c>
      <c r="F51" s="15">
        <f t="shared" si="1"/>
        <v>31802</v>
      </c>
      <c r="G51" s="15">
        <f t="shared" si="2"/>
        <v>5.483999993884936E-4</v>
      </c>
      <c r="I51" s="15">
        <f t="shared" si="6"/>
        <v>5.483999993884936E-4</v>
      </c>
      <c r="O51" s="15">
        <f t="shared" ca="1" si="5"/>
        <v>-2.9355097512636669E-3</v>
      </c>
      <c r="Q51" s="42">
        <f t="shared" si="3"/>
        <v>30366.857000000004</v>
      </c>
      <c r="AA51" s="15" t="s">
        <v>45</v>
      </c>
      <c r="AB51" s="15">
        <v>7</v>
      </c>
      <c r="AD51" s="15" t="s">
        <v>53</v>
      </c>
      <c r="AF51" s="15" t="s">
        <v>33</v>
      </c>
    </row>
    <row r="52" spans="1:32" ht="12.95" customHeight="1">
      <c r="A52" s="5" t="s">
        <v>55</v>
      </c>
      <c r="B52" s="7"/>
      <c r="C52" s="8">
        <v>45400.292999999998</v>
      </c>
      <c r="D52" s="8"/>
      <c r="E52" s="15">
        <f t="shared" si="0"/>
        <v>31825.99423170033</v>
      </c>
      <c r="F52" s="15">
        <f t="shared" si="1"/>
        <v>31826</v>
      </c>
      <c r="G52" s="15">
        <f t="shared" si="2"/>
        <v>-3.5908000063500367E-3</v>
      </c>
      <c r="I52" s="15">
        <f t="shared" si="6"/>
        <v>-3.5908000063500367E-3</v>
      </c>
      <c r="O52" s="15">
        <f t="shared" ca="1" si="5"/>
        <v>-2.9494752667163972E-3</v>
      </c>
      <c r="Q52" s="42">
        <f t="shared" si="3"/>
        <v>30381.792999999998</v>
      </c>
      <c r="AA52" s="15" t="s">
        <v>45</v>
      </c>
      <c r="AB52" s="15">
        <v>10</v>
      </c>
      <c r="AD52" s="15" t="s">
        <v>53</v>
      </c>
      <c r="AF52" s="15" t="s">
        <v>33</v>
      </c>
    </row>
    <row r="53" spans="1:32" ht="12.95" customHeight="1">
      <c r="A53" s="5" t="s">
        <v>55</v>
      </c>
      <c r="B53" s="7"/>
      <c r="C53" s="8">
        <v>45405.281000000003</v>
      </c>
      <c r="D53" s="8"/>
      <c r="E53" s="15">
        <f t="shared" si="0"/>
        <v>31834.00700844876</v>
      </c>
      <c r="F53" s="15">
        <f t="shared" si="1"/>
        <v>31834</v>
      </c>
      <c r="G53" s="15">
        <f t="shared" ref="G53:G84" si="7">+C53-(C$7+F53*C$8)</f>
        <v>4.3627999984892085E-3</v>
      </c>
      <c r="I53" s="15">
        <f t="shared" si="6"/>
        <v>4.3627999984892085E-3</v>
      </c>
      <c r="O53" s="15">
        <f t="shared" ca="1" si="5"/>
        <v>-2.9541304385339705E-3</v>
      </c>
      <c r="Q53" s="42">
        <f t="shared" si="3"/>
        <v>30386.781000000003</v>
      </c>
      <c r="AA53" s="15" t="s">
        <v>45</v>
      </c>
      <c r="AB53" s="15">
        <v>7</v>
      </c>
      <c r="AD53" s="15" t="s">
        <v>36</v>
      </c>
      <c r="AF53" s="15" t="s">
        <v>33</v>
      </c>
    </row>
    <row r="54" spans="1:32" ht="12.95" customHeight="1">
      <c r="A54" s="5" t="s">
        <v>56</v>
      </c>
      <c r="B54" s="7"/>
      <c r="C54" s="8">
        <v>45561.527999999998</v>
      </c>
      <c r="D54" s="8"/>
      <c r="E54" s="15">
        <f t="shared" si="0"/>
        <v>32085.003866630639</v>
      </c>
      <c r="F54" s="15">
        <f t="shared" si="1"/>
        <v>32085</v>
      </c>
      <c r="G54" s="15">
        <f t="shared" si="7"/>
        <v>2.4069999999483116E-3</v>
      </c>
      <c r="I54" s="15">
        <f t="shared" si="6"/>
        <v>2.4069999999483116E-3</v>
      </c>
      <c r="O54" s="15">
        <f t="shared" ca="1" si="5"/>
        <v>-3.1001864543104222E-3</v>
      </c>
      <c r="Q54" s="42">
        <f t="shared" si="3"/>
        <v>30543.027999999998</v>
      </c>
      <c r="AA54" s="15" t="s">
        <v>45</v>
      </c>
      <c r="AB54" s="15">
        <v>7</v>
      </c>
      <c r="AD54" s="15" t="s">
        <v>36</v>
      </c>
      <c r="AF54" s="15" t="s">
        <v>33</v>
      </c>
    </row>
    <row r="55" spans="1:32" ht="12.95" customHeight="1">
      <c r="A55" s="5" t="s">
        <v>56</v>
      </c>
      <c r="B55" s="7"/>
      <c r="C55" s="8">
        <v>45576.468000000001</v>
      </c>
      <c r="D55" s="8"/>
      <c r="E55" s="15">
        <f t="shared" si="0"/>
        <v>32109.003643018266</v>
      </c>
      <c r="F55" s="15">
        <f t="shared" si="1"/>
        <v>32109</v>
      </c>
      <c r="G55" s="15">
        <f t="shared" si="7"/>
        <v>2.2678000023006462E-3</v>
      </c>
      <c r="I55" s="15">
        <f t="shared" si="6"/>
        <v>2.2678000023006462E-3</v>
      </c>
      <c r="O55" s="15">
        <f t="shared" ca="1" si="5"/>
        <v>-3.114151969763149E-3</v>
      </c>
      <c r="Q55" s="42">
        <f t="shared" si="3"/>
        <v>30557.968000000001</v>
      </c>
      <c r="AA55" s="15" t="s">
        <v>45</v>
      </c>
      <c r="AB55" s="15">
        <v>7</v>
      </c>
      <c r="AD55" s="15" t="s">
        <v>36</v>
      </c>
      <c r="AF55" s="15" t="s">
        <v>33</v>
      </c>
    </row>
    <row r="56" spans="1:32" ht="12.95" customHeight="1">
      <c r="A56" s="5" t="s">
        <v>57</v>
      </c>
      <c r="B56" s="7"/>
      <c r="C56" s="8">
        <v>45649.298999999999</v>
      </c>
      <c r="D56" s="8"/>
      <c r="E56" s="15">
        <f t="shared" si="0"/>
        <v>32226.000143291836</v>
      </c>
      <c r="F56" s="15">
        <f t="shared" si="1"/>
        <v>32226</v>
      </c>
      <c r="G56" s="15">
        <f t="shared" si="7"/>
        <v>8.9199995272792876E-5</v>
      </c>
      <c r="I56" s="15">
        <f t="shared" si="6"/>
        <v>8.9199995272792876E-5</v>
      </c>
      <c r="O56" s="15">
        <f t="shared" ca="1" si="5"/>
        <v>-3.182233857595201E-3</v>
      </c>
      <c r="Q56" s="42">
        <f t="shared" si="3"/>
        <v>30630.798999999999</v>
      </c>
      <c r="AA56" s="15" t="s">
        <v>45</v>
      </c>
      <c r="AB56" s="15">
        <v>8</v>
      </c>
      <c r="AD56" s="15" t="s">
        <v>36</v>
      </c>
      <c r="AF56" s="15" t="s">
        <v>33</v>
      </c>
    </row>
    <row r="57" spans="1:32" ht="12.95" customHeight="1">
      <c r="A57" s="5" t="s">
        <v>28</v>
      </c>
      <c r="B57" s="7" t="s">
        <v>94</v>
      </c>
      <c r="C57" s="8">
        <v>45660.816299999999</v>
      </c>
      <c r="D57" s="8" t="s">
        <v>17</v>
      </c>
      <c r="E57" s="15">
        <f t="shared" si="0"/>
        <v>32244.501657655237</v>
      </c>
      <c r="F57" s="15">
        <f t="shared" si="1"/>
        <v>32244.5</v>
      </c>
      <c r="G57" s="15">
        <f t="shared" si="7"/>
        <v>1.0318999993614852E-3</v>
      </c>
      <c r="J57" s="15">
        <f>G57</f>
        <v>1.0318999993614852E-3</v>
      </c>
      <c r="O57" s="15">
        <f t="shared" ca="1" si="5"/>
        <v>-3.1929989424233449E-3</v>
      </c>
      <c r="Q57" s="42">
        <f t="shared" si="3"/>
        <v>30642.316299999999</v>
      </c>
      <c r="AA57" s="15" t="s">
        <v>45</v>
      </c>
      <c r="AB57" s="15">
        <v>6</v>
      </c>
      <c r="AD57" s="15" t="s">
        <v>53</v>
      </c>
      <c r="AF57" s="15" t="s">
        <v>33</v>
      </c>
    </row>
    <row r="58" spans="1:32" ht="12.95" customHeight="1">
      <c r="A58" s="5" t="s">
        <v>28</v>
      </c>
      <c r="B58" s="7" t="s">
        <v>95</v>
      </c>
      <c r="C58" s="9">
        <v>45664.862399999998</v>
      </c>
      <c r="D58" s="8" t="s">
        <v>17</v>
      </c>
      <c r="E58" s="15">
        <f t="shared" si="0"/>
        <v>32251.001356131939</v>
      </c>
      <c r="F58" s="15">
        <f t="shared" si="1"/>
        <v>32251</v>
      </c>
      <c r="G58" s="34">
        <f t="shared" si="7"/>
        <v>8.4419999620877206E-4</v>
      </c>
      <c r="J58" s="15">
        <f>G58</f>
        <v>8.4419999620877206E-4</v>
      </c>
      <c r="O58" s="15">
        <f t="shared" ca="1" si="5"/>
        <v>-3.1967812695251254E-3</v>
      </c>
      <c r="Q58" s="42">
        <f t="shared" si="3"/>
        <v>30646.362399999998</v>
      </c>
    </row>
    <row r="59" spans="1:32" ht="12.95" customHeight="1">
      <c r="A59" s="5" t="s">
        <v>28</v>
      </c>
      <c r="B59" s="7" t="s">
        <v>95</v>
      </c>
      <c r="C59" s="8">
        <v>45684.776299999998</v>
      </c>
      <c r="D59" s="8"/>
      <c r="E59" s="15">
        <f t="shared" si="0"/>
        <v>32282.99125887662</v>
      </c>
      <c r="F59" s="15">
        <f t="shared" si="1"/>
        <v>32283</v>
      </c>
      <c r="G59" s="15">
        <f t="shared" si="7"/>
        <v>-5.4414000042015687E-3</v>
      </c>
      <c r="J59" s="15">
        <f>G59</f>
        <v>-5.4414000042015687E-3</v>
      </c>
      <c r="O59" s="15">
        <f t="shared" ca="1" si="5"/>
        <v>-3.215401956795429E-3</v>
      </c>
      <c r="Q59" s="42">
        <f t="shared" si="3"/>
        <v>30666.276299999998</v>
      </c>
    </row>
    <row r="60" spans="1:32" ht="12.95" customHeight="1">
      <c r="A60" s="5" t="s">
        <v>28</v>
      </c>
      <c r="B60" s="7" t="s">
        <v>95</v>
      </c>
      <c r="C60" s="8">
        <v>45686.648800000003</v>
      </c>
      <c r="D60" s="8"/>
      <c r="E60" s="15">
        <f t="shared" si="0"/>
        <v>32285.999262978759</v>
      </c>
      <c r="F60" s="15">
        <f t="shared" si="1"/>
        <v>32286</v>
      </c>
      <c r="G60" s="15">
        <f t="shared" si="7"/>
        <v>-4.5879999379394576E-4</v>
      </c>
      <c r="J60" s="15">
        <f>G60</f>
        <v>-4.5879999379394576E-4</v>
      </c>
      <c r="O60" s="15">
        <f t="shared" ca="1" si="5"/>
        <v>-3.2171476462270216E-3</v>
      </c>
      <c r="Q60" s="42">
        <f t="shared" si="3"/>
        <v>30668.148800000003</v>
      </c>
    </row>
    <row r="61" spans="1:32" ht="12.95" customHeight="1">
      <c r="A61" s="5" t="s">
        <v>58</v>
      </c>
      <c r="B61" s="7"/>
      <c r="C61" s="8">
        <v>45686.652999999998</v>
      </c>
      <c r="D61" s="8"/>
      <c r="E61" s="15">
        <f t="shared" si="0"/>
        <v>32286.006009903842</v>
      </c>
      <c r="F61" s="15">
        <f t="shared" si="1"/>
        <v>32286</v>
      </c>
      <c r="G61" s="15">
        <f t="shared" si="7"/>
        <v>3.7412000019685365E-3</v>
      </c>
      <c r="I61" s="15">
        <f>G61</f>
        <v>3.7412000019685365E-3</v>
      </c>
      <c r="O61" s="15">
        <f t="shared" ca="1" si="5"/>
        <v>-3.2171476462270216E-3</v>
      </c>
      <c r="Q61" s="42">
        <f t="shared" si="3"/>
        <v>30668.152999999998</v>
      </c>
    </row>
    <row r="62" spans="1:32" ht="12.95" customHeight="1">
      <c r="A62" s="5" t="s">
        <v>58</v>
      </c>
      <c r="B62" s="7"/>
      <c r="C62" s="8">
        <v>45698.468999999997</v>
      </c>
      <c r="D62" s="8"/>
      <c r="E62" s="15">
        <f t="shared" si="0"/>
        <v>32304.987359153918</v>
      </c>
      <c r="F62" s="15">
        <f t="shared" si="1"/>
        <v>32305</v>
      </c>
      <c r="G62" s="15">
        <f t="shared" si="7"/>
        <v>-7.8690000009373762E-3</v>
      </c>
      <c r="I62" s="15">
        <f>G62</f>
        <v>-7.8690000009373762E-3</v>
      </c>
      <c r="O62" s="15">
        <f t="shared" ca="1" si="5"/>
        <v>-3.2282036792937643E-3</v>
      </c>
      <c r="Q62" s="42">
        <f t="shared" si="3"/>
        <v>30679.968999999997</v>
      </c>
      <c r="AA62" s="15" t="s">
        <v>45</v>
      </c>
      <c r="AB62" s="15">
        <v>5</v>
      </c>
      <c r="AD62" s="15" t="s">
        <v>34</v>
      </c>
      <c r="AF62" s="15" t="s">
        <v>33</v>
      </c>
    </row>
    <row r="63" spans="1:32" ht="12.95" customHeight="1">
      <c r="A63" s="5" t="s">
        <v>28</v>
      </c>
      <c r="B63" s="7" t="s">
        <v>95</v>
      </c>
      <c r="C63" s="8">
        <v>45699.720600000001</v>
      </c>
      <c r="D63" s="8"/>
      <c r="E63" s="15">
        <f t="shared" si="0"/>
        <v>32306.997942830414</v>
      </c>
      <c r="F63" s="15">
        <f t="shared" si="1"/>
        <v>32307</v>
      </c>
      <c r="G63" s="15">
        <f t="shared" si="7"/>
        <v>-1.2806000013370067E-3</v>
      </c>
      <c r="J63" s="15">
        <f>G63</f>
        <v>-1.2806000013370067E-3</v>
      </c>
      <c r="O63" s="15">
        <f t="shared" ca="1" si="5"/>
        <v>-3.2293674722481593E-3</v>
      </c>
      <c r="Q63" s="42">
        <f t="shared" si="3"/>
        <v>30681.220600000001</v>
      </c>
      <c r="AA63" s="15" t="s">
        <v>45</v>
      </c>
      <c r="AB63" s="15">
        <v>8</v>
      </c>
      <c r="AD63" s="15" t="s">
        <v>36</v>
      </c>
      <c r="AF63" s="15" t="s">
        <v>33</v>
      </c>
    </row>
    <row r="64" spans="1:32" ht="12.95" customHeight="1">
      <c r="A64" s="5" t="s">
        <v>58</v>
      </c>
      <c r="B64" s="7"/>
      <c r="C64" s="8">
        <v>45705.332999999999</v>
      </c>
      <c r="D64" s="8"/>
      <c r="E64" s="15">
        <f t="shared" si="0"/>
        <v>32316.013762442053</v>
      </c>
      <c r="F64" s="15">
        <f t="shared" si="1"/>
        <v>32316</v>
      </c>
      <c r="G64" s="15">
        <f t="shared" si="7"/>
        <v>8.5671999986516312E-3</v>
      </c>
      <c r="I64" s="15">
        <f>G64</f>
        <v>8.5671999986516312E-3</v>
      </c>
      <c r="O64" s="15">
        <f t="shared" ca="1" si="5"/>
        <v>-3.2346045405429302E-3</v>
      </c>
      <c r="Q64" s="42">
        <f t="shared" si="3"/>
        <v>30686.832999999999</v>
      </c>
    </row>
    <row r="65" spans="1:32" ht="12.95" customHeight="1">
      <c r="A65" s="5" t="s">
        <v>28</v>
      </c>
      <c r="B65" s="7" t="s">
        <v>95</v>
      </c>
      <c r="C65" s="8">
        <v>45729.599999999999</v>
      </c>
      <c r="D65" s="8"/>
      <c r="E65" s="15">
        <f t="shared" si="0"/>
        <v>32354.996531759221</v>
      </c>
      <c r="F65" s="15">
        <f t="shared" si="1"/>
        <v>32355</v>
      </c>
      <c r="G65" s="15">
        <f t="shared" si="7"/>
        <v>-2.1590000033029355E-3</v>
      </c>
      <c r="J65" s="15">
        <f>G65</f>
        <v>-2.1590000033029355E-3</v>
      </c>
      <c r="O65" s="15">
        <f t="shared" ca="1" si="5"/>
        <v>-3.2572985031536165E-3</v>
      </c>
      <c r="Q65" s="42">
        <f t="shared" si="3"/>
        <v>30711.1</v>
      </c>
      <c r="AA65" s="15" t="s">
        <v>45</v>
      </c>
      <c r="AB65" s="15">
        <v>8</v>
      </c>
      <c r="AD65" s="15" t="s">
        <v>36</v>
      </c>
      <c r="AF65" s="15" t="s">
        <v>33</v>
      </c>
    </row>
    <row r="66" spans="1:32" ht="12.95" customHeight="1">
      <c r="A66" s="5" t="s">
        <v>28</v>
      </c>
      <c r="B66" s="7" t="s">
        <v>94</v>
      </c>
      <c r="C66" s="8">
        <v>45731.779000000002</v>
      </c>
      <c r="D66" s="8"/>
      <c r="E66" s="15">
        <f t="shared" si="0"/>
        <v>32358.496900751772</v>
      </c>
      <c r="F66" s="15">
        <f t="shared" si="1"/>
        <v>32358.5</v>
      </c>
      <c r="G66" s="15">
        <f t="shared" si="7"/>
        <v>-1.9293000004836358E-3</v>
      </c>
      <c r="J66" s="15">
        <f>G66</f>
        <v>-1.9293000004836358E-3</v>
      </c>
      <c r="O66" s="15">
        <f t="shared" ca="1" si="5"/>
        <v>-3.2593351408238044E-3</v>
      </c>
      <c r="Q66" s="42">
        <f t="shared" si="3"/>
        <v>30713.279000000002</v>
      </c>
    </row>
    <row r="67" spans="1:32" ht="12.95" customHeight="1">
      <c r="A67" s="5" t="s">
        <v>59</v>
      </c>
      <c r="B67" s="7"/>
      <c r="C67" s="8">
        <v>45764.46</v>
      </c>
      <c r="D67" s="8"/>
      <c r="E67" s="15">
        <f t="shared" si="0"/>
        <v>32410.996009997016</v>
      </c>
      <c r="F67" s="15">
        <f t="shared" si="1"/>
        <v>32411</v>
      </c>
      <c r="G67" s="15">
        <f t="shared" si="7"/>
        <v>-2.4838000026647933E-3</v>
      </c>
      <c r="I67" s="15">
        <f t="shared" ref="I67:I92" si="8">G67</f>
        <v>-2.4838000026647933E-3</v>
      </c>
      <c r="O67" s="15">
        <f t="shared" ca="1" si="5"/>
        <v>-3.2898847058766469E-3</v>
      </c>
      <c r="Q67" s="42">
        <f t="shared" si="3"/>
        <v>30745.96</v>
      </c>
    </row>
    <row r="68" spans="1:32" ht="12.95" customHeight="1">
      <c r="A68" s="5" t="s">
        <v>60</v>
      </c>
      <c r="B68" s="7"/>
      <c r="C68" s="8">
        <v>45812.394</v>
      </c>
      <c r="D68" s="8"/>
      <c r="E68" s="15">
        <f t="shared" si="0"/>
        <v>32487.997702190085</v>
      </c>
      <c r="F68" s="15">
        <f t="shared" si="1"/>
        <v>32488</v>
      </c>
      <c r="G68" s="15">
        <f t="shared" si="7"/>
        <v>-1.4303999996627681E-3</v>
      </c>
      <c r="I68" s="15">
        <f t="shared" si="8"/>
        <v>-1.4303999996627681E-3</v>
      </c>
      <c r="O68" s="15">
        <f t="shared" ca="1" si="5"/>
        <v>-3.3346907346208186E-3</v>
      </c>
      <c r="Q68" s="42">
        <f t="shared" si="3"/>
        <v>30793.894</v>
      </c>
      <c r="AA68" s="15" t="s">
        <v>45</v>
      </c>
      <c r="AB68" s="15">
        <v>6</v>
      </c>
      <c r="AD68" s="15" t="s">
        <v>34</v>
      </c>
      <c r="AF68" s="15" t="s">
        <v>33</v>
      </c>
    </row>
    <row r="69" spans="1:32" ht="12.95" customHeight="1">
      <c r="A69" s="5" t="s">
        <v>61</v>
      </c>
      <c r="B69" s="7"/>
      <c r="C69" s="8">
        <v>45812.396000000001</v>
      </c>
      <c r="D69" s="8"/>
      <c r="E69" s="15">
        <f t="shared" si="0"/>
        <v>32488.000915011555</v>
      </c>
      <c r="F69" s="15">
        <f t="shared" si="1"/>
        <v>32488</v>
      </c>
      <c r="G69" s="15">
        <f t="shared" si="7"/>
        <v>5.6960000074468553E-4</v>
      </c>
      <c r="I69" s="15">
        <f t="shared" si="8"/>
        <v>5.6960000074468553E-4</v>
      </c>
      <c r="O69" s="15">
        <f t="shared" ca="1" si="5"/>
        <v>-3.3346907346208186E-3</v>
      </c>
      <c r="Q69" s="42">
        <f t="shared" si="3"/>
        <v>30793.896000000001</v>
      </c>
      <c r="AA69" s="15" t="s">
        <v>45</v>
      </c>
      <c r="AB69" s="15">
        <v>5</v>
      </c>
      <c r="AD69" s="15" t="s">
        <v>36</v>
      </c>
      <c r="AF69" s="15" t="s">
        <v>33</v>
      </c>
    </row>
    <row r="70" spans="1:32" ht="12.95" customHeight="1">
      <c r="A70" s="5" t="s">
        <v>61</v>
      </c>
      <c r="B70" s="7"/>
      <c r="C70" s="8">
        <v>46061.392999999996</v>
      </c>
      <c r="D70" s="8"/>
      <c r="E70" s="15">
        <f t="shared" si="0"/>
        <v>32887.992368906438</v>
      </c>
      <c r="F70" s="15">
        <f t="shared" si="1"/>
        <v>32888</v>
      </c>
      <c r="G70" s="15">
        <f t="shared" si="7"/>
        <v>-4.750400003104005E-3</v>
      </c>
      <c r="I70" s="15">
        <f t="shared" si="8"/>
        <v>-4.750400003104005E-3</v>
      </c>
      <c r="O70" s="15">
        <f t="shared" ca="1" si="5"/>
        <v>-3.5674493254996224E-3</v>
      </c>
      <c r="Q70" s="42">
        <f t="shared" si="3"/>
        <v>31042.892999999996</v>
      </c>
      <c r="AA70" s="15" t="s">
        <v>45</v>
      </c>
      <c r="AF70" s="15" t="s">
        <v>50</v>
      </c>
    </row>
    <row r="71" spans="1:32" ht="12.95" customHeight="1">
      <c r="A71" s="5" t="s">
        <v>62</v>
      </c>
      <c r="B71" s="7"/>
      <c r="C71" s="8">
        <v>46109.330999999998</v>
      </c>
      <c r="D71" s="8"/>
      <c r="E71" s="15">
        <f t="shared" si="0"/>
        <v>32965.00048674245</v>
      </c>
      <c r="F71" s="15">
        <f t="shared" si="1"/>
        <v>32965</v>
      </c>
      <c r="G71" s="15">
        <f t="shared" si="7"/>
        <v>3.0300000071292743E-4</v>
      </c>
      <c r="I71" s="15">
        <f t="shared" si="8"/>
        <v>3.0300000071292743E-4</v>
      </c>
      <c r="O71" s="15">
        <f t="shared" ca="1" si="5"/>
        <v>-3.612255354243794E-3</v>
      </c>
      <c r="Q71" s="42">
        <f t="shared" si="3"/>
        <v>31090.830999999998</v>
      </c>
      <c r="AA71" s="15" t="s">
        <v>45</v>
      </c>
      <c r="AF71" s="15" t="s">
        <v>50</v>
      </c>
    </row>
    <row r="72" spans="1:32" ht="12.95" customHeight="1">
      <c r="A72" s="5" t="s">
        <v>62</v>
      </c>
      <c r="B72" s="7"/>
      <c r="C72" s="8">
        <v>46114.31</v>
      </c>
      <c r="D72" s="8"/>
      <c r="E72" s="15">
        <f t="shared" si="0"/>
        <v>32972.998805794254</v>
      </c>
      <c r="F72" s="15">
        <f t="shared" si="1"/>
        <v>32973</v>
      </c>
      <c r="G72" s="15">
        <f t="shared" si="7"/>
        <v>-7.4339999991934747E-4</v>
      </c>
      <c r="I72" s="15">
        <f t="shared" si="8"/>
        <v>-7.4339999991934747E-4</v>
      </c>
      <c r="O72" s="15">
        <f t="shared" ca="1" si="5"/>
        <v>-3.6169105260613673E-3</v>
      </c>
      <c r="Q72" s="42">
        <f t="shared" si="3"/>
        <v>31095.809999999998</v>
      </c>
      <c r="AA72" s="15" t="s">
        <v>45</v>
      </c>
      <c r="AF72" s="15" t="s">
        <v>50</v>
      </c>
    </row>
    <row r="73" spans="1:32" ht="12.95" customHeight="1">
      <c r="A73" s="5" t="s">
        <v>64</v>
      </c>
      <c r="B73" s="7"/>
      <c r="C73" s="8">
        <v>46114.313000000002</v>
      </c>
      <c r="D73" s="8"/>
      <c r="E73" s="15">
        <f t="shared" si="0"/>
        <v>32973.003625026467</v>
      </c>
      <c r="F73" s="15">
        <f t="shared" si="1"/>
        <v>32973</v>
      </c>
      <c r="G73" s="15">
        <f t="shared" si="7"/>
        <v>2.2566000043298118E-3</v>
      </c>
      <c r="I73" s="15">
        <f t="shared" si="8"/>
        <v>2.2566000043298118E-3</v>
      </c>
      <c r="O73" s="15">
        <f t="shared" ca="1" si="5"/>
        <v>-3.6169105260613673E-3</v>
      </c>
      <c r="Q73" s="42">
        <f t="shared" si="3"/>
        <v>31095.813000000002</v>
      </c>
      <c r="AA73" s="15" t="s">
        <v>45</v>
      </c>
      <c r="AB73" s="15">
        <v>9</v>
      </c>
      <c r="AD73" s="15" t="s">
        <v>63</v>
      </c>
      <c r="AF73" s="15" t="s">
        <v>33</v>
      </c>
    </row>
    <row r="74" spans="1:32" ht="12.95" customHeight="1">
      <c r="A74" s="5" t="s">
        <v>64</v>
      </c>
      <c r="B74" s="7"/>
      <c r="C74" s="8">
        <v>46119.292999999998</v>
      </c>
      <c r="D74" s="8"/>
      <c r="E74" s="15">
        <f t="shared" si="0"/>
        <v>32981.003550489004</v>
      </c>
      <c r="F74" s="15">
        <f t="shared" si="1"/>
        <v>32981</v>
      </c>
      <c r="G74" s="15">
        <f t="shared" si="7"/>
        <v>2.2102000002632849E-3</v>
      </c>
      <c r="I74" s="15">
        <f t="shared" si="8"/>
        <v>2.2102000002632849E-3</v>
      </c>
      <c r="O74" s="15">
        <f t="shared" ca="1" si="5"/>
        <v>-3.6215656978789441E-3</v>
      </c>
      <c r="Q74" s="42">
        <f t="shared" si="3"/>
        <v>31100.792999999998</v>
      </c>
      <c r="AA74" s="15" t="s">
        <v>45</v>
      </c>
      <c r="AB74" s="15">
        <v>8</v>
      </c>
      <c r="AD74" s="15" t="s">
        <v>36</v>
      </c>
      <c r="AF74" s="15" t="s">
        <v>33</v>
      </c>
    </row>
    <row r="75" spans="1:32" ht="12.95" customHeight="1">
      <c r="A75" s="5" t="s">
        <v>64</v>
      </c>
      <c r="B75" s="7"/>
      <c r="C75" s="8">
        <v>46170.338000000003</v>
      </c>
      <c r="D75" s="8"/>
      <c r="E75" s="15">
        <f t="shared" si="0"/>
        <v>33063.002786480065</v>
      </c>
      <c r="F75" s="15">
        <f t="shared" si="1"/>
        <v>33063</v>
      </c>
      <c r="G75" s="15">
        <f t="shared" si="7"/>
        <v>1.73460000223713E-3</v>
      </c>
      <c r="I75" s="15">
        <f t="shared" si="8"/>
        <v>1.73460000223713E-3</v>
      </c>
      <c r="O75" s="15">
        <f t="shared" ca="1" si="5"/>
        <v>-3.6692812090090999E-3</v>
      </c>
      <c r="Q75" s="42">
        <f t="shared" si="3"/>
        <v>31151.838000000003</v>
      </c>
      <c r="AA75" s="15" t="s">
        <v>45</v>
      </c>
      <c r="AB75" s="15">
        <v>5</v>
      </c>
      <c r="AD75" s="15" t="s">
        <v>36</v>
      </c>
      <c r="AF75" s="15" t="s">
        <v>33</v>
      </c>
    </row>
    <row r="76" spans="1:32" ht="12.95" customHeight="1">
      <c r="A76" s="5" t="s">
        <v>65</v>
      </c>
      <c r="B76" s="7"/>
      <c r="C76" s="8">
        <v>46404.398999999998</v>
      </c>
      <c r="D76" s="8"/>
      <c r="E76" s="15">
        <f t="shared" si="0"/>
        <v>33439.000889630261</v>
      </c>
      <c r="F76" s="15">
        <f t="shared" si="1"/>
        <v>33439</v>
      </c>
      <c r="G76" s="15">
        <f t="shared" si="7"/>
        <v>5.5379999685101211E-4</v>
      </c>
      <c r="I76" s="15">
        <f t="shared" si="8"/>
        <v>5.5379999685101211E-4</v>
      </c>
      <c r="O76" s="15">
        <f t="shared" ca="1" si="5"/>
        <v>-3.8880742844351768E-3</v>
      </c>
      <c r="Q76" s="42">
        <f t="shared" si="3"/>
        <v>31385.898999999998</v>
      </c>
      <c r="AA76" s="15" t="s">
        <v>45</v>
      </c>
      <c r="AB76" s="15">
        <v>7</v>
      </c>
      <c r="AD76" s="15" t="s">
        <v>53</v>
      </c>
      <c r="AF76" s="15" t="s">
        <v>33</v>
      </c>
    </row>
    <row r="77" spans="1:32" ht="12.95" customHeight="1">
      <c r="A77" s="5" t="s">
        <v>66</v>
      </c>
      <c r="B77" s="7"/>
      <c r="C77" s="8">
        <v>47060.514000000003</v>
      </c>
      <c r="D77" s="8"/>
      <c r="E77" s="15">
        <f t="shared" si="0"/>
        <v>34492.99106932016</v>
      </c>
      <c r="F77" s="15">
        <f t="shared" si="1"/>
        <v>34493</v>
      </c>
      <c r="G77" s="15">
        <f t="shared" si="7"/>
        <v>-5.5593999932170846E-3</v>
      </c>
      <c r="I77" s="15">
        <f t="shared" si="8"/>
        <v>-5.5593999932170846E-3</v>
      </c>
      <c r="O77" s="15">
        <f t="shared" ca="1" si="5"/>
        <v>-4.5013931714008252E-3</v>
      </c>
      <c r="Q77" s="42">
        <f t="shared" si="3"/>
        <v>32042.014000000003</v>
      </c>
      <c r="AA77" s="15" t="s">
        <v>45</v>
      </c>
      <c r="AF77" s="15" t="s">
        <v>50</v>
      </c>
    </row>
    <row r="78" spans="1:32" ht="12.95" customHeight="1">
      <c r="A78" s="5" t="s">
        <v>66</v>
      </c>
      <c r="B78" s="7"/>
      <c r="C78" s="8">
        <v>47060.521000000001</v>
      </c>
      <c r="D78" s="8"/>
      <c r="E78" s="15">
        <f t="shared" si="0"/>
        <v>34493.002314195306</v>
      </c>
      <c r="F78" s="15">
        <f t="shared" si="1"/>
        <v>34493</v>
      </c>
      <c r="G78" s="15">
        <f t="shared" si="7"/>
        <v>1.4406000045710243E-3</v>
      </c>
      <c r="I78" s="15">
        <f t="shared" si="8"/>
        <v>1.4406000045710243E-3</v>
      </c>
      <c r="O78" s="15">
        <f t="shared" ca="1" si="5"/>
        <v>-4.5013931714008252E-3</v>
      </c>
      <c r="Q78" s="42">
        <f t="shared" si="3"/>
        <v>32042.021000000001</v>
      </c>
      <c r="AA78" s="15" t="s">
        <v>45</v>
      </c>
      <c r="AF78" s="15" t="s">
        <v>50</v>
      </c>
    </row>
    <row r="79" spans="1:32" ht="12.95" customHeight="1">
      <c r="A79" s="5" t="s">
        <v>67</v>
      </c>
      <c r="B79" s="7"/>
      <c r="C79" s="8">
        <v>47151.402999999998</v>
      </c>
      <c r="D79" s="8"/>
      <c r="E79" s="15">
        <f t="shared" si="0"/>
        <v>34638.996134654488</v>
      </c>
      <c r="F79" s="15">
        <f t="shared" si="1"/>
        <v>34639</v>
      </c>
      <c r="G79" s="15">
        <f t="shared" si="7"/>
        <v>-2.4062000011326745E-3</v>
      </c>
      <c r="I79" s="15">
        <f t="shared" si="8"/>
        <v>-2.4062000011326745E-3</v>
      </c>
      <c r="O79" s="15">
        <f t="shared" ca="1" si="5"/>
        <v>-4.5863500570715917E-3</v>
      </c>
      <c r="Q79" s="42">
        <f t="shared" si="3"/>
        <v>32132.902999999998</v>
      </c>
      <c r="AA79" s="15" t="s">
        <v>45</v>
      </c>
      <c r="AB79" s="15">
        <v>9</v>
      </c>
      <c r="AD79" s="15" t="s">
        <v>36</v>
      </c>
      <c r="AF79" s="15" t="s">
        <v>33</v>
      </c>
    </row>
    <row r="80" spans="1:32" ht="12.95" customHeight="1">
      <c r="A80" s="5" t="s">
        <v>67</v>
      </c>
      <c r="B80" s="7"/>
      <c r="C80" s="8">
        <v>47156.383999999998</v>
      </c>
      <c r="D80" s="8"/>
      <c r="E80" s="15">
        <f t="shared" si="0"/>
        <v>34646.997666527765</v>
      </c>
      <c r="F80" s="15">
        <f t="shared" si="1"/>
        <v>34647</v>
      </c>
      <c r="G80" s="15">
        <f t="shared" si="7"/>
        <v>-1.4526000013574958E-3</v>
      </c>
      <c r="I80" s="15">
        <f t="shared" si="8"/>
        <v>-1.4526000013574958E-3</v>
      </c>
      <c r="O80" s="15">
        <f t="shared" ca="1" si="5"/>
        <v>-4.591005228889165E-3</v>
      </c>
      <c r="Q80" s="42">
        <f t="shared" si="3"/>
        <v>32137.883999999998</v>
      </c>
      <c r="AA80" s="15" t="s">
        <v>45</v>
      </c>
      <c r="AB80" s="15">
        <v>7</v>
      </c>
      <c r="AD80" s="15" t="s">
        <v>36</v>
      </c>
      <c r="AF80" s="15" t="s">
        <v>33</v>
      </c>
    </row>
    <row r="81" spans="1:32" ht="12.95" customHeight="1">
      <c r="A81" s="5" t="s">
        <v>68</v>
      </c>
      <c r="B81" s="7"/>
      <c r="C81" s="8">
        <v>47169.46</v>
      </c>
      <c r="D81" s="8"/>
      <c r="E81" s="15">
        <f t="shared" si="0"/>
        <v>34668.003093304513</v>
      </c>
      <c r="F81" s="15">
        <f t="shared" si="1"/>
        <v>34668</v>
      </c>
      <c r="G81" s="15">
        <f t="shared" si="7"/>
        <v>1.9256000014138408E-3</v>
      </c>
      <c r="I81" s="15">
        <f t="shared" si="8"/>
        <v>1.9256000014138408E-3</v>
      </c>
      <c r="O81" s="15">
        <f t="shared" ca="1" si="5"/>
        <v>-4.6032250549103027E-3</v>
      </c>
      <c r="Q81" s="42">
        <f t="shared" si="3"/>
        <v>32150.959999999999</v>
      </c>
      <c r="AA81" s="15" t="s">
        <v>45</v>
      </c>
      <c r="AB81" s="15">
        <v>8</v>
      </c>
      <c r="AD81" s="15" t="s">
        <v>36</v>
      </c>
      <c r="AF81" s="15" t="s">
        <v>33</v>
      </c>
    </row>
    <row r="82" spans="1:32" ht="12.95" customHeight="1">
      <c r="A82" s="5" t="s">
        <v>68</v>
      </c>
      <c r="B82" s="7"/>
      <c r="C82" s="8">
        <v>47209.302000000003</v>
      </c>
      <c r="D82" s="8"/>
      <c r="E82" s="15">
        <f t="shared" si="0"/>
        <v>34732.005709826321</v>
      </c>
      <c r="F82" s="15">
        <f t="shared" si="1"/>
        <v>34732</v>
      </c>
      <c r="G82" s="15">
        <f t="shared" si="7"/>
        <v>3.5544000056688674E-3</v>
      </c>
      <c r="I82" s="15">
        <f t="shared" si="8"/>
        <v>3.5544000056688674E-3</v>
      </c>
      <c r="O82" s="15">
        <f t="shared" ca="1" si="5"/>
        <v>-4.6404664294509134E-3</v>
      </c>
      <c r="Q82" s="42">
        <f t="shared" si="3"/>
        <v>32190.802000000003</v>
      </c>
      <c r="AA82" s="15" t="s">
        <v>45</v>
      </c>
      <c r="AB82" s="15">
        <v>6</v>
      </c>
      <c r="AD82" s="15" t="s">
        <v>36</v>
      </c>
      <c r="AF82" s="15" t="s">
        <v>33</v>
      </c>
    </row>
    <row r="83" spans="1:32" ht="12.95" customHeight="1">
      <c r="A83" s="5" t="s">
        <v>68</v>
      </c>
      <c r="B83" s="7"/>
      <c r="C83" s="8">
        <v>47214.283000000003</v>
      </c>
      <c r="D83" s="8"/>
      <c r="E83" s="15">
        <f t="shared" si="0"/>
        <v>34740.007241699604</v>
      </c>
      <c r="F83" s="15">
        <f t="shared" si="1"/>
        <v>34740</v>
      </c>
      <c r="G83" s="15">
        <f t="shared" si="7"/>
        <v>4.5080000054440461E-3</v>
      </c>
      <c r="I83" s="15">
        <f t="shared" si="8"/>
        <v>4.5080000054440461E-3</v>
      </c>
      <c r="O83" s="15">
        <f t="shared" ca="1" si="5"/>
        <v>-4.6451216012684902E-3</v>
      </c>
      <c r="Q83" s="42">
        <f t="shared" si="3"/>
        <v>32195.783000000003</v>
      </c>
      <c r="AA83" s="15" t="s">
        <v>45</v>
      </c>
      <c r="AB83" s="15">
        <v>6</v>
      </c>
      <c r="AD83" s="15" t="s">
        <v>36</v>
      </c>
      <c r="AF83" s="15" t="s">
        <v>33</v>
      </c>
    </row>
    <row r="84" spans="1:32" ht="12.95" customHeight="1">
      <c r="A84" s="5" t="s">
        <v>69</v>
      </c>
      <c r="B84" s="7"/>
      <c r="C84" s="8">
        <v>47466.394</v>
      </c>
      <c r="D84" s="8"/>
      <c r="E84" s="15">
        <f t="shared" si="0"/>
        <v>35145.001058624679</v>
      </c>
      <c r="F84" s="15">
        <f t="shared" si="1"/>
        <v>35145</v>
      </c>
      <c r="G84" s="15">
        <f t="shared" si="7"/>
        <v>6.5899999754037708E-4</v>
      </c>
      <c r="I84" s="15">
        <f t="shared" si="8"/>
        <v>6.5899999754037708E-4</v>
      </c>
      <c r="O84" s="15">
        <f t="shared" ca="1" si="5"/>
        <v>-4.8807896745332782E-3</v>
      </c>
      <c r="Q84" s="42">
        <f t="shared" si="3"/>
        <v>32447.894</v>
      </c>
      <c r="AA84" s="15" t="s">
        <v>45</v>
      </c>
      <c r="AB84" s="15">
        <v>7</v>
      </c>
      <c r="AD84" s="15" t="s">
        <v>36</v>
      </c>
      <c r="AF84" s="15" t="s">
        <v>33</v>
      </c>
    </row>
    <row r="85" spans="1:32" ht="12.95" customHeight="1">
      <c r="A85" s="5" t="s">
        <v>69</v>
      </c>
      <c r="B85" s="7"/>
      <c r="C85" s="8">
        <v>47527.394</v>
      </c>
      <c r="D85" s="8"/>
      <c r="E85" s="15">
        <f t="shared" ref="E85:E148" si="9">+(C85-C$7)/C$8</f>
        <v>35242.992113487133</v>
      </c>
      <c r="F85" s="15">
        <f t="shared" ref="F85:F148" si="10">ROUND(2*E85,0)/2</f>
        <v>35243</v>
      </c>
      <c r="G85" s="15">
        <f t="shared" ref="G85:G116" si="11">+C85-(C$7+F85*C$8)</f>
        <v>-4.9093999987235293E-3</v>
      </c>
      <c r="I85" s="15">
        <f t="shared" si="8"/>
        <v>-4.9093999987235293E-3</v>
      </c>
      <c r="O85" s="15">
        <f t="shared" ca="1" si="5"/>
        <v>-4.937815529298584E-3</v>
      </c>
      <c r="Q85" s="42">
        <f t="shared" ref="Q85:Q148" si="12">+C85-15018.5</f>
        <v>32508.894</v>
      </c>
      <c r="AA85" s="15" t="s">
        <v>45</v>
      </c>
      <c r="AB85" s="15">
        <v>6</v>
      </c>
      <c r="AD85" s="15" t="s">
        <v>36</v>
      </c>
      <c r="AF85" s="15" t="s">
        <v>33</v>
      </c>
    </row>
    <row r="86" spans="1:32" ht="12.95" customHeight="1">
      <c r="A86" s="5" t="s">
        <v>70</v>
      </c>
      <c r="B86" s="7"/>
      <c r="C86" s="8">
        <v>47535.497000000003</v>
      </c>
      <c r="D86" s="8"/>
      <c r="E86" s="15">
        <f t="shared" si="9"/>
        <v>35256.008859676491</v>
      </c>
      <c r="F86" s="15">
        <f t="shared" si="10"/>
        <v>35256</v>
      </c>
      <c r="G86" s="15">
        <f t="shared" si="11"/>
        <v>5.5151999986264855E-3</v>
      </c>
      <c r="I86" s="15">
        <f t="shared" si="8"/>
        <v>5.5151999986264855E-3</v>
      </c>
      <c r="O86" s="15">
        <f t="shared" ref="O86:O149" ca="1" si="13">+C$11+C$12*F86</f>
        <v>-4.945380183502145E-3</v>
      </c>
      <c r="Q86" s="42">
        <f t="shared" si="12"/>
        <v>32516.997000000003</v>
      </c>
      <c r="AA86" s="15" t="s">
        <v>45</v>
      </c>
      <c r="AB86" s="15">
        <v>6</v>
      </c>
      <c r="AD86" s="15" t="s">
        <v>36</v>
      </c>
      <c r="AF86" s="15" t="s">
        <v>33</v>
      </c>
    </row>
    <row r="87" spans="1:32" ht="12.95" customHeight="1">
      <c r="A87" s="5" t="s">
        <v>71</v>
      </c>
      <c r="B87" s="7"/>
      <c r="C87" s="8">
        <v>47560.383999999998</v>
      </c>
      <c r="D87" s="8"/>
      <c r="E87" s="15">
        <f t="shared" si="9"/>
        <v>35295.987603649635</v>
      </c>
      <c r="F87" s="15">
        <f t="shared" si="10"/>
        <v>35296</v>
      </c>
      <c r="G87" s="15">
        <f t="shared" si="11"/>
        <v>-7.7168000061647035E-3</v>
      </c>
      <c r="I87" s="15">
        <f t="shared" si="8"/>
        <v>-7.7168000061647035E-3</v>
      </c>
      <c r="O87" s="15">
        <f t="shared" ca="1" si="13"/>
        <v>-4.9686560425900288E-3</v>
      </c>
      <c r="Q87" s="42">
        <f t="shared" si="12"/>
        <v>32541.883999999998</v>
      </c>
      <c r="AA87" s="15" t="s">
        <v>48</v>
      </c>
      <c r="AF87" s="15" t="s">
        <v>50</v>
      </c>
    </row>
    <row r="88" spans="1:32" ht="12.95" customHeight="1">
      <c r="A88" s="5" t="s">
        <v>70</v>
      </c>
      <c r="B88" s="7"/>
      <c r="C88" s="8">
        <v>47565.368999999999</v>
      </c>
      <c r="D88" s="8"/>
      <c r="E88" s="15">
        <f t="shared" si="9"/>
        <v>35303.995561165852</v>
      </c>
      <c r="F88" s="15">
        <f t="shared" si="10"/>
        <v>35304</v>
      </c>
      <c r="G88" s="15">
        <f t="shared" si="11"/>
        <v>-2.7632000055746175E-3</v>
      </c>
      <c r="I88" s="15">
        <f t="shared" si="8"/>
        <v>-2.7632000055746175E-3</v>
      </c>
      <c r="O88" s="15">
        <f t="shared" ca="1" si="13"/>
        <v>-4.9733112144076021E-3</v>
      </c>
      <c r="Q88" s="42">
        <f t="shared" si="12"/>
        <v>32546.868999999999</v>
      </c>
      <c r="AA88" s="15" t="s">
        <v>45</v>
      </c>
      <c r="AB88" s="15">
        <v>12</v>
      </c>
      <c r="AD88" s="15" t="s">
        <v>53</v>
      </c>
      <c r="AF88" s="15" t="s">
        <v>33</v>
      </c>
    </row>
    <row r="89" spans="1:32" ht="12.95" customHeight="1">
      <c r="A89" s="5" t="s">
        <v>70</v>
      </c>
      <c r="B89" s="7"/>
      <c r="C89" s="8">
        <v>47565.374000000003</v>
      </c>
      <c r="D89" s="8"/>
      <c r="E89" s="15">
        <f t="shared" si="9"/>
        <v>35304.003593219539</v>
      </c>
      <c r="F89" s="15">
        <f t="shared" si="10"/>
        <v>35304</v>
      </c>
      <c r="G89" s="15">
        <f t="shared" si="11"/>
        <v>2.2367999990819953E-3</v>
      </c>
      <c r="I89" s="15">
        <f t="shared" si="8"/>
        <v>2.2367999990819953E-3</v>
      </c>
      <c r="O89" s="15">
        <f t="shared" ca="1" si="13"/>
        <v>-4.9733112144076021E-3</v>
      </c>
      <c r="Q89" s="42">
        <f t="shared" si="12"/>
        <v>32546.874000000003</v>
      </c>
      <c r="AA89" s="15" t="s">
        <v>45</v>
      </c>
      <c r="AB89" s="15">
        <v>9</v>
      </c>
      <c r="AD89" s="15" t="s">
        <v>36</v>
      </c>
      <c r="AF89" s="15" t="s">
        <v>33</v>
      </c>
    </row>
    <row r="90" spans="1:32" ht="12.95" customHeight="1">
      <c r="A90" s="5" t="s">
        <v>72</v>
      </c>
      <c r="B90" s="7"/>
      <c r="C90" s="8">
        <v>47822.457999999999</v>
      </c>
      <c r="D90" s="8"/>
      <c r="E90" s="15">
        <f t="shared" si="9"/>
        <v>35716.986090732004</v>
      </c>
      <c r="F90" s="15">
        <f t="shared" si="10"/>
        <v>35717</v>
      </c>
      <c r="G90" s="15">
        <f t="shared" si="11"/>
        <v>-8.6585999961243942E-3</v>
      </c>
      <c r="I90" s="15">
        <f t="shared" si="8"/>
        <v>-8.6585999961243942E-3</v>
      </c>
      <c r="O90" s="15">
        <f t="shared" ca="1" si="13"/>
        <v>-5.2136344594899704E-3</v>
      </c>
      <c r="Q90" s="42">
        <f t="shared" si="12"/>
        <v>32803.957999999999</v>
      </c>
      <c r="AA90" s="15" t="s">
        <v>45</v>
      </c>
      <c r="AB90" s="15">
        <v>7</v>
      </c>
      <c r="AD90" s="15" t="s">
        <v>36</v>
      </c>
      <c r="AF90" s="15" t="s">
        <v>33</v>
      </c>
    </row>
    <row r="91" spans="1:32" ht="12.95" customHeight="1">
      <c r="A91" s="5" t="s">
        <v>73</v>
      </c>
      <c r="B91" s="7"/>
      <c r="C91" s="8">
        <v>47860.434999999998</v>
      </c>
      <c r="D91" s="8"/>
      <c r="E91" s="15">
        <f t="shared" si="9"/>
        <v>35777.992751232196</v>
      </c>
      <c r="F91" s="15">
        <f t="shared" si="10"/>
        <v>35778</v>
      </c>
      <c r="G91" s="15">
        <f t="shared" si="11"/>
        <v>-4.5124000025680289E-3</v>
      </c>
      <c r="I91" s="15">
        <f t="shared" si="8"/>
        <v>-4.5124000025680289E-3</v>
      </c>
      <c r="O91" s="15">
        <f t="shared" ca="1" si="13"/>
        <v>-5.2491301445989885E-3</v>
      </c>
      <c r="Q91" s="42">
        <f t="shared" si="12"/>
        <v>32841.934999999998</v>
      </c>
      <c r="AA91" s="15" t="s">
        <v>48</v>
      </c>
      <c r="AF91" s="15" t="s">
        <v>50</v>
      </c>
    </row>
    <row r="92" spans="1:32" ht="12.95" customHeight="1">
      <c r="A92" s="5" t="s">
        <v>74</v>
      </c>
      <c r="B92" s="7"/>
      <c r="C92" s="8">
        <v>47905.26</v>
      </c>
      <c r="D92" s="8"/>
      <c r="E92" s="15">
        <f t="shared" si="9"/>
        <v>35850.000112448753</v>
      </c>
      <c r="F92" s="15">
        <f t="shared" si="10"/>
        <v>35850</v>
      </c>
      <c r="G92" s="15">
        <f t="shared" si="11"/>
        <v>7.0000001869630069E-5</v>
      </c>
      <c r="I92" s="15">
        <f t="shared" si="8"/>
        <v>7.0000001869630069E-5</v>
      </c>
      <c r="O92" s="15">
        <f t="shared" ca="1" si="13"/>
        <v>-5.2910266909571724E-3</v>
      </c>
      <c r="Q92" s="42">
        <f t="shared" si="12"/>
        <v>32886.76</v>
      </c>
      <c r="AA92" s="15" t="s">
        <v>45</v>
      </c>
      <c r="AB92" s="15">
        <v>7</v>
      </c>
      <c r="AD92" s="15" t="s">
        <v>36</v>
      </c>
      <c r="AF92" s="15" t="s">
        <v>33</v>
      </c>
    </row>
    <row r="93" spans="1:32" ht="12.95" customHeight="1">
      <c r="A93" s="5" t="s">
        <v>30</v>
      </c>
      <c r="B93" s="7" t="s">
        <v>94</v>
      </c>
      <c r="C93" s="8">
        <v>47911.172200000001</v>
      </c>
      <c r="D93" s="8">
        <v>1.5E-3</v>
      </c>
      <c r="E93" s="15">
        <f t="shared" si="9"/>
        <v>35859.497533998881</v>
      </c>
      <c r="F93" s="15">
        <f t="shared" si="10"/>
        <v>35859.5</v>
      </c>
      <c r="G93" s="15">
        <f t="shared" si="11"/>
        <v>-1.535100003820844E-3</v>
      </c>
      <c r="J93" s="15">
        <f t="shared" ref="J93:J99" si="14">G93</f>
        <v>-1.535100003820844E-3</v>
      </c>
      <c r="O93" s="15">
        <f t="shared" ca="1" si="13"/>
        <v>-5.296554707490542E-3</v>
      </c>
      <c r="Q93" s="42">
        <f t="shared" si="12"/>
        <v>32892.672200000001</v>
      </c>
    </row>
    <row r="94" spans="1:32" ht="12.95" customHeight="1">
      <c r="A94" s="5" t="s">
        <v>30</v>
      </c>
      <c r="B94" s="7" t="s">
        <v>94</v>
      </c>
      <c r="C94" s="8">
        <v>47911.1728</v>
      </c>
      <c r="D94" s="8">
        <v>1.2999999999999999E-3</v>
      </c>
      <c r="E94" s="15">
        <f t="shared" si="9"/>
        <v>35859.498497845321</v>
      </c>
      <c r="F94" s="15">
        <f t="shared" si="10"/>
        <v>35859.5</v>
      </c>
      <c r="G94" s="15">
        <f t="shared" si="11"/>
        <v>-9.3510000442620367E-4</v>
      </c>
      <c r="J94" s="15">
        <f t="shared" si="14"/>
        <v>-9.3510000442620367E-4</v>
      </c>
      <c r="O94" s="15">
        <f t="shared" ca="1" si="13"/>
        <v>-5.296554707490542E-3</v>
      </c>
      <c r="Q94" s="42">
        <f t="shared" si="12"/>
        <v>32892.6728</v>
      </c>
    </row>
    <row r="95" spans="1:32" ht="12.95" customHeight="1">
      <c r="A95" s="5" t="s">
        <v>26</v>
      </c>
      <c r="B95" s="7"/>
      <c r="C95" s="8">
        <v>47913.3462</v>
      </c>
      <c r="D95" s="8" t="s">
        <v>17</v>
      </c>
      <c r="E95" s="15">
        <f t="shared" si="9"/>
        <v>35862.989870937752</v>
      </c>
      <c r="F95" s="15">
        <f t="shared" si="10"/>
        <v>35863</v>
      </c>
      <c r="G95" s="15">
        <f t="shared" si="11"/>
        <v>-6.3053999983821996E-3</v>
      </c>
      <c r="J95" s="15">
        <f t="shared" si="14"/>
        <v>-6.3053999983821996E-3</v>
      </c>
      <c r="O95" s="15">
        <f t="shared" ca="1" si="13"/>
        <v>-5.2985913451607334E-3</v>
      </c>
      <c r="Q95" s="42">
        <f t="shared" si="12"/>
        <v>32894.8462</v>
      </c>
      <c r="S95" s="15" t="s">
        <v>27</v>
      </c>
    </row>
    <row r="96" spans="1:32" ht="12.95" customHeight="1">
      <c r="A96" s="5" t="s">
        <v>30</v>
      </c>
      <c r="B96" s="7" t="s">
        <v>95</v>
      </c>
      <c r="C96" s="8">
        <v>47913.347000000002</v>
      </c>
      <c r="D96" s="8">
        <v>1E-4</v>
      </c>
      <c r="E96" s="15">
        <f t="shared" si="9"/>
        <v>35862.991156066339</v>
      </c>
      <c r="F96" s="15">
        <f t="shared" si="10"/>
        <v>35863</v>
      </c>
      <c r="G96" s="15">
        <f t="shared" si="11"/>
        <v>-5.5053999967640266E-3</v>
      </c>
      <c r="J96" s="15">
        <f t="shared" si="14"/>
        <v>-5.5053999967640266E-3</v>
      </c>
      <c r="O96" s="15">
        <f t="shared" ca="1" si="13"/>
        <v>-5.2985913451607334E-3</v>
      </c>
      <c r="Q96" s="42">
        <f t="shared" si="12"/>
        <v>32894.847000000002</v>
      </c>
    </row>
    <row r="97" spans="1:32" ht="12.95" customHeight="1">
      <c r="A97" s="5" t="s">
        <v>30</v>
      </c>
      <c r="B97" s="7" t="s">
        <v>95</v>
      </c>
      <c r="C97" s="8">
        <v>47913.347000000002</v>
      </c>
      <c r="D97" s="8">
        <v>2.0000000000000001E-4</v>
      </c>
      <c r="E97" s="15">
        <f t="shared" si="9"/>
        <v>35862.991156066339</v>
      </c>
      <c r="F97" s="15">
        <f t="shared" si="10"/>
        <v>35863</v>
      </c>
      <c r="G97" s="15">
        <f t="shared" si="11"/>
        <v>-5.5053999967640266E-3</v>
      </c>
      <c r="J97" s="15">
        <f t="shared" si="14"/>
        <v>-5.5053999967640266E-3</v>
      </c>
      <c r="O97" s="15">
        <f t="shared" ca="1" si="13"/>
        <v>-5.2985913451607334E-3</v>
      </c>
      <c r="Q97" s="42">
        <f t="shared" si="12"/>
        <v>32894.847000000002</v>
      </c>
    </row>
    <row r="98" spans="1:32" ht="12.95" customHeight="1">
      <c r="A98" s="5" t="s">
        <v>30</v>
      </c>
      <c r="B98" s="7" t="s">
        <v>95</v>
      </c>
      <c r="C98" s="8">
        <v>47915.215400000001</v>
      </c>
      <c r="D98" s="8">
        <v>6.9999999999999999E-4</v>
      </c>
      <c r="E98" s="15">
        <f t="shared" si="9"/>
        <v>35865.992573884454</v>
      </c>
      <c r="F98" s="15">
        <f t="shared" si="10"/>
        <v>35866</v>
      </c>
      <c r="G98" s="15">
        <f t="shared" si="11"/>
        <v>-4.6227999991970137E-3</v>
      </c>
      <c r="J98" s="15">
        <f t="shared" si="14"/>
        <v>-4.6227999991970137E-3</v>
      </c>
      <c r="O98" s="15">
        <f t="shared" ca="1" si="13"/>
        <v>-5.3003370345923225E-3</v>
      </c>
      <c r="Q98" s="42">
        <f t="shared" si="12"/>
        <v>32896.715400000001</v>
      </c>
    </row>
    <row r="99" spans="1:32" ht="12.95" customHeight="1">
      <c r="A99" s="5" t="s">
        <v>30</v>
      </c>
      <c r="B99" s="7" t="s">
        <v>95</v>
      </c>
      <c r="C99" s="8">
        <v>47915.216200000003</v>
      </c>
      <c r="D99" s="8">
        <v>1.5E-3</v>
      </c>
      <c r="E99" s="15">
        <f t="shared" si="9"/>
        <v>35865.993859013048</v>
      </c>
      <c r="F99" s="15">
        <f t="shared" si="10"/>
        <v>35866</v>
      </c>
      <c r="G99" s="15">
        <f t="shared" si="11"/>
        <v>-3.8227999975788407E-3</v>
      </c>
      <c r="J99" s="15">
        <f t="shared" si="14"/>
        <v>-3.8227999975788407E-3</v>
      </c>
      <c r="O99" s="15">
        <f t="shared" ca="1" si="13"/>
        <v>-5.3003370345923225E-3</v>
      </c>
      <c r="Q99" s="42">
        <f t="shared" si="12"/>
        <v>32896.716200000003</v>
      </c>
    </row>
    <row r="100" spans="1:32" ht="12.95" customHeight="1">
      <c r="A100" s="5" t="s">
        <v>74</v>
      </c>
      <c r="B100" s="7"/>
      <c r="C100" s="8">
        <v>47928.292000000001</v>
      </c>
      <c r="D100" s="8"/>
      <c r="E100" s="15">
        <f t="shared" si="9"/>
        <v>35886.998964507642</v>
      </c>
      <c r="F100" s="15">
        <f t="shared" si="10"/>
        <v>35887</v>
      </c>
      <c r="G100" s="15">
        <f t="shared" si="11"/>
        <v>-6.4459999703103676E-4</v>
      </c>
      <c r="I100" s="15">
        <f t="shared" ref="I100:I114" si="15">G100</f>
        <v>-6.4459999703103676E-4</v>
      </c>
      <c r="O100" s="15">
        <f t="shared" ca="1" si="13"/>
        <v>-5.3125568606134602E-3</v>
      </c>
      <c r="Q100" s="42">
        <f t="shared" si="12"/>
        <v>32909.792000000001</v>
      </c>
      <c r="AA100" s="15" t="s">
        <v>45</v>
      </c>
      <c r="AB100" s="15">
        <v>7</v>
      </c>
      <c r="AD100" s="15" t="s">
        <v>36</v>
      </c>
      <c r="AF100" s="15" t="s">
        <v>33</v>
      </c>
    </row>
    <row r="101" spans="1:32" ht="12.95" customHeight="1">
      <c r="A101" s="5" t="s">
        <v>74</v>
      </c>
      <c r="B101" s="7"/>
      <c r="C101" s="8">
        <v>47946.332000000002</v>
      </c>
      <c r="D101" s="8"/>
      <c r="E101" s="15">
        <f t="shared" si="9"/>
        <v>35915.978614175168</v>
      </c>
      <c r="F101" s="15">
        <f t="shared" si="10"/>
        <v>35916</v>
      </c>
      <c r="G101" s="15">
        <f t="shared" si="11"/>
        <v>-1.3312799994309898E-2</v>
      </c>
      <c r="I101" s="15">
        <f t="shared" si="15"/>
        <v>-1.3312799994309898E-2</v>
      </c>
      <c r="O101" s="15">
        <f t="shared" ca="1" si="13"/>
        <v>-5.3294318584521747E-3</v>
      </c>
      <c r="Q101" s="42">
        <f t="shared" si="12"/>
        <v>32927.832000000002</v>
      </c>
      <c r="AA101" s="15" t="s">
        <v>45</v>
      </c>
      <c r="AB101" s="15">
        <v>9</v>
      </c>
      <c r="AD101" s="15" t="s">
        <v>53</v>
      </c>
      <c r="AF101" s="15" t="s">
        <v>33</v>
      </c>
    </row>
    <row r="102" spans="1:32" ht="12.95" customHeight="1">
      <c r="A102" s="5" t="s">
        <v>73</v>
      </c>
      <c r="B102" s="7"/>
      <c r="C102" s="8">
        <v>47946.34</v>
      </c>
      <c r="D102" s="8"/>
      <c r="E102" s="15">
        <f t="shared" si="9"/>
        <v>35915.99146546104</v>
      </c>
      <c r="F102" s="15">
        <f t="shared" si="10"/>
        <v>35916</v>
      </c>
      <c r="G102" s="15">
        <f t="shared" si="11"/>
        <v>-5.3127999999560416E-3</v>
      </c>
      <c r="I102" s="15">
        <f t="shared" si="15"/>
        <v>-5.3127999999560416E-3</v>
      </c>
      <c r="O102" s="15">
        <f t="shared" ca="1" si="13"/>
        <v>-5.3294318584521747E-3</v>
      </c>
      <c r="Q102" s="42">
        <f t="shared" si="12"/>
        <v>32927.839999999997</v>
      </c>
      <c r="AA102" s="15" t="s">
        <v>48</v>
      </c>
      <c r="AF102" s="15" t="s">
        <v>50</v>
      </c>
    </row>
    <row r="103" spans="1:32" ht="12.95" customHeight="1">
      <c r="A103" s="5" t="s">
        <v>74</v>
      </c>
      <c r="B103" s="7"/>
      <c r="C103" s="8">
        <v>47956.302000000003</v>
      </c>
      <c r="D103" s="8"/>
      <c r="E103" s="15">
        <f t="shared" si="9"/>
        <v>35931.994529207608</v>
      </c>
      <c r="F103" s="15">
        <f t="shared" si="10"/>
        <v>35932</v>
      </c>
      <c r="G103" s="15">
        <f t="shared" si="11"/>
        <v>-3.4055999931297265E-3</v>
      </c>
      <c r="I103" s="15">
        <f t="shared" si="15"/>
        <v>-3.4055999931297265E-3</v>
      </c>
      <c r="O103" s="15">
        <f t="shared" ca="1" si="13"/>
        <v>-5.3387422020873283E-3</v>
      </c>
      <c r="Q103" s="42">
        <f t="shared" si="12"/>
        <v>32937.802000000003</v>
      </c>
      <c r="AA103" s="15" t="s">
        <v>45</v>
      </c>
      <c r="AB103" s="15">
        <v>8</v>
      </c>
      <c r="AD103" s="15" t="s">
        <v>36</v>
      </c>
      <c r="AF103" s="15" t="s">
        <v>33</v>
      </c>
    </row>
    <row r="104" spans="1:32" ht="12.95" customHeight="1">
      <c r="A104" s="5" t="s">
        <v>74</v>
      </c>
      <c r="B104" s="7"/>
      <c r="C104" s="8">
        <v>47969.375</v>
      </c>
      <c r="D104" s="8"/>
      <c r="E104" s="15">
        <f t="shared" si="9"/>
        <v>35952.995136752143</v>
      </c>
      <c r="F104" s="15">
        <f t="shared" si="10"/>
        <v>35953</v>
      </c>
      <c r="G104" s="15">
        <f t="shared" si="11"/>
        <v>-3.0274000018835068E-3</v>
      </c>
      <c r="I104" s="15">
        <f t="shared" si="15"/>
        <v>-3.0274000018835068E-3</v>
      </c>
      <c r="O104" s="15">
        <f t="shared" ca="1" si="13"/>
        <v>-5.3509620281084625E-3</v>
      </c>
      <c r="Q104" s="42">
        <f t="shared" si="12"/>
        <v>32950.875</v>
      </c>
      <c r="AA104" s="15" t="s">
        <v>45</v>
      </c>
      <c r="AB104" s="15">
        <v>10</v>
      </c>
      <c r="AD104" s="15" t="s">
        <v>36</v>
      </c>
      <c r="AF104" s="15" t="s">
        <v>33</v>
      </c>
    </row>
    <row r="105" spans="1:32" ht="12.95" customHeight="1">
      <c r="A105" s="5" t="s">
        <v>74</v>
      </c>
      <c r="B105" s="7"/>
      <c r="C105" s="8">
        <v>47969.375999999997</v>
      </c>
      <c r="D105" s="8"/>
      <c r="E105" s="15">
        <f t="shared" si="9"/>
        <v>35952.996743162868</v>
      </c>
      <c r="F105" s="15">
        <f t="shared" si="10"/>
        <v>35953</v>
      </c>
      <c r="G105" s="15">
        <f t="shared" si="11"/>
        <v>-2.0274000053177588E-3</v>
      </c>
      <c r="I105" s="15">
        <f t="shared" si="15"/>
        <v>-2.0274000053177588E-3</v>
      </c>
      <c r="O105" s="15">
        <f t="shared" ca="1" si="13"/>
        <v>-5.3509620281084625E-3</v>
      </c>
      <c r="Q105" s="42">
        <f t="shared" si="12"/>
        <v>32950.875999999997</v>
      </c>
      <c r="AA105" s="15" t="s">
        <v>45</v>
      </c>
      <c r="AB105" s="15">
        <v>9</v>
      </c>
      <c r="AD105" s="15" t="s">
        <v>53</v>
      </c>
      <c r="AF105" s="15" t="s">
        <v>33</v>
      </c>
    </row>
    <row r="106" spans="1:32" ht="12.95" customHeight="1">
      <c r="A106" s="5" t="s">
        <v>75</v>
      </c>
      <c r="B106" s="7"/>
      <c r="C106" s="8">
        <v>48208.428999999996</v>
      </c>
      <c r="D106" s="8"/>
      <c r="E106" s="15">
        <f t="shared" si="9"/>
        <v>36337.014048704441</v>
      </c>
      <c r="F106" s="15">
        <f t="shared" si="10"/>
        <v>36337</v>
      </c>
      <c r="G106" s="15">
        <f t="shared" si="11"/>
        <v>8.7453999949502759E-3</v>
      </c>
      <c r="I106" s="15">
        <f t="shared" si="15"/>
        <v>8.7453999949502759E-3</v>
      </c>
      <c r="O106" s="15">
        <f t="shared" ca="1" si="13"/>
        <v>-5.5744102753521162E-3</v>
      </c>
      <c r="Q106" s="42">
        <f t="shared" si="12"/>
        <v>33189.928999999996</v>
      </c>
      <c r="AA106" s="15" t="s">
        <v>45</v>
      </c>
      <c r="AB106" s="15">
        <v>10</v>
      </c>
      <c r="AD106" s="15" t="s">
        <v>36</v>
      </c>
      <c r="AF106" s="15" t="s">
        <v>33</v>
      </c>
    </row>
    <row r="107" spans="1:32" ht="12.95" customHeight="1">
      <c r="A107" s="5" t="s">
        <v>76</v>
      </c>
      <c r="B107" s="7"/>
      <c r="C107" s="8">
        <v>48233.317999999999</v>
      </c>
      <c r="D107" s="8">
        <v>3.0000000000000001E-3</v>
      </c>
      <c r="E107" s="15">
        <f t="shared" si="9"/>
        <v>36376.996005499066</v>
      </c>
      <c r="F107" s="15">
        <f t="shared" si="10"/>
        <v>36377</v>
      </c>
      <c r="G107" s="15">
        <f t="shared" si="11"/>
        <v>-2.4866000021575019E-3</v>
      </c>
      <c r="I107" s="15">
        <f t="shared" si="15"/>
        <v>-2.4866000021575019E-3</v>
      </c>
      <c r="O107" s="15">
        <f t="shared" ca="1" si="13"/>
        <v>-5.5976861344399966E-3</v>
      </c>
      <c r="Q107" s="42">
        <f t="shared" si="12"/>
        <v>33214.817999999999</v>
      </c>
      <c r="AA107" s="15" t="s">
        <v>45</v>
      </c>
      <c r="AB107" s="15">
        <v>5</v>
      </c>
      <c r="AD107" s="15" t="s">
        <v>53</v>
      </c>
      <c r="AF107" s="15" t="s">
        <v>33</v>
      </c>
    </row>
    <row r="108" spans="1:32" ht="12.95" customHeight="1">
      <c r="A108" s="5" t="s">
        <v>75</v>
      </c>
      <c r="B108" s="7"/>
      <c r="C108" s="8">
        <v>48330.442000000003</v>
      </c>
      <c r="D108" s="8"/>
      <c r="E108" s="15">
        <f t="shared" si="9"/>
        <v>36533.01704176893</v>
      </c>
      <c r="F108" s="15">
        <f t="shared" si="10"/>
        <v>36533</v>
      </c>
      <c r="G108" s="15">
        <f t="shared" si="11"/>
        <v>1.0608600001432933E-2</v>
      </c>
      <c r="I108" s="15">
        <f t="shared" si="15"/>
        <v>1.0608600001432933E-2</v>
      </c>
      <c r="O108" s="15">
        <f t="shared" ca="1" si="13"/>
        <v>-5.6884619848827315E-3</v>
      </c>
      <c r="Q108" s="42">
        <f t="shared" si="12"/>
        <v>33311.942000000003</v>
      </c>
      <c r="AA108" s="15" t="s">
        <v>45</v>
      </c>
      <c r="AB108" s="15">
        <v>7</v>
      </c>
      <c r="AD108" s="15" t="s">
        <v>36</v>
      </c>
      <c r="AF108" s="15" t="s">
        <v>33</v>
      </c>
    </row>
    <row r="109" spans="1:32" ht="12.95" customHeight="1">
      <c r="A109" s="5" t="s">
        <v>77</v>
      </c>
      <c r="B109" s="7"/>
      <c r="C109" s="8">
        <v>48619.273000000001</v>
      </c>
      <c r="D109" s="8">
        <v>7.0000000000000001E-3</v>
      </c>
      <c r="E109" s="15">
        <f t="shared" si="9"/>
        <v>36996.998260899738</v>
      </c>
      <c r="F109" s="15">
        <f t="shared" si="10"/>
        <v>36997</v>
      </c>
      <c r="G109" s="15">
        <f t="shared" si="11"/>
        <v>-1.0825999997905456E-3</v>
      </c>
      <c r="I109" s="15">
        <f t="shared" si="15"/>
        <v>-1.0825999997905456E-3</v>
      </c>
      <c r="O109" s="15">
        <f t="shared" ca="1" si="13"/>
        <v>-5.958461950302146E-3</v>
      </c>
      <c r="Q109" s="42">
        <f t="shared" si="12"/>
        <v>33600.773000000001</v>
      </c>
      <c r="AA109" s="15" t="s">
        <v>45</v>
      </c>
      <c r="AB109" s="15">
        <v>6</v>
      </c>
      <c r="AD109" s="15" t="s">
        <v>36</v>
      </c>
      <c r="AF109" s="15" t="s">
        <v>33</v>
      </c>
    </row>
    <row r="110" spans="1:32" ht="12.95" customHeight="1">
      <c r="A110" s="5" t="s">
        <v>77</v>
      </c>
      <c r="B110" s="7"/>
      <c r="C110" s="8">
        <v>48652.264000000003</v>
      </c>
      <c r="D110" s="8">
        <v>4.0000000000000001E-3</v>
      </c>
      <c r="E110" s="15">
        <f t="shared" si="9"/>
        <v>37049.995357472981</v>
      </c>
      <c r="F110" s="15">
        <f t="shared" si="10"/>
        <v>37050</v>
      </c>
      <c r="G110" s="15">
        <f t="shared" si="11"/>
        <v>-2.8899999961140566E-3</v>
      </c>
      <c r="I110" s="15">
        <f t="shared" si="15"/>
        <v>-2.8899999961140566E-3</v>
      </c>
      <c r="O110" s="15">
        <f t="shared" ca="1" si="13"/>
        <v>-5.9893024635935873E-3</v>
      </c>
      <c r="Q110" s="42">
        <f t="shared" si="12"/>
        <v>33633.764000000003</v>
      </c>
      <c r="AA110" s="15" t="s">
        <v>45</v>
      </c>
      <c r="AB110" s="15">
        <v>6</v>
      </c>
      <c r="AD110" s="15" t="s">
        <v>36</v>
      </c>
      <c r="AF110" s="15" t="s">
        <v>33</v>
      </c>
    </row>
    <row r="111" spans="1:32" ht="12.95" customHeight="1">
      <c r="A111" s="5" t="s">
        <v>78</v>
      </c>
      <c r="B111" s="7"/>
      <c r="C111" s="8">
        <v>48970.368999999999</v>
      </c>
      <c r="D111" s="8">
        <v>4.0000000000000001E-3</v>
      </c>
      <c r="E111" s="15">
        <f t="shared" si="9"/>
        <v>37561.002644473352</v>
      </c>
      <c r="F111" s="15">
        <f t="shared" si="10"/>
        <v>37561</v>
      </c>
      <c r="G111" s="15">
        <f t="shared" si="11"/>
        <v>1.6461999985040165E-3</v>
      </c>
      <c r="I111" s="15">
        <f t="shared" si="15"/>
        <v>1.6461999985040165E-3</v>
      </c>
      <c r="O111" s="15">
        <f t="shared" ca="1" si="13"/>
        <v>-6.2866515634412579E-3</v>
      </c>
      <c r="Q111" s="42">
        <f t="shared" si="12"/>
        <v>33951.868999999999</v>
      </c>
      <c r="AA111" s="15" t="s">
        <v>45</v>
      </c>
      <c r="AB111" s="15">
        <v>7</v>
      </c>
      <c r="AD111" s="15" t="s">
        <v>36</v>
      </c>
      <c r="AF111" s="15" t="s">
        <v>33</v>
      </c>
    </row>
    <row r="112" spans="1:32" ht="12.95" customHeight="1">
      <c r="A112" s="5" t="s">
        <v>78</v>
      </c>
      <c r="B112" s="7"/>
      <c r="C112" s="8">
        <v>49003.358999999997</v>
      </c>
      <c r="D112" s="8">
        <v>5.0000000000000001E-3</v>
      </c>
      <c r="E112" s="15">
        <f t="shared" si="9"/>
        <v>37613.998134635847</v>
      </c>
      <c r="F112" s="15">
        <f t="shared" si="10"/>
        <v>37614</v>
      </c>
      <c r="G112" s="15">
        <f t="shared" si="11"/>
        <v>-1.1612000016612001E-3</v>
      </c>
      <c r="I112" s="15">
        <f t="shared" si="15"/>
        <v>-1.1612000016612001E-3</v>
      </c>
      <c r="O112" s="15">
        <f t="shared" ca="1" si="13"/>
        <v>-6.3174920767326993E-3</v>
      </c>
      <c r="Q112" s="42">
        <f t="shared" si="12"/>
        <v>33984.858999999997</v>
      </c>
      <c r="AA112" s="15" t="s">
        <v>45</v>
      </c>
      <c r="AB112" s="15">
        <v>8</v>
      </c>
      <c r="AD112" s="15" t="s">
        <v>36</v>
      </c>
      <c r="AF112" s="15" t="s">
        <v>33</v>
      </c>
    </row>
    <row r="113" spans="1:32" ht="12.95" customHeight="1">
      <c r="A113" s="5" t="s">
        <v>78</v>
      </c>
      <c r="B113" s="7"/>
      <c r="C113" s="8">
        <v>49059.381999999998</v>
      </c>
      <c r="D113" s="8">
        <v>4.0000000000000001E-3</v>
      </c>
      <c r="E113" s="15">
        <f t="shared" si="9"/>
        <v>37703.994083267979</v>
      </c>
      <c r="F113" s="15">
        <f t="shared" si="10"/>
        <v>37704</v>
      </c>
      <c r="G113" s="15">
        <f t="shared" si="11"/>
        <v>-3.6832000041613355E-3</v>
      </c>
      <c r="I113" s="15">
        <f t="shared" si="15"/>
        <v>-3.6832000041613355E-3</v>
      </c>
      <c r="O113" s="15">
        <f t="shared" ca="1" si="13"/>
        <v>-6.3698627596804318E-3</v>
      </c>
      <c r="Q113" s="42">
        <f t="shared" si="12"/>
        <v>34040.881999999998</v>
      </c>
      <c r="AA113" s="15" t="s">
        <v>45</v>
      </c>
      <c r="AB113" s="15">
        <v>7</v>
      </c>
      <c r="AD113" s="15" t="s">
        <v>36</v>
      </c>
      <c r="AF113" s="15" t="s">
        <v>33</v>
      </c>
    </row>
    <row r="114" spans="1:32" ht="12.95" customHeight="1">
      <c r="A114" s="5" t="s">
        <v>79</v>
      </c>
      <c r="B114" s="7"/>
      <c r="C114" s="8">
        <v>49092.381999999998</v>
      </c>
      <c r="D114" s="8">
        <v>5.0000000000000001E-3</v>
      </c>
      <c r="E114" s="15">
        <f t="shared" si="9"/>
        <v>37757.005637537834</v>
      </c>
      <c r="F114" s="15">
        <f t="shared" si="10"/>
        <v>37757</v>
      </c>
      <c r="G114" s="15">
        <f t="shared" si="11"/>
        <v>3.509399997710716E-3</v>
      </c>
      <c r="I114" s="15">
        <f t="shared" si="15"/>
        <v>3.509399997710716E-3</v>
      </c>
      <c r="O114" s="15">
        <f t="shared" ca="1" si="13"/>
        <v>-6.4007032729718732E-3</v>
      </c>
      <c r="Q114" s="42">
        <f t="shared" si="12"/>
        <v>34073.881999999998</v>
      </c>
      <c r="AA114" s="15" t="s">
        <v>45</v>
      </c>
      <c r="AB114" s="15">
        <v>10</v>
      </c>
      <c r="AD114" s="15" t="s">
        <v>36</v>
      </c>
      <c r="AF114" s="15" t="s">
        <v>33</v>
      </c>
    </row>
    <row r="115" spans="1:32" ht="12.95" customHeight="1">
      <c r="A115" s="5" t="s">
        <v>30</v>
      </c>
      <c r="B115" s="7" t="s">
        <v>94</v>
      </c>
      <c r="C115" s="8">
        <v>49360.987300000001</v>
      </c>
      <c r="D115" s="8">
        <v>1.5E-3</v>
      </c>
      <c r="E115" s="15">
        <f t="shared" si="9"/>
        <v>38188.496075056653</v>
      </c>
      <c r="F115" s="15">
        <f t="shared" si="10"/>
        <v>38188.5</v>
      </c>
      <c r="G115" s="15">
        <f t="shared" si="11"/>
        <v>-2.4432999998680316E-3</v>
      </c>
      <c r="J115" s="15">
        <f>G115</f>
        <v>-2.4432999998680316E-3</v>
      </c>
      <c r="O115" s="15">
        <f t="shared" ca="1" si="13"/>
        <v>-6.6517916028823853E-3</v>
      </c>
      <c r="Q115" s="42">
        <f t="shared" si="12"/>
        <v>34342.487300000001</v>
      </c>
    </row>
    <row r="116" spans="1:32" ht="12.95" customHeight="1">
      <c r="A116" s="5" t="s">
        <v>30</v>
      </c>
      <c r="B116" s="7" t="s">
        <v>94</v>
      </c>
      <c r="C116" s="8">
        <v>49362.227400000003</v>
      </c>
      <c r="D116" s="8">
        <v>8.0000000000000004E-4</v>
      </c>
      <c r="E116" s="15">
        <f t="shared" si="9"/>
        <v>38190.488185009686</v>
      </c>
      <c r="F116" s="15">
        <f t="shared" si="10"/>
        <v>38190.5</v>
      </c>
      <c r="G116" s="15">
        <f t="shared" si="11"/>
        <v>-7.3548999935155734E-3</v>
      </c>
      <c r="J116" s="15">
        <f>G116</f>
        <v>-7.3548999935155734E-3</v>
      </c>
      <c r="O116" s="15">
        <f t="shared" ca="1" si="13"/>
        <v>-6.6529553958367769E-3</v>
      </c>
      <c r="Q116" s="42">
        <f t="shared" si="12"/>
        <v>34343.727400000003</v>
      </c>
    </row>
    <row r="117" spans="1:32" ht="12.95" customHeight="1">
      <c r="A117" s="5" t="s">
        <v>30</v>
      </c>
      <c r="B117" s="7" t="s">
        <v>94</v>
      </c>
      <c r="C117" s="8">
        <v>49362.229099999997</v>
      </c>
      <c r="D117" s="8">
        <v>5.9999999999999995E-4</v>
      </c>
      <c r="E117" s="15">
        <f t="shared" si="9"/>
        <v>38190.490915907925</v>
      </c>
      <c r="F117" s="15">
        <f t="shared" si="10"/>
        <v>38190.5</v>
      </c>
      <c r="G117" s="15">
        <f t="shared" ref="G117:G148" si="16">+C117-(C$7+F117*C$8)</f>
        <v>-5.6549000000813976E-3</v>
      </c>
      <c r="J117" s="15">
        <f>G117</f>
        <v>-5.6549000000813976E-3</v>
      </c>
      <c r="O117" s="15">
        <f t="shared" ca="1" si="13"/>
        <v>-6.6529553958367769E-3</v>
      </c>
      <c r="Q117" s="42">
        <f t="shared" si="12"/>
        <v>34343.729099999997</v>
      </c>
    </row>
    <row r="118" spans="1:32" ht="12.95" customHeight="1">
      <c r="A118" s="5" t="s">
        <v>30</v>
      </c>
      <c r="B118" s="7" t="s">
        <v>95</v>
      </c>
      <c r="C118" s="8">
        <v>49363.160900000003</v>
      </c>
      <c r="D118" s="8">
        <v>5.0000000000000001E-4</v>
      </c>
      <c r="E118" s="15">
        <f t="shared" si="9"/>
        <v>38191.987769431231</v>
      </c>
      <c r="F118" s="15">
        <f t="shared" si="10"/>
        <v>38192</v>
      </c>
      <c r="G118" s="15">
        <f t="shared" si="16"/>
        <v>-7.6135999988764524E-3</v>
      </c>
      <c r="J118" s="15">
        <f>G118</f>
        <v>-7.6135999988764524E-3</v>
      </c>
      <c r="O118" s="15">
        <f t="shared" ca="1" si="13"/>
        <v>-6.6538282405525732E-3</v>
      </c>
      <c r="Q118" s="42">
        <f t="shared" si="12"/>
        <v>34344.660900000003</v>
      </c>
    </row>
    <row r="119" spans="1:32" ht="12.95" customHeight="1">
      <c r="A119" s="5" t="s">
        <v>30</v>
      </c>
      <c r="B119" s="7" t="s">
        <v>95</v>
      </c>
      <c r="C119" s="8">
        <v>49363.161599999999</v>
      </c>
      <c r="D119" s="8">
        <v>4.0000000000000002E-4</v>
      </c>
      <c r="E119" s="15">
        <f t="shared" si="9"/>
        <v>38191.988893918737</v>
      </c>
      <c r="F119" s="15">
        <f t="shared" si="10"/>
        <v>38192</v>
      </c>
      <c r="G119" s="15">
        <f t="shared" si="16"/>
        <v>-6.9136000020080246E-3</v>
      </c>
      <c r="J119" s="15">
        <f>G119</f>
        <v>-6.9136000020080246E-3</v>
      </c>
      <c r="O119" s="15">
        <f t="shared" ca="1" si="13"/>
        <v>-6.6538282405525732E-3</v>
      </c>
      <c r="Q119" s="42">
        <f t="shared" si="12"/>
        <v>34344.661599999999</v>
      </c>
    </row>
    <row r="120" spans="1:32" ht="12.95" customHeight="1">
      <c r="A120" s="5" t="s">
        <v>80</v>
      </c>
      <c r="B120" s="7"/>
      <c r="C120" s="8">
        <v>49473.345999999998</v>
      </c>
      <c r="D120" s="8"/>
      <c r="E120" s="15">
        <f t="shared" si="9"/>
        <v>38368.990296957876</v>
      </c>
      <c r="F120" s="15">
        <f t="shared" si="10"/>
        <v>38369</v>
      </c>
      <c r="G120" s="15">
        <f t="shared" si="16"/>
        <v>-6.0402000017347746E-3</v>
      </c>
      <c r="I120" s="15">
        <f>G120</f>
        <v>-6.0402000017347746E-3</v>
      </c>
      <c r="O120" s="15">
        <f t="shared" ca="1" si="13"/>
        <v>-6.7568239170164458E-3</v>
      </c>
      <c r="Q120" s="42">
        <f t="shared" si="12"/>
        <v>34454.845999999998</v>
      </c>
      <c r="AA120" s="15" t="s">
        <v>45</v>
      </c>
      <c r="AB120" s="15">
        <v>8</v>
      </c>
      <c r="AD120" s="15" t="s">
        <v>36</v>
      </c>
      <c r="AF120" s="15" t="s">
        <v>33</v>
      </c>
    </row>
    <row r="121" spans="1:32" ht="12.95" customHeight="1">
      <c r="A121" s="5" t="s">
        <v>81</v>
      </c>
      <c r="B121" s="7"/>
      <c r="C121" s="8">
        <v>49689.357000000004</v>
      </c>
      <c r="D121" s="8"/>
      <c r="E121" s="15">
        <f t="shared" si="9"/>
        <v>38715.992686333208</v>
      </c>
      <c r="F121" s="15">
        <f t="shared" si="10"/>
        <v>38716</v>
      </c>
      <c r="G121" s="15">
        <f t="shared" si="16"/>
        <v>-4.5527999973273836E-3</v>
      </c>
      <c r="I121" s="15">
        <f>G121</f>
        <v>-4.5527999973273836E-3</v>
      </c>
      <c r="O121" s="15">
        <f t="shared" ca="1" si="13"/>
        <v>-6.9587419946038082E-3</v>
      </c>
      <c r="Q121" s="42">
        <f t="shared" si="12"/>
        <v>34670.857000000004</v>
      </c>
      <c r="AA121" s="15" t="s">
        <v>45</v>
      </c>
      <c r="AF121" s="15" t="s">
        <v>50</v>
      </c>
    </row>
    <row r="122" spans="1:32" ht="12.95" customHeight="1">
      <c r="A122" s="5" t="s">
        <v>81</v>
      </c>
      <c r="B122" s="7"/>
      <c r="C122" s="8">
        <v>49689.36</v>
      </c>
      <c r="D122" s="8"/>
      <c r="E122" s="15">
        <f t="shared" si="9"/>
        <v>38715.997505565414</v>
      </c>
      <c r="F122" s="15">
        <f t="shared" si="10"/>
        <v>38716</v>
      </c>
      <c r="G122" s="15">
        <f t="shared" si="16"/>
        <v>-1.552800000354182E-3</v>
      </c>
      <c r="I122" s="15">
        <f>G122</f>
        <v>-1.552800000354182E-3</v>
      </c>
      <c r="O122" s="15">
        <f t="shared" ca="1" si="13"/>
        <v>-6.9587419946038082E-3</v>
      </c>
      <c r="Q122" s="42">
        <f t="shared" si="12"/>
        <v>34670.86</v>
      </c>
      <c r="AA122" s="15" t="s">
        <v>45</v>
      </c>
      <c r="AF122" s="15" t="s">
        <v>50</v>
      </c>
    </row>
    <row r="123" spans="1:32" ht="12.95" customHeight="1">
      <c r="A123" s="5" t="s">
        <v>28</v>
      </c>
      <c r="B123" s="7" t="s">
        <v>94</v>
      </c>
      <c r="C123" s="8">
        <v>49695.890899999999</v>
      </c>
      <c r="D123" s="8">
        <v>2.9999999999999997E-4</v>
      </c>
      <c r="E123" s="15">
        <f t="shared" si="9"/>
        <v>38726.488813437558</v>
      </c>
      <c r="F123" s="15">
        <f t="shared" si="10"/>
        <v>38726.5</v>
      </c>
      <c r="G123" s="15">
        <f t="shared" si="16"/>
        <v>-6.9636999978683889E-3</v>
      </c>
      <c r="J123" s="15">
        <f t="shared" ref="J123:J131" si="17">G123</f>
        <v>-6.9636999978683889E-3</v>
      </c>
      <c r="O123" s="15">
        <f t="shared" ca="1" si="13"/>
        <v>-6.9648519076143754E-3</v>
      </c>
      <c r="Q123" s="42">
        <f t="shared" si="12"/>
        <v>34677.390899999999</v>
      </c>
    </row>
    <row r="124" spans="1:32" ht="12.95" customHeight="1">
      <c r="A124" s="5" t="s">
        <v>29</v>
      </c>
      <c r="B124" s="7" t="s">
        <v>94</v>
      </c>
      <c r="C124" s="8">
        <v>49695.890899999999</v>
      </c>
      <c r="D124" s="8">
        <v>2.9999999999999997E-4</v>
      </c>
      <c r="E124" s="15">
        <f t="shared" si="9"/>
        <v>38726.488813437558</v>
      </c>
      <c r="F124" s="15">
        <f t="shared" si="10"/>
        <v>38726.5</v>
      </c>
      <c r="G124" s="15">
        <f t="shared" si="16"/>
        <v>-6.9636999978683889E-3</v>
      </c>
      <c r="J124" s="15">
        <f t="shared" si="17"/>
        <v>-6.9636999978683889E-3</v>
      </c>
      <c r="O124" s="15">
        <f t="shared" ca="1" si="13"/>
        <v>-6.9648519076143754E-3</v>
      </c>
      <c r="Q124" s="42">
        <f t="shared" si="12"/>
        <v>34677.390899999999</v>
      </c>
    </row>
    <row r="125" spans="1:32" ht="12.95" customHeight="1">
      <c r="A125" s="5" t="s">
        <v>29</v>
      </c>
      <c r="B125" s="7" t="s">
        <v>94</v>
      </c>
      <c r="C125" s="8">
        <v>49695.892399999997</v>
      </c>
      <c r="D125" s="8">
        <v>2.9999999999999997E-4</v>
      </c>
      <c r="E125" s="15">
        <f t="shared" si="9"/>
        <v>38726.491223053657</v>
      </c>
      <c r="F125" s="15">
        <f t="shared" si="10"/>
        <v>38726.5</v>
      </c>
      <c r="G125" s="15">
        <f t="shared" si="16"/>
        <v>-5.4636999993817881E-3</v>
      </c>
      <c r="J125" s="15">
        <f t="shared" si="17"/>
        <v>-5.4636999993817881E-3</v>
      </c>
      <c r="O125" s="15">
        <f t="shared" ca="1" si="13"/>
        <v>-6.9648519076143754E-3</v>
      </c>
      <c r="Q125" s="42">
        <f t="shared" si="12"/>
        <v>34677.392399999997</v>
      </c>
    </row>
    <row r="126" spans="1:32" ht="12.95" customHeight="1">
      <c r="A126" s="5" t="s">
        <v>28</v>
      </c>
      <c r="B126" s="7" t="s">
        <v>95</v>
      </c>
      <c r="C126" s="8">
        <v>49696.823199999999</v>
      </c>
      <c r="D126" s="8">
        <v>1E-4</v>
      </c>
      <c r="E126" s="15">
        <f t="shared" si="9"/>
        <v>38727.986470166223</v>
      </c>
      <c r="F126" s="15">
        <f t="shared" si="10"/>
        <v>38728</v>
      </c>
      <c r="G126" s="15">
        <f t="shared" si="16"/>
        <v>-8.4224000020185485E-3</v>
      </c>
      <c r="J126" s="15">
        <f t="shared" si="17"/>
        <v>-8.4224000020185485E-3</v>
      </c>
      <c r="O126" s="15">
        <f t="shared" ca="1" si="13"/>
        <v>-6.9657247523301716E-3</v>
      </c>
      <c r="Q126" s="42">
        <f t="shared" si="12"/>
        <v>34678.323199999999</v>
      </c>
    </row>
    <row r="127" spans="1:32" ht="12.95" customHeight="1">
      <c r="A127" s="5" t="s">
        <v>29</v>
      </c>
      <c r="B127" s="7" t="s">
        <v>95</v>
      </c>
      <c r="C127" s="8">
        <v>49696.823199999999</v>
      </c>
      <c r="D127" s="8">
        <v>1E-4</v>
      </c>
      <c r="E127" s="15">
        <f t="shared" si="9"/>
        <v>38727.986470166223</v>
      </c>
      <c r="F127" s="15">
        <f t="shared" si="10"/>
        <v>38728</v>
      </c>
      <c r="G127" s="15">
        <f t="shared" si="16"/>
        <v>-8.4224000020185485E-3</v>
      </c>
      <c r="J127" s="15">
        <f t="shared" si="17"/>
        <v>-8.4224000020185485E-3</v>
      </c>
      <c r="O127" s="15">
        <f t="shared" ca="1" si="13"/>
        <v>-6.9657247523301716E-3</v>
      </c>
      <c r="Q127" s="42">
        <f t="shared" si="12"/>
        <v>34678.323199999999</v>
      </c>
    </row>
    <row r="128" spans="1:32" ht="12.95" customHeight="1">
      <c r="A128" s="5" t="s">
        <v>28</v>
      </c>
      <c r="B128" s="7" t="s">
        <v>95</v>
      </c>
      <c r="C128" s="8">
        <v>49698.69</v>
      </c>
      <c r="D128" s="8">
        <v>6.9999999999999999E-4</v>
      </c>
      <c r="E128" s="15">
        <f t="shared" si="9"/>
        <v>38730.985317727165</v>
      </c>
      <c r="F128" s="15">
        <f t="shared" si="10"/>
        <v>38731</v>
      </c>
      <c r="G128" s="15">
        <f t="shared" si="16"/>
        <v>-9.1397999931359664E-3</v>
      </c>
      <c r="J128" s="15">
        <f t="shared" si="17"/>
        <v>-9.1397999931359664E-3</v>
      </c>
      <c r="O128" s="15">
        <f t="shared" ca="1" si="13"/>
        <v>-6.9674704417617642E-3</v>
      </c>
      <c r="Q128" s="42">
        <f t="shared" si="12"/>
        <v>34680.19</v>
      </c>
    </row>
    <row r="129" spans="1:32" ht="12.95" customHeight="1">
      <c r="A129" s="5" t="s">
        <v>29</v>
      </c>
      <c r="B129" s="7" t="s">
        <v>95</v>
      </c>
      <c r="C129" s="8">
        <v>49698.69</v>
      </c>
      <c r="D129" s="8">
        <v>6.9999999999999999E-4</v>
      </c>
      <c r="E129" s="15">
        <f t="shared" si="9"/>
        <v>38730.985317727165</v>
      </c>
      <c r="F129" s="15">
        <f t="shared" si="10"/>
        <v>38731</v>
      </c>
      <c r="G129" s="15">
        <f t="shared" si="16"/>
        <v>-9.1397999931359664E-3</v>
      </c>
      <c r="J129" s="15">
        <f t="shared" si="17"/>
        <v>-9.1397999931359664E-3</v>
      </c>
      <c r="O129" s="15">
        <f t="shared" ca="1" si="13"/>
        <v>-6.9674704417617642E-3</v>
      </c>
      <c r="Q129" s="42">
        <f t="shared" si="12"/>
        <v>34680.19</v>
      </c>
    </row>
    <row r="130" spans="1:32" ht="12.95" customHeight="1">
      <c r="A130" s="5" t="s">
        <v>28</v>
      </c>
      <c r="B130" s="7" t="s">
        <v>95</v>
      </c>
      <c r="C130" s="8">
        <v>49701.802100000001</v>
      </c>
      <c r="D130" s="8">
        <v>5.0000000000000001E-4</v>
      </c>
      <c r="E130" s="15">
        <f t="shared" si="9"/>
        <v>38735.98462857696</v>
      </c>
      <c r="F130" s="15">
        <f t="shared" si="10"/>
        <v>38736</v>
      </c>
      <c r="G130" s="15">
        <f t="shared" si="16"/>
        <v>-9.568800000124611E-3</v>
      </c>
      <c r="J130" s="15">
        <f t="shared" si="17"/>
        <v>-9.568800000124611E-3</v>
      </c>
      <c r="O130" s="15">
        <f t="shared" ca="1" si="13"/>
        <v>-6.9703799241477484E-3</v>
      </c>
      <c r="Q130" s="42">
        <f t="shared" si="12"/>
        <v>34683.302100000001</v>
      </c>
    </row>
    <row r="131" spans="1:32" ht="12.95" customHeight="1">
      <c r="A131" s="5" t="s">
        <v>29</v>
      </c>
      <c r="B131" s="7" t="s">
        <v>95</v>
      </c>
      <c r="C131" s="8">
        <v>49701.802100000001</v>
      </c>
      <c r="D131" s="8">
        <v>5.0000000000000001E-4</v>
      </c>
      <c r="E131" s="15">
        <f t="shared" si="9"/>
        <v>38735.98462857696</v>
      </c>
      <c r="F131" s="15">
        <f t="shared" si="10"/>
        <v>38736</v>
      </c>
      <c r="G131" s="15">
        <f t="shared" si="16"/>
        <v>-9.568800000124611E-3</v>
      </c>
      <c r="J131" s="15">
        <f t="shared" si="17"/>
        <v>-9.568800000124611E-3</v>
      </c>
      <c r="O131" s="15">
        <f t="shared" ca="1" si="13"/>
        <v>-6.9703799241477484E-3</v>
      </c>
      <c r="Q131" s="42">
        <f t="shared" si="12"/>
        <v>34683.302100000001</v>
      </c>
    </row>
    <row r="132" spans="1:32" ht="12.95" customHeight="1">
      <c r="A132" s="5" t="s">
        <v>82</v>
      </c>
      <c r="B132" s="7"/>
      <c r="C132" s="8">
        <v>49778.381999999998</v>
      </c>
      <c r="D132" s="8">
        <v>5.0000000000000001E-3</v>
      </c>
      <c r="E132" s="15">
        <f t="shared" si="9"/>
        <v>38859.003402056653</v>
      </c>
      <c r="F132" s="15">
        <f t="shared" si="10"/>
        <v>38859</v>
      </c>
      <c r="G132" s="15">
        <f t="shared" si="16"/>
        <v>2.1178000024519861E-3</v>
      </c>
      <c r="I132" s="15">
        <f>G132</f>
        <v>2.1178000024519861E-3</v>
      </c>
      <c r="O132" s="15">
        <f t="shared" ca="1" si="13"/>
        <v>-7.0419531908429787E-3</v>
      </c>
      <c r="Q132" s="42">
        <f t="shared" si="12"/>
        <v>34759.881999999998</v>
      </c>
      <c r="AA132" s="15" t="s">
        <v>45</v>
      </c>
      <c r="AB132" s="15">
        <v>7</v>
      </c>
      <c r="AD132" s="15" t="s">
        <v>36</v>
      </c>
      <c r="AF132" s="15" t="s">
        <v>33</v>
      </c>
    </row>
    <row r="133" spans="1:32" ht="12.95" customHeight="1">
      <c r="A133" s="5" t="s">
        <v>82</v>
      </c>
      <c r="B133" s="7"/>
      <c r="C133" s="8">
        <v>49801.413</v>
      </c>
      <c r="D133" s="8">
        <v>4.0000000000000001E-3</v>
      </c>
      <c r="E133" s="15">
        <f t="shared" si="9"/>
        <v>38896.000647704808</v>
      </c>
      <c r="F133" s="15">
        <f t="shared" si="10"/>
        <v>38896</v>
      </c>
      <c r="G133" s="15">
        <f t="shared" si="16"/>
        <v>4.0319999970961362E-4</v>
      </c>
      <c r="I133" s="15">
        <f>G133</f>
        <v>4.0319999970961362E-4</v>
      </c>
      <c r="O133" s="15">
        <f t="shared" ca="1" si="13"/>
        <v>-7.0634833604992699E-3</v>
      </c>
      <c r="Q133" s="42">
        <f t="shared" si="12"/>
        <v>34782.913</v>
      </c>
      <c r="AA133" s="15" t="s">
        <v>45</v>
      </c>
      <c r="AB133" s="15">
        <v>10</v>
      </c>
      <c r="AD133" s="15" t="s">
        <v>36</v>
      </c>
      <c r="AF133" s="15" t="s">
        <v>33</v>
      </c>
    </row>
    <row r="134" spans="1:32" ht="12.95" customHeight="1">
      <c r="A134" s="5" t="s">
        <v>83</v>
      </c>
      <c r="B134" s="7"/>
      <c r="C134" s="8">
        <v>49811.375</v>
      </c>
      <c r="D134" s="8">
        <v>2E-3</v>
      </c>
      <c r="E134" s="15">
        <f t="shared" si="9"/>
        <v>38912.003711451362</v>
      </c>
      <c r="F134" s="15">
        <f t="shared" si="10"/>
        <v>38912</v>
      </c>
      <c r="G134" s="15">
        <f t="shared" si="16"/>
        <v>2.3103999992599711E-3</v>
      </c>
      <c r="I134" s="15">
        <f>G134</f>
        <v>2.3103999992599711E-3</v>
      </c>
      <c r="O134" s="15">
        <f t="shared" ca="1" si="13"/>
        <v>-7.0727937041344235E-3</v>
      </c>
      <c r="Q134" s="42">
        <f t="shared" si="12"/>
        <v>34792.875</v>
      </c>
      <c r="AA134" s="15" t="s">
        <v>45</v>
      </c>
      <c r="AB134" s="15">
        <v>7</v>
      </c>
      <c r="AD134" s="15" t="s">
        <v>53</v>
      </c>
      <c r="AF134" s="15" t="s">
        <v>33</v>
      </c>
    </row>
    <row r="135" spans="1:32" ht="12.95" customHeight="1">
      <c r="A135" s="5" t="s">
        <v>84</v>
      </c>
      <c r="B135" s="7"/>
      <c r="C135" s="8">
        <v>50042.322</v>
      </c>
      <c r="D135" s="8">
        <v>5.0000000000000001E-3</v>
      </c>
      <c r="E135" s="15">
        <f t="shared" si="9"/>
        <v>39282.999451571377</v>
      </c>
      <c r="F135" s="15">
        <f t="shared" si="10"/>
        <v>39283</v>
      </c>
      <c r="G135" s="15">
        <f t="shared" si="16"/>
        <v>-3.4139999479521066E-4</v>
      </c>
      <c r="I135" s="15">
        <f>G135</f>
        <v>-3.4139999479521066E-4</v>
      </c>
      <c r="O135" s="15">
        <f t="shared" ca="1" si="13"/>
        <v>-7.2886772971745128E-3</v>
      </c>
      <c r="Q135" s="42">
        <f t="shared" si="12"/>
        <v>35023.822</v>
      </c>
      <c r="AA135" s="15" t="s">
        <v>45</v>
      </c>
      <c r="AB135" s="15">
        <v>7</v>
      </c>
      <c r="AD135" s="15" t="s">
        <v>36</v>
      </c>
      <c r="AF135" s="15" t="s">
        <v>33</v>
      </c>
    </row>
    <row r="136" spans="1:32" ht="12.95" customHeight="1">
      <c r="A136" s="5" t="s">
        <v>28</v>
      </c>
      <c r="B136" s="7" t="s">
        <v>95</v>
      </c>
      <c r="C136" s="8">
        <v>50110.7961</v>
      </c>
      <c r="D136" s="8">
        <v>5.0000000000000001E-4</v>
      </c>
      <c r="E136" s="15">
        <f t="shared" si="9"/>
        <v>39392.996980911666</v>
      </c>
      <c r="F136" s="15">
        <f t="shared" si="10"/>
        <v>39393</v>
      </c>
      <c r="G136" s="15">
        <f t="shared" si="16"/>
        <v>-1.8793999988702126E-3</v>
      </c>
      <c r="J136" s="15">
        <f>G136</f>
        <v>-1.8793999988702126E-3</v>
      </c>
      <c r="O136" s="15">
        <f t="shared" ca="1" si="13"/>
        <v>-7.3526859096661856E-3</v>
      </c>
      <c r="Q136" s="42">
        <f t="shared" si="12"/>
        <v>35092.2961</v>
      </c>
    </row>
    <row r="137" spans="1:32" ht="12.95" customHeight="1">
      <c r="A137" s="5" t="s">
        <v>107</v>
      </c>
      <c r="B137" s="7" t="s">
        <v>95</v>
      </c>
      <c r="C137" s="8">
        <v>50110.797700000003</v>
      </c>
      <c r="D137" s="8">
        <v>2.0000000000000001E-4</v>
      </c>
      <c r="E137" s="15">
        <f t="shared" si="9"/>
        <v>39392.999551168847</v>
      </c>
      <c r="F137" s="15">
        <f t="shared" si="10"/>
        <v>39393</v>
      </c>
      <c r="G137" s="15">
        <f t="shared" si="16"/>
        <v>-2.7939999563386664E-4</v>
      </c>
      <c r="K137" s="15">
        <f>G137</f>
        <v>-2.7939999563386664E-4</v>
      </c>
      <c r="O137" s="15">
        <f t="shared" ca="1" si="13"/>
        <v>-7.3526859096661856E-3</v>
      </c>
      <c r="P137" s="15">
        <f>+D$11+D$12*$F137</f>
        <v>0</v>
      </c>
      <c r="Q137" s="42">
        <f t="shared" si="12"/>
        <v>35092.297700000003</v>
      </c>
    </row>
    <row r="138" spans="1:32" ht="12.95" customHeight="1">
      <c r="A138" s="5" t="s">
        <v>85</v>
      </c>
      <c r="B138" s="7"/>
      <c r="C138" s="8">
        <v>50192.345000000001</v>
      </c>
      <c r="D138" s="8">
        <v>5.0000000000000001E-3</v>
      </c>
      <c r="E138" s="15">
        <f t="shared" si="9"/>
        <v>39523.998009335817</v>
      </c>
      <c r="F138" s="15">
        <f t="shared" si="10"/>
        <v>39524</v>
      </c>
      <c r="G138" s="15">
        <f t="shared" si="16"/>
        <v>-1.2391999989631586E-3</v>
      </c>
      <c r="I138" s="15">
        <f t="shared" ref="I138:I146" si="18">G138</f>
        <v>-1.2391999989631586E-3</v>
      </c>
      <c r="O138" s="15">
        <f t="shared" ca="1" si="13"/>
        <v>-7.4289143481789926E-3</v>
      </c>
      <c r="Q138" s="42">
        <f t="shared" si="12"/>
        <v>35173.845000000001</v>
      </c>
      <c r="AA138" s="15" t="s">
        <v>45</v>
      </c>
      <c r="AB138" s="15">
        <v>7</v>
      </c>
      <c r="AD138" s="15" t="s">
        <v>36</v>
      </c>
      <c r="AF138" s="15" t="s">
        <v>33</v>
      </c>
    </row>
    <row r="139" spans="1:32" ht="12.95" customHeight="1">
      <c r="A139" s="5" t="s">
        <v>86</v>
      </c>
      <c r="B139" s="7"/>
      <c r="C139" s="8">
        <v>50482.423000000003</v>
      </c>
      <c r="D139" s="8"/>
      <c r="E139" s="15">
        <f t="shared" si="9"/>
        <v>39989.982422653738</v>
      </c>
      <c r="F139" s="15">
        <f t="shared" si="10"/>
        <v>39990</v>
      </c>
      <c r="G139" s="15">
        <f t="shared" si="16"/>
        <v>-1.0942000000795815E-2</v>
      </c>
      <c r="I139" s="15">
        <f t="shared" si="18"/>
        <v>-1.0942000000795815E-2</v>
      </c>
      <c r="O139" s="15">
        <f t="shared" ca="1" si="13"/>
        <v>-7.7000781065528021E-3</v>
      </c>
      <c r="Q139" s="42">
        <f t="shared" si="12"/>
        <v>35463.923000000003</v>
      </c>
      <c r="AA139" s="15" t="s">
        <v>45</v>
      </c>
      <c r="AF139" s="15" t="s">
        <v>50</v>
      </c>
    </row>
    <row r="140" spans="1:32" ht="12.95" customHeight="1">
      <c r="A140" s="5" t="s">
        <v>86</v>
      </c>
      <c r="B140" s="7"/>
      <c r="C140" s="8">
        <v>50487.396999999997</v>
      </c>
      <c r="D140" s="8"/>
      <c r="E140" s="15">
        <f t="shared" si="9"/>
        <v>39997.972709651855</v>
      </c>
      <c r="F140" s="15">
        <f t="shared" si="10"/>
        <v>39998</v>
      </c>
      <c r="G140" s="15">
        <f t="shared" si="16"/>
        <v>-1.6988400006084703E-2</v>
      </c>
      <c r="I140" s="15">
        <f t="shared" si="18"/>
        <v>-1.6988400006084703E-2</v>
      </c>
      <c r="O140" s="15">
        <f t="shared" ca="1" si="13"/>
        <v>-7.7047332783703754E-3</v>
      </c>
      <c r="Q140" s="42">
        <f t="shared" si="12"/>
        <v>35468.896999999997</v>
      </c>
      <c r="AA140" s="15" t="s">
        <v>45</v>
      </c>
      <c r="AF140" s="15" t="s">
        <v>50</v>
      </c>
    </row>
    <row r="141" spans="1:32" ht="12.95" customHeight="1">
      <c r="A141" s="5" t="s">
        <v>87</v>
      </c>
      <c r="B141" s="7"/>
      <c r="C141" s="8">
        <v>50489.288</v>
      </c>
      <c r="D141" s="8">
        <v>5.0000000000000001E-3</v>
      </c>
      <c r="E141" s="15">
        <f t="shared" si="9"/>
        <v>40001.010432352603</v>
      </c>
      <c r="F141" s="15">
        <f t="shared" si="10"/>
        <v>40001</v>
      </c>
      <c r="G141" s="15">
        <f t="shared" si="16"/>
        <v>6.4942000026348978E-3</v>
      </c>
      <c r="I141" s="15">
        <f t="shared" si="18"/>
        <v>6.4942000026348978E-3</v>
      </c>
      <c r="O141" s="15">
        <f t="shared" ca="1" si="13"/>
        <v>-7.706478967801968E-3</v>
      </c>
      <c r="Q141" s="42">
        <f t="shared" si="12"/>
        <v>35470.788</v>
      </c>
      <c r="AA141" s="15" t="s">
        <v>45</v>
      </c>
      <c r="AB141" s="15">
        <v>7</v>
      </c>
      <c r="AD141" s="15" t="s">
        <v>36</v>
      </c>
      <c r="AF141" s="15" t="s">
        <v>33</v>
      </c>
    </row>
    <row r="142" spans="1:32" ht="12.95" customHeight="1">
      <c r="A142" s="5" t="s">
        <v>88</v>
      </c>
      <c r="B142" s="7"/>
      <c r="C142" s="8">
        <v>50774.383999999998</v>
      </c>
      <c r="D142" s="8">
        <v>6.0000000000000001E-3</v>
      </c>
      <c r="E142" s="15">
        <f t="shared" si="9"/>
        <v>40458.9917073865</v>
      </c>
      <c r="F142" s="15">
        <f t="shared" si="10"/>
        <v>40459</v>
      </c>
      <c r="G142" s="15">
        <f t="shared" si="16"/>
        <v>-5.1622000028146431E-3</v>
      </c>
      <c r="I142" s="15">
        <f t="shared" si="18"/>
        <v>-5.1622000028146431E-3</v>
      </c>
      <c r="O142" s="15">
        <f t="shared" ca="1" si="13"/>
        <v>-7.9729875543582008E-3</v>
      </c>
      <c r="Q142" s="42">
        <f t="shared" si="12"/>
        <v>35755.883999999998</v>
      </c>
      <c r="AA142" s="15" t="s">
        <v>45</v>
      </c>
      <c r="AB142" s="15">
        <v>8</v>
      </c>
      <c r="AD142" s="15" t="s">
        <v>36</v>
      </c>
      <c r="AF142" s="15" t="s">
        <v>33</v>
      </c>
    </row>
    <row r="143" spans="1:32" ht="12.95" customHeight="1">
      <c r="A143" s="5" t="s">
        <v>88</v>
      </c>
      <c r="B143" s="7"/>
      <c r="C143" s="8">
        <v>50812.368000000002</v>
      </c>
      <c r="D143" s="8">
        <v>6.0000000000000001E-3</v>
      </c>
      <c r="E143" s="15">
        <f t="shared" si="9"/>
        <v>40520.009612761845</v>
      </c>
      <c r="F143" s="15">
        <f t="shared" si="10"/>
        <v>40520</v>
      </c>
      <c r="G143" s="15">
        <f t="shared" si="16"/>
        <v>5.9840000030817464E-3</v>
      </c>
      <c r="I143" s="15">
        <f t="shared" si="18"/>
        <v>5.9840000030817464E-3</v>
      </c>
      <c r="O143" s="15">
        <f t="shared" ca="1" si="13"/>
        <v>-8.0084832394672154E-3</v>
      </c>
      <c r="Q143" s="42">
        <f t="shared" si="12"/>
        <v>35793.868000000002</v>
      </c>
      <c r="AA143" s="15" t="s">
        <v>45</v>
      </c>
      <c r="AB143" s="15">
        <v>7</v>
      </c>
      <c r="AD143" s="15" t="s">
        <v>36</v>
      </c>
      <c r="AF143" s="15" t="s">
        <v>33</v>
      </c>
    </row>
    <row r="144" spans="1:32" ht="12.95" customHeight="1">
      <c r="A144" s="5" t="s">
        <v>89</v>
      </c>
      <c r="B144" s="7"/>
      <c r="C144" s="8">
        <v>50855.307999999997</v>
      </c>
      <c r="D144" s="8">
        <v>6.0000000000000001E-3</v>
      </c>
      <c r="E144" s="15">
        <f t="shared" si="9"/>
        <v>40588.988889742068</v>
      </c>
      <c r="F144" s="15">
        <f t="shared" si="10"/>
        <v>40589</v>
      </c>
      <c r="G144" s="15">
        <f t="shared" si="16"/>
        <v>-6.9162000072537921E-3</v>
      </c>
      <c r="I144" s="15">
        <f t="shared" si="18"/>
        <v>-6.9162000072537921E-3</v>
      </c>
      <c r="O144" s="15">
        <f t="shared" ca="1" si="13"/>
        <v>-8.0486340963938103E-3</v>
      </c>
      <c r="Q144" s="42">
        <f t="shared" si="12"/>
        <v>35836.807999999997</v>
      </c>
      <c r="AA144" s="15" t="s">
        <v>45</v>
      </c>
      <c r="AB144" s="15">
        <v>7</v>
      </c>
      <c r="AD144" s="15" t="s">
        <v>36</v>
      </c>
      <c r="AF144" s="15" t="s">
        <v>33</v>
      </c>
    </row>
    <row r="145" spans="1:32" ht="12.95" customHeight="1">
      <c r="A145" s="5" t="s">
        <v>90</v>
      </c>
      <c r="B145" s="7"/>
      <c r="C145" s="8">
        <v>50863.398999999998</v>
      </c>
      <c r="D145" s="8">
        <v>4.0000000000000001E-3</v>
      </c>
      <c r="E145" s="15">
        <f t="shared" si="9"/>
        <v>40601.986359002593</v>
      </c>
      <c r="F145" s="15">
        <f t="shared" si="10"/>
        <v>40602</v>
      </c>
      <c r="G145" s="15">
        <f t="shared" si="16"/>
        <v>-8.4915999977965839E-3</v>
      </c>
      <c r="I145" s="15">
        <f t="shared" si="18"/>
        <v>-8.4915999977965839E-3</v>
      </c>
      <c r="O145" s="15">
        <f t="shared" ca="1" si="13"/>
        <v>-8.0561987505973712E-3</v>
      </c>
      <c r="Q145" s="42">
        <f t="shared" si="12"/>
        <v>35844.898999999998</v>
      </c>
      <c r="AA145" s="15" t="s">
        <v>45</v>
      </c>
      <c r="AB145" s="15">
        <v>6</v>
      </c>
      <c r="AD145" s="15" t="s">
        <v>53</v>
      </c>
      <c r="AF145" s="15" t="s">
        <v>33</v>
      </c>
    </row>
    <row r="146" spans="1:32" ht="12.95" customHeight="1">
      <c r="A146" s="5" t="s">
        <v>89</v>
      </c>
      <c r="B146" s="7"/>
      <c r="C146" s="8">
        <v>50883.332999999999</v>
      </c>
      <c r="D146" s="8">
        <v>7.0000000000000001E-3</v>
      </c>
      <c r="E146" s="15">
        <f t="shared" si="9"/>
        <v>40634.008550603059</v>
      </c>
      <c r="F146" s="15">
        <f t="shared" si="10"/>
        <v>40634</v>
      </c>
      <c r="G146" s="15">
        <f t="shared" si="16"/>
        <v>5.3228000033413991E-3</v>
      </c>
      <c r="I146" s="15">
        <f t="shared" si="18"/>
        <v>5.3228000033413991E-3</v>
      </c>
      <c r="O146" s="15">
        <f t="shared" ca="1" si="13"/>
        <v>-8.0748194378676749E-3</v>
      </c>
      <c r="Q146" s="42">
        <f t="shared" si="12"/>
        <v>35864.832999999999</v>
      </c>
      <c r="AA146" s="15" t="s">
        <v>45</v>
      </c>
      <c r="AB146" s="15">
        <v>7</v>
      </c>
      <c r="AD146" s="15" t="s">
        <v>36</v>
      </c>
      <c r="AF146" s="15" t="s">
        <v>33</v>
      </c>
    </row>
    <row r="147" spans="1:32" ht="12.95" customHeight="1">
      <c r="A147" s="9" t="s">
        <v>96</v>
      </c>
      <c r="B147" s="45"/>
      <c r="C147" s="8">
        <v>51625.3465</v>
      </c>
      <c r="D147" s="8">
        <v>1E-4</v>
      </c>
      <c r="E147" s="15">
        <f t="shared" si="9"/>
        <v>41825.987002852024</v>
      </c>
      <c r="F147" s="15">
        <f t="shared" si="10"/>
        <v>41826</v>
      </c>
      <c r="G147" s="15">
        <f t="shared" si="16"/>
        <v>-8.0907999945338815E-3</v>
      </c>
      <c r="J147" s="15">
        <f>G147</f>
        <v>-8.0907999945338815E-3</v>
      </c>
      <c r="O147" s="15">
        <f t="shared" ca="1" si="13"/>
        <v>-8.7684400386865129E-3</v>
      </c>
      <c r="Q147" s="42">
        <f t="shared" si="12"/>
        <v>36606.8465</v>
      </c>
    </row>
    <row r="148" spans="1:32" ht="12.95" customHeight="1">
      <c r="A148" s="5" t="s">
        <v>92</v>
      </c>
      <c r="B148" s="7"/>
      <c r="C148" s="8">
        <v>52279.597099999999</v>
      </c>
      <c r="D148" s="8">
        <v>1E-4</v>
      </c>
      <c r="E148" s="15">
        <f t="shared" si="9"/>
        <v>42876.98219036674</v>
      </c>
      <c r="F148" s="15">
        <f t="shared" si="10"/>
        <v>42877</v>
      </c>
      <c r="G148" s="15">
        <f t="shared" si="16"/>
        <v>-1.1086600003181957E-2</v>
      </c>
      <c r="H148" s="41"/>
      <c r="I148" s="44"/>
      <c r="J148" s="15">
        <f>G148</f>
        <v>-1.1086600003181957E-2</v>
      </c>
      <c r="O148" s="15">
        <f t="shared" ca="1" si="13"/>
        <v>-9.3800132362205722E-3</v>
      </c>
      <c r="Q148" s="42">
        <f t="shared" si="12"/>
        <v>37261.097099999999</v>
      </c>
    </row>
    <row r="149" spans="1:32" ht="12.95" customHeight="1">
      <c r="A149" s="5" t="s">
        <v>92</v>
      </c>
      <c r="B149" s="45"/>
      <c r="C149" s="8">
        <v>52349.317600000002</v>
      </c>
      <c r="D149" s="8">
        <v>2.9999999999999997E-4</v>
      </c>
      <c r="E149" s="15">
        <f t="shared" ref="E149:E212" si="19">+(C149-C$7)/C$8</f>
        <v>42988.981950047695</v>
      </c>
      <c r="F149" s="15">
        <f t="shared" ref="F149:F212" si="20">ROUND(2*E149,0)/2</f>
        <v>42989</v>
      </c>
      <c r="G149" s="15">
        <f t="shared" ref="G149:G153" si="21">+C149-(C$7+F149*C$8)</f>
        <v>-1.1236199999984819E-2</v>
      </c>
      <c r="H149" s="41"/>
      <c r="I149" s="29"/>
      <c r="J149" s="15">
        <f>G149</f>
        <v>-1.1236199999984819E-2</v>
      </c>
      <c r="O149" s="15">
        <f t="shared" ca="1" si="13"/>
        <v>-9.44518564166664E-3</v>
      </c>
      <c r="Q149" s="42">
        <f t="shared" ref="Q149:Q212" si="22">+C149-15018.5</f>
        <v>37330.817600000002</v>
      </c>
    </row>
    <row r="150" spans="1:32" ht="12.95" customHeight="1">
      <c r="A150" s="5" t="s">
        <v>92</v>
      </c>
      <c r="B150" s="45"/>
      <c r="C150" s="8">
        <v>52372.350400000003</v>
      </c>
      <c r="D150" s="8">
        <v>4.0000000000000002E-4</v>
      </c>
      <c r="E150" s="15">
        <f t="shared" si="19"/>
        <v>43025.982087235177</v>
      </c>
      <c r="F150" s="15">
        <f t="shared" si="20"/>
        <v>43026</v>
      </c>
      <c r="G150" s="15">
        <f t="shared" si="21"/>
        <v>-1.1150799997267313E-2</v>
      </c>
      <c r="H150" s="41"/>
      <c r="I150" s="29"/>
      <c r="J150" s="15">
        <f>G150</f>
        <v>-1.1150799997267313E-2</v>
      </c>
      <c r="O150" s="15">
        <f t="shared" ref="O150:O213" ca="1" si="23">+C$11+C$12*F150</f>
        <v>-9.4667158113229278E-3</v>
      </c>
      <c r="P150" s="15">
        <f t="shared" ref="P150:P181" si="24">+D$11+D$12*$F150</f>
        <v>0</v>
      </c>
      <c r="Q150" s="46">
        <f t="shared" si="22"/>
        <v>37353.850400000003</v>
      </c>
    </row>
    <row r="151" spans="1:32" ht="12.95" customHeight="1">
      <c r="A151" s="47" t="s">
        <v>93</v>
      </c>
      <c r="B151" s="7"/>
      <c r="C151" s="8">
        <v>52600.813399999999</v>
      </c>
      <c r="D151" s="8">
        <v>1E-4</v>
      </c>
      <c r="E151" s="15">
        <f t="shared" si="19"/>
        <v>43392.987503088327</v>
      </c>
      <c r="F151" s="15">
        <f t="shared" si="20"/>
        <v>43393</v>
      </c>
      <c r="G151" s="15">
        <f t="shared" si="21"/>
        <v>-7.7793999953428283E-3</v>
      </c>
      <c r="K151" s="15">
        <f>G151</f>
        <v>-7.7793999953428283E-3</v>
      </c>
      <c r="O151" s="15">
        <f t="shared" ca="1" si="23"/>
        <v>-9.6802718184542304E-3</v>
      </c>
      <c r="P151" s="15">
        <f t="shared" si="24"/>
        <v>0</v>
      </c>
      <c r="Q151" s="46">
        <f t="shared" si="22"/>
        <v>37582.313399999999</v>
      </c>
    </row>
    <row r="152" spans="1:32" ht="12.95" customHeight="1">
      <c r="A152" s="47" t="s">
        <v>93</v>
      </c>
      <c r="B152" s="7"/>
      <c r="C152" s="8">
        <v>52635.673900000002</v>
      </c>
      <c r="D152" s="8">
        <v>1E-4</v>
      </c>
      <c r="E152" s="15">
        <f t="shared" si="19"/>
        <v>43448.987784531491</v>
      </c>
      <c r="F152" s="15">
        <f t="shared" si="20"/>
        <v>43449</v>
      </c>
      <c r="G152" s="15">
        <f t="shared" si="21"/>
        <v>-7.6041999927838333E-3</v>
      </c>
      <c r="K152" s="15">
        <f>G152</f>
        <v>-7.6041999927838333E-3</v>
      </c>
      <c r="O152" s="15">
        <f t="shared" ca="1" si="23"/>
        <v>-9.7128580211772644E-3</v>
      </c>
      <c r="P152" s="15">
        <f t="shared" si="24"/>
        <v>0</v>
      </c>
      <c r="Q152" s="42">
        <f t="shared" si="22"/>
        <v>37617.173900000002</v>
      </c>
    </row>
    <row r="153" spans="1:32" ht="12.95" customHeight="1">
      <c r="A153" s="5" t="s">
        <v>100</v>
      </c>
      <c r="B153" s="45" t="s">
        <v>95</v>
      </c>
      <c r="C153" s="60">
        <v>52670.535000000003</v>
      </c>
      <c r="D153" s="60">
        <v>2.9999999999999997E-4</v>
      </c>
      <c r="E153" s="15">
        <f t="shared" si="19"/>
        <v>43504.989029821096</v>
      </c>
      <c r="F153" s="15">
        <f t="shared" si="20"/>
        <v>43505</v>
      </c>
      <c r="G153" s="15">
        <f t="shared" si="21"/>
        <v>-6.8289999908301979E-3</v>
      </c>
      <c r="K153" s="15">
        <f>G153</f>
        <v>-6.8289999908301979E-3</v>
      </c>
      <c r="O153" s="15">
        <f t="shared" ca="1" si="23"/>
        <v>-9.7454442239002983E-3</v>
      </c>
      <c r="P153" s="15">
        <f t="shared" si="24"/>
        <v>0</v>
      </c>
      <c r="Q153" s="42">
        <f t="shared" si="22"/>
        <v>37652.035000000003</v>
      </c>
    </row>
    <row r="154" spans="1:32" ht="12.95" customHeight="1">
      <c r="A154" s="5" t="s">
        <v>97</v>
      </c>
      <c r="B154" s="45"/>
      <c r="C154" s="8">
        <v>52680.495900000002</v>
      </c>
      <c r="D154" s="8">
        <v>1E-4</v>
      </c>
      <c r="E154" s="15">
        <f t="shared" si="19"/>
        <v>43520.990326515835</v>
      </c>
      <c r="F154" s="15">
        <f t="shared" si="20"/>
        <v>43521</v>
      </c>
      <c r="J154" s="15">
        <f>G154</f>
        <v>0</v>
      </c>
      <c r="O154" s="15">
        <f t="shared" ca="1" si="23"/>
        <v>-9.7547545675354484E-3</v>
      </c>
      <c r="P154" s="15">
        <f t="shared" si="24"/>
        <v>0</v>
      </c>
      <c r="Q154" s="42">
        <f t="shared" si="22"/>
        <v>37661.995900000002</v>
      </c>
    </row>
    <row r="155" spans="1:32" ht="12.95" customHeight="1">
      <c r="A155" s="5" t="s">
        <v>92</v>
      </c>
      <c r="B155" s="45"/>
      <c r="C155" s="61">
        <v>52692.322999999997</v>
      </c>
      <c r="D155" s="8">
        <v>2.0000000000000001E-4</v>
      </c>
      <c r="E155" s="15">
        <f t="shared" si="19"/>
        <v>43539.989506925071</v>
      </c>
      <c r="F155" s="15">
        <f t="shared" si="20"/>
        <v>43540</v>
      </c>
      <c r="H155" s="41"/>
      <c r="I155" s="44"/>
      <c r="J155" s="15">
        <f>G155</f>
        <v>0</v>
      </c>
      <c r="O155" s="15">
        <f t="shared" ca="1" si="23"/>
        <v>-9.765810600602191E-3</v>
      </c>
      <c r="P155" s="15">
        <f t="shared" si="24"/>
        <v>0</v>
      </c>
      <c r="Q155" s="42">
        <f t="shared" si="22"/>
        <v>37673.822999999997</v>
      </c>
    </row>
    <row r="156" spans="1:32" ht="12.95" customHeight="1">
      <c r="A156" s="5" t="s">
        <v>100</v>
      </c>
      <c r="B156" s="45" t="s">
        <v>95</v>
      </c>
      <c r="C156" s="60">
        <v>52955.63882</v>
      </c>
      <c r="D156" s="60">
        <v>5.0000000000000002E-5</v>
      </c>
      <c r="E156" s="15">
        <f t="shared" si="19"/>
        <v>43962.982866986946</v>
      </c>
      <c r="F156" s="15">
        <f t="shared" si="20"/>
        <v>43963</v>
      </c>
      <c r="G156" s="15">
        <f t="shared" ref="G156:G170" si="25">+C156-(C$7+F156*C$8)</f>
        <v>-1.0665400004654657E-2</v>
      </c>
      <c r="K156" s="15">
        <f t="shared" ref="K156:K162" si="26">G156</f>
        <v>-1.0665400004654657E-2</v>
      </c>
      <c r="O156" s="15">
        <f t="shared" ca="1" si="23"/>
        <v>-1.0011952810456528E-2</v>
      </c>
      <c r="P156" s="15">
        <f t="shared" si="24"/>
        <v>0</v>
      </c>
      <c r="Q156" s="42">
        <f t="shared" si="22"/>
        <v>37937.13882</v>
      </c>
    </row>
    <row r="157" spans="1:32" ht="12.95" customHeight="1">
      <c r="A157" s="5" t="s">
        <v>100</v>
      </c>
      <c r="B157" s="45" t="s">
        <v>95</v>
      </c>
      <c r="C157" s="60">
        <v>53010.4185</v>
      </c>
      <c r="D157" s="60">
        <v>1E-4</v>
      </c>
      <c r="E157" s="15">
        <f t="shared" si="19"/>
        <v>44050.981533023471</v>
      </c>
      <c r="F157" s="15">
        <f t="shared" si="20"/>
        <v>44051</v>
      </c>
      <c r="G157" s="15">
        <f t="shared" si="25"/>
        <v>-1.1495800004922785E-2</v>
      </c>
      <c r="K157" s="15">
        <f t="shared" si="26"/>
        <v>-1.1495800004922785E-2</v>
      </c>
      <c r="O157" s="15">
        <f t="shared" ca="1" si="23"/>
        <v>-1.0063159700449865E-2</v>
      </c>
      <c r="P157" s="15">
        <f t="shared" si="24"/>
        <v>0</v>
      </c>
      <c r="Q157" s="42">
        <f t="shared" si="22"/>
        <v>37991.9185</v>
      </c>
    </row>
    <row r="158" spans="1:32" ht="12.95" customHeight="1">
      <c r="A158" s="5" t="s">
        <v>107</v>
      </c>
      <c r="B158" s="7" t="s">
        <v>94</v>
      </c>
      <c r="C158" s="8">
        <v>53017.577499999999</v>
      </c>
      <c r="D158" s="8">
        <v>1E-4</v>
      </c>
      <c r="E158" s="15">
        <f t="shared" si="19"/>
        <v>44062.481827478558</v>
      </c>
      <c r="F158" s="15">
        <f t="shared" si="20"/>
        <v>44062.5</v>
      </c>
      <c r="G158" s="15">
        <f t="shared" si="25"/>
        <v>-1.1312499998894054E-2</v>
      </c>
      <c r="K158" s="15">
        <f t="shared" si="26"/>
        <v>-1.1312499998894054E-2</v>
      </c>
      <c r="O158" s="15">
        <f t="shared" ca="1" si="23"/>
        <v>-1.006985150993763E-2</v>
      </c>
      <c r="P158" s="15">
        <f t="shared" si="24"/>
        <v>0</v>
      </c>
      <c r="Q158" s="42">
        <f t="shared" si="22"/>
        <v>37999.077499999999</v>
      </c>
    </row>
    <row r="159" spans="1:32" ht="12.95" customHeight="1">
      <c r="A159" s="48" t="s">
        <v>99</v>
      </c>
      <c r="B159" s="7"/>
      <c r="C159" s="8">
        <v>53372.717400000001</v>
      </c>
      <c r="D159" s="8">
        <v>1E-4</v>
      </c>
      <c r="E159" s="15">
        <f t="shared" si="19"/>
        <v>44632.982375425257</v>
      </c>
      <c r="F159" s="15">
        <f t="shared" si="20"/>
        <v>44633</v>
      </c>
      <c r="G159" s="15">
        <f t="shared" si="25"/>
        <v>-1.0971399999107234E-2</v>
      </c>
      <c r="K159" s="15">
        <f t="shared" si="26"/>
        <v>-1.0971399999107234E-2</v>
      </c>
      <c r="O159" s="15">
        <f t="shared" ca="1" si="23"/>
        <v>-1.0401823450178526E-2</v>
      </c>
      <c r="P159" s="15">
        <f t="shared" si="24"/>
        <v>0</v>
      </c>
      <c r="Q159" s="46">
        <f t="shared" si="22"/>
        <v>38354.217400000001</v>
      </c>
    </row>
    <row r="160" spans="1:32" ht="12.95" customHeight="1">
      <c r="A160" s="5" t="s">
        <v>101</v>
      </c>
      <c r="B160" s="45" t="s">
        <v>95</v>
      </c>
      <c r="C160" s="60">
        <v>53375.207999999999</v>
      </c>
      <c r="D160" s="8">
        <v>1E-4</v>
      </c>
      <c r="E160" s="5">
        <f t="shared" si="19"/>
        <v>44636.983302002969</v>
      </c>
      <c r="F160" s="15">
        <f t="shared" si="20"/>
        <v>44637</v>
      </c>
      <c r="G160" s="15">
        <f t="shared" si="25"/>
        <v>-1.0394600001745857E-2</v>
      </c>
      <c r="K160" s="15">
        <f t="shared" si="26"/>
        <v>-1.0394600001745857E-2</v>
      </c>
      <c r="O160" s="15">
        <f t="shared" ca="1" si="23"/>
        <v>-1.0404151036087316E-2</v>
      </c>
      <c r="P160" s="15">
        <f t="shared" si="24"/>
        <v>0</v>
      </c>
      <c r="Q160" s="42">
        <f t="shared" si="22"/>
        <v>38356.707999999999</v>
      </c>
    </row>
    <row r="161" spans="1:21" ht="12.95" customHeight="1">
      <c r="A161" s="5" t="s">
        <v>101</v>
      </c>
      <c r="B161" s="45" t="s">
        <v>95</v>
      </c>
      <c r="C161" s="60">
        <v>53375.207999999999</v>
      </c>
      <c r="D161" s="60">
        <v>1E-4</v>
      </c>
      <c r="E161" s="5">
        <f t="shared" si="19"/>
        <v>44636.983302002969</v>
      </c>
      <c r="F161" s="15">
        <f t="shared" si="20"/>
        <v>44637</v>
      </c>
      <c r="G161" s="15">
        <f t="shared" si="25"/>
        <v>-1.0394600001745857E-2</v>
      </c>
      <c r="K161" s="15">
        <f t="shared" si="26"/>
        <v>-1.0394600001745857E-2</v>
      </c>
      <c r="O161" s="15">
        <f t="shared" ca="1" si="23"/>
        <v>-1.0404151036087316E-2</v>
      </c>
      <c r="P161" s="15">
        <f t="shared" si="24"/>
        <v>0</v>
      </c>
      <c r="Q161" s="42">
        <f t="shared" si="22"/>
        <v>38356.707999999999</v>
      </c>
    </row>
    <row r="162" spans="1:21" ht="12.95" customHeight="1">
      <c r="A162" s="9" t="s">
        <v>125</v>
      </c>
      <c r="B162" s="10" t="s">
        <v>95</v>
      </c>
      <c r="C162" s="9">
        <v>53388.280299999999</v>
      </c>
      <c r="D162" s="9">
        <v>2.9999999999999997E-4</v>
      </c>
      <c r="E162" s="5">
        <f t="shared" si="19"/>
        <v>44657.98278505999</v>
      </c>
      <c r="F162" s="15">
        <f t="shared" si="20"/>
        <v>44658</v>
      </c>
      <c r="G162" s="15">
        <f t="shared" si="25"/>
        <v>-1.0716400000092108E-2</v>
      </c>
      <c r="K162" s="15">
        <f t="shared" si="26"/>
        <v>-1.0716400000092108E-2</v>
      </c>
      <c r="O162" s="15">
        <f t="shared" ca="1" si="23"/>
        <v>-1.0416370862108454E-2</v>
      </c>
      <c r="P162" s="15">
        <f t="shared" si="24"/>
        <v>0</v>
      </c>
      <c r="Q162" s="42">
        <f t="shared" si="22"/>
        <v>38369.780299999999</v>
      </c>
    </row>
    <row r="163" spans="1:21" ht="12.95" customHeight="1">
      <c r="A163" s="9" t="s">
        <v>126</v>
      </c>
      <c r="B163" s="10" t="s">
        <v>95</v>
      </c>
      <c r="C163" s="9">
        <v>53411.315999999999</v>
      </c>
      <c r="D163" s="9">
        <v>8.0000000000000002E-3</v>
      </c>
      <c r="E163" s="5">
        <f t="shared" si="19"/>
        <v>44694.987580838606</v>
      </c>
      <c r="F163" s="15">
        <f t="shared" si="20"/>
        <v>44695</v>
      </c>
      <c r="G163" s="15">
        <f t="shared" si="25"/>
        <v>-7.7309999978751875E-3</v>
      </c>
      <c r="I163" s="15">
        <f>G163</f>
        <v>-7.7309999978751875E-3</v>
      </c>
      <c r="O163" s="15">
        <f t="shared" ca="1" si="23"/>
        <v>-1.0437901031764741E-2</v>
      </c>
      <c r="P163" s="15">
        <f t="shared" si="24"/>
        <v>0</v>
      </c>
      <c r="Q163" s="42">
        <f t="shared" si="22"/>
        <v>38392.815999999999</v>
      </c>
    </row>
    <row r="164" spans="1:21" ht="12.95" customHeight="1">
      <c r="A164" s="9" t="s">
        <v>125</v>
      </c>
      <c r="B164" s="10" t="s">
        <v>95</v>
      </c>
      <c r="C164" s="9">
        <v>53462.359499999999</v>
      </c>
      <c r="D164" s="9">
        <v>4.0000000000000002E-4</v>
      </c>
      <c r="E164" s="5">
        <f t="shared" si="19"/>
        <v>44776.984407213553</v>
      </c>
      <c r="F164" s="15">
        <f t="shared" si="20"/>
        <v>44777</v>
      </c>
      <c r="G164" s="15">
        <f t="shared" si="25"/>
        <v>-9.7066000016639009E-3</v>
      </c>
      <c r="K164" s="15">
        <f>G164</f>
        <v>-9.7066000016639009E-3</v>
      </c>
      <c r="O164" s="15">
        <f t="shared" ca="1" si="23"/>
        <v>-1.0485616542894897E-2</v>
      </c>
      <c r="P164" s="15">
        <f t="shared" si="24"/>
        <v>0</v>
      </c>
      <c r="Q164" s="42">
        <f t="shared" si="22"/>
        <v>38443.859499999999</v>
      </c>
    </row>
    <row r="165" spans="1:21" ht="12.95" customHeight="1">
      <c r="A165" s="9" t="s">
        <v>108</v>
      </c>
      <c r="B165" s="45"/>
      <c r="C165" s="8">
        <v>53780.4594</v>
      </c>
      <c r="D165" s="8">
        <v>2.9999999999999997E-4</v>
      </c>
      <c r="E165" s="5">
        <f t="shared" si="19"/>
        <v>45287.983501519186</v>
      </c>
      <c r="F165" s="15">
        <f t="shared" si="20"/>
        <v>45288</v>
      </c>
      <c r="G165" s="15">
        <f t="shared" si="25"/>
        <v>-1.0270399994624313E-2</v>
      </c>
      <c r="J165" s="15">
        <f>G165</f>
        <v>-1.0270399994624313E-2</v>
      </c>
      <c r="O165" s="15">
        <f t="shared" ca="1" si="23"/>
        <v>-1.0782965642742568E-2</v>
      </c>
      <c r="P165" s="15">
        <f t="shared" si="24"/>
        <v>0</v>
      </c>
      <c r="Q165" s="42">
        <f t="shared" si="22"/>
        <v>38761.9594</v>
      </c>
    </row>
    <row r="166" spans="1:21" ht="12.95" customHeight="1">
      <c r="A166" s="5" t="s">
        <v>102</v>
      </c>
      <c r="B166" s="45" t="s">
        <v>95</v>
      </c>
      <c r="C166" s="60">
        <v>53787.3073</v>
      </c>
      <c r="D166" s="60">
        <v>1E-4</v>
      </c>
      <c r="E166" s="5">
        <f t="shared" si="19"/>
        <v>45298.984041594471</v>
      </c>
      <c r="F166" s="15">
        <f t="shared" si="20"/>
        <v>45299</v>
      </c>
      <c r="G166" s="15">
        <f t="shared" si="25"/>
        <v>-9.9342000030446798E-3</v>
      </c>
      <c r="K166" s="15">
        <f>G166</f>
        <v>-9.9342000030446798E-3</v>
      </c>
      <c r="O166" s="15">
        <f t="shared" ca="1" si="23"/>
        <v>-1.0789366503991737E-2</v>
      </c>
      <c r="P166" s="15">
        <f t="shared" si="24"/>
        <v>0</v>
      </c>
      <c r="Q166" s="42">
        <f t="shared" si="22"/>
        <v>38768.8073</v>
      </c>
    </row>
    <row r="167" spans="1:21" ht="12.95" customHeight="1">
      <c r="A167" s="48" t="s">
        <v>106</v>
      </c>
      <c r="B167" s="7"/>
      <c r="C167" s="62">
        <v>54012.962099999997</v>
      </c>
      <c r="D167" s="8">
        <v>2.0000000000000001E-4</v>
      </c>
      <c r="E167" s="5">
        <f t="shared" si="19"/>
        <v>45661.478334820327</v>
      </c>
      <c r="F167" s="15">
        <f t="shared" si="20"/>
        <v>45661.5</v>
      </c>
      <c r="G167" s="15">
        <f t="shared" si="25"/>
        <v>-1.3486700001521967E-2</v>
      </c>
      <c r="K167" s="15">
        <f>G167</f>
        <v>-1.3486700001521967E-2</v>
      </c>
      <c r="O167" s="15">
        <f t="shared" ca="1" si="23"/>
        <v>-1.1000303976975654E-2</v>
      </c>
      <c r="P167" s="15">
        <f t="shared" si="24"/>
        <v>0</v>
      </c>
      <c r="Q167" s="46">
        <f t="shared" si="22"/>
        <v>38994.462099999997</v>
      </c>
    </row>
    <row r="168" spans="1:21" ht="12.95" customHeight="1">
      <c r="A168" s="8" t="s">
        <v>110</v>
      </c>
      <c r="B168" s="7" t="s">
        <v>95</v>
      </c>
      <c r="C168" s="9">
        <v>54186.330600000001</v>
      </c>
      <c r="D168" s="9">
        <v>2.0000000000000001E-4</v>
      </c>
      <c r="E168" s="5">
        <f t="shared" si="19"/>
        <v>45939.979354409232</v>
      </c>
      <c r="F168" s="15">
        <f t="shared" si="20"/>
        <v>45940</v>
      </c>
      <c r="G168" s="15">
        <f t="shared" si="25"/>
        <v>-1.2851999999838881E-2</v>
      </c>
      <c r="J168" s="15">
        <f>G168</f>
        <v>-1.2851999999838881E-2</v>
      </c>
      <c r="O168" s="15">
        <f t="shared" ca="1" si="23"/>
        <v>-1.1162362145875021E-2</v>
      </c>
      <c r="P168" s="15">
        <f t="shared" si="24"/>
        <v>0</v>
      </c>
      <c r="Q168" s="42">
        <f t="shared" si="22"/>
        <v>39167.830600000001</v>
      </c>
    </row>
    <row r="169" spans="1:21" ht="12.95" customHeight="1">
      <c r="A169" s="9" t="s">
        <v>127</v>
      </c>
      <c r="B169" s="10" t="s">
        <v>95</v>
      </c>
      <c r="C169" s="9">
        <v>54506.301299999999</v>
      </c>
      <c r="D169" s="9">
        <v>2.9999999999999997E-4</v>
      </c>
      <c r="E169" s="5">
        <f t="shared" si="19"/>
        <v>46453.983721918732</v>
      </c>
      <c r="F169" s="15">
        <f t="shared" si="20"/>
        <v>46454</v>
      </c>
      <c r="G169" s="15">
        <f t="shared" si="25"/>
        <v>-1.0133199997653719E-2</v>
      </c>
      <c r="K169" s="15">
        <f>G169</f>
        <v>-1.0133199997653719E-2</v>
      </c>
      <c r="O169" s="15">
        <f t="shared" ca="1" si="23"/>
        <v>-1.1461456935154284E-2</v>
      </c>
      <c r="P169" s="15">
        <f t="shared" si="24"/>
        <v>0</v>
      </c>
      <c r="Q169" s="42">
        <f t="shared" si="22"/>
        <v>39487.801299999999</v>
      </c>
    </row>
    <row r="170" spans="1:21" ht="12.95" customHeight="1">
      <c r="A170" s="9" t="s">
        <v>128</v>
      </c>
      <c r="B170" s="10" t="s">
        <v>95</v>
      </c>
      <c r="C170" s="9">
        <v>54507.547899999998</v>
      </c>
      <c r="D170" s="9" t="s">
        <v>129</v>
      </c>
      <c r="E170" s="5">
        <f t="shared" si="19"/>
        <v>46455.986273541545</v>
      </c>
      <c r="F170" s="15">
        <f t="shared" si="20"/>
        <v>46456</v>
      </c>
      <c r="G170" s="15">
        <f t="shared" si="25"/>
        <v>-8.5448000027099624E-3</v>
      </c>
      <c r="J170" s="15">
        <f>G170</f>
        <v>-8.5448000027099624E-3</v>
      </c>
      <c r="O170" s="15">
        <f t="shared" ca="1" si="23"/>
        <v>-1.1462620728108679E-2</v>
      </c>
      <c r="P170" s="15">
        <f t="shared" si="24"/>
        <v>0</v>
      </c>
      <c r="Q170" s="42">
        <f t="shared" si="22"/>
        <v>39489.047899999998</v>
      </c>
    </row>
    <row r="171" spans="1:21" ht="12.95" customHeight="1">
      <c r="A171" s="47" t="s">
        <v>109</v>
      </c>
      <c r="B171" s="7"/>
      <c r="C171" s="8">
        <v>54515.640599999999</v>
      </c>
      <c r="D171" s="8">
        <v>1E-4</v>
      </c>
      <c r="E171" s="5">
        <f t="shared" si="19"/>
        <v>46468.986473700323</v>
      </c>
      <c r="F171" s="15">
        <f t="shared" si="20"/>
        <v>46469</v>
      </c>
      <c r="K171" s="15">
        <f>G171</f>
        <v>0</v>
      </c>
      <c r="L171" s="27"/>
      <c r="O171" s="15">
        <f t="shared" ca="1" si="23"/>
        <v>-1.147018538231224E-2</v>
      </c>
      <c r="P171" s="15">
        <f t="shared" si="24"/>
        <v>0</v>
      </c>
      <c r="Q171" s="46">
        <f t="shared" si="22"/>
        <v>39497.140599999999</v>
      </c>
    </row>
    <row r="172" spans="1:21" ht="12.95" customHeight="1">
      <c r="A172" s="9" t="s">
        <v>127</v>
      </c>
      <c r="B172" s="10" t="s">
        <v>94</v>
      </c>
      <c r="C172" s="9">
        <v>54523.422809999996</v>
      </c>
      <c r="D172" s="9">
        <v>1E-4</v>
      </c>
      <c r="E172" s="5">
        <f t="shared" si="19"/>
        <v>46481.487899389846</v>
      </c>
      <c r="F172" s="15">
        <f t="shared" si="20"/>
        <v>46481.5</v>
      </c>
      <c r="G172" s="15">
        <f>+C172-(C$7+F172*C$8)</f>
        <v>-7.532700001320336E-3</v>
      </c>
      <c r="K172" s="15">
        <f>G172</f>
        <v>-7.532700001320336E-3</v>
      </c>
      <c r="O172" s="15">
        <f t="shared" ca="1" si="23"/>
        <v>-1.1477459088277202E-2</v>
      </c>
      <c r="P172" s="15">
        <f t="shared" si="24"/>
        <v>0</v>
      </c>
      <c r="Q172" s="42">
        <f t="shared" si="22"/>
        <v>39504.922809999996</v>
      </c>
    </row>
    <row r="173" spans="1:21" ht="12.95" customHeight="1">
      <c r="A173" s="5" t="s">
        <v>112</v>
      </c>
      <c r="B173" s="7" t="s">
        <v>94</v>
      </c>
      <c r="C173" s="63">
        <v>54525.444000000003</v>
      </c>
      <c r="D173" s="63">
        <v>6.0000000000000001E-3</v>
      </c>
      <c r="E173" s="5">
        <f t="shared" si="19"/>
        <v>46484.734760704247</v>
      </c>
      <c r="F173" s="15">
        <f t="shared" si="20"/>
        <v>46484.5</v>
      </c>
      <c r="O173" s="15">
        <f t="shared" ca="1" si="23"/>
        <v>-1.1479204777708795E-2</v>
      </c>
      <c r="P173" s="15">
        <f t="shared" si="24"/>
        <v>0</v>
      </c>
      <c r="Q173" s="42">
        <f t="shared" si="22"/>
        <v>39506.944000000003</v>
      </c>
      <c r="U173" s="15">
        <f>+C173-(C$7+F173*C$8)</f>
        <v>0.1461399000036181</v>
      </c>
    </row>
    <row r="174" spans="1:21" ht="12.95" customHeight="1">
      <c r="A174" s="47" t="s">
        <v>109</v>
      </c>
      <c r="B174" s="7"/>
      <c r="C174" s="8">
        <v>54803.854500000001</v>
      </c>
      <c r="D174" s="8">
        <v>2.0000000000000001E-4</v>
      </c>
      <c r="E174" s="5">
        <f t="shared" si="19"/>
        <v>46931.976376766288</v>
      </c>
      <c r="F174" s="15">
        <f t="shared" si="20"/>
        <v>46932</v>
      </c>
      <c r="G174" s="15">
        <f t="shared" ref="G174:G205" si="27">+C174-(C$7+F174*C$8)</f>
        <v>-1.470559999870602E-2</v>
      </c>
      <c r="K174" s="15">
        <f>G174</f>
        <v>-1.470559999870602E-2</v>
      </c>
      <c r="O174" s="15">
        <f t="shared" ca="1" si="23"/>
        <v>-1.1739603451254457E-2</v>
      </c>
      <c r="P174" s="15">
        <f t="shared" si="24"/>
        <v>0</v>
      </c>
      <c r="Q174" s="46">
        <f t="shared" si="22"/>
        <v>39785.354500000001</v>
      </c>
    </row>
    <row r="175" spans="1:21" ht="12.95" customHeight="1">
      <c r="A175" s="5" t="s">
        <v>133</v>
      </c>
      <c r="B175" s="7" t="s">
        <v>95</v>
      </c>
      <c r="C175" s="8">
        <v>54892.243499999997</v>
      </c>
      <c r="D175" s="8">
        <v>1E-4</v>
      </c>
      <c r="E175" s="5">
        <f t="shared" si="19"/>
        <v>47073.965415261991</v>
      </c>
      <c r="F175" s="15">
        <f t="shared" si="20"/>
        <v>47074</v>
      </c>
      <c r="G175" s="15">
        <f t="shared" si="27"/>
        <v>-2.1529200006625615E-2</v>
      </c>
      <c r="K175" s="15">
        <f>G175</f>
        <v>-2.1529200006625615E-2</v>
      </c>
      <c r="O175" s="15">
        <f t="shared" ca="1" si="23"/>
        <v>-1.1822232751016433E-2</v>
      </c>
      <c r="P175" s="15">
        <f t="shared" si="24"/>
        <v>0</v>
      </c>
      <c r="Q175" s="46">
        <f t="shared" si="22"/>
        <v>39873.743499999997</v>
      </c>
    </row>
    <row r="176" spans="1:21" ht="12.95" customHeight="1">
      <c r="A176" s="6" t="s">
        <v>111</v>
      </c>
      <c r="B176" s="7" t="s">
        <v>95</v>
      </c>
      <c r="C176" s="8">
        <v>54901.581400000003</v>
      </c>
      <c r="D176" s="8">
        <v>1E-4</v>
      </c>
      <c r="E176" s="5">
        <f t="shared" si="19"/>
        <v>47088.965918068563</v>
      </c>
      <c r="F176" s="15">
        <f t="shared" si="20"/>
        <v>47089</v>
      </c>
      <c r="G176" s="15">
        <f t="shared" si="27"/>
        <v>-2.1216199995251372E-2</v>
      </c>
      <c r="K176" s="15">
        <f>G176</f>
        <v>-2.1216199995251372E-2</v>
      </c>
      <c r="O176" s="15">
        <f t="shared" ca="1" si="23"/>
        <v>-1.1830961198174389E-2</v>
      </c>
      <c r="P176" s="15">
        <f t="shared" si="24"/>
        <v>0</v>
      </c>
      <c r="Q176" s="42">
        <f t="shared" si="22"/>
        <v>39883.081400000003</v>
      </c>
    </row>
    <row r="177" spans="1:17" ht="12.95" customHeight="1">
      <c r="A177" s="9" t="s">
        <v>130</v>
      </c>
      <c r="B177" s="10" t="s">
        <v>95</v>
      </c>
      <c r="C177" s="9">
        <v>54910.302900000002</v>
      </c>
      <c r="D177" s="9">
        <v>2.0000000000000001E-4</v>
      </c>
      <c r="E177" s="5">
        <f t="shared" si="19"/>
        <v>47102.97622929779</v>
      </c>
      <c r="F177" s="15">
        <f t="shared" si="20"/>
        <v>47103</v>
      </c>
      <c r="G177" s="15">
        <f t="shared" si="27"/>
        <v>-1.4797399991948623E-2</v>
      </c>
      <c r="J177" s="15">
        <f>G177</f>
        <v>-1.4797399991948623E-2</v>
      </c>
      <c r="O177" s="15">
        <f t="shared" ca="1" si="23"/>
        <v>-1.1839107748855144E-2</v>
      </c>
      <c r="P177" s="15">
        <f t="shared" si="24"/>
        <v>0</v>
      </c>
      <c r="Q177" s="42">
        <f t="shared" si="22"/>
        <v>39891.802900000002</v>
      </c>
    </row>
    <row r="178" spans="1:17" ht="12.95" customHeight="1">
      <c r="A178" s="43" t="s">
        <v>113</v>
      </c>
      <c r="B178" s="45" t="s">
        <v>95</v>
      </c>
      <c r="C178" s="60">
        <v>55257.663800000002</v>
      </c>
      <c r="D178" s="60">
        <v>1E-4</v>
      </c>
      <c r="E178" s="5">
        <f t="shared" si="19"/>
        <v>47660.98050813342</v>
      </c>
      <c r="F178" s="15">
        <f t="shared" si="20"/>
        <v>47661</v>
      </c>
      <c r="G178" s="15">
        <f t="shared" si="27"/>
        <v>-1.2133799995353911E-2</v>
      </c>
      <c r="K178" s="15">
        <f t="shared" ref="K178:K185" si="28">G178</f>
        <v>-1.2133799995353911E-2</v>
      </c>
      <c r="O178" s="15">
        <f t="shared" ca="1" si="23"/>
        <v>-1.2163805983131078E-2</v>
      </c>
      <c r="P178" s="15">
        <f t="shared" si="24"/>
        <v>0</v>
      </c>
      <c r="Q178" s="42">
        <f t="shared" si="22"/>
        <v>40239.163800000002</v>
      </c>
    </row>
    <row r="179" spans="1:17" ht="12.95" customHeight="1">
      <c r="A179" s="5" t="s">
        <v>122</v>
      </c>
      <c r="B179" s="7" t="s">
        <v>95</v>
      </c>
      <c r="C179" s="8">
        <v>55480.524969999999</v>
      </c>
      <c r="D179" s="8">
        <v>1E-4</v>
      </c>
      <c r="E179" s="5">
        <f t="shared" si="19"/>
        <v>48018.987084136403</v>
      </c>
      <c r="F179" s="15">
        <f t="shared" si="20"/>
        <v>48019</v>
      </c>
      <c r="G179" s="15">
        <f t="shared" si="27"/>
        <v>-8.0402000021422282E-3</v>
      </c>
      <c r="K179" s="15">
        <f t="shared" si="28"/>
        <v>-8.0402000021422282E-3</v>
      </c>
      <c r="O179" s="15">
        <f t="shared" ca="1" si="23"/>
        <v>-1.237212492196761E-2</v>
      </c>
      <c r="P179" s="15">
        <f t="shared" si="24"/>
        <v>0</v>
      </c>
      <c r="Q179" s="42">
        <f t="shared" si="22"/>
        <v>40462.024969999999</v>
      </c>
    </row>
    <row r="180" spans="1:17" ht="12.95" customHeight="1">
      <c r="A180" s="5" t="s">
        <v>122</v>
      </c>
      <c r="B180" s="7" t="s">
        <v>95</v>
      </c>
      <c r="C180" s="8">
        <v>55480.525090000003</v>
      </c>
      <c r="D180" s="8">
        <v>1E-4</v>
      </c>
      <c r="E180" s="5">
        <f t="shared" si="19"/>
        <v>48018.987276905696</v>
      </c>
      <c r="F180" s="15">
        <f t="shared" si="20"/>
        <v>48019</v>
      </c>
      <c r="G180" s="15">
        <f t="shared" si="27"/>
        <v>-7.9201999978977256E-3</v>
      </c>
      <c r="K180" s="15">
        <f t="shared" si="28"/>
        <v>-7.9201999978977256E-3</v>
      </c>
      <c r="O180" s="15">
        <f t="shared" ca="1" si="23"/>
        <v>-1.237212492196761E-2</v>
      </c>
      <c r="P180" s="15">
        <f t="shared" si="24"/>
        <v>0</v>
      </c>
      <c r="Q180" s="42">
        <f t="shared" si="22"/>
        <v>40462.025090000003</v>
      </c>
    </row>
    <row r="181" spans="1:17" ht="12.95" customHeight="1">
      <c r="A181" s="5" t="s">
        <v>122</v>
      </c>
      <c r="B181" s="7" t="s">
        <v>95</v>
      </c>
      <c r="C181" s="8">
        <v>55480.525199999996</v>
      </c>
      <c r="D181" s="8">
        <v>1E-4</v>
      </c>
      <c r="E181" s="5">
        <f t="shared" si="19"/>
        <v>48018.987453610869</v>
      </c>
      <c r="F181" s="15">
        <f t="shared" si="20"/>
        <v>48019</v>
      </c>
      <c r="G181" s="15">
        <f t="shared" si="27"/>
        <v>-7.8102000043145381E-3</v>
      </c>
      <c r="K181" s="15">
        <f t="shared" si="28"/>
        <v>-7.8102000043145381E-3</v>
      </c>
      <c r="O181" s="15">
        <f t="shared" ca="1" si="23"/>
        <v>-1.237212492196761E-2</v>
      </c>
      <c r="P181" s="15">
        <f t="shared" si="24"/>
        <v>0</v>
      </c>
      <c r="Q181" s="42">
        <f t="shared" si="22"/>
        <v>40462.025199999996</v>
      </c>
    </row>
    <row r="182" spans="1:17" ht="12.95" customHeight="1">
      <c r="A182" s="5" t="s">
        <v>122</v>
      </c>
      <c r="B182" s="7" t="s">
        <v>95</v>
      </c>
      <c r="C182" s="8">
        <v>55480.525410000002</v>
      </c>
      <c r="D182" s="8">
        <v>1E-4</v>
      </c>
      <c r="E182" s="5">
        <f t="shared" si="19"/>
        <v>48018.98779095713</v>
      </c>
      <c r="F182" s="15">
        <f t="shared" si="20"/>
        <v>48019</v>
      </c>
      <c r="G182" s="15">
        <f t="shared" si="27"/>
        <v>-7.6001999987056479E-3</v>
      </c>
      <c r="K182" s="15">
        <f t="shared" si="28"/>
        <v>-7.6001999987056479E-3</v>
      </c>
      <c r="O182" s="15">
        <f t="shared" ca="1" si="23"/>
        <v>-1.237212492196761E-2</v>
      </c>
      <c r="P182" s="15">
        <f t="shared" ref="P182:P201" si="29">+D$11+D$12*$F182</f>
        <v>0</v>
      </c>
      <c r="Q182" s="42">
        <f t="shared" si="22"/>
        <v>40462.025410000002</v>
      </c>
    </row>
    <row r="183" spans="1:17" ht="12.95" customHeight="1">
      <c r="A183" s="9" t="s">
        <v>131</v>
      </c>
      <c r="B183" s="10" t="s">
        <v>95</v>
      </c>
      <c r="C183" s="9">
        <v>55600.663099999998</v>
      </c>
      <c r="D183" s="9">
        <v>2.0000000000000001E-4</v>
      </c>
      <c r="E183" s="5">
        <f t="shared" si="19"/>
        <v>48211.978265905309</v>
      </c>
      <c r="F183" s="15">
        <f t="shared" si="20"/>
        <v>48212</v>
      </c>
      <c r="G183" s="15">
        <f t="shared" si="27"/>
        <v>-1.352960000076564E-2</v>
      </c>
      <c r="K183" s="15">
        <f t="shared" si="28"/>
        <v>-1.352960000076564E-2</v>
      </c>
      <c r="O183" s="15">
        <f t="shared" ca="1" si="23"/>
        <v>-1.2484430942066633E-2</v>
      </c>
      <c r="P183" s="15">
        <f t="shared" si="29"/>
        <v>0</v>
      </c>
      <c r="Q183" s="42">
        <f t="shared" si="22"/>
        <v>40582.163099999998</v>
      </c>
    </row>
    <row r="184" spans="1:17" ht="12.95" customHeight="1">
      <c r="A184" s="47" t="s">
        <v>132</v>
      </c>
      <c r="B184" s="7"/>
      <c r="C184" s="8">
        <v>55836.902999999998</v>
      </c>
      <c r="D184" s="8">
        <v>2.0000000000000001E-4</v>
      </c>
      <c r="E184" s="5">
        <f t="shared" si="19"/>
        <v>48591.476577406989</v>
      </c>
      <c r="F184" s="15">
        <f t="shared" si="20"/>
        <v>48591.5</v>
      </c>
      <c r="G184" s="15">
        <f t="shared" si="27"/>
        <v>-1.4580700000806246E-2</v>
      </c>
      <c r="K184" s="15">
        <f t="shared" si="28"/>
        <v>-1.4580700000806246E-2</v>
      </c>
      <c r="O184" s="15">
        <f t="shared" ca="1" si="23"/>
        <v>-1.2705260655162897E-2</v>
      </c>
      <c r="P184" s="15">
        <f t="shared" si="29"/>
        <v>0</v>
      </c>
      <c r="Q184" s="46">
        <f t="shared" si="22"/>
        <v>40818.402999999998</v>
      </c>
    </row>
    <row r="185" spans="1:17" ht="12.95" customHeight="1">
      <c r="A185" s="9" t="s">
        <v>132</v>
      </c>
      <c r="B185" s="10" t="s">
        <v>94</v>
      </c>
      <c r="C185" s="9">
        <v>55836.902999999998</v>
      </c>
      <c r="D185" s="9">
        <v>2.0000000000000001E-4</v>
      </c>
      <c r="E185" s="5">
        <f t="shared" si="19"/>
        <v>48591.476577406989</v>
      </c>
      <c r="F185" s="15">
        <f t="shared" si="20"/>
        <v>48591.5</v>
      </c>
      <c r="G185" s="15">
        <f t="shared" si="27"/>
        <v>-1.4580700000806246E-2</v>
      </c>
      <c r="K185" s="15">
        <f t="shared" si="28"/>
        <v>-1.4580700000806246E-2</v>
      </c>
      <c r="O185" s="15">
        <f t="shared" ca="1" si="23"/>
        <v>-1.2705260655162897E-2</v>
      </c>
      <c r="P185" s="15">
        <f t="shared" si="29"/>
        <v>0</v>
      </c>
      <c r="Q185" s="46">
        <f t="shared" si="22"/>
        <v>40818.402999999998</v>
      </c>
    </row>
    <row r="186" spans="1:17" ht="12.95" customHeight="1">
      <c r="A186" s="5" t="s">
        <v>134</v>
      </c>
      <c r="B186" s="7" t="s">
        <v>94</v>
      </c>
      <c r="C186" s="8">
        <v>55961.402499999997</v>
      </c>
      <c r="D186" s="8">
        <v>3.3E-3</v>
      </c>
      <c r="E186" s="5">
        <f t="shared" si="19"/>
        <v>48791.473910765162</v>
      </c>
      <c r="F186" s="15">
        <f t="shared" si="20"/>
        <v>48791.5</v>
      </c>
      <c r="G186" s="15">
        <f t="shared" si="27"/>
        <v>-1.6240700002526864E-2</v>
      </c>
      <c r="J186" s="15">
        <f>G186</f>
        <v>-1.6240700002526864E-2</v>
      </c>
      <c r="O186" s="15">
        <f t="shared" ca="1" si="23"/>
        <v>-1.2821639950602299E-2</v>
      </c>
      <c r="P186" s="15">
        <f t="shared" si="29"/>
        <v>0</v>
      </c>
      <c r="Q186" s="42">
        <f t="shared" si="22"/>
        <v>40942.902499999997</v>
      </c>
    </row>
    <row r="187" spans="1:17" ht="12.95" customHeight="1">
      <c r="A187" s="8" t="s">
        <v>137</v>
      </c>
      <c r="B187" s="7"/>
      <c r="C187" s="8">
        <v>56241.53471</v>
      </c>
      <c r="D187" s="8">
        <v>3.1E-4</v>
      </c>
      <c r="E187" s="5">
        <f t="shared" si="19"/>
        <v>49241.481300254549</v>
      </c>
      <c r="F187" s="15">
        <f t="shared" si="20"/>
        <v>49241.5</v>
      </c>
      <c r="G187" s="15">
        <f t="shared" si="27"/>
        <v>-1.1640699995041359E-2</v>
      </c>
      <c r="K187" s="15">
        <f>G187</f>
        <v>-1.1640699995041359E-2</v>
      </c>
      <c r="O187" s="15">
        <f t="shared" ca="1" si="23"/>
        <v>-1.3083493365340955E-2</v>
      </c>
      <c r="P187" s="15">
        <f t="shared" si="29"/>
        <v>0</v>
      </c>
      <c r="Q187" s="42">
        <f t="shared" si="22"/>
        <v>41223.03471</v>
      </c>
    </row>
    <row r="188" spans="1:17" ht="12.95" customHeight="1">
      <c r="A188" s="8" t="s">
        <v>137</v>
      </c>
      <c r="B188" s="7"/>
      <c r="C188" s="8">
        <v>56241.535259999997</v>
      </c>
      <c r="D188" s="8">
        <v>2.7E-4</v>
      </c>
      <c r="E188" s="5">
        <f t="shared" si="19"/>
        <v>49241.482183780456</v>
      </c>
      <c r="F188" s="15">
        <f t="shared" si="20"/>
        <v>49241.5</v>
      </c>
      <c r="G188" s="15">
        <f t="shared" si="27"/>
        <v>-1.1090699998021591E-2</v>
      </c>
      <c r="K188" s="15">
        <f>G188</f>
        <v>-1.1090699998021591E-2</v>
      </c>
      <c r="O188" s="15">
        <f t="shared" ca="1" si="23"/>
        <v>-1.3083493365340955E-2</v>
      </c>
      <c r="P188" s="15">
        <f t="shared" si="29"/>
        <v>0</v>
      </c>
      <c r="Q188" s="42">
        <f t="shared" si="22"/>
        <v>41223.035259999997</v>
      </c>
    </row>
    <row r="189" spans="1:17" ht="12.95" customHeight="1">
      <c r="A189" s="8" t="s">
        <v>138</v>
      </c>
      <c r="B189" s="7" t="s">
        <v>94</v>
      </c>
      <c r="C189" s="64">
        <v>56241.535430000004</v>
      </c>
      <c r="D189" s="8">
        <v>2.9999999999999997E-4</v>
      </c>
      <c r="E189" s="5">
        <f t="shared" si="19"/>
        <v>49241.48245687029</v>
      </c>
      <c r="F189" s="15">
        <f t="shared" si="20"/>
        <v>49241.5</v>
      </c>
      <c r="G189" s="15">
        <f t="shared" si="27"/>
        <v>-1.0920699991402216E-2</v>
      </c>
      <c r="K189" s="15">
        <f>G189</f>
        <v>-1.0920699991402216E-2</v>
      </c>
      <c r="O189" s="15">
        <f t="shared" ca="1" si="23"/>
        <v>-1.3083493365340955E-2</v>
      </c>
      <c r="P189" s="15">
        <f t="shared" si="29"/>
        <v>0</v>
      </c>
      <c r="Q189" s="42">
        <f t="shared" si="22"/>
        <v>41223.035430000004</v>
      </c>
    </row>
    <row r="190" spans="1:17" ht="12.95" customHeight="1">
      <c r="A190" s="5" t="s">
        <v>135</v>
      </c>
      <c r="B190" s="7" t="s">
        <v>94</v>
      </c>
      <c r="C190" s="8">
        <v>56241.535689999997</v>
      </c>
      <c r="D190" s="8">
        <v>2.9999999999999997E-4</v>
      </c>
      <c r="E190" s="5">
        <f t="shared" si="19"/>
        <v>49241.482874537069</v>
      </c>
      <c r="F190" s="15">
        <f t="shared" si="20"/>
        <v>49241.5</v>
      </c>
      <c r="G190" s="15">
        <f t="shared" si="27"/>
        <v>-1.0660699997970369E-2</v>
      </c>
      <c r="K190" s="15">
        <f>G190</f>
        <v>-1.0660699997970369E-2</v>
      </c>
      <c r="O190" s="15">
        <f t="shared" ca="1" si="23"/>
        <v>-1.3083493365340955E-2</v>
      </c>
      <c r="P190" s="15">
        <f t="shared" si="29"/>
        <v>0</v>
      </c>
      <c r="Q190" s="42">
        <f t="shared" si="22"/>
        <v>41223.035689999997</v>
      </c>
    </row>
    <row r="191" spans="1:17" ht="12.95" customHeight="1">
      <c r="A191" s="5" t="s">
        <v>135</v>
      </c>
      <c r="B191" s="7" t="s">
        <v>94</v>
      </c>
      <c r="C191" s="8">
        <v>56241.536070000002</v>
      </c>
      <c r="D191" s="8">
        <v>5.9999999999999995E-4</v>
      </c>
      <c r="E191" s="5">
        <f t="shared" si="19"/>
        <v>49241.483484973156</v>
      </c>
      <c r="F191" s="15">
        <f t="shared" si="20"/>
        <v>49241.5</v>
      </c>
      <c r="G191" s="15">
        <f t="shared" si="27"/>
        <v>-1.0280699993018061E-2</v>
      </c>
      <c r="K191" s="15">
        <f>G191</f>
        <v>-1.0280699993018061E-2</v>
      </c>
      <c r="O191" s="15">
        <f t="shared" ca="1" si="23"/>
        <v>-1.3083493365340955E-2</v>
      </c>
      <c r="P191" s="15">
        <f t="shared" si="29"/>
        <v>0</v>
      </c>
      <c r="Q191" s="42">
        <f t="shared" si="22"/>
        <v>41223.036070000002</v>
      </c>
    </row>
    <row r="192" spans="1:17" ht="12.95" customHeight="1">
      <c r="A192" s="43" t="s">
        <v>136</v>
      </c>
      <c r="B192" s="45" t="s">
        <v>95</v>
      </c>
      <c r="C192" s="8">
        <v>56356.389799999997</v>
      </c>
      <c r="D192" s="60">
        <v>1E-4</v>
      </c>
      <c r="E192" s="5">
        <f t="shared" si="19"/>
        <v>49425.985749851643</v>
      </c>
      <c r="F192" s="15">
        <f t="shared" si="20"/>
        <v>49426</v>
      </c>
      <c r="G192" s="15">
        <f t="shared" si="27"/>
        <v>-8.8708000039332546E-3</v>
      </c>
      <c r="J192" s="15">
        <f>G192</f>
        <v>-8.8708000039332546E-3</v>
      </c>
      <c r="O192" s="15">
        <f t="shared" ca="1" si="23"/>
        <v>-1.3190853265383806E-2</v>
      </c>
      <c r="P192" s="15">
        <f t="shared" si="29"/>
        <v>0</v>
      </c>
      <c r="Q192" s="42">
        <f t="shared" si="22"/>
        <v>41337.889799999997</v>
      </c>
    </row>
    <row r="193" spans="1:17" ht="12.95" customHeight="1">
      <c r="A193" s="8" t="s">
        <v>138</v>
      </c>
      <c r="B193" s="7" t="s">
        <v>94</v>
      </c>
      <c r="C193" s="64">
        <v>56569.591390000001</v>
      </c>
      <c r="D193" s="8">
        <v>6.9999999999999999E-4</v>
      </c>
      <c r="E193" s="5">
        <f t="shared" si="19"/>
        <v>49768.475072842695</v>
      </c>
      <c r="F193" s="15">
        <f t="shared" si="20"/>
        <v>49768.5</v>
      </c>
      <c r="G193" s="15">
        <f t="shared" si="27"/>
        <v>-1.5517299994826317E-2</v>
      </c>
      <c r="K193" s="15">
        <f t="shared" ref="K193:K205" si="30">G193</f>
        <v>-1.5517299994826317E-2</v>
      </c>
      <c r="O193" s="15">
        <f t="shared" ca="1" si="23"/>
        <v>-1.3390152808823779E-2</v>
      </c>
      <c r="P193" s="15">
        <f t="shared" si="29"/>
        <v>0</v>
      </c>
      <c r="Q193" s="42">
        <f t="shared" si="22"/>
        <v>41551.091390000001</v>
      </c>
    </row>
    <row r="194" spans="1:17" ht="12.95" customHeight="1">
      <c r="A194" s="8" t="s">
        <v>138</v>
      </c>
      <c r="B194" s="7" t="s">
        <v>94</v>
      </c>
      <c r="C194" s="64">
        <v>56569.591540000001</v>
      </c>
      <c r="D194" s="8">
        <v>4.0000000000000002E-4</v>
      </c>
      <c r="E194" s="5">
        <f t="shared" si="19"/>
        <v>49768.475313804309</v>
      </c>
      <c r="F194" s="15">
        <f t="shared" si="20"/>
        <v>49768.5</v>
      </c>
      <c r="G194" s="15">
        <f t="shared" si="27"/>
        <v>-1.5367299994977657E-2</v>
      </c>
      <c r="K194" s="15">
        <f t="shared" si="30"/>
        <v>-1.5367299994977657E-2</v>
      </c>
      <c r="O194" s="15">
        <f t="shared" ca="1" si="23"/>
        <v>-1.3390152808823779E-2</v>
      </c>
      <c r="P194" s="15">
        <f t="shared" si="29"/>
        <v>0</v>
      </c>
      <c r="Q194" s="42">
        <f t="shared" si="22"/>
        <v>41551.091540000001</v>
      </c>
    </row>
    <row r="195" spans="1:17" ht="12.95" customHeight="1">
      <c r="A195" s="8" t="s">
        <v>138</v>
      </c>
      <c r="B195" s="7" t="s">
        <v>94</v>
      </c>
      <c r="C195" s="64">
        <v>56569.591590000004</v>
      </c>
      <c r="D195" s="8">
        <v>2.9999999999999997E-4</v>
      </c>
      <c r="E195" s="5">
        <f t="shared" si="19"/>
        <v>49768.475394124849</v>
      </c>
      <c r="F195" s="15">
        <f t="shared" si="20"/>
        <v>49768.5</v>
      </c>
      <c r="G195" s="15">
        <f t="shared" si="27"/>
        <v>-1.5317299992602784E-2</v>
      </c>
      <c r="K195" s="15">
        <f t="shared" si="30"/>
        <v>-1.5317299992602784E-2</v>
      </c>
      <c r="O195" s="15">
        <f t="shared" ca="1" si="23"/>
        <v>-1.3390152808823779E-2</v>
      </c>
      <c r="P195" s="15">
        <f t="shared" si="29"/>
        <v>0</v>
      </c>
      <c r="Q195" s="42">
        <f t="shared" si="22"/>
        <v>41551.091590000004</v>
      </c>
    </row>
    <row r="196" spans="1:17" ht="12.95" customHeight="1">
      <c r="A196" s="8" t="s">
        <v>138</v>
      </c>
      <c r="B196" s="7" t="s">
        <v>94</v>
      </c>
      <c r="C196" s="64">
        <v>56569.591939999998</v>
      </c>
      <c r="D196" s="8">
        <v>2.0000000000000001E-4</v>
      </c>
      <c r="E196" s="5">
        <f t="shared" si="19"/>
        <v>49768.475956368595</v>
      </c>
      <c r="F196" s="15">
        <f t="shared" si="20"/>
        <v>49768.5</v>
      </c>
      <c r="G196" s="15">
        <f t="shared" si="27"/>
        <v>-1.4967299997806549E-2</v>
      </c>
      <c r="K196" s="15">
        <f t="shared" si="30"/>
        <v>-1.4967299997806549E-2</v>
      </c>
      <c r="O196" s="15">
        <f t="shared" ca="1" si="23"/>
        <v>-1.3390152808823779E-2</v>
      </c>
      <c r="P196" s="15">
        <f t="shared" si="29"/>
        <v>0</v>
      </c>
      <c r="Q196" s="42">
        <f t="shared" si="22"/>
        <v>41551.091939999998</v>
      </c>
    </row>
    <row r="197" spans="1:17" ht="12.95" customHeight="1">
      <c r="A197" s="8" t="s">
        <v>138</v>
      </c>
      <c r="B197" s="7" t="s">
        <v>95</v>
      </c>
      <c r="C197" s="64">
        <v>56630.284639999998</v>
      </c>
      <c r="D197" s="8">
        <v>2.0000000000000001E-4</v>
      </c>
      <c r="E197" s="5">
        <f t="shared" si="19"/>
        <v>49865.973361212054</v>
      </c>
      <c r="F197" s="15">
        <f t="shared" si="20"/>
        <v>49866</v>
      </c>
      <c r="G197" s="15">
        <f t="shared" si="27"/>
        <v>-1.658280000265222E-2</v>
      </c>
      <c r="K197" s="15">
        <f t="shared" si="30"/>
        <v>-1.658280000265222E-2</v>
      </c>
      <c r="O197" s="15">
        <f t="shared" ca="1" si="23"/>
        <v>-1.344688771535049E-2</v>
      </c>
      <c r="P197" s="15">
        <f t="shared" si="29"/>
        <v>0</v>
      </c>
      <c r="Q197" s="42">
        <f t="shared" si="22"/>
        <v>41611.784639999998</v>
      </c>
    </row>
    <row r="198" spans="1:17" ht="12.95" customHeight="1">
      <c r="A198" s="8" t="s">
        <v>138</v>
      </c>
      <c r="B198" s="7" t="s">
        <v>95</v>
      </c>
      <c r="C198" s="64">
        <v>56630.285100000001</v>
      </c>
      <c r="D198" s="8">
        <v>1E-4</v>
      </c>
      <c r="E198" s="5">
        <f t="shared" si="19"/>
        <v>49865.974100160995</v>
      </c>
      <c r="F198" s="15">
        <f t="shared" si="20"/>
        <v>49866</v>
      </c>
      <c r="G198" s="15">
        <f t="shared" si="27"/>
        <v>-1.6122799999720883E-2</v>
      </c>
      <c r="K198" s="15">
        <f t="shared" si="30"/>
        <v>-1.6122799999720883E-2</v>
      </c>
      <c r="O198" s="15">
        <f t="shared" ca="1" si="23"/>
        <v>-1.344688771535049E-2</v>
      </c>
      <c r="P198" s="15">
        <f t="shared" si="29"/>
        <v>0</v>
      </c>
      <c r="Q198" s="42">
        <f t="shared" si="22"/>
        <v>41611.785100000001</v>
      </c>
    </row>
    <row r="199" spans="1:17" ht="12.95" customHeight="1">
      <c r="A199" s="8" t="s">
        <v>138</v>
      </c>
      <c r="B199" s="7" t="s">
        <v>95</v>
      </c>
      <c r="C199" s="64">
        <v>56630.285230000001</v>
      </c>
      <c r="D199" s="8">
        <v>2.0000000000000001E-4</v>
      </c>
      <c r="E199" s="5">
        <f t="shared" si="19"/>
        <v>49865.974308994395</v>
      </c>
      <c r="F199" s="15">
        <f t="shared" si="20"/>
        <v>49866</v>
      </c>
      <c r="G199" s="15">
        <f t="shared" si="27"/>
        <v>-1.599279999936698E-2</v>
      </c>
      <c r="K199" s="15">
        <f t="shared" si="30"/>
        <v>-1.599279999936698E-2</v>
      </c>
      <c r="O199" s="15">
        <f t="shared" ca="1" si="23"/>
        <v>-1.344688771535049E-2</v>
      </c>
      <c r="P199" s="15">
        <f t="shared" si="29"/>
        <v>0</v>
      </c>
      <c r="Q199" s="42">
        <f t="shared" si="22"/>
        <v>41611.785230000001</v>
      </c>
    </row>
    <row r="200" spans="1:17" ht="12.95" customHeight="1">
      <c r="A200" s="8" t="s">
        <v>138</v>
      </c>
      <c r="B200" s="7" t="s">
        <v>95</v>
      </c>
      <c r="C200" s="64">
        <v>56630.285580000003</v>
      </c>
      <c r="D200" s="8">
        <v>1E-4</v>
      </c>
      <c r="E200" s="5">
        <f t="shared" si="19"/>
        <v>49865.974871238155</v>
      </c>
      <c r="F200" s="15">
        <f t="shared" si="20"/>
        <v>49866</v>
      </c>
      <c r="G200" s="15">
        <f t="shared" si="27"/>
        <v>-1.5642799997294787E-2</v>
      </c>
      <c r="K200" s="15">
        <f t="shared" si="30"/>
        <v>-1.5642799997294787E-2</v>
      </c>
      <c r="O200" s="15">
        <f t="shared" ca="1" si="23"/>
        <v>-1.344688771535049E-2</v>
      </c>
      <c r="P200" s="15">
        <f t="shared" si="29"/>
        <v>0</v>
      </c>
      <c r="Q200" s="42">
        <f t="shared" si="22"/>
        <v>41611.785580000003</v>
      </c>
    </row>
    <row r="201" spans="1:17" ht="12.95" customHeight="1">
      <c r="A201" s="8" t="s">
        <v>138</v>
      </c>
      <c r="B201" s="7" t="s">
        <v>95</v>
      </c>
      <c r="C201" s="64">
        <v>56760.38925</v>
      </c>
      <c r="D201" s="8">
        <v>4.0000000000000002E-4</v>
      </c>
      <c r="E201" s="5">
        <f t="shared" si="19"/>
        <v>50074.974803447614</v>
      </c>
      <c r="F201" s="15">
        <f t="shared" si="20"/>
        <v>50075</v>
      </c>
      <c r="G201" s="15">
        <f t="shared" si="27"/>
        <v>-1.5684999998484273E-2</v>
      </c>
      <c r="K201" s="15">
        <f t="shared" si="30"/>
        <v>-1.5684999998484273E-2</v>
      </c>
      <c r="O201" s="15">
        <f t="shared" ca="1" si="23"/>
        <v>-1.3568504079084666E-2</v>
      </c>
      <c r="P201" s="15">
        <f t="shared" si="29"/>
        <v>0</v>
      </c>
      <c r="Q201" s="42">
        <f t="shared" si="22"/>
        <v>41741.88925</v>
      </c>
    </row>
    <row r="202" spans="1:17" ht="12.95" customHeight="1">
      <c r="A202" s="49" t="s">
        <v>145</v>
      </c>
      <c r="B202" s="50" t="s">
        <v>95</v>
      </c>
      <c r="C202" s="51">
        <v>57073.511129999999</v>
      </c>
      <c r="D202" s="51">
        <v>2.9999999999999997E-4</v>
      </c>
      <c r="E202" s="15">
        <f t="shared" si="19"/>
        <v>50577.977152983956</v>
      </c>
      <c r="F202" s="15">
        <f t="shared" si="20"/>
        <v>50578</v>
      </c>
      <c r="G202" s="15">
        <f t="shared" si="27"/>
        <v>-1.4222400001017377E-2</v>
      </c>
      <c r="K202" s="15">
        <f t="shared" si="30"/>
        <v>-1.4222400001017377E-2</v>
      </c>
      <c r="O202" s="15">
        <f t="shared" ca="1" si="23"/>
        <v>-1.3861198007114764E-2</v>
      </c>
      <c r="Q202" s="42">
        <f t="shared" si="22"/>
        <v>42055.011129999999</v>
      </c>
    </row>
    <row r="203" spans="1:17" ht="12.95" customHeight="1">
      <c r="A203" s="49" t="s">
        <v>145</v>
      </c>
      <c r="B203" s="50" t="s">
        <v>95</v>
      </c>
      <c r="C203" s="51">
        <v>57073.511290000002</v>
      </c>
      <c r="D203" s="51">
        <v>2.9999999999999997E-4</v>
      </c>
      <c r="E203" s="15">
        <f t="shared" si="19"/>
        <v>50577.977410009677</v>
      </c>
      <c r="F203" s="15">
        <f t="shared" si="20"/>
        <v>50578</v>
      </c>
      <c r="G203" s="15">
        <f t="shared" si="27"/>
        <v>-1.4062399997783359E-2</v>
      </c>
      <c r="K203" s="15">
        <f t="shared" si="30"/>
        <v>-1.4062399997783359E-2</v>
      </c>
      <c r="O203" s="15">
        <f t="shared" ca="1" si="23"/>
        <v>-1.3861198007114764E-2</v>
      </c>
      <c r="Q203" s="42">
        <f t="shared" si="22"/>
        <v>42055.011290000002</v>
      </c>
    </row>
    <row r="204" spans="1:17" ht="12.95" customHeight="1">
      <c r="A204" s="49" t="s">
        <v>145</v>
      </c>
      <c r="B204" s="50" t="s">
        <v>95</v>
      </c>
      <c r="C204" s="51">
        <v>57073.511400000003</v>
      </c>
      <c r="D204" s="51">
        <v>2.9999999999999997E-4</v>
      </c>
      <c r="E204" s="15">
        <f t="shared" si="19"/>
        <v>50577.977586714864</v>
      </c>
      <c r="F204" s="15">
        <f t="shared" si="20"/>
        <v>50578</v>
      </c>
      <c r="G204" s="15">
        <f t="shared" si="27"/>
        <v>-1.3952399996924214E-2</v>
      </c>
      <c r="K204" s="15">
        <f t="shared" si="30"/>
        <v>-1.3952399996924214E-2</v>
      </c>
      <c r="O204" s="15">
        <f t="shared" ca="1" si="23"/>
        <v>-1.3861198007114764E-2</v>
      </c>
      <c r="Q204" s="42">
        <f t="shared" si="22"/>
        <v>42055.011400000003</v>
      </c>
    </row>
    <row r="205" spans="1:17" ht="12.95" customHeight="1">
      <c r="A205" s="49" t="s">
        <v>145</v>
      </c>
      <c r="B205" s="50" t="s">
        <v>95</v>
      </c>
      <c r="C205" s="51">
        <v>57073.51197</v>
      </c>
      <c r="D205" s="51">
        <v>2.9999999999999997E-4</v>
      </c>
      <c r="E205" s="15">
        <f t="shared" si="19"/>
        <v>50577.978502368976</v>
      </c>
      <c r="F205" s="15">
        <f t="shared" si="20"/>
        <v>50578</v>
      </c>
      <c r="G205" s="15">
        <f t="shared" si="27"/>
        <v>-1.3382400000409689E-2</v>
      </c>
      <c r="K205" s="15">
        <f t="shared" si="30"/>
        <v>-1.3382400000409689E-2</v>
      </c>
      <c r="O205" s="15">
        <f t="shared" ca="1" si="23"/>
        <v>-1.3861198007114764E-2</v>
      </c>
      <c r="Q205" s="42">
        <f t="shared" si="22"/>
        <v>42055.01197</v>
      </c>
    </row>
    <row r="206" spans="1:17" ht="12.95" customHeight="1">
      <c r="A206" s="9" t="s">
        <v>139</v>
      </c>
      <c r="B206" s="10"/>
      <c r="C206" s="9">
        <v>57080.359700000001</v>
      </c>
      <c r="D206" s="9">
        <v>1.5E-3</v>
      </c>
      <c r="E206" s="5">
        <f t="shared" si="19"/>
        <v>50588.978769354442</v>
      </c>
      <c r="F206" s="15">
        <f t="shared" si="20"/>
        <v>50589</v>
      </c>
      <c r="G206" s="15">
        <f t="shared" ref="G206:G222" si="31">+C206-(C$7+F206*C$8)</f>
        <v>-1.3216199993621558E-2</v>
      </c>
      <c r="J206" s="15">
        <f>G206</f>
        <v>-1.3216199993621558E-2</v>
      </c>
      <c r="O206" s="15">
        <f t="shared" ca="1" si="23"/>
        <v>-1.3867598868363929E-2</v>
      </c>
      <c r="P206" s="15">
        <f>+D$11+D$12*$F206</f>
        <v>0</v>
      </c>
      <c r="Q206" s="42">
        <f t="shared" si="22"/>
        <v>42061.859700000001</v>
      </c>
    </row>
    <row r="207" spans="1:17" ht="12.95" customHeight="1">
      <c r="A207" s="52" t="s">
        <v>2</v>
      </c>
      <c r="B207" s="53" t="s">
        <v>95</v>
      </c>
      <c r="C207" s="65">
        <v>57098.412600000003</v>
      </c>
      <c r="D207" s="66">
        <v>1E-4</v>
      </c>
      <c r="E207" s="15">
        <f t="shared" si="19"/>
        <v>50617.979141720454</v>
      </c>
      <c r="F207" s="15">
        <f t="shared" si="20"/>
        <v>50618</v>
      </c>
      <c r="G207" s="15">
        <f t="shared" si="31"/>
        <v>-1.2984399996639695E-2</v>
      </c>
      <c r="K207" s="15">
        <f t="shared" ref="K207:K222" si="32">G207</f>
        <v>-1.2984399996639695E-2</v>
      </c>
      <c r="O207" s="15">
        <f t="shared" ca="1" si="23"/>
        <v>-1.3884473866202644E-2</v>
      </c>
      <c r="Q207" s="42">
        <f t="shared" si="22"/>
        <v>42079.912600000003</v>
      </c>
    </row>
    <row r="208" spans="1:17" ht="12.95" customHeight="1">
      <c r="A208" s="54" t="s">
        <v>1</v>
      </c>
      <c r="B208" s="55" t="s">
        <v>95</v>
      </c>
      <c r="C208" s="54">
        <v>57364.2212</v>
      </c>
      <c r="D208" s="54" t="s">
        <v>144</v>
      </c>
      <c r="E208" s="15">
        <f t="shared" si="19"/>
        <v>51044.976930335426</v>
      </c>
      <c r="F208" s="15">
        <f t="shared" si="20"/>
        <v>51045</v>
      </c>
      <c r="G208" s="15">
        <f t="shared" si="31"/>
        <v>-1.4361000001372304E-2</v>
      </c>
      <c r="K208" s="15">
        <f t="shared" si="32"/>
        <v>-1.4361000001372304E-2</v>
      </c>
      <c r="O208" s="15">
        <f t="shared" ca="1" si="23"/>
        <v>-1.4132943661965767E-2</v>
      </c>
      <c r="Q208" s="42">
        <f t="shared" si="22"/>
        <v>42345.7212</v>
      </c>
    </row>
    <row r="209" spans="1:17" ht="12.95" customHeight="1">
      <c r="A209" s="56" t="s">
        <v>143</v>
      </c>
      <c r="B209" s="55" t="s">
        <v>95</v>
      </c>
      <c r="C209" s="54">
        <v>57364.221200000029</v>
      </c>
      <c r="D209" s="54"/>
      <c r="E209" s="15">
        <f t="shared" si="19"/>
        <v>51044.976930335477</v>
      </c>
      <c r="F209" s="15">
        <f t="shared" si="20"/>
        <v>51045</v>
      </c>
      <c r="G209" s="15">
        <f t="shared" si="31"/>
        <v>-1.4360999972268473E-2</v>
      </c>
      <c r="K209" s="15">
        <f t="shared" si="32"/>
        <v>-1.4360999972268473E-2</v>
      </c>
      <c r="O209" s="15">
        <f t="shared" ca="1" si="23"/>
        <v>-1.4132943661965767E-2</v>
      </c>
      <c r="Q209" s="42">
        <f t="shared" si="22"/>
        <v>42345.721200000029</v>
      </c>
    </row>
    <row r="210" spans="1:17" ht="12.95" customHeight="1">
      <c r="A210" s="56" t="s">
        <v>143</v>
      </c>
      <c r="B210" s="55" t="s">
        <v>95</v>
      </c>
      <c r="C210" s="54">
        <v>57364.221200000029</v>
      </c>
      <c r="D210" s="54" t="s">
        <v>144</v>
      </c>
      <c r="E210" s="15">
        <f t="shared" si="19"/>
        <v>51044.976930335477</v>
      </c>
      <c r="F210" s="15">
        <f t="shared" si="20"/>
        <v>51045</v>
      </c>
      <c r="G210" s="15">
        <f t="shared" si="31"/>
        <v>-1.4360999972268473E-2</v>
      </c>
      <c r="K210" s="15">
        <f t="shared" si="32"/>
        <v>-1.4360999972268473E-2</v>
      </c>
      <c r="O210" s="15">
        <f t="shared" ca="1" si="23"/>
        <v>-1.4132943661965767E-2</v>
      </c>
      <c r="Q210" s="42">
        <f t="shared" si="22"/>
        <v>42345.721200000029</v>
      </c>
    </row>
    <row r="211" spans="1:17" ht="12.95" customHeight="1">
      <c r="A211" s="52" t="s">
        <v>2</v>
      </c>
      <c r="B211" s="53" t="s">
        <v>95</v>
      </c>
      <c r="C211" s="65">
        <v>57385.385799999996</v>
      </c>
      <c r="D211" s="65">
        <v>5.9999999999999995E-4</v>
      </c>
      <c r="E211" s="15">
        <f t="shared" si="19"/>
        <v>51078.975970986932</v>
      </c>
      <c r="F211" s="15">
        <f t="shared" si="20"/>
        <v>51079</v>
      </c>
      <c r="G211" s="15">
        <f t="shared" si="31"/>
        <v>-1.4958200008550193E-2</v>
      </c>
      <c r="K211" s="15">
        <f t="shared" si="32"/>
        <v>-1.4958200008550193E-2</v>
      </c>
      <c r="O211" s="15">
        <f t="shared" ca="1" si="23"/>
        <v>-1.4152728142190466E-2</v>
      </c>
      <c r="Q211" s="42">
        <f t="shared" si="22"/>
        <v>42366.885799999996</v>
      </c>
    </row>
    <row r="212" spans="1:17" ht="12.95" customHeight="1">
      <c r="A212" s="51" t="s">
        <v>0</v>
      </c>
      <c r="B212" s="50" t="s">
        <v>95</v>
      </c>
      <c r="C212" s="51">
        <v>57702.239399999999</v>
      </c>
      <c r="D212" s="67" t="s">
        <v>144</v>
      </c>
      <c r="E212" s="5">
        <f t="shared" si="19"/>
        <v>51587.972995592972</v>
      </c>
      <c r="F212" s="15">
        <f t="shared" si="20"/>
        <v>51588</v>
      </c>
      <c r="G212" s="15">
        <f t="shared" si="31"/>
        <v>-1.6810399996757042E-2</v>
      </c>
      <c r="K212" s="15">
        <f t="shared" si="32"/>
        <v>-1.6810399996757042E-2</v>
      </c>
      <c r="O212" s="15">
        <f t="shared" ca="1" si="23"/>
        <v>-1.4448913449083745E-2</v>
      </c>
      <c r="P212" s="15">
        <f t="shared" ref="P212:P222" si="33">+D$11+D$12*$F212</f>
        <v>0</v>
      </c>
      <c r="Q212" s="42">
        <f t="shared" si="22"/>
        <v>42683.739399999999</v>
      </c>
    </row>
    <row r="213" spans="1:17" ht="12.95" customHeight="1">
      <c r="A213" s="47" t="s">
        <v>147</v>
      </c>
      <c r="B213" s="7"/>
      <c r="C213" s="8">
        <v>58059.873500000002</v>
      </c>
      <c r="D213" s="8">
        <v>2.0000000000000001E-4</v>
      </c>
      <c r="E213" s="5">
        <f t="shared" ref="E213:E222" si="34">+(C213-C$7)/C$8</f>
        <v>52162.480253196038</v>
      </c>
      <c r="F213" s="15">
        <f t="shared" ref="F213:F222" si="35">ROUND(2*E213,0)/2</f>
        <v>52162.5</v>
      </c>
      <c r="G213" s="15">
        <f t="shared" si="31"/>
        <v>-1.2292500003241003E-2</v>
      </c>
      <c r="K213" s="15">
        <f t="shared" si="32"/>
        <v>-1.2292500003241003E-2</v>
      </c>
      <c r="O213" s="15">
        <f t="shared" ca="1" si="23"/>
        <v>-1.4783212975233427E-2</v>
      </c>
      <c r="P213" s="15">
        <f t="shared" si="33"/>
        <v>0</v>
      </c>
      <c r="Q213" s="42">
        <f t="shared" ref="Q213:Q222" si="36">+C213-15018.5</f>
        <v>43041.373500000002</v>
      </c>
    </row>
    <row r="214" spans="1:17" ht="12.95" customHeight="1">
      <c r="A214" s="57" t="s">
        <v>148</v>
      </c>
      <c r="B214" s="58" t="s">
        <v>94</v>
      </c>
      <c r="C214" s="68">
        <v>58080.416559999809</v>
      </c>
      <c r="D214" s="68">
        <v>2.0000000000000001E-4</v>
      </c>
      <c r="E214" s="5">
        <f t="shared" si="34"/>
        <v>52195.480845318722</v>
      </c>
      <c r="F214" s="15">
        <f t="shared" si="35"/>
        <v>52195.5</v>
      </c>
      <c r="G214" s="15">
        <f t="shared" si="31"/>
        <v>-1.1923900194233283E-2</v>
      </c>
      <c r="K214" s="15">
        <f t="shared" si="32"/>
        <v>-1.1923900194233283E-2</v>
      </c>
      <c r="O214" s="15">
        <f t="shared" ref="O214:O222" ca="1" si="37">+C$11+C$12*F214</f>
        <v>-1.4802415558980929E-2</v>
      </c>
      <c r="P214" s="15">
        <f t="shared" si="33"/>
        <v>0</v>
      </c>
      <c r="Q214" s="42">
        <f t="shared" si="36"/>
        <v>43061.916559999809</v>
      </c>
    </row>
    <row r="215" spans="1:17" ht="12.95" customHeight="1">
      <c r="A215" s="57" t="s">
        <v>148</v>
      </c>
      <c r="B215" s="58" t="s">
        <v>94</v>
      </c>
      <c r="C215" s="68">
        <v>58080.416559999809</v>
      </c>
      <c r="D215" s="68">
        <v>2.0000000000000001E-4</v>
      </c>
      <c r="E215" s="5">
        <f t="shared" si="34"/>
        <v>52195.480845318722</v>
      </c>
      <c r="F215" s="15">
        <f t="shared" si="35"/>
        <v>52195.5</v>
      </c>
      <c r="G215" s="15">
        <f t="shared" si="31"/>
        <v>-1.1923900194233283E-2</v>
      </c>
      <c r="K215" s="15">
        <f t="shared" si="32"/>
        <v>-1.1923900194233283E-2</v>
      </c>
      <c r="O215" s="15">
        <f t="shared" ca="1" si="37"/>
        <v>-1.4802415558980929E-2</v>
      </c>
      <c r="P215" s="15">
        <f t="shared" si="33"/>
        <v>0</v>
      </c>
      <c r="Q215" s="42">
        <f t="shared" si="36"/>
        <v>43061.916559999809</v>
      </c>
    </row>
    <row r="216" spans="1:17" ht="12.95" customHeight="1">
      <c r="A216" s="57" t="s">
        <v>148</v>
      </c>
      <c r="B216" s="58" t="s">
        <v>94</v>
      </c>
      <c r="C216" s="68">
        <v>58080.416790000163</v>
      </c>
      <c r="D216" s="68">
        <v>2.0000000000000001E-4</v>
      </c>
      <c r="E216" s="5">
        <f t="shared" si="34"/>
        <v>52195.481214793763</v>
      </c>
      <c r="F216" s="15">
        <f t="shared" si="35"/>
        <v>52195.5</v>
      </c>
      <c r="G216" s="15">
        <f t="shared" si="31"/>
        <v>-1.169389983988367E-2</v>
      </c>
      <c r="K216" s="15">
        <f t="shared" si="32"/>
        <v>-1.169389983988367E-2</v>
      </c>
      <c r="O216" s="15">
        <f t="shared" ca="1" si="37"/>
        <v>-1.4802415558980929E-2</v>
      </c>
      <c r="P216" s="15">
        <f t="shared" si="33"/>
        <v>0</v>
      </c>
      <c r="Q216" s="42">
        <f t="shared" si="36"/>
        <v>43061.916790000163</v>
      </c>
    </row>
    <row r="217" spans="1:17" ht="12.95" customHeight="1">
      <c r="A217" s="57" t="s">
        <v>148</v>
      </c>
      <c r="B217" s="58" t="s">
        <v>94</v>
      </c>
      <c r="C217" s="68">
        <v>58080.417109999806</v>
      </c>
      <c r="D217" s="68">
        <v>2.9999999999999997E-4</v>
      </c>
      <c r="E217" s="5">
        <f t="shared" si="34"/>
        <v>52195.481728844621</v>
      </c>
      <c r="F217" s="15">
        <f t="shared" si="35"/>
        <v>52195.5</v>
      </c>
      <c r="G217" s="15">
        <f t="shared" si="31"/>
        <v>-1.1373900197213516E-2</v>
      </c>
      <c r="K217" s="15">
        <f t="shared" si="32"/>
        <v>-1.1373900197213516E-2</v>
      </c>
      <c r="O217" s="15">
        <f t="shared" ca="1" si="37"/>
        <v>-1.4802415558980929E-2</v>
      </c>
      <c r="P217" s="15">
        <f t="shared" si="33"/>
        <v>0</v>
      </c>
      <c r="Q217" s="42">
        <f t="shared" si="36"/>
        <v>43061.917109999806</v>
      </c>
    </row>
    <row r="218" spans="1:17" ht="12.95" customHeight="1">
      <c r="A218" s="47" t="s">
        <v>146</v>
      </c>
      <c r="B218" s="7"/>
      <c r="C218" s="8">
        <v>59164.817199999998</v>
      </c>
      <c r="D218" s="8">
        <v>2.9999999999999997E-4</v>
      </c>
      <c r="E218" s="5">
        <f t="shared" si="34"/>
        <v>53937.473674944064</v>
      </c>
      <c r="F218" s="15">
        <f t="shared" si="35"/>
        <v>53937.5</v>
      </c>
      <c r="G218" s="15">
        <f t="shared" si="31"/>
        <v>-1.6387500007112976E-2</v>
      </c>
      <c r="K218" s="15">
        <f t="shared" si="32"/>
        <v>-1.6387500007112976E-2</v>
      </c>
      <c r="O218" s="15">
        <f t="shared" ca="1" si="37"/>
        <v>-1.5816079222258125E-2</v>
      </c>
      <c r="P218" s="15">
        <f t="shared" si="33"/>
        <v>0</v>
      </c>
      <c r="Q218" s="42">
        <f t="shared" si="36"/>
        <v>44146.317199999998</v>
      </c>
    </row>
    <row r="219" spans="1:17" ht="12.95" customHeight="1">
      <c r="A219" s="11" t="s">
        <v>149</v>
      </c>
      <c r="B219" s="12" t="s">
        <v>95</v>
      </c>
      <c r="C219" s="69">
        <v>59275.309699999998</v>
      </c>
      <c r="D219" s="70">
        <v>4.0000000000000002E-4</v>
      </c>
      <c r="E219" s="5">
        <f t="shared" si="34"/>
        <v>54114.970013130805</v>
      </c>
      <c r="F219" s="15">
        <f t="shared" si="35"/>
        <v>54115</v>
      </c>
      <c r="G219" s="15">
        <f t="shared" si="31"/>
        <v>-1.8666999996639788E-2</v>
      </c>
      <c r="K219" s="15">
        <f t="shared" si="32"/>
        <v>-1.8666999996639788E-2</v>
      </c>
      <c r="O219" s="15">
        <f t="shared" ca="1" si="37"/>
        <v>-1.5919365846960597E-2</v>
      </c>
      <c r="P219" s="15">
        <f t="shared" si="33"/>
        <v>0</v>
      </c>
      <c r="Q219" s="42">
        <f t="shared" si="36"/>
        <v>44256.809699999998</v>
      </c>
    </row>
    <row r="220" spans="1:17" ht="12.95" customHeight="1">
      <c r="A220" s="11" t="s">
        <v>150</v>
      </c>
      <c r="B220" s="12" t="s">
        <v>94</v>
      </c>
      <c r="C220" s="69">
        <v>59451.477899999998</v>
      </c>
      <c r="D220" s="70">
        <v>5.0000000000000001E-4</v>
      </c>
      <c r="E220" s="5">
        <f t="shared" si="34"/>
        <v>54397.968500855735</v>
      </c>
      <c r="F220" s="15">
        <f t="shared" si="35"/>
        <v>54398</v>
      </c>
      <c r="G220" s="15">
        <f t="shared" si="31"/>
        <v>-1.9608400005381554E-2</v>
      </c>
      <c r="K220" s="15">
        <f t="shared" si="32"/>
        <v>-1.9608400005381554E-2</v>
      </c>
      <c r="O220" s="15">
        <f t="shared" ca="1" si="37"/>
        <v>-1.6084042550007352E-2</v>
      </c>
      <c r="P220" s="15">
        <f t="shared" si="33"/>
        <v>0</v>
      </c>
      <c r="Q220" s="42">
        <f t="shared" si="36"/>
        <v>44432.977899999998</v>
      </c>
    </row>
    <row r="221" spans="1:17" ht="12.95" customHeight="1">
      <c r="A221" s="13" t="s">
        <v>152</v>
      </c>
      <c r="B221" s="59" t="s">
        <v>95</v>
      </c>
      <c r="C221" s="71">
        <v>59660.641799999998</v>
      </c>
      <c r="D221" s="71">
        <v>2.9999999999999997E-4</v>
      </c>
      <c r="E221" s="5">
        <f t="shared" si="34"/>
        <v>54733.971635284368</v>
      </c>
      <c r="F221" s="15">
        <f t="shared" si="35"/>
        <v>54734</v>
      </c>
      <c r="G221" s="15">
        <f t="shared" si="31"/>
        <v>-1.7657200005487539E-2</v>
      </c>
      <c r="K221" s="15">
        <f t="shared" si="32"/>
        <v>-1.7657200005487539E-2</v>
      </c>
      <c r="O221" s="15">
        <f t="shared" ca="1" si="37"/>
        <v>-1.6279559766345542E-2</v>
      </c>
      <c r="P221" s="15">
        <f t="shared" si="33"/>
        <v>0</v>
      </c>
      <c r="Q221" s="42">
        <f t="shared" si="36"/>
        <v>44642.141799999998</v>
      </c>
    </row>
    <row r="222" spans="1:17" ht="12.95" customHeight="1">
      <c r="A222" s="13" t="s">
        <v>151</v>
      </c>
      <c r="B222" s="14" t="s">
        <v>95</v>
      </c>
      <c r="C222" s="69">
        <v>59983.727899999998</v>
      </c>
      <c r="D222" s="70">
        <v>1.6999999999999999E-3</v>
      </c>
      <c r="E222" s="5">
        <f t="shared" si="34"/>
        <v>55252.980614799097</v>
      </c>
      <c r="F222" s="15">
        <f t="shared" si="35"/>
        <v>55253</v>
      </c>
      <c r="G222" s="15">
        <f t="shared" si="31"/>
        <v>-1.2067400006344542E-2</v>
      </c>
      <c r="K222" s="15">
        <f t="shared" si="32"/>
        <v>-1.2067400006344542E-2</v>
      </c>
      <c r="O222" s="15">
        <f t="shared" ca="1" si="37"/>
        <v>-1.6581564038010796E-2</v>
      </c>
      <c r="P222" s="15">
        <f t="shared" si="33"/>
        <v>0</v>
      </c>
      <c r="Q222" s="42">
        <f t="shared" si="36"/>
        <v>44965.227899999998</v>
      </c>
    </row>
    <row r="223" spans="1:17" ht="12.95" customHeight="1">
      <c r="A223" s="5"/>
      <c r="B223" s="7"/>
      <c r="C223" s="8"/>
      <c r="D223" s="8"/>
    </row>
    <row r="224" spans="1:17" ht="12.95" customHeight="1">
      <c r="A224" s="5"/>
      <c r="B224" s="7"/>
      <c r="C224" s="8"/>
      <c r="D224" s="8"/>
    </row>
    <row r="225" spans="1:4" ht="12.95" customHeight="1">
      <c r="A225" s="5"/>
      <c r="B225" s="7"/>
      <c r="C225" s="8"/>
      <c r="D225" s="8"/>
    </row>
    <row r="226" spans="1:4" ht="12.95" customHeight="1">
      <c r="A226" s="5"/>
      <c r="B226" s="7"/>
      <c r="C226" s="8"/>
      <c r="D226" s="8"/>
    </row>
    <row r="227" spans="1:4" ht="12.95" customHeight="1">
      <c r="A227" s="5"/>
      <c r="B227" s="7"/>
      <c r="C227" s="8"/>
      <c r="D227" s="8"/>
    </row>
    <row r="228" spans="1:4" ht="12.95" customHeight="1">
      <c r="A228" s="5"/>
      <c r="B228" s="7"/>
      <c r="C228" s="8"/>
      <c r="D228" s="8"/>
    </row>
    <row r="229" spans="1:4" ht="12.95" customHeight="1">
      <c r="A229" s="5"/>
      <c r="B229" s="7"/>
      <c r="C229" s="8"/>
      <c r="D229" s="8"/>
    </row>
    <row r="230" spans="1:4" ht="12.95" customHeight="1">
      <c r="A230" s="5"/>
      <c r="B230" s="7"/>
      <c r="C230" s="8"/>
      <c r="D230" s="8"/>
    </row>
    <row r="231" spans="1:4" ht="12.95" customHeight="1">
      <c r="A231" s="5"/>
      <c r="B231" s="7"/>
      <c r="C231" s="5"/>
      <c r="D231" s="5"/>
    </row>
    <row r="232" spans="1:4" ht="12.95" customHeight="1">
      <c r="A232" s="5"/>
      <c r="B232" s="7"/>
      <c r="C232" s="5"/>
      <c r="D232" s="5"/>
    </row>
    <row r="233" spans="1:4" ht="12.95" customHeight="1">
      <c r="A233" s="5"/>
      <c r="B233" s="7"/>
      <c r="C233" s="5"/>
      <c r="D233" s="5"/>
    </row>
    <row r="234" spans="1:4" ht="12.95" customHeight="1">
      <c r="A234" s="5"/>
      <c r="B234" s="7"/>
      <c r="C234" s="5"/>
      <c r="D234" s="5"/>
    </row>
    <row r="235" spans="1:4" ht="12.95" customHeight="1">
      <c r="A235" s="5"/>
      <c r="B235" s="7"/>
      <c r="C235" s="5"/>
      <c r="D235" s="5"/>
    </row>
    <row r="236" spans="1:4" ht="12.95" customHeight="1">
      <c r="A236" s="5"/>
      <c r="B236" s="7"/>
      <c r="C236" s="5"/>
      <c r="D236" s="5"/>
    </row>
    <row r="237" spans="1:4" ht="12.95" customHeight="1">
      <c r="A237" s="5"/>
      <c r="B237" s="7"/>
      <c r="C237" s="5"/>
      <c r="D237" s="5"/>
    </row>
    <row r="238" spans="1:4" ht="12.95" customHeight="1">
      <c r="A238" s="5"/>
      <c r="B238" s="7"/>
      <c r="C238" s="5"/>
      <c r="D238" s="5"/>
    </row>
    <row r="239" spans="1:4" ht="12.95" customHeight="1">
      <c r="A239" s="5"/>
      <c r="B239" s="7"/>
      <c r="C239" s="5"/>
      <c r="D239" s="5"/>
    </row>
    <row r="240" spans="1:4" ht="12.95" customHeight="1">
      <c r="A240" s="5"/>
      <c r="B240" s="7"/>
      <c r="C240" s="5"/>
      <c r="D240" s="5"/>
    </row>
    <row r="241" spans="1:4" ht="12.95" customHeight="1">
      <c r="A241" s="5"/>
      <c r="B241" s="7"/>
      <c r="C241" s="5"/>
      <c r="D241" s="5"/>
    </row>
    <row r="242" spans="1:4" ht="12.95" customHeight="1">
      <c r="A242" s="5"/>
      <c r="B242" s="7"/>
      <c r="C242" s="5"/>
      <c r="D242" s="5"/>
    </row>
    <row r="243" spans="1:4" ht="12.95" customHeight="1">
      <c r="A243" s="5"/>
      <c r="B243" s="7"/>
      <c r="C243" s="5"/>
      <c r="D243" s="5"/>
    </row>
    <row r="244" spans="1:4" ht="12.95" customHeight="1">
      <c r="A244" s="5"/>
      <c r="B244" s="7"/>
      <c r="C244" s="5"/>
      <c r="D244" s="5"/>
    </row>
    <row r="245" spans="1:4" ht="12.95" customHeight="1">
      <c r="A245" s="5"/>
      <c r="B245" s="7"/>
      <c r="C245" s="5"/>
      <c r="D245" s="5"/>
    </row>
    <row r="246" spans="1:4" ht="12.95" customHeight="1">
      <c r="A246" s="5"/>
      <c r="B246" s="7"/>
      <c r="C246" s="5"/>
      <c r="D246" s="5"/>
    </row>
    <row r="247" spans="1:4" ht="12.95" customHeight="1">
      <c r="A247" s="5"/>
      <c r="B247" s="7"/>
      <c r="C247" s="5"/>
      <c r="D247" s="5"/>
    </row>
    <row r="248" spans="1:4" ht="12.95" customHeight="1">
      <c r="A248" s="5"/>
      <c r="B248" s="7"/>
      <c r="C248" s="5"/>
      <c r="D248" s="5"/>
    </row>
    <row r="249" spans="1:4" ht="12.95" customHeight="1">
      <c r="A249" s="5"/>
      <c r="B249" s="7"/>
      <c r="C249" s="5"/>
      <c r="D249" s="5"/>
    </row>
    <row r="250" spans="1:4" ht="12.95" customHeight="1">
      <c r="A250" s="5"/>
      <c r="B250" s="7"/>
      <c r="C250" s="5"/>
      <c r="D250" s="5"/>
    </row>
    <row r="251" spans="1:4" ht="12.95" customHeight="1">
      <c r="A251" s="5"/>
      <c r="B251" s="7"/>
      <c r="C251" s="5"/>
      <c r="D251" s="5"/>
    </row>
    <row r="252" spans="1:4" ht="12.95" customHeight="1">
      <c r="A252" s="5"/>
      <c r="B252" s="7"/>
      <c r="C252" s="5"/>
      <c r="D252" s="5"/>
    </row>
    <row r="253" spans="1:4" ht="12.95" customHeight="1">
      <c r="A253" s="5"/>
      <c r="B253" s="7"/>
      <c r="C253" s="5"/>
      <c r="D253" s="5"/>
    </row>
    <row r="254" spans="1:4" ht="12.95" customHeight="1">
      <c r="A254" s="5"/>
      <c r="B254" s="7"/>
      <c r="C254" s="5"/>
      <c r="D254" s="5"/>
    </row>
    <row r="255" spans="1:4" ht="12.95" customHeight="1">
      <c r="A255" s="5"/>
      <c r="B255" s="7"/>
      <c r="C255" s="5"/>
      <c r="D255" s="5"/>
    </row>
    <row r="256" spans="1:4" ht="12.95" customHeight="1">
      <c r="A256" s="5"/>
      <c r="B256" s="7"/>
      <c r="C256" s="5"/>
      <c r="D256" s="5"/>
    </row>
    <row r="257" spans="1:4" ht="12.95" customHeight="1">
      <c r="A257" s="5"/>
      <c r="B257" s="7"/>
      <c r="C257" s="5"/>
      <c r="D257" s="5"/>
    </row>
    <row r="258" spans="1:4" ht="12.95" customHeight="1">
      <c r="A258" s="5"/>
      <c r="B258" s="7"/>
      <c r="C258" s="5"/>
      <c r="D258" s="5"/>
    </row>
    <row r="259" spans="1:4" ht="12.95" customHeight="1">
      <c r="A259" s="5"/>
      <c r="B259" s="7"/>
      <c r="C259" s="5"/>
      <c r="D259" s="5"/>
    </row>
    <row r="260" spans="1:4" ht="12.95" customHeight="1">
      <c r="A260" s="5"/>
      <c r="B260" s="7"/>
      <c r="C260" s="5"/>
      <c r="D260" s="5"/>
    </row>
    <row r="261" spans="1:4" ht="12.95" customHeight="1">
      <c r="A261" s="5"/>
      <c r="B261" s="7"/>
      <c r="C261" s="5"/>
      <c r="D261" s="5"/>
    </row>
    <row r="262" spans="1:4" ht="12.95" customHeight="1">
      <c r="A262" s="5"/>
      <c r="B262" s="7"/>
      <c r="C262" s="5"/>
      <c r="D262" s="5"/>
    </row>
    <row r="263" spans="1:4" ht="12.95" customHeight="1">
      <c r="B263" s="29"/>
      <c r="D263" s="15"/>
    </row>
    <row r="264" spans="1:4" ht="12.95" customHeight="1">
      <c r="B264" s="29"/>
      <c r="D264" s="15"/>
    </row>
    <row r="265" spans="1:4" ht="12.95" customHeight="1">
      <c r="B265" s="29"/>
      <c r="D265" s="15"/>
    </row>
    <row r="266" spans="1:4" ht="12.95" customHeight="1">
      <c r="B266" s="29"/>
      <c r="D266" s="15"/>
    </row>
    <row r="267" spans="1:4" ht="12.95" customHeight="1">
      <c r="B267" s="29"/>
      <c r="D267" s="15"/>
    </row>
    <row r="268" spans="1:4" ht="12.95" customHeight="1">
      <c r="B268" s="29"/>
      <c r="D268" s="15"/>
    </row>
    <row r="269" spans="1:4" ht="12.95" customHeight="1">
      <c r="B269" s="29"/>
      <c r="D269" s="15"/>
    </row>
    <row r="270" spans="1:4" ht="12.95" customHeight="1">
      <c r="B270" s="29"/>
      <c r="D270" s="15"/>
    </row>
    <row r="271" spans="1:4" ht="12.95" customHeight="1">
      <c r="B271" s="29"/>
      <c r="D271" s="15"/>
    </row>
    <row r="272" spans="1:4" ht="12.95" customHeight="1">
      <c r="B272" s="29"/>
      <c r="D272" s="15"/>
    </row>
    <row r="273" spans="2:4" ht="12.95" customHeight="1">
      <c r="B273" s="29"/>
      <c r="D273" s="15"/>
    </row>
    <row r="274" spans="2:4" ht="12.95" customHeight="1">
      <c r="B274" s="29"/>
      <c r="D274" s="15"/>
    </row>
    <row r="275" spans="2:4" ht="12.95" customHeight="1">
      <c r="B275" s="29"/>
      <c r="D275" s="15"/>
    </row>
    <row r="276" spans="2:4" ht="12.95" customHeight="1">
      <c r="B276" s="29"/>
      <c r="D276" s="15"/>
    </row>
    <row r="277" spans="2:4" ht="12.95" customHeight="1">
      <c r="B277" s="29"/>
      <c r="D277" s="15"/>
    </row>
    <row r="278" spans="2:4" ht="12.95" customHeight="1">
      <c r="B278" s="29"/>
      <c r="D278" s="15"/>
    </row>
    <row r="279" spans="2:4" ht="12.95" customHeight="1">
      <c r="B279" s="29"/>
      <c r="D279" s="15"/>
    </row>
    <row r="280" spans="2:4" ht="12.95" customHeight="1">
      <c r="B280" s="29"/>
      <c r="D280" s="15"/>
    </row>
    <row r="281" spans="2:4" ht="12.95" customHeight="1">
      <c r="B281" s="29"/>
      <c r="D281" s="15"/>
    </row>
    <row r="282" spans="2:4" ht="12.95" customHeight="1">
      <c r="B282" s="29"/>
      <c r="D282" s="15"/>
    </row>
    <row r="283" spans="2:4" ht="12.95" customHeight="1">
      <c r="B283" s="29"/>
      <c r="D283" s="15"/>
    </row>
    <row r="284" spans="2:4" ht="12.95" customHeight="1">
      <c r="B284" s="29"/>
      <c r="D284" s="15"/>
    </row>
    <row r="285" spans="2:4" ht="12.95" customHeight="1">
      <c r="B285" s="29"/>
      <c r="D285" s="15"/>
    </row>
    <row r="286" spans="2:4" ht="12.95" customHeight="1">
      <c r="B286" s="29"/>
      <c r="D286" s="15"/>
    </row>
    <row r="287" spans="2:4" ht="12.95" customHeight="1">
      <c r="B287" s="29"/>
      <c r="D287" s="15"/>
    </row>
    <row r="288" spans="2:4" ht="12.95" customHeight="1">
      <c r="B288" s="29"/>
      <c r="D288" s="15"/>
    </row>
    <row r="289" spans="2:4" ht="12.95" customHeight="1">
      <c r="B289" s="29"/>
      <c r="D289" s="15"/>
    </row>
    <row r="290" spans="2:4" ht="12.95" customHeight="1">
      <c r="B290" s="29"/>
      <c r="D290" s="15"/>
    </row>
    <row r="291" spans="2:4" ht="12.95" customHeight="1">
      <c r="B291" s="29"/>
      <c r="D291" s="15"/>
    </row>
    <row r="292" spans="2:4" ht="12.95" customHeight="1">
      <c r="B292" s="29"/>
      <c r="D292" s="15"/>
    </row>
    <row r="293" spans="2:4" ht="12.95" customHeight="1">
      <c r="B293" s="29"/>
      <c r="D293" s="15"/>
    </row>
    <row r="294" spans="2:4" ht="12.95" customHeight="1">
      <c r="B294" s="29"/>
      <c r="D294" s="15"/>
    </row>
    <row r="295" spans="2:4" ht="12.95" customHeight="1">
      <c r="B295" s="29"/>
      <c r="D295" s="15"/>
    </row>
    <row r="296" spans="2:4" ht="12.95" customHeight="1">
      <c r="B296" s="29"/>
      <c r="D296" s="15"/>
    </row>
    <row r="297" spans="2:4" ht="12.95" customHeight="1">
      <c r="B297" s="29"/>
      <c r="D297" s="15"/>
    </row>
    <row r="298" spans="2:4" ht="12.95" customHeight="1">
      <c r="B298" s="29"/>
      <c r="D298" s="15"/>
    </row>
    <row r="299" spans="2:4" ht="12.95" customHeight="1">
      <c r="B299" s="29"/>
      <c r="D299" s="15"/>
    </row>
    <row r="300" spans="2:4" ht="12.95" customHeight="1">
      <c r="B300" s="29"/>
      <c r="D300" s="15"/>
    </row>
    <row r="301" spans="2:4" ht="12.95" customHeight="1">
      <c r="B301" s="29"/>
      <c r="D301" s="15"/>
    </row>
    <row r="302" spans="2:4" ht="12.95" customHeight="1">
      <c r="B302" s="29"/>
      <c r="D302" s="15"/>
    </row>
    <row r="303" spans="2:4" ht="12.95" customHeight="1">
      <c r="B303" s="29"/>
      <c r="D303" s="15"/>
    </row>
    <row r="304" spans="2:4" ht="12.95" customHeight="1">
      <c r="B304" s="29"/>
      <c r="D304" s="15"/>
    </row>
    <row r="305" spans="2:2" ht="12.95" customHeight="1">
      <c r="B305" s="29"/>
    </row>
    <row r="306" spans="2:2" ht="12.95" customHeight="1">
      <c r="B306" s="29"/>
    </row>
  </sheetData>
  <protectedRanges>
    <protectedRange sqref="A215:D218" name="Range1"/>
  </protectedRanges>
  <sortState xmlns:xlrd2="http://schemas.microsoft.com/office/spreadsheetml/2017/richdata2" ref="A21:U223">
    <sortCondition ref="C21:C223"/>
  </sortState>
  <phoneticPr fontId="0" type="noConversion"/>
  <hyperlinks>
    <hyperlink ref="H3368" r:id="rId1" display="http://vsolj.cetus-net.org/bulletin.html" xr:uid="{00000000-0004-0000-0000-000000000000}"/>
    <hyperlink ref="H65073" r:id="rId2" display="http://vsolj.cetus-net.org/bulletin.html" xr:uid="{00000000-0004-0000-0000-000001000000}"/>
    <hyperlink ref="H65066" r:id="rId3" display="https://www.aavso.org/ejaavso" xr:uid="{00000000-0004-0000-0000-000002000000}"/>
    <hyperlink ref="I65073" r:id="rId4" display="http://vsolj.cetus-net.org/bulletin.html" xr:uid="{00000000-0004-0000-0000-000003000000}"/>
    <hyperlink ref="AQ58724" r:id="rId5" display="http://cdsbib.u-strasbg.fr/cgi-bin/cdsbib?1990RMxAA..21..381G" xr:uid="{00000000-0004-0000-0000-000004000000}"/>
    <hyperlink ref="H65070" r:id="rId6" display="https://www.aavso.org/ejaavso" xr:uid="{00000000-0004-0000-0000-000005000000}"/>
    <hyperlink ref="AP6088" r:id="rId7" display="http://cdsbib.u-strasbg.fr/cgi-bin/cdsbib?1990RMxAA..21..381G" xr:uid="{00000000-0004-0000-0000-000006000000}"/>
    <hyperlink ref="AP6091" r:id="rId8" display="http://cdsbib.u-strasbg.fr/cgi-bin/cdsbib?1990RMxAA..21..381G" xr:uid="{00000000-0004-0000-0000-000007000000}"/>
    <hyperlink ref="AP6089" r:id="rId9" display="http://cdsbib.u-strasbg.fr/cgi-bin/cdsbib?1990RMxAA..21..381G" xr:uid="{00000000-0004-0000-0000-000008000000}"/>
    <hyperlink ref="AP6073" r:id="rId10" display="http://cdsbib.u-strasbg.fr/cgi-bin/cdsbib?1990RMxAA..21..381G" xr:uid="{00000000-0004-0000-0000-000009000000}"/>
    <hyperlink ref="AQ6302" r:id="rId11" display="http://cdsbib.u-strasbg.fr/cgi-bin/cdsbib?1990RMxAA..21..381G" xr:uid="{00000000-0004-0000-0000-00000A000000}"/>
    <hyperlink ref="AQ6306" r:id="rId12" display="http://cdsbib.u-strasbg.fr/cgi-bin/cdsbib?1990RMxAA..21..381G" xr:uid="{00000000-0004-0000-0000-00000B000000}"/>
    <hyperlink ref="AQ450" r:id="rId13" display="http://cdsbib.u-strasbg.fr/cgi-bin/cdsbib?1990RMxAA..21..381G" xr:uid="{00000000-0004-0000-0000-00000C000000}"/>
    <hyperlink ref="I3194" r:id="rId14" display="http://vsolj.cetus-net.org/bulletin.html" xr:uid="{00000000-0004-0000-0000-00000D000000}"/>
    <hyperlink ref="H3194" r:id="rId15" display="http://vsolj.cetus-net.org/bulletin.html" xr:uid="{00000000-0004-0000-0000-00000E000000}"/>
    <hyperlink ref="AQ1111" r:id="rId16" display="http://cdsbib.u-strasbg.fr/cgi-bin/cdsbib?1990RMxAA..21..381G" xr:uid="{00000000-0004-0000-0000-00000F000000}"/>
    <hyperlink ref="AQ1110" r:id="rId17" display="http://cdsbib.u-strasbg.fr/cgi-bin/cdsbib?1990RMxAA..21..381G" xr:uid="{00000000-0004-0000-0000-000010000000}"/>
    <hyperlink ref="AP4364" r:id="rId18" display="http://cdsbib.u-strasbg.fr/cgi-bin/cdsbib?1990RMxAA..21..381G" xr:uid="{00000000-0004-0000-0000-000011000000}"/>
    <hyperlink ref="AP4382" r:id="rId19" display="http://cdsbib.u-strasbg.fr/cgi-bin/cdsbib?1990RMxAA..21..381G" xr:uid="{00000000-0004-0000-0000-000012000000}"/>
    <hyperlink ref="AP4383" r:id="rId20" display="http://cdsbib.u-strasbg.fr/cgi-bin/cdsbib?1990RMxAA..21..381G" xr:uid="{00000000-0004-0000-0000-000013000000}"/>
    <hyperlink ref="AP4379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2024-02-27T00:51:47Z</dcterms:modified>
</cp:coreProperties>
</file>